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5616" windowHeight="3528"/>
  </bookViews>
  <sheets>
    <sheet name="Summary" sheetId="2" r:id="rId1"/>
    <sheet name="Data" sheetId="1" r:id="rId2"/>
    <sheet name="Expiration Dates" sheetId="3" r:id="rId3"/>
  </sheets>
  <definedNames>
    <definedName name="drange">Data!$D$8</definedName>
    <definedName name="dtrange">Data!$D$9</definedName>
    <definedName name="_xlnm.Print_Area" localSheetId="0">Summary!$C$2:$L$30</definedName>
  </definedNames>
  <calcPr calcId="0" calcMode="manual" calcOnSave="0"/>
</workbook>
</file>

<file path=xl/calcChain.xml><?xml version="1.0" encoding="utf-8"?>
<calcChain xmlns="http://schemas.openxmlformats.org/spreadsheetml/2006/main">
  <c r="D5" i="1" l="1"/>
  <c r="D6" i="1"/>
  <c r="D7" i="1"/>
  <c r="P7" i="1"/>
  <c r="Q7" i="1"/>
  <c r="R7" i="1"/>
  <c r="S7" i="1"/>
  <c r="D8" i="1"/>
  <c r="D9" i="1"/>
  <c r="D10" i="1"/>
  <c r="P10" i="1"/>
  <c r="A14" i="1"/>
  <c r="C14" i="1"/>
  <c r="L14" i="1"/>
  <c r="A15" i="1"/>
  <c r="C15" i="1"/>
  <c r="L15" i="1"/>
  <c r="M15" i="1"/>
  <c r="N15" i="1"/>
  <c r="O15" i="1"/>
  <c r="P15" i="1"/>
  <c r="Q15" i="1"/>
  <c r="A16" i="1"/>
  <c r="C16" i="1"/>
  <c r="L16" i="1"/>
  <c r="M16" i="1"/>
  <c r="N16" i="1"/>
  <c r="O16" i="1"/>
  <c r="P16" i="1"/>
  <c r="Q16" i="1"/>
  <c r="A17" i="1"/>
  <c r="C17" i="1"/>
  <c r="L17" i="1"/>
  <c r="M17" i="1"/>
  <c r="N17" i="1"/>
  <c r="O17" i="1"/>
  <c r="P17" i="1"/>
  <c r="Q17" i="1"/>
  <c r="A18" i="1"/>
  <c r="C18" i="1"/>
  <c r="L18" i="1"/>
  <c r="M18" i="1"/>
  <c r="N18" i="1"/>
  <c r="O18" i="1"/>
  <c r="P18" i="1"/>
  <c r="Q18" i="1"/>
  <c r="A19" i="1"/>
  <c r="C19" i="1"/>
  <c r="L19" i="1"/>
  <c r="M19" i="1"/>
  <c r="N19" i="1"/>
  <c r="O19" i="1"/>
  <c r="P19" i="1"/>
  <c r="Q19" i="1"/>
  <c r="A20" i="1"/>
  <c r="C20" i="1"/>
  <c r="L20" i="1"/>
  <c r="M20" i="1"/>
  <c r="N20" i="1"/>
  <c r="O20" i="1"/>
  <c r="P20" i="1"/>
  <c r="Q20" i="1"/>
  <c r="A21" i="1"/>
  <c r="C21" i="1"/>
  <c r="L21" i="1"/>
  <c r="M21" i="1"/>
  <c r="N21" i="1"/>
  <c r="O21" i="1"/>
  <c r="P21" i="1"/>
  <c r="Q21" i="1"/>
  <c r="A22" i="1"/>
  <c r="C22" i="1"/>
  <c r="L22" i="1"/>
  <c r="M22" i="1"/>
  <c r="N22" i="1"/>
  <c r="O22" i="1"/>
  <c r="P22" i="1"/>
  <c r="Q22" i="1"/>
  <c r="A23" i="1"/>
  <c r="C23" i="1"/>
  <c r="L23" i="1"/>
  <c r="M23" i="1"/>
  <c r="N23" i="1"/>
  <c r="O23" i="1"/>
  <c r="P23" i="1"/>
  <c r="Q23" i="1"/>
  <c r="A24" i="1"/>
  <c r="C24" i="1"/>
  <c r="L24" i="1"/>
  <c r="M24" i="1"/>
  <c r="N24" i="1"/>
  <c r="O24" i="1"/>
  <c r="P24" i="1"/>
  <c r="Q24" i="1"/>
  <c r="A25" i="1"/>
  <c r="C25" i="1"/>
  <c r="L25" i="1"/>
  <c r="M25" i="1"/>
  <c r="N25" i="1"/>
  <c r="O25" i="1"/>
  <c r="P25" i="1"/>
  <c r="Q25" i="1"/>
  <c r="A26" i="1"/>
  <c r="C26" i="1"/>
  <c r="L26" i="1"/>
  <c r="M26" i="1"/>
  <c r="N26" i="1"/>
  <c r="O26" i="1"/>
  <c r="P26" i="1"/>
  <c r="Q26" i="1"/>
  <c r="A27" i="1"/>
  <c r="C27" i="1"/>
  <c r="L27" i="1"/>
  <c r="M27" i="1"/>
  <c r="N27" i="1"/>
  <c r="O27" i="1"/>
  <c r="P27" i="1"/>
  <c r="Q27" i="1"/>
  <c r="A28" i="1"/>
  <c r="C28" i="1"/>
  <c r="L28" i="1"/>
  <c r="M28" i="1"/>
  <c r="N28" i="1"/>
  <c r="O28" i="1"/>
  <c r="P28" i="1"/>
  <c r="Q28" i="1"/>
  <c r="A29" i="1"/>
  <c r="C29" i="1"/>
  <c r="M29" i="1"/>
  <c r="N29" i="1"/>
  <c r="O29" i="1"/>
  <c r="P29" i="1"/>
  <c r="Q29" i="1"/>
  <c r="A30" i="1"/>
  <c r="C30" i="1"/>
  <c r="L30" i="1"/>
  <c r="M30" i="1"/>
  <c r="N30" i="1"/>
  <c r="O30" i="1"/>
  <c r="P30" i="1"/>
  <c r="Q30" i="1"/>
  <c r="A31" i="1"/>
  <c r="C31" i="1"/>
  <c r="L31" i="1"/>
  <c r="M31" i="1"/>
  <c r="N31" i="1"/>
  <c r="O31" i="1"/>
  <c r="P31" i="1"/>
  <c r="Q31" i="1"/>
  <c r="A32" i="1"/>
  <c r="C32" i="1"/>
  <c r="L32" i="1"/>
  <c r="M32" i="1"/>
  <c r="N32" i="1"/>
  <c r="O32" i="1"/>
  <c r="P32" i="1"/>
  <c r="Q32" i="1"/>
  <c r="A33" i="1"/>
  <c r="C33" i="1"/>
  <c r="L33" i="1"/>
  <c r="M33" i="1"/>
  <c r="N33" i="1"/>
  <c r="O33" i="1"/>
  <c r="P33" i="1"/>
  <c r="Q33" i="1"/>
  <c r="A34" i="1"/>
  <c r="C34" i="1"/>
  <c r="L34" i="1"/>
  <c r="M34" i="1"/>
  <c r="N34" i="1"/>
  <c r="O34" i="1"/>
  <c r="P34" i="1"/>
  <c r="Q34" i="1"/>
  <c r="A35" i="1"/>
  <c r="C35" i="1"/>
  <c r="L35" i="1"/>
  <c r="M35" i="1"/>
  <c r="N35" i="1"/>
  <c r="O35" i="1"/>
  <c r="P35" i="1"/>
  <c r="Q35" i="1"/>
  <c r="A36" i="1"/>
  <c r="C36" i="1"/>
  <c r="L36" i="1"/>
  <c r="M36" i="1"/>
  <c r="N36" i="1"/>
  <c r="O36" i="1"/>
  <c r="P36" i="1"/>
  <c r="Q36" i="1"/>
  <c r="A37" i="1"/>
  <c r="C37" i="1"/>
  <c r="L37" i="1"/>
  <c r="M37" i="1"/>
  <c r="N37" i="1"/>
  <c r="O37" i="1"/>
  <c r="P37" i="1"/>
  <c r="Q37" i="1"/>
  <c r="A38" i="1"/>
  <c r="C38" i="1"/>
  <c r="L38" i="1"/>
  <c r="M38" i="1"/>
  <c r="N38" i="1"/>
  <c r="O38" i="1"/>
  <c r="P38" i="1"/>
  <c r="Q38" i="1"/>
  <c r="A39" i="1"/>
  <c r="C39" i="1"/>
  <c r="L39" i="1"/>
  <c r="M39" i="1"/>
  <c r="N39" i="1"/>
  <c r="O39" i="1"/>
  <c r="P39" i="1"/>
  <c r="Q39" i="1"/>
  <c r="A40" i="1"/>
  <c r="C40" i="1"/>
  <c r="L40" i="1"/>
  <c r="M40" i="1"/>
  <c r="N40" i="1"/>
  <c r="O40" i="1"/>
  <c r="P40" i="1"/>
  <c r="Q40" i="1"/>
  <c r="A41" i="1"/>
  <c r="C41" i="1"/>
  <c r="L41" i="1"/>
  <c r="M41" i="1"/>
  <c r="N41" i="1"/>
  <c r="O41" i="1"/>
  <c r="P41" i="1"/>
  <c r="Q41" i="1"/>
  <c r="A42" i="1"/>
  <c r="C42" i="1"/>
  <c r="L42" i="1"/>
  <c r="M42" i="1"/>
  <c r="N42" i="1"/>
  <c r="O42" i="1"/>
  <c r="P42" i="1"/>
  <c r="Q42" i="1"/>
  <c r="A43" i="1"/>
  <c r="C43" i="1"/>
  <c r="L43" i="1"/>
  <c r="M43" i="1"/>
  <c r="N43" i="1"/>
  <c r="O43" i="1"/>
  <c r="P43" i="1"/>
  <c r="Q43" i="1"/>
  <c r="A44" i="1"/>
  <c r="C44" i="1"/>
  <c r="L44" i="1"/>
  <c r="M44" i="1"/>
  <c r="N44" i="1"/>
  <c r="O44" i="1"/>
  <c r="P44" i="1"/>
  <c r="Q44" i="1"/>
  <c r="A45" i="1"/>
  <c r="C45" i="1"/>
  <c r="L45" i="1"/>
  <c r="M45" i="1"/>
  <c r="N45" i="1"/>
  <c r="O45" i="1"/>
  <c r="P45" i="1"/>
  <c r="Q45" i="1"/>
  <c r="A46" i="1"/>
  <c r="C46" i="1"/>
  <c r="L46" i="1"/>
  <c r="M46" i="1"/>
  <c r="N46" i="1"/>
  <c r="O46" i="1"/>
  <c r="P46" i="1"/>
  <c r="Q46" i="1"/>
  <c r="A47" i="1"/>
  <c r="C47" i="1"/>
  <c r="L47" i="1"/>
  <c r="M47" i="1"/>
  <c r="N47" i="1"/>
  <c r="O47" i="1"/>
  <c r="P47" i="1"/>
  <c r="Q47" i="1"/>
  <c r="A48" i="1"/>
  <c r="C48" i="1"/>
  <c r="L48" i="1"/>
  <c r="M48" i="1"/>
  <c r="N48" i="1"/>
  <c r="O48" i="1"/>
  <c r="P48" i="1"/>
  <c r="Q48" i="1"/>
  <c r="A49" i="1"/>
  <c r="C49" i="1"/>
  <c r="L49" i="1"/>
  <c r="M49" i="1"/>
  <c r="N49" i="1"/>
  <c r="O49" i="1"/>
  <c r="P49" i="1"/>
  <c r="Q49" i="1"/>
  <c r="A50" i="1"/>
  <c r="C50" i="1"/>
  <c r="L50" i="1"/>
  <c r="M50" i="1"/>
  <c r="N50" i="1"/>
  <c r="O50" i="1"/>
  <c r="P50" i="1"/>
  <c r="Q50" i="1"/>
  <c r="A51" i="1"/>
  <c r="C51" i="1"/>
  <c r="L51" i="1"/>
  <c r="M51" i="1"/>
  <c r="N51" i="1"/>
  <c r="O51" i="1"/>
  <c r="P51" i="1"/>
  <c r="Q51" i="1"/>
  <c r="A52" i="1"/>
  <c r="C52" i="1"/>
  <c r="L52" i="1"/>
  <c r="M52" i="1"/>
  <c r="N52" i="1"/>
  <c r="O52" i="1"/>
  <c r="P52" i="1"/>
  <c r="Q52" i="1"/>
  <c r="A53" i="1"/>
  <c r="C53" i="1"/>
  <c r="L53" i="1"/>
  <c r="M53" i="1"/>
  <c r="N53" i="1"/>
  <c r="O53" i="1"/>
  <c r="P53" i="1"/>
  <c r="Q53" i="1"/>
  <c r="A54" i="1"/>
  <c r="C54" i="1"/>
  <c r="L54" i="1"/>
  <c r="M54" i="1"/>
  <c r="N54" i="1"/>
  <c r="O54" i="1"/>
  <c r="P54" i="1"/>
  <c r="Q54" i="1"/>
  <c r="A55" i="1"/>
  <c r="C55" i="1"/>
  <c r="L55" i="1"/>
  <c r="M55" i="1"/>
  <c r="N55" i="1"/>
  <c r="O55" i="1"/>
  <c r="P55" i="1"/>
  <c r="Q55" i="1"/>
  <c r="A56" i="1"/>
  <c r="C56" i="1"/>
  <c r="L56" i="1"/>
  <c r="M56" i="1"/>
  <c r="N56" i="1"/>
  <c r="O56" i="1"/>
  <c r="P56" i="1"/>
  <c r="Q56" i="1"/>
  <c r="A57" i="1"/>
  <c r="C57" i="1"/>
  <c r="L57" i="1"/>
  <c r="M57" i="1"/>
  <c r="N57" i="1"/>
  <c r="O57" i="1"/>
  <c r="P57" i="1"/>
  <c r="Q57" i="1"/>
  <c r="A58" i="1"/>
  <c r="C58" i="1"/>
  <c r="L58" i="1"/>
  <c r="M58" i="1"/>
  <c r="N58" i="1"/>
  <c r="O58" i="1"/>
  <c r="P58" i="1"/>
  <c r="Q58" i="1"/>
  <c r="A59" i="1"/>
  <c r="C59" i="1"/>
  <c r="L59" i="1"/>
  <c r="M59" i="1"/>
  <c r="N59" i="1"/>
  <c r="O59" i="1"/>
  <c r="P59" i="1"/>
  <c r="Q59" i="1"/>
  <c r="A60" i="1"/>
  <c r="C60" i="1"/>
  <c r="L60" i="1"/>
  <c r="M60" i="1"/>
  <c r="N60" i="1"/>
  <c r="O60" i="1"/>
  <c r="P60" i="1"/>
  <c r="Q60" i="1"/>
  <c r="A61" i="1"/>
  <c r="C61" i="1"/>
  <c r="L61" i="1"/>
  <c r="M61" i="1"/>
  <c r="N61" i="1"/>
  <c r="O61" i="1"/>
  <c r="P61" i="1"/>
  <c r="Q61" i="1"/>
  <c r="A62" i="1"/>
  <c r="C62" i="1"/>
  <c r="L62" i="1"/>
  <c r="M62" i="1"/>
  <c r="N62" i="1"/>
  <c r="O62" i="1"/>
  <c r="P62" i="1"/>
  <c r="Q62" i="1"/>
  <c r="A63" i="1"/>
  <c r="C63" i="1"/>
  <c r="L63" i="1"/>
  <c r="M63" i="1"/>
  <c r="N63" i="1"/>
  <c r="O63" i="1"/>
  <c r="P63" i="1"/>
  <c r="Q63" i="1"/>
  <c r="A64" i="1"/>
  <c r="C64" i="1"/>
  <c r="L64" i="1"/>
  <c r="M64" i="1"/>
  <c r="N64" i="1"/>
  <c r="O64" i="1"/>
  <c r="P64" i="1"/>
  <c r="Q64" i="1"/>
  <c r="A65" i="1"/>
  <c r="C65" i="1"/>
  <c r="L65" i="1"/>
  <c r="M65" i="1"/>
  <c r="N65" i="1"/>
  <c r="O65" i="1"/>
  <c r="P65" i="1"/>
  <c r="Q65" i="1"/>
  <c r="A66" i="1"/>
  <c r="C66" i="1"/>
  <c r="L66" i="1"/>
  <c r="M66" i="1"/>
  <c r="N66" i="1"/>
  <c r="O66" i="1"/>
  <c r="P66" i="1"/>
  <c r="Q66" i="1"/>
  <c r="A67" i="1"/>
  <c r="C67" i="1"/>
  <c r="L67" i="1"/>
  <c r="M67" i="1"/>
  <c r="N67" i="1"/>
  <c r="O67" i="1"/>
  <c r="P67" i="1"/>
  <c r="Q67" i="1"/>
  <c r="A68" i="1"/>
  <c r="C68" i="1"/>
  <c r="L68" i="1"/>
  <c r="M68" i="1"/>
  <c r="N68" i="1"/>
  <c r="O68" i="1"/>
  <c r="P68" i="1"/>
  <c r="Q68" i="1"/>
  <c r="A69" i="1"/>
  <c r="C69" i="1"/>
  <c r="L69" i="1"/>
  <c r="M69" i="1"/>
  <c r="N69" i="1"/>
  <c r="O69" i="1"/>
  <c r="P69" i="1"/>
  <c r="Q69" i="1"/>
  <c r="A70" i="1"/>
  <c r="C70" i="1"/>
  <c r="L70" i="1"/>
  <c r="M70" i="1"/>
  <c r="N70" i="1"/>
  <c r="O70" i="1"/>
  <c r="P70" i="1"/>
  <c r="Q70" i="1"/>
  <c r="A71" i="1"/>
  <c r="C71" i="1"/>
  <c r="L71" i="1"/>
  <c r="M71" i="1"/>
  <c r="N71" i="1"/>
  <c r="O71" i="1"/>
  <c r="P71" i="1"/>
  <c r="Q71" i="1"/>
  <c r="A72" i="1"/>
  <c r="C72" i="1"/>
  <c r="L72" i="1"/>
  <c r="M72" i="1"/>
  <c r="N72" i="1"/>
  <c r="O72" i="1"/>
  <c r="P72" i="1"/>
  <c r="Q72" i="1"/>
  <c r="A73" i="1"/>
  <c r="C73" i="1"/>
  <c r="L73" i="1"/>
  <c r="M73" i="1"/>
  <c r="N73" i="1"/>
  <c r="O73" i="1"/>
  <c r="P73" i="1"/>
  <c r="Q73" i="1"/>
  <c r="A74" i="1"/>
  <c r="C74" i="1"/>
  <c r="L74" i="1"/>
  <c r="M74" i="1"/>
  <c r="N74" i="1"/>
  <c r="O74" i="1"/>
  <c r="P74" i="1"/>
  <c r="Q74" i="1"/>
  <c r="A75" i="1"/>
  <c r="C75" i="1"/>
  <c r="L75" i="1"/>
  <c r="M75" i="1"/>
  <c r="N75" i="1"/>
  <c r="O75" i="1"/>
  <c r="P75" i="1"/>
  <c r="Q75" i="1"/>
  <c r="A76" i="1"/>
  <c r="C76" i="1"/>
  <c r="L76" i="1"/>
  <c r="M76" i="1"/>
  <c r="N76" i="1"/>
  <c r="O76" i="1"/>
  <c r="P76" i="1"/>
  <c r="Q76" i="1"/>
  <c r="A77" i="1"/>
  <c r="C77" i="1"/>
  <c r="L77" i="1"/>
  <c r="M77" i="1"/>
  <c r="N77" i="1"/>
  <c r="O77" i="1"/>
  <c r="P77" i="1"/>
  <c r="Q77" i="1"/>
  <c r="A78" i="1"/>
  <c r="C78" i="1"/>
  <c r="L78" i="1"/>
  <c r="M78" i="1"/>
  <c r="N78" i="1"/>
  <c r="O78" i="1"/>
  <c r="P78" i="1"/>
  <c r="Q78" i="1"/>
  <c r="A79" i="1"/>
  <c r="C79" i="1"/>
  <c r="L79" i="1"/>
  <c r="M79" i="1"/>
  <c r="N79" i="1"/>
  <c r="O79" i="1"/>
  <c r="P79" i="1"/>
  <c r="Q79" i="1"/>
  <c r="A80" i="1"/>
  <c r="C80" i="1"/>
  <c r="L80" i="1"/>
  <c r="M80" i="1"/>
  <c r="N80" i="1"/>
  <c r="O80" i="1"/>
  <c r="P80" i="1"/>
  <c r="Q80" i="1"/>
  <c r="A81" i="1"/>
  <c r="C81" i="1"/>
  <c r="L81" i="1"/>
  <c r="M81" i="1"/>
  <c r="N81" i="1"/>
  <c r="O81" i="1"/>
  <c r="P81" i="1"/>
  <c r="Q81" i="1"/>
  <c r="A82" i="1"/>
  <c r="C82" i="1"/>
  <c r="L82" i="1"/>
  <c r="M82" i="1"/>
  <c r="N82" i="1"/>
  <c r="O82" i="1"/>
  <c r="P82" i="1"/>
  <c r="Q82" i="1"/>
  <c r="A83" i="1"/>
  <c r="C83" i="1"/>
  <c r="L83" i="1"/>
  <c r="M83" i="1"/>
  <c r="N83" i="1"/>
  <c r="O83" i="1"/>
  <c r="P83" i="1"/>
  <c r="Q83" i="1"/>
  <c r="A84" i="1"/>
  <c r="C84" i="1"/>
  <c r="L84" i="1"/>
  <c r="M84" i="1"/>
  <c r="N84" i="1"/>
  <c r="O84" i="1"/>
  <c r="P84" i="1"/>
  <c r="Q84" i="1"/>
  <c r="A85" i="1"/>
  <c r="C85" i="1"/>
  <c r="L85" i="1"/>
  <c r="M85" i="1"/>
  <c r="N85" i="1"/>
  <c r="O85" i="1"/>
  <c r="P85" i="1"/>
  <c r="Q85" i="1"/>
  <c r="A86" i="1"/>
  <c r="C86" i="1"/>
  <c r="L86" i="1"/>
  <c r="M86" i="1"/>
  <c r="N86" i="1"/>
  <c r="O86" i="1"/>
  <c r="P86" i="1"/>
  <c r="Q86" i="1"/>
  <c r="A87" i="1"/>
  <c r="C87" i="1"/>
  <c r="L87" i="1"/>
  <c r="M87" i="1"/>
  <c r="N87" i="1"/>
  <c r="O87" i="1"/>
  <c r="P87" i="1"/>
  <c r="Q87" i="1"/>
  <c r="A88" i="1"/>
  <c r="C88" i="1"/>
  <c r="L88" i="1"/>
  <c r="M88" i="1"/>
  <c r="N88" i="1"/>
  <c r="O88" i="1"/>
  <c r="P88" i="1"/>
  <c r="Q88" i="1"/>
  <c r="A89" i="1"/>
  <c r="C89" i="1"/>
  <c r="L89" i="1"/>
  <c r="M89" i="1"/>
  <c r="N89" i="1"/>
  <c r="O89" i="1"/>
  <c r="P89" i="1"/>
  <c r="Q89" i="1"/>
  <c r="A90" i="1"/>
  <c r="C90" i="1"/>
  <c r="L90" i="1"/>
  <c r="M90" i="1"/>
  <c r="N90" i="1"/>
  <c r="O90" i="1"/>
  <c r="P90" i="1"/>
  <c r="Q90" i="1"/>
  <c r="A91" i="1"/>
  <c r="C91" i="1"/>
  <c r="L91" i="1"/>
  <c r="M91" i="1"/>
  <c r="N91" i="1"/>
  <c r="O91" i="1"/>
  <c r="P91" i="1"/>
  <c r="Q91" i="1"/>
  <c r="A92" i="1"/>
  <c r="C92" i="1"/>
  <c r="L92" i="1"/>
  <c r="M92" i="1"/>
  <c r="N92" i="1"/>
  <c r="O92" i="1"/>
  <c r="P92" i="1"/>
  <c r="Q92" i="1"/>
  <c r="A93" i="1"/>
  <c r="C93" i="1"/>
  <c r="L93" i="1"/>
  <c r="M93" i="1"/>
  <c r="N93" i="1"/>
  <c r="O93" i="1"/>
  <c r="P93" i="1"/>
  <c r="Q93" i="1"/>
  <c r="A94" i="1"/>
  <c r="C94" i="1"/>
  <c r="L94" i="1"/>
  <c r="M94" i="1"/>
  <c r="N94" i="1"/>
  <c r="O94" i="1"/>
  <c r="P94" i="1"/>
  <c r="Q94" i="1"/>
  <c r="A95" i="1"/>
  <c r="C95" i="1"/>
  <c r="L95" i="1"/>
  <c r="M95" i="1"/>
  <c r="N95" i="1"/>
  <c r="O95" i="1"/>
  <c r="P95" i="1"/>
  <c r="Q95" i="1"/>
  <c r="A96" i="1"/>
  <c r="C96" i="1"/>
  <c r="L96" i="1"/>
  <c r="M96" i="1"/>
  <c r="N96" i="1"/>
  <c r="O96" i="1"/>
  <c r="P96" i="1"/>
  <c r="Q96" i="1"/>
  <c r="A97" i="1"/>
  <c r="C97" i="1"/>
  <c r="L97" i="1"/>
  <c r="M97" i="1"/>
  <c r="N97" i="1"/>
  <c r="O97" i="1"/>
  <c r="P97" i="1"/>
  <c r="Q97" i="1"/>
  <c r="A98" i="1"/>
  <c r="C98" i="1"/>
  <c r="L98" i="1"/>
  <c r="M98" i="1"/>
  <c r="N98" i="1"/>
  <c r="O98" i="1"/>
  <c r="P98" i="1"/>
  <c r="Q98" i="1"/>
  <c r="A99" i="1"/>
  <c r="C99" i="1"/>
  <c r="L99" i="1"/>
  <c r="M99" i="1"/>
  <c r="N99" i="1"/>
  <c r="O99" i="1"/>
  <c r="P99" i="1"/>
  <c r="Q99" i="1"/>
  <c r="A100" i="1"/>
  <c r="C100" i="1"/>
  <c r="L100" i="1"/>
  <c r="M100" i="1"/>
  <c r="N100" i="1"/>
  <c r="O100" i="1"/>
  <c r="P100" i="1"/>
  <c r="Q100" i="1"/>
  <c r="A101" i="1"/>
  <c r="C101" i="1"/>
  <c r="L101" i="1"/>
  <c r="M101" i="1"/>
  <c r="N101" i="1"/>
  <c r="O101" i="1"/>
  <c r="P101" i="1"/>
  <c r="Q101" i="1"/>
  <c r="A102" i="1"/>
  <c r="C102" i="1"/>
  <c r="L102" i="1"/>
  <c r="M102" i="1"/>
  <c r="N102" i="1"/>
  <c r="O102" i="1"/>
  <c r="P102" i="1"/>
  <c r="Q102" i="1"/>
  <c r="A103" i="1"/>
  <c r="C103" i="1"/>
  <c r="L103" i="1"/>
  <c r="M103" i="1"/>
  <c r="N103" i="1"/>
  <c r="O103" i="1"/>
  <c r="P103" i="1"/>
  <c r="Q103" i="1"/>
  <c r="A104" i="1"/>
  <c r="C104" i="1"/>
  <c r="L104" i="1"/>
  <c r="M104" i="1"/>
  <c r="N104" i="1"/>
  <c r="O104" i="1"/>
  <c r="P104" i="1"/>
  <c r="Q104" i="1"/>
  <c r="A105" i="1"/>
  <c r="C105" i="1"/>
  <c r="L105" i="1"/>
  <c r="M105" i="1"/>
  <c r="N105" i="1"/>
  <c r="O105" i="1"/>
  <c r="P105" i="1"/>
  <c r="Q105" i="1"/>
  <c r="A106" i="1"/>
  <c r="C106" i="1"/>
  <c r="L106" i="1"/>
  <c r="M106" i="1"/>
  <c r="N106" i="1"/>
  <c r="O106" i="1"/>
  <c r="P106" i="1"/>
  <c r="Q106" i="1"/>
  <c r="A107" i="1"/>
  <c r="C107" i="1"/>
  <c r="L107" i="1"/>
  <c r="M107" i="1"/>
  <c r="N107" i="1"/>
  <c r="O107" i="1"/>
  <c r="P107" i="1"/>
  <c r="Q107" i="1"/>
  <c r="A108" i="1"/>
  <c r="C108" i="1"/>
  <c r="L108" i="1"/>
  <c r="M108" i="1"/>
  <c r="N108" i="1"/>
  <c r="O108" i="1"/>
  <c r="P108" i="1"/>
  <c r="Q108" i="1"/>
  <c r="A109" i="1"/>
  <c r="C109" i="1"/>
  <c r="L109" i="1"/>
  <c r="M109" i="1"/>
  <c r="N109" i="1"/>
  <c r="O109" i="1"/>
  <c r="P109" i="1"/>
  <c r="Q109" i="1"/>
  <c r="A110" i="1"/>
  <c r="C110" i="1"/>
  <c r="L110" i="1"/>
  <c r="M110" i="1"/>
  <c r="N110" i="1"/>
  <c r="O110" i="1"/>
  <c r="P110" i="1"/>
  <c r="Q110" i="1"/>
  <c r="A111" i="1"/>
  <c r="C111" i="1"/>
  <c r="L111" i="1"/>
  <c r="M111" i="1"/>
  <c r="N111" i="1"/>
  <c r="O111" i="1"/>
  <c r="P111" i="1"/>
  <c r="Q111" i="1"/>
  <c r="A112" i="1"/>
  <c r="C112" i="1"/>
  <c r="L112" i="1"/>
  <c r="M112" i="1"/>
  <c r="N112" i="1"/>
  <c r="O112" i="1"/>
  <c r="P112" i="1"/>
  <c r="Q112" i="1"/>
  <c r="A113" i="1"/>
  <c r="C113" i="1"/>
  <c r="L113" i="1"/>
  <c r="M113" i="1"/>
  <c r="N113" i="1"/>
  <c r="O113" i="1"/>
  <c r="P113" i="1"/>
  <c r="Q113" i="1"/>
  <c r="A114" i="1"/>
  <c r="C114" i="1"/>
  <c r="L114" i="1"/>
  <c r="M114" i="1"/>
  <c r="N114" i="1"/>
  <c r="O114" i="1"/>
  <c r="P114" i="1"/>
  <c r="Q114" i="1"/>
  <c r="A115" i="1"/>
  <c r="C115" i="1"/>
  <c r="L115" i="1"/>
  <c r="M115" i="1"/>
  <c r="N115" i="1"/>
  <c r="O115" i="1"/>
  <c r="P115" i="1"/>
  <c r="Q115" i="1"/>
  <c r="A116" i="1"/>
  <c r="C116" i="1"/>
  <c r="L116" i="1"/>
  <c r="M116" i="1"/>
  <c r="N116" i="1"/>
  <c r="O116" i="1"/>
  <c r="P116" i="1"/>
  <c r="Q116" i="1"/>
  <c r="A117" i="1"/>
  <c r="C117" i="1"/>
  <c r="L117" i="1"/>
  <c r="M117" i="1"/>
  <c r="N117" i="1"/>
  <c r="O117" i="1"/>
  <c r="P117" i="1"/>
  <c r="Q117" i="1"/>
  <c r="A118" i="1"/>
  <c r="C118" i="1"/>
  <c r="L118" i="1"/>
  <c r="M118" i="1"/>
  <c r="N118" i="1"/>
  <c r="O118" i="1"/>
  <c r="P118" i="1"/>
  <c r="Q118" i="1"/>
  <c r="A119" i="1"/>
  <c r="C119" i="1"/>
  <c r="L119" i="1"/>
  <c r="M119" i="1"/>
  <c r="N119" i="1"/>
  <c r="O119" i="1"/>
  <c r="P119" i="1"/>
  <c r="Q119" i="1"/>
  <c r="A120" i="1"/>
  <c r="C120" i="1"/>
  <c r="L120" i="1"/>
  <c r="M120" i="1"/>
  <c r="N120" i="1"/>
  <c r="O120" i="1"/>
  <c r="P120" i="1"/>
  <c r="Q120" i="1"/>
  <c r="A121" i="1"/>
  <c r="C121" i="1"/>
  <c r="L121" i="1"/>
  <c r="M121" i="1"/>
  <c r="N121" i="1"/>
  <c r="O121" i="1"/>
  <c r="P121" i="1"/>
  <c r="Q121" i="1"/>
  <c r="A122" i="1"/>
  <c r="C122" i="1"/>
  <c r="L122" i="1"/>
  <c r="M122" i="1"/>
  <c r="N122" i="1"/>
  <c r="O122" i="1"/>
  <c r="P122" i="1"/>
  <c r="Q122" i="1"/>
  <c r="A123" i="1"/>
  <c r="C123" i="1"/>
  <c r="L123" i="1"/>
  <c r="M123" i="1"/>
  <c r="N123" i="1"/>
  <c r="O123" i="1"/>
  <c r="P123" i="1"/>
  <c r="Q123" i="1"/>
  <c r="A124" i="1"/>
  <c r="C124" i="1"/>
  <c r="L124" i="1"/>
  <c r="M124" i="1"/>
  <c r="N124" i="1"/>
  <c r="O124" i="1"/>
  <c r="P124" i="1"/>
  <c r="Q124" i="1"/>
  <c r="A125" i="1"/>
  <c r="C125" i="1"/>
  <c r="L125" i="1"/>
  <c r="M125" i="1"/>
  <c r="N125" i="1"/>
  <c r="O125" i="1"/>
  <c r="P125" i="1"/>
  <c r="Q125" i="1"/>
  <c r="A126" i="1"/>
  <c r="C126" i="1"/>
  <c r="L126" i="1"/>
  <c r="M126" i="1"/>
  <c r="N126" i="1"/>
  <c r="O126" i="1"/>
  <c r="P126" i="1"/>
  <c r="Q126" i="1"/>
  <c r="A127" i="1"/>
  <c r="C127" i="1"/>
  <c r="L127" i="1"/>
  <c r="M127" i="1"/>
  <c r="N127" i="1"/>
  <c r="O127" i="1"/>
  <c r="P127" i="1"/>
  <c r="Q127" i="1"/>
  <c r="A128" i="1"/>
  <c r="C128" i="1"/>
  <c r="L128" i="1"/>
  <c r="M128" i="1"/>
  <c r="N128" i="1"/>
  <c r="O128" i="1"/>
  <c r="P128" i="1"/>
  <c r="Q128" i="1"/>
  <c r="A129" i="1"/>
  <c r="C129" i="1"/>
  <c r="L129" i="1"/>
  <c r="M129" i="1"/>
  <c r="N129" i="1"/>
  <c r="O129" i="1"/>
  <c r="P129" i="1"/>
  <c r="Q129" i="1"/>
  <c r="A130" i="1"/>
  <c r="C130" i="1"/>
  <c r="L130" i="1"/>
  <c r="M130" i="1"/>
  <c r="N130" i="1"/>
  <c r="O130" i="1"/>
  <c r="P130" i="1"/>
  <c r="Q130" i="1"/>
  <c r="A131" i="1"/>
  <c r="C131" i="1"/>
  <c r="L131" i="1"/>
  <c r="M131" i="1"/>
  <c r="N131" i="1"/>
  <c r="O131" i="1"/>
  <c r="P131" i="1"/>
  <c r="Q131" i="1"/>
  <c r="A132" i="1"/>
  <c r="C132" i="1"/>
  <c r="L132" i="1"/>
  <c r="M132" i="1"/>
  <c r="N132" i="1"/>
  <c r="O132" i="1"/>
  <c r="P132" i="1"/>
  <c r="Q132" i="1"/>
  <c r="A133" i="1"/>
  <c r="C133" i="1"/>
  <c r="L133" i="1"/>
  <c r="M133" i="1"/>
  <c r="N133" i="1"/>
  <c r="O133" i="1"/>
  <c r="P133" i="1"/>
  <c r="Q133" i="1"/>
  <c r="A134" i="1"/>
  <c r="C134" i="1"/>
  <c r="L134" i="1"/>
  <c r="M134" i="1"/>
  <c r="N134" i="1"/>
  <c r="O134" i="1"/>
  <c r="P134" i="1"/>
  <c r="Q134" i="1"/>
  <c r="A135" i="1"/>
  <c r="C135" i="1"/>
  <c r="L135" i="1"/>
  <c r="M135" i="1"/>
  <c r="N135" i="1"/>
  <c r="O135" i="1"/>
  <c r="P135" i="1"/>
  <c r="Q135" i="1"/>
  <c r="A136" i="1"/>
  <c r="C136" i="1"/>
  <c r="L136" i="1"/>
  <c r="M136" i="1"/>
  <c r="N136" i="1"/>
  <c r="O136" i="1"/>
  <c r="P136" i="1"/>
  <c r="Q136" i="1"/>
  <c r="A137" i="1"/>
  <c r="C137" i="1"/>
  <c r="L137" i="1"/>
  <c r="M137" i="1"/>
  <c r="N137" i="1"/>
  <c r="O137" i="1"/>
  <c r="P137" i="1"/>
  <c r="Q137" i="1"/>
  <c r="A138" i="1"/>
  <c r="C138" i="1"/>
  <c r="L138" i="1"/>
  <c r="M138" i="1"/>
  <c r="N138" i="1"/>
  <c r="O138" i="1"/>
  <c r="P138" i="1"/>
  <c r="Q138" i="1"/>
  <c r="A139" i="1"/>
  <c r="C139" i="1"/>
  <c r="L139" i="1"/>
  <c r="M139" i="1"/>
  <c r="N139" i="1"/>
  <c r="O139" i="1"/>
  <c r="P139" i="1"/>
  <c r="Q139" i="1"/>
  <c r="A140" i="1"/>
  <c r="C140" i="1"/>
  <c r="L140" i="1"/>
  <c r="M140" i="1"/>
  <c r="N140" i="1"/>
  <c r="O140" i="1"/>
  <c r="P140" i="1"/>
  <c r="Q140" i="1"/>
  <c r="A141" i="1"/>
  <c r="C141" i="1"/>
  <c r="L141" i="1"/>
  <c r="M141" i="1"/>
  <c r="N141" i="1"/>
  <c r="O141" i="1"/>
  <c r="P141" i="1"/>
  <c r="Q141" i="1"/>
  <c r="A142" i="1"/>
  <c r="C142" i="1"/>
  <c r="L142" i="1"/>
  <c r="M142" i="1"/>
  <c r="N142" i="1"/>
  <c r="O142" i="1"/>
  <c r="P142" i="1"/>
  <c r="Q142" i="1"/>
  <c r="A143" i="1"/>
  <c r="C143" i="1"/>
  <c r="L143" i="1"/>
  <c r="M143" i="1"/>
  <c r="N143" i="1"/>
  <c r="O143" i="1"/>
  <c r="P143" i="1"/>
  <c r="Q143" i="1"/>
  <c r="A144" i="1"/>
  <c r="C144" i="1"/>
  <c r="L144" i="1"/>
  <c r="M144" i="1"/>
  <c r="N144" i="1"/>
  <c r="O144" i="1"/>
  <c r="P144" i="1"/>
  <c r="Q144" i="1"/>
  <c r="A145" i="1"/>
  <c r="C145" i="1"/>
  <c r="L145" i="1"/>
  <c r="M145" i="1"/>
  <c r="N145" i="1"/>
  <c r="O145" i="1"/>
  <c r="P145" i="1"/>
  <c r="Q145" i="1"/>
  <c r="A146" i="1"/>
  <c r="C146" i="1"/>
  <c r="L146" i="1"/>
  <c r="M146" i="1"/>
  <c r="N146" i="1"/>
  <c r="O146" i="1"/>
  <c r="P146" i="1"/>
  <c r="Q146" i="1"/>
  <c r="A147" i="1"/>
  <c r="C147" i="1"/>
  <c r="L147" i="1"/>
  <c r="M147" i="1"/>
  <c r="N147" i="1"/>
  <c r="O147" i="1"/>
  <c r="P147" i="1"/>
  <c r="Q147" i="1"/>
  <c r="A148" i="1"/>
  <c r="C148" i="1"/>
  <c r="L148" i="1"/>
  <c r="M148" i="1"/>
  <c r="N148" i="1"/>
  <c r="O148" i="1"/>
  <c r="P148" i="1"/>
  <c r="Q148" i="1"/>
  <c r="A149" i="1"/>
  <c r="C149" i="1"/>
  <c r="L149" i="1"/>
  <c r="M149" i="1"/>
  <c r="N149" i="1"/>
  <c r="O149" i="1"/>
  <c r="P149" i="1"/>
  <c r="Q149" i="1"/>
  <c r="A150" i="1"/>
  <c r="C150" i="1"/>
  <c r="L150" i="1"/>
  <c r="M150" i="1"/>
  <c r="N150" i="1"/>
  <c r="O150" i="1"/>
  <c r="P150" i="1"/>
  <c r="Q150" i="1"/>
  <c r="A151" i="1"/>
  <c r="C151" i="1"/>
  <c r="L151" i="1"/>
  <c r="M151" i="1"/>
  <c r="N151" i="1"/>
  <c r="O151" i="1"/>
  <c r="P151" i="1"/>
  <c r="Q151" i="1"/>
  <c r="A152" i="1"/>
  <c r="C152" i="1"/>
  <c r="L152" i="1"/>
  <c r="M152" i="1"/>
  <c r="N152" i="1"/>
  <c r="O152" i="1"/>
  <c r="P152" i="1"/>
  <c r="Q152" i="1"/>
  <c r="A153" i="1"/>
  <c r="C153" i="1"/>
  <c r="L153" i="1"/>
  <c r="M153" i="1"/>
  <c r="N153" i="1"/>
  <c r="O153" i="1"/>
  <c r="P153" i="1"/>
  <c r="Q153" i="1"/>
  <c r="A154" i="1"/>
  <c r="C154" i="1"/>
  <c r="L154" i="1"/>
  <c r="M154" i="1"/>
  <c r="N154" i="1"/>
  <c r="O154" i="1"/>
  <c r="P154" i="1"/>
  <c r="Q154" i="1"/>
  <c r="A155" i="1"/>
  <c r="C155" i="1"/>
  <c r="L155" i="1"/>
  <c r="M155" i="1"/>
  <c r="N155" i="1"/>
  <c r="O155" i="1"/>
  <c r="P155" i="1"/>
  <c r="Q155" i="1"/>
  <c r="A156" i="1"/>
  <c r="C156" i="1"/>
  <c r="L156" i="1"/>
  <c r="M156" i="1"/>
  <c r="N156" i="1"/>
  <c r="O156" i="1"/>
  <c r="P156" i="1"/>
  <c r="Q156" i="1"/>
  <c r="A157" i="1"/>
  <c r="C157" i="1"/>
  <c r="L157" i="1"/>
  <c r="M157" i="1"/>
  <c r="N157" i="1"/>
  <c r="O157" i="1"/>
  <c r="P157" i="1"/>
  <c r="Q157" i="1"/>
  <c r="A158" i="1"/>
  <c r="C158" i="1"/>
  <c r="L158" i="1"/>
  <c r="M158" i="1"/>
  <c r="N158" i="1"/>
  <c r="O158" i="1"/>
  <c r="P158" i="1"/>
  <c r="Q158" i="1"/>
  <c r="A159" i="1"/>
  <c r="C159" i="1"/>
  <c r="L159" i="1"/>
  <c r="M159" i="1"/>
  <c r="N159" i="1"/>
  <c r="O159" i="1"/>
  <c r="P159" i="1"/>
  <c r="Q159" i="1"/>
  <c r="A160" i="1"/>
  <c r="C160" i="1"/>
  <c r="L160" i="1"/>
  <c r="M160" i="1"/>
  <c r="N160" i="1"/>
  <c r="O160" i="1"/>
  <c r="P160" i="1"/>
  <c r="Q160" i="1"/>
  <c r="A161" i="1"/>
  <c r="C161" i="1"/>
  <c r="L161" i="1"/>
  <c r="M161" i="1"/>
  <c r="N161" i="1"/>
  <c r="O161" i="1"/>
  <c r="P161" i="1"/>
  <c r="Q161" i="1"/>
  <c r="A162" i="1"/>
  <c r="C162" i="1"/>
  <c r="L162" i="1"/>
  <c r="M162" i="1"/>
  <c r="N162" i="1"/>
  <c r="O162" i="1"/>
  <c r="P162" i="1"/>
  <c r="Q162" i="1"/>
  <c r="A163" i="1"/>
  <c r="C163" i="1"/>
  <c r="L163" i="1"/>
  <c r="M163" i="1"/>
  <c r="N163" i="1"/>
  <c r="O163" i="1"/>
  <c r="P163" i="1"/>
  <c r="Q163" i="1"/>
  <c r="A164" i="1"/>
  <c r="C164" i="1"/>
  <c r="L164" i="1"/>
  <c r="M164" i="1"/>
  <c r="N164" i="1"/>
  <c r="O164" i="1"/>
  <c r="P164" i="1"/>
  <c r="Q164" i="1"/>
  <c r="A165" i="1"/>
  <c r="C165" i="1"/>
  <c r="L165" i="1"/>
  <c r="M165" i="1"/>
  <c r="N165" i="1"/>
  <c r="O165" i="1"/>
  <c r="P165" i="1"/>
  <c r="Q165" i="1"/>
  <c r="A166" i="1"/>
  <c r="C166" i="1"/>
  <c r="L166" i="1"/>
  <c r="M166" i="1"/>
  <c r="N166" i="1"/>
  <c r="O166" i="1"/>
  <c r="P166" i="1"/>
  <c r="Q166" i="1"/>
  <c r="A167" i="1"/>
  <c r="C167" i="1"/>
  <c r="L167" i="1"/>
  <c r="M167" i="1"/>
  <c r="N167" i="1"/>
  <c r="O167" i="1"/>
  <c r="P167" i="1"/>
  <c r="Q167" i="1"/>
  <c r="A168" i="1"/>
  <c r="C168" i="1"/>
  <c r="L168" i="1"/>
  <c r="M168" i="1"/>
  <c r="N168" i="1"/>
  <c r="O168" i="1"/>
  <c r="P168" i="1"/>
  <c r="Q168" i="1"/>
  <c r="A169" i="1"/>
  <c r="C169" i="1"/>
  <c r="L169" i="1"/>
  <c r="M169" i="1"/>
  <c r="N169" i="1"/>
  <c r="O169" i="1"/>
  <c r="P169" i="1"/>
  <c r="Q169" i="1"/>
  <c r="A170" i="1"/>
  <c r="C170" i="1"/>
  <c r="L170" i="1"/>
  <c r="M170" i="1"/>
  <c r="N170" i="1"/>
  <c r="O170" i="1"/>
  <c r="P170" i="1"/>
  <c r="Q170" i="1"/>
  <c r="A171" i="1"/>
  <c r="C171" i="1"/>
  <c r="L171" i="1"/>
  <c r="M171" i="1"/>
  <c r="N171" i="1"/>
  <c r="O171" i="1"/>
  <c r="P171" i="1"/>
  <c r="Q171" i="1"/>
  <c r="A172" i="1"/>
  <c r="C172" i="1"/>
  <c r="L172" i="1"/>
  <c r="M172" i="1"/>
  <c r="N172" i="1"/>
  <c r="O172" i="1"/>
  <c r="P172" i="1"/>
  <c r="Q172" i="1"/>
  <c r="A173" i="1"/>
  <c r="C173" i="1"/>
  <c r="L173" i="1"/>
  <c r="M173" i="1"/>
  <c r="N173" i="1"/>
  <c r="O173" i="1"/>
  <c r="P173" i="1"/>
  <c r="Q173" i="1"/>
  <c r="A174" i="1"/>
  <c r="C174" i="1"/>
  <c r="L174" i="1"/>
  <c r="M174" i="1"/>
  <c r="N174" i="1"/>
  <c r="O174" i="1"/>
  <c r="P174" i="1"/>
  <c r="Q174" i="1"/>
  <c r="A175" i="1"/>
  <c r="C175" i="1"/>
  <c r="L175" i="1"/>
  <c r="M175" i="1"/>
  <c r="N175" i="1"/>
  <c r="O175" i="1"/>
  <c r="P175" i="1"/>
  <c r="Q175" i="1"/>
  <c r="A176" i="1"/>
  <c r="C176" i="1"/>
  <c r="L176" i="1"/>
  <c r="M176" i="1"/>
  <c r="N176" i="1"/>
  <c r="O176" i="1"/>
  <c r="P176" i="1"/>
  <c r="Q176" i="1"/>
  <c r="A177" i="1"/>
  <c r="C177" i="1"/>
  <c r="L177" i="1"/>
  <c r="M177" i="1"/>
  <c r="N177" i="1"/>
  <c r="O177" i="1"/>
  <c r="P177" i="1"/>
  <c r="Q177" i="1"/>
  <c r="A178" i="1"/>
  <c r="C178" i="1"/>
  <c r="L178" i="1"/>
  <c r="M178" i="1"/>
  <c r="N178" i="1"/>
  <c r="O178" i="1"/>
  <c r="P178" i="1"/>
  <c r="Q178" i="1"/>
  <c r="A179" i="1"/>
  <c r="C179" i="1"/>
  <c r="L179" i="1"/>
  <c r="M179" i="1"/>
  <c r="N179" i="1"/>
  <c r="O179" i="1"/>
  <c r="P179" i="1"/>
  <c r="Q179" i="1"/>
  <c r="A180" i="1"/>
  <c r="C180" i="1"/>
  <c r="L180" i="1"/>
  <c r="M180" i="1"/>
  <c r="N180" i="1"/>
  <c r="O180" i="1"/>
  <c r="P180" i="1"/>
  <c r="Q180" i="1"/>
  <c r="A181" i="1"/>
  <c r="C181" i="1"/>
  <c r="L181" i="1"/>
  <c r="M181" i="1"/>
  <c r="N181" i="1"/>
  <c r="O181" i="1"/>
  <c r="P181" i="1"/>
  <c r="Q181" i="1"/>
  <c r="A182" i="1"/>
  <c r="C182" i="1"/>
  <c r="L182" i="1"/>
  <c r="M182" i="1"/>
  <c r="N182" i="1"/>
  <c r="O182" i="1"/>
  <c r="P182" i="1"/>
  <c r="Q182" i="1"/>
  <c r="A183" i="1"/>
  <c r="C183" i="1"/>
  <c r="L183" i="1"/>
  <c r="M183" i="1"/>
  <c r="N183" i="1"/>
  <c r="O183" i="1"/>
  <c r="P183" i="1"/>
  <c r="Q183" i="1"/>
  <c r="A184" i="1"/>
  <c r="C184" i="1"/>
  <c r="L184" i="1"/>
  <c r="M184" i="1"/>
  <c r="N184" i="1"/>
  <c r="O184" i="1"/>
  <c r="P184" i="1"/>
  <c r="Q184" i="1"/>
  <c r="A185" i="1"/>
  <c r="C185" i="1"/>
  <c r="L185" i="1"/>
  <c r="M185" i="1"/>
  <c r="N185" i="1"/>
  <c r="O185" i="1"/>
  <c r="P185" i="1"/>
  <c r="Q185" i="1"/>
  <c r="A186" i="1"/>
  <c r="C186" i="1"/>
  <c r="L186" i="1"/>
  <c r="M186" i="1"/>
  <c r="N186" i="1"/>
  <c r="O186" i="1"/>
  <c r="P186" i="1"/>
  <c r="Q186" i="1"/>
  <c r="A187" i="1"/>
  <c r="C187" i="1"/>
  <c r="L187" i="1"/>
  <c r="M187" i="1"/>
  <c r="N187" i="1"/>
  <c r="O187" i="1"/>
  <c r="P187" i="1"/>
  <c r="Q187" i="1"/>
  <c r="A188" i="1"/>
  <c r="C188" i="1"/>
  <c r="L188" i="1"/>
  <c r="M188" i="1"/>
  <c r="N188" i="1"/>
  <c r="O188" i="1"/>
  <c r="P188" i="1"/>
  <c r="Q188" i="1"/>
  <c r="A189" i="1"/>
  <c r="C189" i="1"/>
  <c r="L189" i="1"/>
  <c r="M189" i="1"/>
  <c r="N189" i="1"/>
  <c r="O189" i="1"/>
  <c r="P189" i="1"/>
  <c r="Q189" i="1"/>
  <c r="A190" i="1"/>
  <c r="C190" i="1"/>
  <c r="L190" i="1"/>
  <c r="M190" i="1"/>
  <c r="N190" i="1"/>
  <c r="O190" i="1"/>
  <c r="P190" i="1"/>
  <c r="Q190" i="1"/>
  <c r="A191" i="1"/>
  <c r="C191" i="1"/>
  <c r="L191" i="1"/>
  <c r="M191" i="1"/>
  <c r="N191" i="1"/>
  <c r="O191" i="1"/>
  <c r="P191" i="1"/>
  <c r="Q191" i="1"/>
  <c r="A192" i="1"/>
  <c r="C192" i="1"/>
  <c r="L192" i="1"/>
  <c r="M192" i="1"/>
  <c r="N192" i="1"/>
  <c r="O192" i="1"/>
  <c r="P192" i="1"/>
  <c r="Q192" i="1"/>
  <c r="A193" i="1"/>
  <c r="C193" i="1"/>
  <c r="L193" i="1"/>
  <c r="M193" i="1"/>
  <c r="N193" i="1"/>
  <c r="O193" i="1"/>
  <c r="P193" i="1"/>
  <c r="Q193" i="1"/>
  <c r="A194" i="1"/>
  <c r="C194" i="1"/>
  <c r="L194" i="1"/>
  <c r="M194" i="1"/>
  <c r="N194" i="1"/>
  <c r="O194" i="1"/>
  <c r="P194" i="1"/>
  <c r="Q194" i="1"/>
  <c r="A195" i="1"/>
  <c r="C195" i="1"/>
  <c r="L195" i="1"/>
  <c r="M195" i="1"/>
  <c r="N195" i="1"/>
  <c r="O195" i="1"/>
  <c r="P195" i="1"/>
  <c r="Q195" i="1"/>
  <c r="A196" i="1"/>
  <c r="C196" i="1"/>
  <c r="L196" i="1"/>
  <c r="M196" i="1"/>
  <c r="N196" i="1"/>
  <c r="O196" i="1"/>
  <c r="P196" i="1"/>
  <c r="Q196" i="1"/>
  <c r="A197" i="1"/>
  <c r="C197" i="1"/>
  <c r="L197" i="1"/>
  <c r="M197" i="1"/>
  <c r="N197" i="1"/>
  <c r="O197" i="1"/>
  <c r="P197" i="1"/>
  <c r="Q197" i="1"/>
  <c r="A198" i="1"/>
  <c r="C198" i="1"/>
  <c r="L198" i="1"/>
  <c r="M198" i="1"/>
  <c r="N198" i="1"/>
  <c r="O198" i="1"/>
  <c r="P198" i="1"/>
  <c r="Q198" i="1"/>
  <c r="A199" i="1"/>
  <c r="C199" i="1"/>
  <c r="L199" i="1"/>
  <c r="M199" i="1"/>
  <c r="N199" i="1"/>
  <c r="O199" i="1"/>
  <c r="P199" i="1"/>
  <c r="Q199" i="1"/>
  <c r="A200" i="1"/>
  <c r="C200" i="1"/>
  <c r="L200" i="1"/>
  <c r="M200" i="1"/>
  <c r="N200" i="1"/>
  <c r="O200" i="1"/>
  <c r="P200" i="1"/>
  <c r="Q200" i="1"/>
  <c r="A201" i="1"/>
  <c r="C201" i="1"/>
  <c r="L201" i="1"/>
  <c r="M201" i="1"/>
  <c r="N201" i="1"/>
  <c r="O201" i="1"/>
  <c r="P201" i="1"/>
  <c r="Q201" i="1"/>
  <c r="A202" i="1"/>
  <c r="C202" i="1"/>
  <c r="L202" i="1"/>
  <c r="M202" i="1"/>
  <c r="N202" i="1"/>
  <c r="O202" i="1"/>
  <c r="P202" i="1"/>
  <c r="Q202" i="1"/>
  <c r="A203" i="1"/>
  <c r="C203" i="1"/>
  <c r="L203" i="1"/>
  <c r="M203" i="1"/>
  <c r="N203" i="1"/>
  <c r="O203" i="1"/>
  <c r="P203" i="1"/>
  <c r="Q203" i="1"/>
  <c r="A204" i="1"/>
  <c r="C204" i="1"/>
  <c r="L204" i="1"/>
  <c r="M204" i="1"/>
  <c r="N204" i="1"/>
  <c r="O204" i="1"/>
  <c r="P204" i="1"/>
  <c r="Q204" i="1"/>
  <c r="A205" i="1"/>
  <c r="C205" i="1"/>
  <c r="L205" i="1"/>
  <c r="M205" i="1"/>
  <c r="N205" i="1"/>
  <c r="O205" i="1"/>
  <c r="P205" i="1"/>
  <c r="Q205" i="1"/>
  <c r="A206" i="1"/>
  <c r="C206" i="1"/>
  <c r="L206" i="1"/>
  <c r="M206" i="1"/>
  <c r="N206" i="1"/>
  <c r="O206" i="1"/>
  <c r="P206" i="1"/>
  <c r="Q206" i="1"/>
  <c r="A207" i="1"/>
  <c r="C207" i="1"/>
  <c r="L207" i="1"/>
  <c r="M207" i="1"/>
  <c r="N207" i="1"/>
  <c r="O207" i="1"/>
  <c r="P207" i="1"/>
  <c r="Q207" i="1"/>
  <c r="A208" i="1"/>
  <c r="C208" i="1"/>
  <c r="L208" i="1"/>
  <c r="M208" i="1"/>
  <c r="N208" i="1"/>
  <c r="O208" i="1"/>
  <c r="P208" i="1"/>
  <c r="Q208" i="1"/>
  <c r="A209" i="1"/>
  <c r="C209" i="1"/>
  <c r="L209" i="1"/>
  <c r="M209" i="1"/>
  <c r="N209" i="1"/>
  <c r="O209" i="1"/>
  <c r="P209" i="1"/>
  <c r="Q209" i="1"/>
  <c r="A210" i="1"/>
  <c r="C210" i="1"/>
  <c r="L210" i="1"/>
  <c r="M210" i="1"/>
  <c r="N210" i="1"/>
  <c r="O210" i="1"/>
  <c r="P210" i="1"/>
  <c r="Q210" i="1"/>
  <c r="A211" i="1"/>
  <c r="C211" i="1"/>
  <c r="L211" i="1"/>
  <c r="M211" i="1"/>
  <c r="N211" i="1"/>
  <c r="O211" i="1"/>
  <c r="P211" i="1"/>
  <c r="Q211" i="1"/>
  <c r="A212" i="1"/>
  <c r="C212" i="1"/>
  <c r="L212" i="1"/>
  <c r="M212" i="1"/>
  <c r="N212" i="1"/>
  <c r="O212" i="1"/>
  <c r="P212" i="1"/>
  <c r="Q212" i="1"/>
  <c r="A213" i="1"/>
  <c r="C213" i="1"/>
  <c r="L213" i="1"/>
  <c r="M213" i="1"/>
  <c r="N213" i="1"/>
  <c r="O213" i="1"/>
  <c r="P213" i="1"/>
  <c r="Q213" i="1"/>
  <c r="A214" i="1"/>
  <c r="C214" i="1"/>
  <c r="L214" i="1"/>
  <c r="M214" i="1"/>
  <c r="N214" i="1"/>
  <c r="O214" i="1"/>
  <c r="P214" i="1"/>
  <c r="Q214" i="1"/>
  <c r="A215" i="1"/>
  <c r="C215" i="1"/>
  <c r="L215" i="1"/>
  <c r="M215" i="1"/>
  <c r="N215" i="1"/>
  <c r="O215" i="1"/>
  <c r="P215" i="1"/>
  <c r="Q215" i="1"/>
  <c r="A216" i="1"/>
  <c r="C216" i="1"/>
  <c r="L216" i="1"/>
  <c r="M216" i="1"/>
  <c r="N216" i="1"/>
  <c r="O216" i="1"/>
  <c r="P216" i="1"/>
  <c r="Q216" i="1"/>
  <c r="A217" i="1"/>
  <c r="C217" i="1"/>
  <c r="L217" i="1"/>
  <c r="M217" i="1"/>
  <c r="N217" i="1"/>
  <c r="O217" i="1"/>
  <c r="P217" i="1"/>
  <c r="Q217" i="1"/>
  <c r="A218" i="1"/>
  <c r="C218" i="1"/>
  <c r="L218" i="1"/>
  <c r="M218" i="1"/>
  <c r="N218" i="1"/>
  <c r="O218" i="1"/>
  <c r="P218" i="1"/>
  <c r="Q218" i="1"/>
  <c r="A219" i="1"/>
  <c r="C219" i="1"/>
  <c r="L219" i="1"/>
  <c r="M219" i="1"/>
  <c r="N219" i="1"/>
  <c r="O219" i="1"/>
  <c r="P219" i="1"/>
  <c r="Q219" i="1"/>
  <c r="A220" i="1"/>
  <c r="C220" i="1"/>
  <c r="L220" i="1"/>
  <c r="M220" i="1"/>
  <c r="N220" i="1"/>
  <c r="O220" i="1"/>
  <c r="P220" i="1"/>
  <c r="Q220" i="1"/>
  <c r="A221" i="1"/>
  <c r="C221" i="1"/>
  <c r="L221" i="1"/>
  <c r="M221" i="1"/>
  <c r="N221" i="1"/>
  <c r="O221" i="1"/>
  <c r="P221" i="1"/>
  <c r="Q221" i="1"/>
  <c r="A222" i="1"/>
  <c r="C222" i="1"/>
  <c r="L222" i="1"/>
  <c r="M222" i="1"/>
  <c r="N222" i="1"/>
  <c r="O222" i="1"/>
  <c r="P222" i="1"/>
  <c r="Q222" i="1"/>
  <c r="A223" i="1"/>
  <c r="C223" i="1"/>
  <c r="L223" i="1"/>
  <c r="M223" i="1"/>
  <c r="N223" i="1"/>
  <c r="O223" i="1"/>
  <c r="P223" i="1"/>
  <c r="Q223" i="1"/>
  <c r="A224" i="1"/>
  <c r="C224" i="1"/>
  <c r="L224" i="1"/>
  <c r="M224" i="1"/>
  <c r="N224" i="1"/>
  <c r="O224" i="1"/>
  <c r="P224" i="1"/>
  <c r="Q224" i="1"/>
  <c r="A225" i="1"/>
  <c r="C225" i="1"/>
  <c r="L225" i="1"/>
  <c r="M225" i="1"/>
  <c r="N225" i="1"/>
  <c r="O225" i="1"/>
  <c r="P225" i="1"/>
  <c r="Q225" i="1"/>
  <c r="A226" i="1"/>
  <c r="C226" i="1"/>
  <c r="L226" i="1"/>
  <c r="M226" i="1"/>
  <c r="N226" i="1"/>
  <c r="O226" i="1"/>
  <c r="P226" i="1"/>
  <c r="Q226" i="1"/>
  <c r="A227" i="1"/>
  <c r="C227" i="1"/>
  <c r="L227" i="1"/>
  <c r="M227" i="1"/>
  <c r="N227" i="1"/>
  <c r="O227" i="1"/>
  <c r="P227" i="1"/>
  <c r="Q227" i="1"/>
  <c r="A228" i="1"/>
  <c r="C228" i="1"/>
  <c r="L228" i="1"/>
  <c r="M228" i="1"/>
  <c r="N228" i="1"/>
  <c r="O228" i="1"/>
  <c r="P228" i="1"/>
  <c r="Q228" i="1"/>
  <c r="A229" i="1"/>
  <c r="C229" i="1"/>
  <c r="L229" i="1"/>
  <c r="M229" i="1"/>
  <c r="N229" i="1"/>
  <c r="O229" i="1"/>
  <c r="P229" i="1"/>
  <c r="Q229" i="1"/>
  <c r="A230" i="1"/>
  <c r="C230" i="1"/>
  <c r="L230" i="1"/>
  <c r="M230" i="1"/>
  <c r="N230" i="1"/>
  <c r="O230" i="1"/>
  <c r="P230" i="1"/>
  <c r="Q230" i="1"/>
  <c r="A231" i="1"/>
  <c r="C231" i="1"/>
  <c r="L231" i="1"/>
  <c r="M231" i="1"/>
  <c r="N231" i="1"/>
  <c r="O231" i="1"/>
  <c r="P231" i="1"/>
  <c r="Q231" i="1"/>
  <c r="A232" i="1"/>
  <c r="C232" i="1"/>
  <c r="L232" i="1"/>
  <c r="M232" i="1"/>
  <c r="N232" i="1"/>
  <c r="O232" i="1"/>
  <c r="P232" i="1"/>
  <c r="Q232" i="1"/>
  <c r="A233" i="1"/>
  <c r="C233" i="1"/>
  <c r="L233" i="1"/>
  <c r="M233" i="1"/>
  <c r="N233" i="1"/>
  <c r="O233" i="1"/>
  <c r="P233" i="1"/>
  <c r="Q233" i="1"/>
  <c r="A234" i="1"/>
  <c r="C234" i="1"/>
  <c r="L234" i="1"/>
  <c r="M234" i="1"/>
  <c r="N234" i="1"/>
  <c r="O234" i="1"/>
  <c r="P234" i="1"/>
  <c r="Q234" i="1"/>
  <c r="A235" i="1"/>
  <c r="C235" i="1"/>
  <c r="L235" i="1"/>
  <c r="M235" i="1"/>
  <c r="N235" i="1"/>
  <c r="O235" i="1"/>
  <c r="P235" i="1"/>
  <c r="Q235" i="1"/>
  <c r="A236" i="1"/>
  <c r="C236" i="1"/>
  <c r="L236" i="1"/>
  <c r="M236" i="1"/>
  <c r="N236" i="1"/>
  <c r="O236" i="1"/>
  <c r="P236" i="1"/>
  <c r="Q236" i="1"/>
  <c r="A237" i="1"/>
  <c r="C237" i="1"/>
  <c r="L237" i="1"/>
  <c r="M237" i="1"/>
  <c r="N237" i="1"/>
  <c r="O237" i="1"/>
  <c r="P237" i="1"/>
  <c r="Q237" i="1"/>
  <c r="A238" i="1"/>
  <c r="C238" i="1"/>
  <c r="L238" i="1"/>
  <c r="M238" i="1"/>
  <c r="N238" i="1"/>
  <c r="O238" i="1"/>
  <c r="P238" i="1"/>
  <c r="Q238" i="1"/>
  <c r="A239" i="1"/>
  <c r="C239" i="1"/>
  <c r="L239" i="1"/>
  <c r="M239" i="1"/>
  <c r="N239" i="1"/>
  <c r="O239" i="1"/>
  <c r="P239" i="1"/>
  <c r="Q239" i="1"/>
  <c r="A240" i="1"/>
  <c r="C240" i="1"/>
  <c r="L240" i="1"/>
  <c r="M240" i="1"/>
  <c r="N240" i="1"/>
  <c r="O240" i="1"/>
  <c r="P240" i="1"/>
  <c r="Q240" i="1"/>
  <c r="A241" i="1"/>
  <c r="C241" i="1"/>
  <c r="L241" i="1"/>
  <c r="M241" i="1"/>
  <c r="N241" i="1"/>
  <c r="O241" i="1"/>
  <c r="P241" i="1"/>
  <c r="Q241" i="1"/>
  <c r="A242" i="1"/>
  <c r="C242" i="1"/>
  <c r="L242" i="1"/>
  <c r="M242" i="1"/>
  <c r="N242" i="1"/>
  <c r="O242" i="1"/>
  <c r="P242" i="1"/>
  <c r="Q242" i="1"/>
  <c r="A243" i="1"/>
  <c r="C243" i="1"/>
  <c r="L243" i="1"/>
  <c r="M243" i="1"/>
  <c r="N243" i="1"/>
  <c r="O243" i="1"/>
  <c r="P243" i="1"/>
  <c r="Q243" i="1"/>
  <c r="A244" i="1"/>
  <c r="C244" i="1"/>
  <c r="L244" i="1"/>
  <c r="M244" i="1"/>
  <c r="N244" i="1"/>
  <c r="O244" i="1"/>
  <c r="P244" i="1"/>
  <c r="Q244" i="1"/>
  <c r="A245" i="1"/>
  <c r="C245" i="1"/>
  <c r="L245" i="1"/>
  <c r="M245" i="1"/>
  <c r="N245" i="1"/>
  <c r="O245" i="1"/>
  <c r="P245" i="1"/>
  <c r="Q245" i="1"/>
  <c r="A246" i="1"/>
  <c r="C246" i="1"/>
  <c r="L246" i="1"/>
  <c r="M246" i="1"/>
  <c r="N246" i="1"/>
  <c r="O246" i="1"/>
  <c r="P246" i="1"/>
  <c r="Q246" i="1"/>
  <c r="A247" i="1"/>
  <c r="C247" i="1"/>
  <c r="L247" i="1"/>
  <c r="M247" i="1"/>
  <c r="N247" i="1"/>
  <c r="O247" i="1"/>
  <c r="P247" i="1"/>
  <c r="Q247" i="1"/>
  <c r="A248" i="1"/>
  <c r="C248" i="1"/>
  <c r="L248" i="1"/>
  <c r="M248" i="1"/>
  <c r="N248" i="1"/>
  <c r="O248" i="1"/>
  <c r="P248" i="1"/>
  <c r="Q248" i="1"/>
  <c r="A249" i="1"/>
  <c r="C249" i="1"/>
  <c r="L249" i="1"/>
  <c r="M249" i="1"/>
  <c r="N249" i="1"/>
  <c r="O249" i="1"/>
  <c r="P249" i="1"/>
  <c r="Q249" i="1"/>
  <c r="A250" i="1"/>
  <c r="C250" i="1"/>
  <c r="L250" i="1"/>
  <c r="M250" i="1"/>
  <c r="N250" i="1"/>
  <c r="O250" i="1"/>
  <c r="P250" i="1"/>
  <c r="Q250" i="1"/>
  <c r="A251" i="1"/>
  <c r="C251" i="1"/>
  <c r="L251" i="1"/>
  <c r="M251" i="1"/>
  <c r="N251" i="1"/>
  <c r="O251" i="1"/>
  <c r="P251" i="1"/>
  <c r="Q251" i="1"/>
  <c r="A252" i="1"/>
  <c r="C252" i="1"/>
  <c r="L252" i="1"/>
  <c r="M252" i="1"/>
  <c r="N252" i="1"/>
  <c r="O252" i="1"/>
  <c r="P252" i="1"/>
  <c r="Q252" i="1"/>
  <c r="A253" i="1"/>
  <c r="C253" i="1"/>
  <c r="L253" i="1"/>
  <c r="M253" i="1"/>
  <c r="N253" i="1"/>
  <c r="O253" i="1"/>
  <c r="P253" i="1"/>
  <c r="Q253" i="1"/>
  <c r="A254" i="1"/>
  <c r="C254" i="1"/>
  <c r="L254" i="1"/>
  <c r="M254" i="1"/>
  <c r="N254" i="1"/>
  <c r="O254" i="1"/>
  <c r="P254" i="1"/>
  <c r="Q254" i="1"/>
  <c r="A255" i="1"/>
  <c r="C255" i="1"/>
  <c r="L255" i="1"/>
  <c r="M255" i="1"/>
  <c r="N255" i="1"/>
  <c r="O255" i="1"/>
  <c r="P255" i="1"/>
  <c r="Q255" i="1"/>
  <c r="A256" i="1"/>
  <c r="C256" i="1"/>
  <c r="L256" i="1"/>
  <c r="M256" i="1"/>
  <c r="N256" i="1"/>
  <c r="O256" i="1"/>
  <c r="P256" i="1"/>
  <c r="Q256" i="1"/>
  <c r="A257" i="1"/>
  <c r="C257" i="1"/>
  <c r="L257" i="1"/>
  <c r="M257" i="1"/>
  <c r="N257" i="1"/>
  <c r="O257" i="1"/>
  <c r="P257" i="1"/>
  <c r="Q257" i="1"/>
  <c r="A258" i="1"/>
  <c r="C258" i="1"/>
  <c r="L258" i="1"/>
  <c r="M258" i="1"/>
  <c r="N258" i="1"/>
  <c r="O258" i="1"/>
  <c r="P258" i="1"/>
  <c r="Q258" i="1"/>
  <c r="A259" i="1"/>
  <c r="C259" i="1"/>
  <c r="L259" i="1"/>
  <c r="M259" i="1"/>
  <c r="N259" i="1"/>
  <c r="O259" i="1"/>
  <c r="P259" i="1"/>
  <c r="Q259" i="1"/>
  <c r="A260" i="1"/>
  <c r="C260" i="1"/>
  <c r="L260" i="1"/>
  <c r="M260" i="1"/>
  <c r="N260" i="1"/>
  <c r="O260" i="1"/>
  <c r="P260" i="1"/>
  <c r="Q260" i="1"/>
  <c r="A261" i="1"/>
  <c r="C261" i="1"/>
  <c r="L261" i="1"/>
  <c r="M261" i="1"/>
  <c r="N261" i="1"/>
  <c r="O261" i="1"/>
  <c r="P261" i="1"/>
  <c r="Q261" i="1"/>
  <c r="A262" i="1"/>
  <c r="C262" i="1"/>
  <c r="L262" i="1"/>
  <c r="M262" i="1"/>
  <c r="N262" i="1"/>
  <c r="O262" i="1"/>
  <c r="P262" i="1"/>
  <c r="Q262" i="1"/>
  <c r="A263" i="1"/>
  <c r="C263" i="1"/>
  <c r="L263" i="1"/>
  <c r="M263" i="1"/>
  <c r="N263" i="1"/>
  <c r="O263" i="1"/>
  <c r="P263" i="1"/>
  <c r="Q263" i="1"/>
  <c r="A264" i="1"/>
  <c r="C264" i="1"/>
  <c r="L264" i="1"/>
  <c r="M264" i="1"/>
  <c r="N264" i="1"/>
  <c r="O264" i="1"/>
  <c r="P264" i="1"/>
  <c r="Q264" i="1"/>
  <c r="A265" i="1"/>
  <c r="C265" i="1"/>
  <c r="L265" i="1"/>
  <c r="M265" i="1"/>
  <c r="N265" i="1"/>
  <c r="O265" i="1"/>
  <c r="P265" i="1"/>
  <c r="Q265" i="1"/>
  <c r="A266" i="1"/>
  <c r="C266" i="1"/>
  <c r="L266" i="1"/>
  <c r="M266" i="1"/>
  <c r="N266" i="1"/>
  <c r="O266" i="1"/>
  <c r="P266" i="1"/>
  <c r="Q266" i="1"/>
  <c r="A267" i="1"/>
  <c r="C267" i="1"/>
  <c r="L267" i="1"/>
  <c r="M267" i="1"/>
  <c r="N267" i="1"/>
  <c r="O267" i="1"/>
  <c r="P267" i="1"/>
  <c r="Q267" i="1"/>
  <c r="A268" i="1"/>
  <c r="C268" i="1"/>
  <c r="L268" i="1"/>
  <c r="M268" i="1"/>
  <c r="N268" i="1"/>
  <c r="O268" i="1"/>
  <c r="P268" i="1"/>
  <c r="Q268" i="1"/>
  <c r="A269" i="1"/>
  <c r="C269" i="1"/>
  <c r="L269" i="1"/>
  <c r="M269" i="1"/>
  <c r="N269" i="1"/>
  <c r="O269" i="1"/>
  <c r="P269" i="1"/>
  <c r="Q269" i="1"/>
  <c r="A270" i="1"/>
  <c r="C270" i="1"/>
  <c r="L270" i="1"/>
  <c r="M270" i="1"/>
  <c r="N270" i="1"/>
  <c r="O270" i="1"/>
  <c r="P270" i="1"/>
  <c r="Q270" i="1"/>
  <c r="A271" i="1"/>
  <c r="C271" i="1"/>
  <c r="L271" i="1"/>
  <c r="M271" i="1"/>
  <c r="N271" i="1"/>
  <c r="O271" i="1"/>
  <c r="P271" i="1"/>
  <c r="Q271" i="1"/>
  <c r="A272" i="1"/>
  <c r="C272" i="1"/>
  <c r="L272" i="1"/>
  <c r="M272" i="1"/>
  <c r="N272" i="1"/>
  <c r="O272" i="1"/>
  <c r="P272" i="1"/>
  <c r="Q272" i="1"/>
  <c r="A273" i="1"/>
  <c r="C273" i="1"/>
  <c r="L273" i="1"/>
  <c r="M273" i="1"/>
  <c r="N273" i="1"/>
  <c r="O273" i="1"/>
  <c r="P273" i="1"/>
  <c r="Q273" i="1"/>
  <c r="A274" i="1"/>
  <c r="C274" i="1"/>
  <c r="L274" i="1"/>
  <c r="M274" i="1"/>
  <c r="N274" i="1"/>
  <c r="O274" i="1"/>
  <c r="P274" i="1"/>
  <c r="Q274" i="1"/>
  <c r="A275" i="1"/>
  <c r="C275" i="1"/>
  <c r="L275" i="1"/>
  <c r="M275" i="1"/>
  <c r="N275" i="1"/>
  <c r="O275" i="1"/>
  <c r="P275" i="1"/>
  <c r="Q275" i="1"/>
  <c r="A276" i="1"/>
  <c r="C276" i="1"/>
  <c r="L276" i="1"/>
  <c r="M276" i="1"/>
  <c r="N276" i="1"/>
  <c r="O276" i="1"/>
  <c r="P276" i="1"/>
  <c r="Q276" i="1"/>
  <c r="A277" i="1"/>
  <c r="C277" i="1"/>
  <c r="L277" i="1"/>
  <c r="M277" i="1"/>
  <c r="N277" i="1"/>
  <c r="O277" i="1"/>
  <c r="P277" i="1"/>
  <c r="Q277" i="1"/>
  <c r="A278" i="1"/>
  <c r="C278" i="1"/>
  <c r="L278" i="1"/>
  <c r="M278" i="1"/>
  <c r="N278" i="1"/>
  <c r="O278" i="1"/>
  <c r="P278" i="1"/>
  <c r="Q278" i="1"/>
  <c r="A279" i="1"/>
  <c r="C279" i="1"/>
  <c r="L279" i="1"/>
  <c r="M279" i="1"/>
  <c r="N279" i="1"/>
  <c r="O279" i="1"/>
  <c r="P279" i="1"/>
  <c r="Q279" i="1"/>
  <c r="A280" i="1"/>
  <c r="C280" i="1"/>
  <c r="L280" i="1"/>
  <c r="M280" i="1"/>
  <c r="N280" i="1"/>
  <c r="O280" i="1"/>
  <c r="P280" i="1"/>
  <c r="Q280" i="1"/>
  <c r="A281" i="1"/>
  <c r="C281" i="1"/>
  <c r="L281" i="1"/>
  <c r="M281" i="1"/>
  <c r="N281" i="1"/>
  <c r="O281" i="1"/>
  <c r="P281" i="1"/>
  <c r="Q281" i="1"/>
  <c r="A282" i="1"/>
  <c r="C282" i="1"/>
  <c r="L282" i="1"/>
  <c r="M282" i="1"/>
  <c r="N282" i="1"/>
  <c r="O282" i="1"/>
  <c r="P282" i="1"/>
  <c r="Q282" i="1"/>
  <c r="A283" i="1"/>
  <c r="C283" i="1"/>
  <c r="L283" i="1"/>
  <c r="M283" i="1"/>
  <c r="N283" i="1"/>
  <c r="O283" i="1"/>
  <c r="P283" i="1"/>
  <c r="Q283" i="1"/>
  <c r="A284" i="1"/>
  <c r="C284" i="1"/>
  <c r="L284" i="1"/>
  <c r="M284" i="1"/>
  <c r="N284" i="1"/>
  <c r="O284" i="1"/>
  <c r="P284" i="1"/>
  <c r="Q284" i="1"/>
  <c r="A285" i="1"/>
  <c r="C285" i="1"/>
  <c r="L285" i="1"/>
  <c r="M285" i="1"/>
  <c r="N285" i="1"/>
  <c r="O285" i="1"/>
  <c r="P285" i="1"/>
  <c r="Q285" i="1"/>
  <c r="A286" i="1"/>
  <c r="C286" i="1"/>
  <c r="L286" i="1"/>
  <c r="M286" i="1"/>
  <c r="N286" i="1"/>
  <c r="O286" i="1"/>
  <c r="P286" i="1"/>
  <c r="Q286" i="1"/>
  <c r="A287" i="1"/>
  <c r="C287" i="1"/>
  <c r="L287" i="1"/>
  <c r="M287" i="1"/>
  <c r="N287" i="1"/>
  <c r="O287" i="1"/>
  <c r="P287" i="1"/>
  <c r="Q287" i="1"/>
  <c r="A288" i="1"/>
  <c r="C288" i="1"/>
  <c r="L288" i="1"/>
  <c r="M288" i="1"/>
  <c r="N288" i="1"/>
  <c r="O288" i="1"/>
  <c r="P288" i="1"/>
  <c r="Q288" i="1"/>
  <c r="A289" i="1"/>
  <c r="C289" i="1"/>
  <c r="L289" i="1"/>
  <c r="M289" i="1"/>
  <c r="N289" i="1"/>
  <c r="O289" i="1"/>
  <c r="P289" i="1"/>
  <c r="Q289" i="1"/>
  <c r="A290" i="1"/>
  <c r="C290" i="1"/>
  <c r="L290" i="1"/>
  <c r="M290" i="1"/>
  <c r="N290" i="1"/>
  <c r="O290" i="1"/>
  <c r="P290" i="1"/>
  <c r="Q290" i="1"/>
  <c r="A291" i="1"/>
  <c r="C291" i="1"/>
  <c r="L291" i="1"/>
  <c r="M291" i="1"/>
  <c r="N291" i="1"/>
  <c r="O291" i="1"/>
  <c r="P291" i="1"/>
  <c r="Q291" i="1"/>
  <c r="A292" i="1"/>
  <c r="C292" i="1"/>
  <c r="L292" i="1"/>
  <c r="M292" i="1"/>
  <c r="N292" i="1"/>
  <c r="O292" i="1"/>
  <c r="P292" i="1"/>
  <c r="Q292" i="1"/>
  <c r="A293" i="1"/>
  <c r="C293" i="1"/>
  <c r="L293" i="1"/>
  <c r="M293" i="1"/>
  <c r="N293" i="1"/>
  <c r="O293" i="1"/>
  <c r="P293" i="1"/>
  <c r="Q293" i="1"/>
  <c r="A294" i="1"/>
  <c r="C294" i="1"/>
  <c r="L294" i="1"/>
  <c r="M294" i="1"/>
  <c r="N294" i="1"/>
  <c r="O294" i="1"/>
  <c r="P294" i="1"/>
  <c r="Q294" i="1"/>
  <c r="A295" i="1"/>
  <c r="C295" i="1"/>
  <c r="L295" i="1"/>
  <c r="M295" i="1"/>
  <c r="N295" i="1"/>
  <c r="O295" i="1"/>
  <c r="P295" i="1"/>
  <c r="Q295" i="1"/>
  <c r="A296" i="1"/>
  <c r="C296" i="1"/>
  <c r="L296" i="1"/>
  <c r="M296" i="1"/>
  <c r="N296" i="1"/>
  <c r="O296" i="1"/>
  <c r="P296" i="1"/>
  <c r="Q296" i="1"/>
  <c r="A297" i="1"/>
  <c r="C297" i="1"/>
  <c r="L297" i="1"/>
  <c r="M297" i="1"/>
  <c r="N297" i="1"/>
  <c r="O297" i="1"/>
  <c r="P297" i="1"/>
  <c r="Q297" i="1"/>
  <c r="A298" i="1"/>
  <c r="C298" i="1"/>
  <c r="L298" i="1"/>
  <c r="M298" i="1"/>
  <c r="N298" i="1"/>
  <c r="O298" i="1"/>
  <c r="P298" i="1"/>
  <c r="Q298" i="1"/>
  <c r="A299" i="1"/>
  <c r="C299" i="1"/>
  <c r="L299" i="1"/>
  <c r="M299" i="1"/>
  <c r="N299" i="1"/>
  <c r="O299" i="1"/>
  <c r="P299" i="1"/>
  <c r="Q299" i="1"/>
  <c r="A300" i="1"/>
  <c r="C300" i="1"/>
  <c r="L300" i="1"/>
  <c r="M300" i="1"/>
  <c r="N300" i="1"/>
  <c r="O300" i="1"/>
  <c r="P300" i="1"/>
  <c r="Q300" i="1"/>
  <c r="A301" i="1"/>
  <c r="C301" i="1"/>
  <c r="L301" i="1"/>
  <c r="M301" i="1"/>
  <c r="N301" i="1"/>
  <c r="O301" i="1"/>
  <c r="P301" i="1"/>
  <c r="Q301" i="1"/>
  <c r="A302" i="1"/>
  <c r="C302" i="1"/>
  <c r="L302" i="1"/>
  <c r="M302" i="1"/>
  <c r="N302" i="1"/>
  <c r="O302" i="1"/>
  <c r="P302" i="1"/>
  <c r="Q302" i="1"/>
  <c r="A303" i="1"/>
  <c r="C303" i="1"/>
  <c r="L303" i="1"/>
  <c r="M303" i="1"/>
  <c r="N303" i="1"/>
  <c r="O303" i="1"/>
  <c r="P303" i="1"/>
  <c r="Q303" i="1"/>
  <c r="A304" i="1"/>
  <c r="C304" i="1"/>
  <c r="L304" i="1"/>
  <c r="M304" i="1"/>
  <c r="N304" i="1"/>
  <c r="O304" i="1"/>
  <c r="P304" i="1"/>
  <c r="Q304" i="1"/>
  <c r="A305" i="1"/>
  <c r="C305" i="1"/>
  <c r="L305" i="1"/>
  <c r="M305" i="1"/>
  <c r="N305" i="1"/>
  <c r="O305" i="1"/>
  <c r="P305" i="1"/>
  <c r="Q305" i="1"/>
  <c r="A306" i="1"/>
  <c r="C306" i="1"/>
  <c r="L306" i="1"/>
  <c r="M306" i="1"/>
  <c r="N306" i="1"/>
  <c r="O306" i="1"/>
  <c r="P306" i="1"/>
  <c r="Q306" i="1"/>
  <c r="A307" i="1"/>
  <c r="C307" i="1"/>
  <c r="L307" i="1"/>
  <c r="M307" i="1"/>
  <c r="N307" i="1"/>
  <c r="O307" i="1"/>
  <c r="P307" i="1"/>
  <c r="Q307" i="1"/>
  <c r="A308" i="1"/>
  <c r="C308" i="1"/>
  <c r="L308" i="1"/>
  <c r="M308" i="1"/>
  <c r="N308" i="1"/>
  <c r="O308" i="1"/>
  <c r="P308" i="1"/>
  <c r="Q308" i="1"/>
  <c r="A309" i="1"/>
  <c r="C309" i="1"/>
  <c r="L309" i="1"/>
  <c r="M309" i="1"/>
  <c r="N309" i="1"/>
  <c r="O309" i="1"/>
  <c r="P309" i="1"/>
  <c r="Q309" i="1"/>
  <c r="A310" i="1"/>
  <c r="C310" i="1"/>
  <c r="L310" i="1"/>
  <c r="M310" i="1"/>
  <c r="N310" i="1"/>
  <c r="O310" i="1"/>
  <c r="P310" i="1"/>
  <c r="Q310" i="1"/>
  <c r="A311" i="1"/>
  <c r="C311" i="1"/>
  <c r="L311" i="1"/>
  <c r="M311" i="1"/>
  <c r="N311" i="1"/>
  <c r="O311" i="1"/>
  <c r="P311" i="1"/>
  <c r="Q311" i="1"/>
  <c r="A312" i="1"/>
  <c r="C312" i="1"/>
  <c r="L312" i="1"/>
  <c r="M312" i="1"/>
  <c r="N312" i="1"/>
  <c r="O312" i="1"/>
  <c r="P312" i="1"/>
  <c r="Q312" i="1"/>
  <c r="A313" i="1"/>
  <c r="C313" i="1"/>
  <c r="L313" i="1"/>
  <c r="M313" i="1"/>
  <c r="N313" i="1"/>
  <c r="O313" i="1"/>
  <c r="P313" i="1"/>
  <c r="Q313" i="1"/>
  <c r="A314" i="1"/>
  <c r="C314" i="1"/>
  <c r="L314" i="1"/>
  <c r="M314" i="1"/>
  <c r="N314" i="1"/>
  <c r="O314" i="1"/>
  <c r="P314" i="1"/>
  <c r="Q314" i="1"/>
  <c r="A315" i="1"/>
  <c r="C315" i="1"/>
  <c r="L315" i="1"/>
  <c r="M315" i="1"/>
  <c r="N315" i="1"/>
  <c r="O315" i="1"/>
  <c r="P315" i="1"/>
  <c r="Q315" i="1"/>
  <c r="A316" i="1"/>
  <c r="C316" i="1"/>
  <c r="L316" i="1"/>
  <c r="M316" i="1"/>
  <c r="N316" i="1"/>
  <c r="O316" i="1"/>
  <c r="P316" i="1"/>
  <c r="Q316" i="1"/>
  <c r="A317" i="1"/>
  <c r="C317" i="1"/>
  <c r="L317" i="1"/>
  <c r="M317" i="1"/>
  <c r="N317" i="1"/>
  <c r="O317" i="1"/>
  <c r="P317" i="1"/>
  <c r="Q317" i="1"/>
  <c r="A318" i="1"/>
  <c r="C318" i="1"/>
  <c r="L318" i="1"/>
  <c r="M318" i="1"/>
  <c r="N318" i="1"/>
  <c r="O318" i="1"/>
  <c r="P318" i="1"/>
  <c r="Q318" i="1"/>
  <c r="A319" i="1"/>
  <c r="C319" i="1"/>
  <c r="L319" i="1"/>
  <c r="M319" i="1"/>
  <c r="N319" i="1"/>
  <c r="O319" i="1"/>
  <c r="P319" i="1"/>
  <c r="Q319" i="1"/>
  <c r="A320" i="1"/>
  <c r="C320" i="1"/>
  <c r="L320" i="1"/>
  <c r="M320" i="1"/>
  <c r="N320" i="1"/>
  <c r="O320" i="1"/>
  <c r="P320" i="1"/>
  <c r="Q320" i="1"/>
  <c r="A321" i="1"/>
  <c r="C321" i="1"/>
  <c r="L321" i="1"/>
  <c r="M321" i="1"/>
  <c r="N321" i="1"/>
  <c r="O321" i="1"/>
  <c r="P321" i="1"/>
  <c r="Q321" i="1"/>
  <c r="A322" i="1"/>
  <c r="C322" i="1"/>
  <c r="L322" i="1"/>
  <c r="M322" i="1"/>
  <c r="N322" i="1"/>
  <c r="O322" i="1"/>
  <c r="P322" i="1"/>
  <c r="Q322" i="1"/>
  <c r="A323" i="1"/>
  <c r="C323" i="1"/>
  <c r="L323" i="1"/>
  <c r="M323" i="1"/>
  <c r="N323" i="1"/>
  <c r="O323" i="1"/>
  <c r="P323" i="1"/>
  <c r="Q323" i="1"/>
  <c r="A324" i="1"/>
  <c r="C324" i="1"/>
  <c r="L324" i="1"/>
  <c r="M324" i="1"/>
  <c r="N324" i="1"/>
  <c r="O324" i="1"/>
  <c r="P324" i="1"/>
  <c r="Q324" i="1"/>
  <c r="A325" i="1"/>
  <c r="C325" i="1"/>
  <c r="L325" i="1"/>
  <c r="M325" i="1"/>
  <c r="N325" i="1"/>
  <c r="O325" i="1"/>
  <c r="P325" i="1"/>
  <c r="Q325" i="1"/>
  <c r="A326" i="1"/>
  <c r="C326" i="1"/>
  <c r="L326" i="1"/>
  <c r="M326" i="1"/>
  <c r="N326" i="1"/>
  <c r="O326" i="1"/>
  <c r="P326" i="1"/>
  <c r="Q326" i="1"/>
  <c r="A327" i="1"/>
  <c r="C327" i="1"/>
  <c r="L327" i="1"/>
  <c r="M327" i="1"/>
  <c r="N327" i="1"/>
  <c r="O327" i="1"/>
  <c r="P327" i="1"/>
  <c r="Q327" i="1"/>
  <c r="A328" i="1"/>
  <c r="C328" i="1"/>
  <c r="L328" i="1"/>
  <c r="M328" i="1"/>
  <c r="N328" i="1"/>
  <c r="O328" i="1"/>
  <c r="P328" i="1"/>
  <c r="Q328" i="1"/>
  <c r="A329" i="1"/>
  <c r="C329" i="1"/>
  <c r="L329" i="1"/>
  <c r="M329" i="1"/>
  <c r="N329" i="1"/>
  <c r="O329" i="1"/>
  <c r="P329" i="1"/>
  <c r="Q329" i="1"/>
  <c r="A330" i="1"/>
  <c r="C330" i="1"/>
  <c r="L330" i="1"/>
  <c r="M330" i="1"/>
  <c r="N330" i="1"/>
  <c r="O330" i="1"/>
  <c r="P330" i="1"/>
  <c r="Q330" i="1"/>
  <c r="A331" i="1"/>
  <c r="C331" i="1"/>
  <c r="L331" i="1"/>
  <c r="M331" i="1"/>
  <c r="N331" i="1"/>
  <c r="O331" i="1"/>
  <c r="P331" i="1"/>
  <c r="Q331" i="1"/>
  <c r="A332" i="1"/>
  <c r="C332" i="1"/>
  <c r="L332" i="1"/>
  <c r="M332" i="1"/>
  <c r="N332" i="1"/>
  <c r="O332" i="1"/>
  <c r="P332" i="1"/>
  <c r="Q332" i="1"/>
  <c r="A333" i="1"/>
  <c r="C333" i="1"/>
  <c r="L333" i="1"/>
  <c r="M333" i="1"/>
  <c r="N333" i="1"/>
  <c r="O333" i="1"/>
  <c r="P333" i="1"/>
  <c r="Q333" i="1"/>
  <c r="A334" i="1"/>
  <c r="C334" i="1"/>
  <c r="L334" i="1"/>
  <c r="M334" i="1"/>
  <c r="N334" i="1"/>
  <c r="O334" i="1"/>
  <c r="P334" i="1"/>
  <c r="Q334" i="1"/>
  <c r="A335" i="1"/>
  <c r="C335" i="1"/>
  <c r="L335" i="1"/>
  <c r="M335" i="1"/>
  <c r="N335" i="1"/>
  <c r="O335" i="1"/>
  <c r="P335" i="1"/>
  <c r="Q335" i="1"/>
  <c r="A336" i="1"/>
  <c r="C336" i="1"/>
  <c r="L336" i="1"/>
  <c r="M336" i="1"/>
  <c r="N336" i="1"/>
  <c r="O336" i="1"/>
  <c r="P336" i="1"/>
  <c r="Q336" i="1"/>
  <c r="A337" i="1"/>
  <c r="C337" i="1"/>
  <c r="L337" i="1"/>
  <c r="M337" i="1"/>
  <c r="N337" i="1"/>
  <c r="O337" i="1"/>
  <c r="P337" i="1"/>
  <c r="Q337" i="1"/>
  <c r="A338" i="1"/>
  <c r="C338" i="1"/>
  <c r="L338" i="1"/>
  <c r="M338" i="1"/>
  <c r="N338" i="1"/>
  <c r="O338" i="1"/>
  <c r="P338" i="1"/>
  <c r="Q338" i="1"/>
  <c r="A339" i="1"/>
  <c r="C339" i="1"/>
  <c r="L339" i="1"/>
  <c r="M339" i="1"/>
  <c r="N339" i="1"/>
  <c r="O339" i="1"/>
  <c r="P339" i="1"/>
  <c r="Q339" i="1"/>
  <c r="A340" i="1"/>
  <c r="C340" i="1"/>
  <c r="L340" i="1"/>
  <c r="M340" i="1"/>
  <c r="N340" i="1"/>
  <c r="O340" i="1"/>
  <c r="P340" i="1"/>
  <c r="Q340" i="1"/>
  <c r="A341" i="1"/>
  <c r="C341" i="1"/>
  <c r="L341" i="1"/>
  <c r="M341" i="1"/>
  <c r="N341" i="1"/>
  <c r="O341" i="1"/>
  <c r="P341" i="1"/>
  <c r="Q341" i="1"/>
  <c r="A342" i="1"/>
  <c r="C342" i="1"/>
  <c r="L342" i="1"/>
  <c r="M342" i="1"/>
  <c r="N342" i="1"/>
  <c r="O342" i="1"/>
  <c r="P342" i="1"/>
  <c r="Q342" i="1"/>
  <c r="A343" i="1"/>
  <c r="C343" i="1"/>
  <c r="L343" i="1"/>
  <c r="M343" i="1"/>
  <c r="N343" i="1"/>
  <c r="O343" i="1"/>
  <c r="P343" i="1"/>
  <c r="Q343" i="1"/>
  <c r="A344" i="1"/>
  <c r="C344" i="1"/>
  <c r="L344" i="1"/>
  <c r="M344" i="1"/>
  <c r="N344" i="1"/>
  <c r="O344" i="1"/>
  <c r="P344" i="1"/>
  <c r="Q344" i="1"/>
  <c r="A345" i="1"/>
  <c r="C345" i="1"/>
  <c r="L345" i="1"/>
  <c r="M345" i="1"/>
  <c r="N345" i="1"/>
  <c r="O345" i="1"/>
  <c r="P345" i="1"/>
  <c r="Q345" i="1"/>
  <c r="A346" i="1"/>
  <c r="C346" i="1"/>
  <c r="L346" i="1"/>
  <c r="M346" i="1"/>
  <c r="N346" i="1"/>
  <c r="O346" i="1"/>
  <c r="P346" i="1"/>
  <c r="Q346" i="1"/>
  <c r="A347" i="1"/>
  <c r="C347" i="1"/>
  <c r="L347" i="1"/>
  <c r="M347" i="1"/>
  <c r="N347" i="1"/>
  <c r="O347" i="1"/>
  <c r="P347" i="1"/>
  <c r="Q347" i="1"/>
  <c r="A348" i="1"/>
  <c r="C348" i="1"/>
  <c r="L348" i="1"/>
  <c r="M348" i="1"/>
  <c r="N348" i="1"/>
  <c r="O348" i="1"/>
  <c r="P348" i="1"/>
  <c r="Q348" i="1"/>
  <c r="A349" i="1"/>
  <c r="C349" i="1"/>
  <c r="L349" i="1"/>
  <c r="M349" i="1"/>
  <c r="N349" i="1"/>
  <c r="O349" i="1"/>
  <c r="P349" i="1"/>
  <c r="Q349" i="1"/>
  <c r="A350" i="1"/>
  <c r="C350" i="1"/>
  <c r="L350" i="1"/>
  <c r="M350" i="1"/>
  <c r="N350" i="1"/>
  <c r="O350" i="1"/>
  <c r="P350" i="1"/>
  <c r="Q350" i="1"/>
  <c r="A351" i="1"/>
  <c r="C351" i="1"/>
  <c r="L351" i="1"/>
  <c r="M351" i="1"/>
  <c r="N351" i="1"/>
  <c r="O351" i="1"/>
  <c r="P351" i="1"/>
  <c r="Q351" i="1"/>
  <c r="A352" i="1"/>
  <c r="C352" i="1"/>
  <c r="L352" i="1"/>
  <c r="M352" i="1"/>
  <c r="N352" i="1"/>
  <c r="O352" i="1"/>
  <c r="P352" i="1"/>
  <c r="Q352" i="1"/>
  <c r="A353" i="1"/>
  <c r="C353" i="1"/>
  <c r="L353" i="1"/>
  <c r="M353" i="1"/>
  <c r="N353" i="1"/>
  <c r="O353" i="1"/>
  <c r="P353" i="1"/>
  <c r="Q353" i="1"/>
  <c r="A354" i="1"/>
  <c r="C354" i="1"/>
  <c r="L354" i="1"/>
  <c r="M354" i="1"/>
  <c r="N354" i="1"/>
  <c r="O354" i="1"/>
  <c r="P354" i="1"/>
  <c r="Q354" i="1"/>
  <c r="A355" i="1"/>
  <c r="C355" i="1"/>
  <c r="L355" i="1"/>
  <c r="M355" i="1"/>
  <c r="N355" i="1"/>
  <c r="O355" i="1"/>
  <c r="P355" i="1"/>
  <c r="Q355" i="1"/>
  <c r="A356" i="1"/>
  <c r="C356" i="1"/>
  <c r="L356" i="1"/>
  <c r="M356" i="1"/>
  <c r="N356" i="1"/>
  <c r="O356" i="1"/>
  <c r="P356" i="1"/>
  <c r="Q356" i="1"/>
  <c r="A357" i="1"/>
  <c r="C357" i="1"/>
  <c r="L357" i="1"/>
  <c r="M357" i="1"/>
  <c r="N357" i="1"/>
  <c r="O357" i="1"/>
  <c r="P357" i="1"/>
  <c r="Q357" i="1"/>
  <c r="A358" i="1"/>
  <c r="C358" i="1"/>
  <c r="L358" i="1"/>
  <c r="M358" i="1"/>
  <c r="N358" i="1"/>
  <c r="O358" i="1"/>
  <c r="P358" i="1"/>
  <c r="Q358" i="1"/>
  <c r="A359" i="1"/>
  <c r="C359" i="1"/>
  <c r="L359" i="1"/>
  <c r="M359" i="1"/>
  <c r="N359" i="1"/>
  <c r="O359" i="1"/>
  <c r="P359" i="1"/>
  <c r="Q359" i="1"/>
  <c r="A360" i="1"/>
  <c r="C360" i="1"/>
  <c r="L360" i="1"/>
  <c r="M360" i="1"/>
  <c r="N360" i="1"/>
  <c r="O360" i="1"/>
  <c r="P360" i="1"/>
  <c r="Q360" i="1"/>
  <c r="A361" i="1"/>
  <c r="C361" i="1"/>
  <c r="L361" i="1"/>
  <c r="M361" i="1"/>
  <c r="N361" i="1"/>
  <c r="O361" i="1"/>
  <c r="P361" i="1"/>
  <c r="Q361" i="1"/>
  <c r="A362" i="1"/>
  <c r="C362" i="1"/>
  <c r="L362" i="1"/>
  <c r="M362" i="1"/>
  <c r="N362" i="1"/>
  <c r="O362" i="1"/>
  <c r="P362" i="1"/>
  <c r="Q362" i="1"/>
  <c r="A363" i="1"/>
  <c r="C363" i="1"/>
  <c r="L363" i="1"/>
  <c r="M363" i="1"/>
  <c r="N363" i="1"/>
  <c r="O363" i="1"/>
  <c r="P363" i="1"/>
  <c r="Q363" i="1"/>
  <c r="A364" i="1"/>
  <c r="C364" i="1"/>
  <c r="L364" i="1"/>
  <c r="M364" i="1"/>
  <c r="N364" i="1"/>
  <c r="O364" i="1"/>
  <c r="P364" i="1"/>
  <c r="Q364" i="1"/>
  <c r="A365" i="1"/>
  <c r="C365" i="1"/>
  <c r="L365" i="1"/>
  <c r="M365" i="1"/>
  <c r="N365" i="1"/>
  <c r="O365" i="1"/>
  <c r="P365" i="1"/>
  <c r="Q365" i="1"/>
  <c r="A366" i="1"/>
  <c r="C366" i="1"/>
  <c r="L366" i="1"/>
  <c r="M366" i="1"/>
  <c r="N366" i="1"/>
  <c r="O366" i="1"/>
  <c r="P366" i="1"/>
  <c r="Q366" i="1"/>
  <c r="A367" i="1"/>
  <c r="C367" i="1"/>
  <c r="L367" i="1"/>
  <c r="M367" i="1"/>
  <c r="N367" i="1"/>
  <c r="O367" i="1"/>
  <c r="P367" i="1"/>
  <c r="Q367" i="1"/>
  <c r="A368" i="1"/>
  <c r="C368" i="1"/>
  <c r="L368" i="1"/>
  <c r="M368" i="1"/>
  <c r="N368" i="1"/>
  <c r="O368" i="1"/>
  <c r="P368" i="1"/>
  <c r="Q368" i="1"/>
  <c r="A369" i="1"/>
  <c r="C369" i="1"/>
  <c r="L369" i="1"/>
  <c r="M369" i="1"/>
  <c r="N369" i="1"/>
  <c r="O369" i="1"/>
  <c r="P369" i="1"/>
  <c r="Q369" i="1"/>
  <c r="A370" i="1"/>
  <c r="C370" i="1"/>
  <c r="L370" i="1"/>
  <c r="M370" i="1"/>
  <c r="N370" i="1"/>
  <c r="O370" i="1"/>
  <c r="P370" i="1"/>
  <c r="Q370" i="1"/>
  <c r="A371" i="1"/>
  <c r="C371" i="1"/>
  <c r="L371" i="1"/>
  <c r="M371" i="1"/>
  <c r="N371" i="1"/>
  <c r="O371" i="1"/>
  <c r="P371" i="1"/>
  <c r="Q371" i="1"/>
  <c r="A372" i="1"/>
  <c r="C372" i="1"/>
  <c r="L372" i="1"/>
  <c r="M372" i="1"/>
  <c r="N372" i="1"/>
  <c r="O372" i="1"/>
  <c r="P372" i="1"/>
  <c r="Q372" i="1"/>
  <c r="A373" i="1"/>
  <c r="C373" i="1"/>
  <c r="L373" i="1"/>
  <c r="M373" i="1"/>
  <c r="N373" i="1"/>
  <c r="O373" i="1"/>
  <c r="P373" i="1"/>
  <c r="Q373" i="1"/>
  <c r="A374" i="1"/>
  <c r="C374" i="1"/>
  <c r="L374" i="1"/>
  <c r="M374" i="1"/>
  <c r="N374" i="1"/>
  <c r="O374" i="1"/>
  <c r="P374" i="1"/>
  <c r="Q374" i="1"/>
  <c r="A375" i="1"/>
  <c r="C375" i="1"/>
  <c r="L375" i="1"/>
  <c r="M375" i="1"/>
  <c r="N375" i="1"/>
  <c r="O375" i="1"/>
  <c r="P375" i="1"/>
  <c r="Q375" i="1"/>
  <c r="A376" i="1"/>
  <c r="C376" i="1"/>
  <c r="L376" i="1"/>
  <c r="M376" i="1"/>
  <c r="N376" i="1"/>
  <c r="O376" i="1"/>
  <c r="P376" i="1"/>
  <c r="Q376" i="1"/>
  <c r="A377" i="1"/>
  <c r="C377" i="1"/>
  <c r="L377" i="1"/>
  <c r="M377" i="1"/>
  <c r="N377" i="1"/>
  <c r="O377" i="1"/>
  <c r="P377" i="1"/>
  <c r="Q377" i="1"/>
  <c r="A378" i="1"/>
  <c r="C378" i="1"/>
  <c r="L378" i="1"/>
  <c r="M378" i="1"/>
  <c r="N378" i="1"/>
  <c r="O378" i="1"/>
  <c r="P378" i="1"/>
  <c r="Q378" i="1"/>
  <c r="A379" i="1"/>
  <c r="C379" i="1"/>
  <c r="L379" i="1"/>
  <c r="M379" i="1"/>
  <c r="N379" i="1"/>
  <c r="O379" i="1"/>
  <c r="P379" i="1"/>
  <c r="Q379" i="1"/>
  <c r="A380" i="1"/>
  <c r="C380" i="1"/>
  <c r="L380" i="1"/>
  <c r="M380" i="1"/>
  <c r="N380" i="1"/>
  <c r="O380" i="1"/>
  <c r="P380" i="1"/>
  <c r="Q380" i="1"/>
  <c r="A381" i="1"/>
  <c r="C381" i="1"/>
  <c r="L381" i="1"/>
  <c r="M381" i="1"/>
  <c r="N381" i="1"/>
  <c r="O381" i="1"/>
  <c r="P381" i="1"/>
  <c r="Q381" i="1"/>
  <c r="A382" i="1"/>
  <c r="C382" i="1"/>
  <c r="L382" i="1"/>
  <c r="M382" i="1"/>
  <c r="N382" i="1"/>
  <c r="O382" i="1"/>
  <c r="P382" i="1"/>
  <c r="Q382" i="1"/>
  <c r="A383" i="1"/>
  <c r="C383" i="1"/>
  <c r="L383" i="1"/>
  <c r="M383" i="1"/>
  <c r="N383" i="1"/>
  <c r="O383" i="1"/>
  <c r="P383" i="1"/>
  <c r="Q383" i="1"/>
  <c r="A384" i="1"/>
  <c r="C384" i="1"/>
  <c r="L384" i="1"/>
  <c r="M384" i="1"/>
  <c r="N384" i="1"/>
  <c r="O384" i="1"/>
  <c r="P384" i="1"/>
  <c r="Q384" i="1"/>
  <c r="A385" i="1"/>
  <c r="C385" i="1"/>
  <c r="L385" i="1"/>
  <c r="M385" i="1"/>
  <c r="N385" i="1"/>
  <c r="O385" i="1"/>
  <c r="P385" i="1"/>
  <c r="Q385" i="1"/>
  <c r="A386" i="1"/>
  <c r="C386" i="1"/>
  <c r="L386" i="1"/>
  <c r="M386" i="1"/>
  <c r="N386" i="1"/>
  <c r="O386" i="1"/>
  <c r="P386" i="1"/>
  <c r="Q386" i="1"/>
  <c r="A387" i="1"/>
  <c r="C387" i="1"/>
  <c r="L387" i="1"/>
  <c r="M387" i="1"/>
  <c r="N387" i="1"/>
  <c r="O387" i="1"/>
  <c r="P387" i="1"/>
  <c r="Q387" i="1"/>
  <c r="A388" i="1"/>
  <c r="C388" i="1"/>
  <c r="L388" i="1"/>
  <c r="M388" i="1"/>
  <c r="N388" i="1"/>
  <c r="O388" i="1"/>
  <c r="P388" i="1"/>
  <c r="Q388" i="1"/>
  <c r="A389" i="1"/>
  <c r="C389" i="1"/>
  <c r="L389" i="1"/>
  <c r="M389" i="1"/>
  <c r="N389" i="1"/>
  <c r="O389" i="1"/>
  <c r="P389" i="1"/>
  <c r="Q389" i="1"/>
  <c r="A390" i="1"/>
  <c r="C390" i="1"/>
  <c r="L390" i="1"/>
  <c r="M390" i="1"/>
  <c r="N390" i="1"/>
  <c r="O390" i="1"/>
  <c r="P390" i="1"/>
  <c r="Q390" i="1"/>
  <c r="A391" i="1"/>
  <c r="C391" i="1"/>
  <c r="L391" i="1"/>
  <c r="M391" i="1"/>
  <c r="N391" i="1"/>
  <c r="O391" i="1"/>
  <c r="P391" i="1"/>
  <c r="Q391" i="1"/>
  <c r="A392" i="1"/>
  <c r="C392" i="1"/>
  <c r="L392" i="1"/>
  <c r="M392" i="1"/>
  <c r="N392" i="1"/>
  <c r="O392" i="1"/>
  <c r="P392" i="1"/>
  <c r="Q392" i="1"/>
  <c r="A393" i="1"/>
  <c r="C393" i="1"/>
  <c r="L393" i="1"/>
  <c r="M393" i="1"/>
  <c r="N393" i="1"/>
  <c r="O393" i="1"/>
  <c r="P393" i="1"/>
  <c r="Q393" i="1"/>
  <c r="A394" i="1"/>
  <c r="C394" i="1"/>
  <c r="L394" i="1"/>
  <c r="M394" i="1"/>
  <c r="N394" i="1"/>
  <c r="O394" i="1"/>
  <c r="P394" i="1"/>
  <c r="Q394" i="1"/>
  <c r="A395" i="1"/>
  <c r="C395" i="1"/>
  <c r="L395" i="1"/>
  <c r="M395" i="1"/>
  <c r="N395" i="1"/>
  <c r="O395" i="1"/>
  <c r="P395" i="1"/>
  <c r="Q395" i="1"/>
  <c r="A396" i="1"/>
  <c r="C396" i="1"/>
  <c r="L396" i="1"/>
  <c r="M396" i="1"/>
  <c r="N396" i="1"/>
  <c r="O396" i="1"/>
  <c r="P396" i="1"/>
  <c r="Q396" i="1"/>
  <c r="A397" i="1"/>
  <c r="C397" i="1"/>
  <c r="L397" i="1"/>
  <c r="M397" i="1"/>
  <c r="N397" i="1"/>
  <c r="O397" i="1"/>
  <c r="P397" i="1"/>
  <c r="Q397" i="1"/>
  <c r="A398" i="1"/>
  <c r="C398" i="1"/>
  <c r="L398" i="1"/>
  <c r="M398" i="1"/>
  <c r="N398" i="1"/>
  <c r="O398" i="1"/>
  <c r="P398" i="1"/>
  <c r="Q398" i="1"/>
  <c r="A399" i="1"/>
  <c r="C399" i="1"/>
  <c r="L399" i="1"/>
  <c r="M399" i="1"/>
  <c r="N399" i="1"/>
  <c r="O399" i="1"/>
  <c r="P399" i="1"/>
  <c r="Q399" i="1"/>
  <c r="A400" i="1"/>
  <c r="C400" i="1"/>
  <c r="L400" i="1"/>
  <c r="M400" i="1"/>
  <c r="N400" i="1"/>
  <c r="O400" i="1"/>
  <c r="P400" i="1"/>
  <c r="Q400" i="1"/>
  <c r="A401" i="1"/>
  <c r="C401" i="1"/>
  <c r="L401" i="1"/>
  <c r="M401" i="1"/>
  <c r="N401" i="1"/>
  <c r="O401" i="1"/>
  <c r="P401" i="1"/>
  <c r="Q401" i="1"/>
  <c r="A402" i="1"/>
  <c r="C402" i="1"/>
  <c r="L402" i="1"/>
  <c r="M402" i="1"/>
  <c r="N402" i="1"/>
  <c r="O402" i="1"/>
  <c r="P402" i="1"/>
  <c r="Q402" i="1"/>
  <c r="A403" i="1"/>
  <c r="C403" i="1"/>
  <c r="L403" i="1"/>
  <c r="M403" i="1"/>
  <c r="N403" i="1"/>
  <c r="O403" i="1"/>
  <c r="P403" i="1"/>
  <c r="Q403" i="1"/>
  <c r="A404" i="1"/>
  <c r="C404" i="1"/>
  <c r="L404" i="1"/>
  <c r="M404" i="1"/>
  <c r="N404" i="1"/>
  <c r="O404" i="1"/>
  <c r="P404" i="1"/>
  <c r="Q404" i="1"/>
  <c r="A405" i="1"/>
  <c r="C405" i="1"/>
  <c r="L405" i="1"/>
  <c r="M405" i="1"/>
  <c r="N405" i="1"/>
  <c r="O405" i="1"/>
  <c r="P405" i="1"/>
  <c r="Q405" i="1"/>
  <c r="A406" i="1"/>
  <c r="C406" i="1"/>
  <c r="L406" i="1"/>
  <c r="M406" i="1"/>
  <c r="N406" i="1"/>
  <c r="O406" i="1"/>
  <c r="P406" i="1"/>
  <c r="Q406" i="1"/>
  <c r="A407" i="1"/>
  <c r="C407" i="1"/>
  <c r="L407" i="1"/>
  <c r="M407" i="1"/>
  <c r="N407" i="1"/>
  <c r="O407" i="1"/>
  <c r="P407" i="1"/>
  <c r="Q407" i="1"/>
  <c r="A408" i="1"/>
  <c r="C408" i="1"/>
  <c r="L408" i="1"/>
  <c r="M408" i="1"/>
  <c r="N408" i="1"/>
  <c r="O408" i="1"/>
  <c r="P408" i="1"/>
  <c r="Q408" i="1"/>
  <c r="A409" i="1"/>
  <c r="C409" i="1"/>
  <c r="L409" i="1"/>
  <c r="M409" i="1"/>
  <c r="N409" i="1"/>
  <c r="O409" i="1"/>
  <c r="P409" i="1"/>
  <c r="Q409" i="1"/>
  <c r="A410" i="1"/>
  <c r="C410" i="1"/>
  <c r="L410" i="1"/>
  <c r="M410" i="1"/>
  <c r="N410" i="1"/>
  <c r="O410" i="1"/>
  <c r="P410" i="1"/>
  <c r="Q410" i="1"/>
  <c r="A411" i="1"/>
  <c r="C411" i="1"/>
  <c r="L411" i="1"/>
  <c r="M411" i="1"/>
  <c r="N411" i="1"/>
  <c r="O411" i="1"/>
  <c r="P411" i="1"/>
  <c r="Q411" i="1"/>
  <c r="A412" i="1"/>
  <c r="C412" i="1"/>
  <c r="L412" i="1"/>
  <c r="M412" i="1"/>
  <c r="N412" i="1"/>
  <c r="O412" i="1"/>
  <c r="P412" i="1"/>
  <c r="Q412" i="1"/>
  <c r="A413" i="1"/>
  <c r="C413" i="1"/>
  <c r="L413" i="1"/>
  <c r="M413" i="1"/>
  <c r="N413" i="1"/>
  <c r="O413" i="1"/>
  <c r="P413" i="1"/>
  <c r="Q413" i="1"/>
  <c r="A414" i="1"/>
  <c r="C414" i="1"/>
  <c r="L414" i="1"/>
  <c r="M414" i="1"/>
  <c r="N414" i="1"/>
  <c r="O414" i="1"/>
  <c r="P414" i="1"/>
  <c r="Q414" i="1"/>
  <c r="A415" i="1"/>
  <c r="C415" i="1"/>
  <c r="L415" i="1"/>
  <c r="M415" i="1"/>
  <c r="N415" i="1"/>
  <c r="O415" i="1"/>
  <c r="P415" i="1"/>
  <c r="Q415" i="1"/>
  <c r="A416" i="1"/>
  <c r="C416" i="1"/>
  <c r="L416" i="1"/>
  <c r="M416" i="1"/>
  <c r="N416" i="1"/>
  <c r="O416" i="1"/>
  <c r="P416" i="1"/>
  <c r="Q416" i="1"/>
  <c r="A417" i="1"/>
  <c r="C417" i="1"/>
  <c r="L417" i="1"/>
  <c r="M417" i="1"/>
  <c r="N417" i="1"/>
  <c r="O417" i="1"/>
  <c r="P417" i="1"/>
  <c r="Q417" i="1"/>
  <c r="A418" i="1"/>
  <c r="C418" i="1"/>
  <c r="L418" i="1"/>
  <c r="M418" i="1"/>
  <c r="N418" i="1"/>
  <c r="O418" i="1"/>
  <c r="P418" i="1"/>
  <c r="Q418" i="1"/>
  <c r="A419" i="1"/>
  <c r="C419" i="1"/>
  <c r="L419" i="1"/>
  <c r="M419" i="1"/>
  <c r="N419" i="1"/>
  <c r="O419" i="1"/>
  <c r="P419" i="1"/>
  <c r="Q419" i="1"/>
  <c r="A420" i="1"/>
  <c r="C420" i="1"/>
  <c r="L420" i="1"/>
  <c r="M420" i="1"/>
  <c r="N420" i="1"/>
  <c r="O420" i="1"/>
  <c r="P420" i="1"/>
  <c r="Q420" i="1"/>
  <c r="A421" i="1"/>
  <c r="C421" i="1"/>
  <c r="L421" i="1"/>
  <c r="M421" i="1"/>
  <c r="N421" i="1"/>
  <c r="O421" i="1"/>
  <c r="P421" i="1"/>
  <c r="Q421" i="1"/>
  <c r="A422" i="1"/>
  <c r="C422" i="1"/>
  <c r="L422" i="1"/>
  <c r="M422" i="1"/>
  <c r="N422" i="1"/>
  <c r="O422" i="1"/>
  <c r="P422" i="1"/>
  <c r="Q422" i="1"/>
  <c r="A423" i="1"/>
  <c r="C423" i="1"/>
  <c r="L423" i="1"/>
  <c r="M423" i="1"/>
  <c r="N423" i="1"/>
  <c r="O423" i="1"/>
  <c r="P423" i="1"/>
  <c r="Q423" i="1"/>
  <c r="A424" i="1"/>
  <c r="C424" i="1"/>
  <c r="L424" i="1"/>
  <c r="M424" i="1"/>
  <c r="N424" i="1"/>
  <c r="O424" i="1"/>
  <c r="P424" i="1"/>
  <c r="Q424" i="1"/>
  <c r="A425" i="1"/>
  <c r="C425" i="1"/>
  <c r="L425" i="1"/>
  <c r="M425" i="1"/>
  <c r="N425" i="1"/>
  <c r="O425" i="1"/>
  <c r="P425" i="1"/>
  <c r="Q425" i="1"/>
  <c r="A426" i="1"/>
  <c r="C426" i="1"/>
  <c r="L426" i="1"/>
  <c r="M426" i="1"/>
  <c r="N426" i="1"/>
  <c r="O426" i="1"/>
  <c r="P426" i="1"/>
  <c r="Q426" i="1"/>
  <c r="A427" i="1"/>
  <c r="C427" i="1"/>
  <c r="L427" i="1"/>
  <c r="M427" i="1"/>
  <c r="N427" i="1"/>
  <c r="O427" i="1"/>
  <c r="P427" i="1"/>
  <c r="Q427" i="1"/>
  <c r="A428" i="1"/>
  <c r="C428" i="1"/>
  <c r="L428" i="1"/>
  <c r="M428" i="1"/>
  <c r="N428" i="1"/>
  <c r="O428" i="1"/>
  <c r="P428" i="1"/>
  <c r="Q428" i="1"/>
  <c r="A429" i="1"/>
  <c r="C429" i="1"/>
  <c r="L429" i="1"/>
  <c r="M429" i="1"/>
  <c r="N429" i="1"/>
  <c r="O429" i="1"/>
  <c r="P429" i="1"/>
  <c r="Q429" i="1"/>
  <c r="A430" i="1"/>
  <c r="C430" i="1"/>
  <c r="L430" i="1"/>
  <c r="M430" i="1"/>
  <c r="N430" i="1"/>
  <c r="O430" i="1"/>
  <c r="P430" i="1"/>
  <c r="Q430" i="1"/>
  <c r="A431" i="1"/>
  <c r="C431" i="1"/>
  <c r="L431" i="1"/>
  <c r="M431" i="1"/>
  <c r="N431" i="1"/>
  <c r="O431" i="1"/>
  <c r="P431" i="1"/>
  <c r="Q431" i="1"/>
  <c r="A432" i="1"/>
  <c r="C432" i="1"/>
  <c r="L432" i="1"/>
  <c r="M432" i="1"/>
  <c r="N432" i="1"/>
  <c r="O432" i="1"/>
  <c r="P432" i="1"/>
  <c r="Q432" i="1"/>
  <c r="A433" i="1"/>
  <c r="C433" i="1"/>
  <c r="L433" i="1"/>
  <c r="M433" i="1"/>
  <c r="N433" i="1"/>
  <c r="O433" i="1"/>
  <c r="P433" i="1"/>
  <c r="Q433" i="1"/>
  <c r="A434" i="1"/>
  <c r="C434" i="1"/>
  <c r="L434" i="1"/>
  <c r="M434" i="1"/>
  <c r="N434" i="1"/>
  <c r="O434" i="1"/>
  <c r="P434" i="1"/>
  <c r="Q434" i="1"/>
  <c r="A435" i="1"/>
  <c r="C435" i="1"/>
  <c r="L435" i="1"/>
  <c r="M435" i="1"/>
  <c r="N435" i="1"/>
  <c r="O435" i="1"/>
  <c r="P435" i="1"/>
  <c r="Q435" i="1"/>
  <c r="A436" i="1"/>
  <c r="C436" i="1"/>
  <c r="L436" i="1"/>
  <c r="M436" i="1"/>
  <c r="N436" i="1"/>
  <c r="O436" i="1"/>
  <c r="P436" i="1"/>
  <c r="Q436" i="1"/>
  <c r="A437" i="1"/>
  <c r="C437" i="1"/>
  <c r="L437" i="1"/>
  <c r="M437" i="1"/>
  <c r="N437" i="1"/>
  <c r="O437" i="1"/>
  <c r="P437" i="1"/>
  <c r="Q437" i="1"/>
  <c r="A438" i="1"/>
  <c r="C438" i="1"/>
  <c r="L438" i="1"/>
  <c r="M438" i="1"/>
  <c r="N438" i="1"/>
  <c r="O438" i="1"/>
  <c r="P438" i="1"/>
  <c r="Q438" i="1"/>
  <c r="A439" i="1"/>
  <c r="C439" i="1"/>
  <c r="L439" i="1"/>
  <c r="M439" i="1"/>
  <c r="N439" i="1"/>
  <c r="O439" i="1"/>
  <c r="P439" i="1"/>
  <c r="Q439" i="1"/>
  <c r="A440" i="1"/>
  <c r="C440" i="1"/>
  <c r="L440" i="1"/>
  <c r="M440" i="1"/>
  <c r="N440" i="1"/>
  <c r="O440" i="1"/>
  <c r="P440" i="1"/>
  <c r="Q440" i="1"/>
  <c r="A441" i="1"/>
  <c r="C441" i="1"/>
  <c r="L441" i="1"/>
  <c r="M441" i="1"/>
  <c r="N441" i="1"/>
  <c r="O441" i="1"/>
  <c r="P441" i="1"/>
  <c r="Q441" i="1"/>
  <c r="A442" i="1"/>
  <c r="C442" i="1"/>
  <c r="L442" i="1"/>
  <c r="M442" i="1"/>
  <c r="N442" i="1"/>
  <c r="O442" i="1"/>
  <c r="P442" i="1"/>
  <c r="Q442" i="1"/>
  <c r="A443" i="1"/>
  <c r="C443" i="1"/>
  <c r="L443" i="1"/>
  <c r="M443" i="1"/>
  <c r="N443" i="1"/>
  <c r="O443" i="1"/>
  <c r="P443" i="1"/>
  <c r="Q443" i="1"/>
  <c r="A444" i="1"/>
  <c r="C444" i="1"/>
  <c r="L444" i="1"/>
  <c r="M444" i="1"/>
  <c r="N444" i="1"/>
  <c r="O444" i="1"/>
  <c r="P444" i="1"/>
  <c r="Q444" i="1"/>
  <c r="A445" i="1"/>
  <c r="C445" i="1"/>
  <c r="L445" i="1"/>
  <c r="M445" i="1"/>
  <c r="N445" i="1"/>
  <c r="O445" i="1"/>
  <c r="P445" i="1"/>
  <c r="Q445" i="1"/>
  <c r="A446" i="1"/>
  <c r="C446" i="1"/>
  <c r="L446" i="1"/>
  <c r="M446" i="1"/>
  <c r="N446" i="1"/>
  <c r="O446" i="1"/>
  <c r="P446" i="1"/>
  <c r="Q446" i="1"/>
  <c r="A447" i="1"/>
  <c r="C447" i="1"/>
  <c r="L447" i="1"/>
  <c r="M447" i="1"/>
  <c r="N447" i="1"/>
  <c r="O447" i="1"/>
  <c r="P447" i="1"/>
  <c r="Q447" i="1"/>
  <c r="A448" i="1"/>
  <c r="C448" i="1"/>
  <c r="L448" i="1"/>
  <c r="M448" i="1"/>
  <c r="N448" i="1"/>
  <c r="O448" i="1"/>
  <c r="P448" i="1"/>
  <c r="Q448" i="1"/>
  <c r="A449" i="1"/>
  <c r="C449" i="1"/>
  <c r="L449" i="1"/>
  <c r="M449" i="1"/>
  <c r="N449" i="1"/>
  <c r="O449" i="1"/>
  <c r="P449" i="1"/>
  <c r="Q449" i="1"/>
  <c r="A450" i="1"/>
  <c r="C450" i="1"/>
  <c r="L450" i="1"/>
  <c r="M450" i="1"/>
  <c r="N450" i="1"/>
  <c r="O450" i="1"/>
  <c r="P450" i="1"/>
  <c r="Q450" i="1"/>
  <c r="A451" i="1"/>
  <c r="C451" i="1"/>
  <c r="L451" i="1"/>
  <c r="M451" i="1"/>
  <c r="N451" i="1"/>
  <c r="O451" i="1"/>
  <c r="P451" i="1"/>
  <c r="Q451" i="1"/>
  <c r="A452" i="1"/>
  <c r="C452" i="1"/>
  <c r="L452" i="1"/>
  <c r="M452" i="1"/>
  <c r="N452" i="1"/>
  <c r="O452" i="1"/>
  <c r="P452" i="1"/>
  <c r="Q452" i="1"/>
  <c r="A453" i="1"/>
  <c r="C453" i="1"/>
  <c r="L453" i="1"/>
  <c r="M453" i="1"/>
  <c r="N453" i="1"/>
  <c r="O453" i="1"/>
  <c r="P453" i="1"/>
  <c r="Q453" i="1"/>
  <c r="A454" i="1"/>
  <c r="C454" i="1"/>
  <c r="L454" i="1"/>
  <c r="M454" i="1"/>
  <c r="N454" i="1"/>
  <c r="O454" i="1"/>
  <c r="P454" i="1"/>
  <c r="Q454" i="1"/>
  <c r="A455" i="1"/>
  <c r="C455" i="1"/>
  <c r="L455" i="1"/>
  <c r="M455" i="1"/>
  <c r="N455" i="1"/>
  <c r="O455" i="1"/>
  <c r="P455" i="1"/>
  <c r="Q455" i="1"/>
  <c r="A456" i="1"/>
  <c r="C456" i="1"/>
  <c r="L456" i="1"/>
  <c r="M456" i="1"/>
  <c r="N456" i="1"/>
  <c r="O456" i="1"/>
  <c r="P456" i="1"/>
  <c r="Q456" i="1"/>
  <c r="A457" i="1"/>
  <c r="C457" i="1"/>
  <c r="L457" i="1"/>
  <c r="M457" i="1"/>
  <c r="N457" i="1"/>
  <c r="O457" i="1"/>
  <c r="P457" i="1"/>
  <c r="Q457" i="1"/>
  <c r="A458" i="1"/>
  <c r="C458" i="1"/>
  <c r="L458" i="1"/>
  <c r="M458" i="1"/>
  <c r="N458" i="1"/>
  <c r="O458" i="1"/>
  <c r="P458" i="1"/>
  <c r="Q458" i="1"/>
  <c r="A459" i="1"/>
  <c r="C459" i="1"/>
  <c r="L459" i="1"/>
  <c r="M459" i="1"/>
  <c r="N459" i="1"/>
  <c r="O459" i="1"/>
  <c r="P459" i="1"/>
  <c r="Q459" i="1"/>
  <c r="A460" i="1"/>
  <c r="C460" i="1"/>
  <c r="L460" i="1"/>
  <c r="M460" i="1"/>
  <c r="N460" i="1"/>
  <c r="O460" i="1"/>
  <c r="P460" i="1"/>
  <c r="Q460" i="1"/>
  <c r="A461" i="1"/>
  <c r="C461" i="1"/>
  <c r="L461" i="1"/>
  <c r="M461" i="1"/>
  <c r="N461" i="1"/>
  <c r="O461" i="1"/>
  <c r="P461" i="1"/>
  <c r="Q461" i="1"/>
  <c r="A462" i="1"/>
  <c r="C462" i="1"/>
  <c r="L462" i="1"/>
  <c r="M462" i="1"/>
  <c r="N462" i="1"/>
  <c r="O462" i="1"/>
  <c r="P462" i="1"/>
  <c r="Q462" i="1"/>
  <c r="A463" i="1"/>
  <c r="C463" i="1"/>
  <c r="L463" i="1"/>
  <c r="M463" i="1"/>
  <c r="N463" i="1"/>
  <c r="O463" i="1"/>
  <c r="P463" i="1"/>
  <c r="Q463" i="1"/>
  <c r="A464" i="1"/>
  <c r="C464" i="1"/>
  <c r="L464" i="1"/>
  <c r="M464" i="1"/>
  <c r="N464" i="1"/>
  <c r="O464" i="1"/>
  <c r="P464" i="1"/>
  <c r="Q464" i="1"/>
  <c r="A465" i="1"/>
  <c r="C465" i="1"/>
  <c r="L465" i="1"/>
  <c r="M465" i="1"/>
  <c r="N465" i="1"/>
  <c r="O465" i="1"/>
  <c r="P465" i="1"/>
  <c r="Q465" i="1"/>
  <c r="A466" i="1"/>
  <c r="C466" i="1"/>
  <c r="L466" i="1"/>
  <c r="M466" i="1"/>
  <c r="N466" i="1"/>
  <c r="O466" i="1"/>
  <c r="P466" i="1"/>
  <c r="Q466" i="1"/>
  <c r="A467" i="1"/>
  <c r="C467" i="1"/>
  <c r="L467" i="1"/>
  <c r="M467" i="1"/>
  <c r="N467" i="1"/>
  <c r="O467" i="1"/>
  <c r="P467" i="1"/>
  <c r="Q467" i="1"/>
  <c r="A468" i="1"/>
  <c r="C468" i="1"/>
  <c r="L468" i="1"/>
  <c r="M468" i="1"/>
  <c r="N468" i="1"/>
  <c r="O468" i="1"/>
  <c r="P468" i="1"/>
  <c r="Q468" i="1"/>
  <c r="A469" i="1"/>
  <c r="C469" i="1"/>
  <c r="L469" i="1"/>
  <c r="M469" i="1"/>
  <c r="N469" i="1"/>
  <c r="O469" i="1"/>
  <c r="P469" i="1"/>
  <c r="Q469" i="1"/>
  <c r="A470" i="1"/>
  <c r="C470" i="1"/>
  <c r="L470" i="1"/>
  <c r="M470" i="1"/>
  <c r="N470" i="1"/>
  <c r="O470" i="1"/>
  <c r="P470" i="1"/>
  <c r="Q470" i="1"/>
  <c r="A471" i="1"/>
  <c r="C471" i="1"/>
  <c r="L471" i="1"/>
  <c r="M471" i="1"/>
  <c r="N471" i="1"/>
  <c r="O471" i="1"/>
  <c r="P471" i="1"/>
  <c r="Q471" i="1"/>
  <c r="A472" i="1"/>
  <c r="C472" i="1"/>
  <c r="L472" i="1"/>
  <c r="M472" i="1"/>
  <c r="N472" i="1"/>
  <c r="O472" i="1"/>
  <c r="P472" i="1"/>
  <c r="Q472" i="1"/>
  <c r="A473" i="1"/>
  <c r="C473" i="1"/>
  <c r="L473" i="1"/>
  <c r="M473" i="1"/>
  <c r="N473" i="1"/>
  <c r="O473" i="1"/>
  <c r="P473" i="1"/>
  <c r="Q473" i="1"/>
  <c r="A474" i="1"/>
  <c r="C474" i="1"/>
  <c r="L474" i="1"/>
  <c r="M474" i="1"/>
  <c r="N474" i="1"/>
  <c r="O474" i="1"/>
  <c r="P474" i="1"/>
  <c r="Q474" i="1"/>
  <c r="A475" i="1"/>
  <c r="C475" i="1"/>
  <c r="L475" i="1"/>
  <c r="M475" i="1"/>
  <c r="N475" i="1"/>
  <c r="O475" i="1"/>
  <c r="P475" i="1"/>
  <c r="Q475" i="1"/>
  <c r="A476" i="1"/>
  <c r="C476" i="1"/>
  <c r="L476" i="1"/>
  <c r="M476" i="1"/>
  <c r="N476" i="1"/>
  <c r="O476" i="1"/>
  <c r="P476" i="1"/>
  <c r="Q476" i="1"/>
  <c r="A477" i="1"/>
  <c r="C477" i="1"/>
  <c r="L477" i="1"/>
  <c r="M477" i="1"/>
  <c r="N477" i="1"/>
  <c r="O477" i="1"/>
  <c r="P477" i="1"/>
  <c r="Q477" i="1"/>
  <c r="A478" i="1"/>
  <c r="C478" i="1"/>
  <c r="L478" i="1"/>
  <c r="M478" i="1"/>
  <c r="N478" i="1"/>
  <c r="O478" i="1"/>
  <c r="P478" i="1"/>
  <c r="Q478" i="1"/>
  <c r="A479" i="1"/>
  <c r="C479" i="1"/>
  <c r="L479" i="1"/>
  <c r="M479" i="1"/>
  <c r="N479" i="1"/>
  <c r="O479" i="1"/>
  <c r="P479" i="1"/>
  <c r="Q479" i="1"/>
  <c r="A480" i="1"/>
  <c r="C480" i="1"/>
  <c r="L480" i="1"/>
  <c r="M480" i="1"/>
  <c r="N480" i="1"/>
  <c r="O480" i="1"/>
  <c r="P480" i="1"/>
  <c r="Q480" i="1"/>
  <c r="A481" i="1"/>
  <c r="C481" i="1"/>
  <c r="L481" i="1"/>
  <c r="M481" i="1"/>
  <c r="N481" i="1"/>
  <c r="O481" i="1"/>
  <c r="P481" i="1"/>
  <c r="Q481" i="1"/>
  <c r="A482" i="1"/>
  <c r="C482" i="1"/>
  <c r="L482" i="1"/>
  <c r="M482" i="1"/>
  <c r="N482" i="1"/>
  <c r="O482" i="1"/>
  <c r="P482" i="1"/>
  <c r="Q482" i="1"/>
  <c r="A483" i="1"/>
  <c r="C483" i="1"/>
  <c r="L483" i="1"/>
  <c r="M483" i="1"/>
  <c r="N483" i="1"/>
  <c r="O483" i="1"/>
  <c r="P483" i="1"/>
  <c r="Q483" i="1"/>
  <c r="A484" i="1"/>
  <c r="C484" i="1"/>
  <c r="L484" i="1"/>
  <c r="M484" i="1"/>
  <c r="N484" i="1"/>
  <c r="O484" i="1"/>
  <c r="P484" i="1"/>
  <c r="Q484" i="1"/>
  <c r="A485" i="1"/>
  <c r="C485" i="1"/>
  <c r="L485" i="1"/>
  <c r="M485" i="1"/>
  <c r="N485" i="1"/>
  <c r="O485" i="1"/>
  <c r="P485" i="1"/>
  <c r="Q485" i="1"/>
  <c r="A486" i="1"/>
  <c r="C486" i="1"/>
  <c r="L486" i="1"/>
  <c r="M486" i="1"/>
  <c r="N486" i="1"/>
  <c r="O486" i="1"/>
  <c r="P486" i="1"/>
  <c r="Q486" i="1"/>
  <c r="A487" i="1"/>
  <c r="C487" i="1"/>
  <c r="L487" i="1"/>
  <c r="M487" i="1"/>
  <c r="N487" i="1"/>
  <c r="O487" i="1"/>
  <c r="P487" i="1"/>
  <c r="Q487" i="1"/>
  <c r="A488" i="1"/>
  <c r="C488" i="1"/>
  <c r="L488" i="1"/>
  <c r="M488" i="1"/>
  <c r="N488" i="1"/>
  <c r="O488" i="1"/>
  <c r="P488" i="1"/>
  <c r="Q488" i="1"/>
  <c r="A489" i="1"/>
  <c r="C489" i="1"/>
  <c r="L489" i="1"/>
  <c r="M489" i="1"/>
  <c r="N489" i="1"/>
  <c r="O489" i="1"/>
  <c r="P489" i="1"/>
  <c r="Q489" i="1"/>
  <c r="A490" i="1"/>
  <c r="C490" i="1"/>
  <c r="L490" i="1"/>
  <c r="M490" i="1"/>
  <c r="N490" i="1"/>
  <c r="O490" i="1"/>
  <c r="P490" i="1"/>
  <c r="Q490" i="1"/>
  <c r="A491" i="1"/>
  <c r="C491" i="1"/>
  <c r="L491" i="1"/>
  <c r="M491" i="1"/>
  <c r="N491" i="1"/>
  <c r="O491" i="1"/>
  <c r="P491" i="1"/>
  <c r="Q491" i="1"/>
  <c r="A492" i="1"/>
  <c r="C492" i="1"/>
  <c r="L492" i="1"/>
  <c r="M492" i="1"/>
  <c r="N492" i="1"/>
  <c r="O492" i="1"/>
  <c r="P492" i="1"/>
  <c r="Q492" i="1"/>
  <c r="A493" i="1"/>
  <c r="C493" i="1"/>
  <c r="L493" i="1"/>
  <c r="M493" i="1"/>
  <c r="N493" i="1"/>
  <c r="O493" i="1"/>
  <c r="P493" i="1"/>
  <c r="Q493" i="1"/>
  <c r="A494" i="1"/>
  <c r="C494" i="1"/>
  <c r="L494" i="1"/>
  <c r="M494" i="1"/>
  <c r="N494" i="1"/>
  <c r="O494" i="1"/>
  <c r="P494" i="1"/>
  <c r="Q494" i="1"/>
  <c r="A495" i="1"/>
  <c r="C495" i="1"/>
  <c r="L495" i="1"/>
  <c r="M495" i="1"/>
  <c r="N495" i="1"/>
  <c r="O495" i="1"/>
  <c r="P495" i="1"/>
  <c r="Q495" i="1"/>
  <c r="A496" i="1"/>
  <c r="C496" i="1"/>
  <c r="L496" i="1"/>
  <c r="M496" i="1"/>
  <c r="N496" i="1"/>
  <c r="O496" i="1"/>
  <c r="P496" i="1"/>
  <c r="Q496" i="1"/>
  <c r="A497" i="1"/>
  <c r="C497" i="1"/>
  <c r="L497" i="1"/>
  <c r="M497" i="1"/>
  <c r="N497" i="1"/>
  <c r="O497" i="1"/>
  <c r="P497" i="1"/>
  <c r="Q497" i="1"/>
  <c r="A498" i="1"/>
  <c r="C498" i="1"/>
  <c r="L498" i="1"/>
  <c r="M498" i="1"/>
  <c r="N498" i="1"/>
  <c r="O498" i="1"/>
  <c r="P498" i="1"/>
  <c r="Q498" i="1"/>
  <c r="A499" i="1"/>
  <c r="C499" i="1"/>
  <c r="L499" i="1"/>
  <c r="M499" i="1"/>
  <c r="N499" i="1"/>
  <c r="O499" i="1"/>
  <c r="P499" i="1"/>
  <c r="Q499" i="1"/>
  <c r="A500" i="1"/>
  <c r="C500" i="1"/>
  <c r="L500" i="1"/>
  <c r="M500" i="1"/>
  <c r="N500" i="1"/>
  <c r="O500" i="1"/>
  <c r="P500" i="1"/>
  <c r="Q500" i="1"/>
  <c r="A501" i="1"/>
  <c r="C501" i="1"/>
  <c r="L501" i="1"/>
  <c r="M501" i="1"/>
  <c r="N501" i="1"/>
  <c r="O501" i="1"/>
  <c r="P501" i="1"/>
  <c r="Q501" i="1"/>
  <c r="A502" i="1"/>
  <c r="C502" i="1"/>
  <c r="L502" i="1"/>
  <c r="M502" i="1"/>
  <c r="N502" i="1"/>
  <c r="O502" i="1"/>
  <c r="P502" i="1"/>
  <c r="Q502" i="1"/>
  <c r="A503" i="1"/>
  <c r="C503" i="1"/>
  <c r="L503" i="1"/>
  <c r="M503" i="1"/>
  <c r="N503" i="1"/>
  <c r="O503" i="1"/>
  <c r="P503" i="1"/>
  <c r="Q503" i="1"/>
  <c r="A504" i="1"/>
  <c r="C504" i="1"/>
  <c r="L504" i="1"/>
  <c r="M504" i="1"/>
  <c r="N504" i="1"/>
  <c r="O504" i="1"/>
  <c r="P504" i="1"/>
  <c r="Q504" i="1"/>
  <c r="A505" i="1"/>
  <c r="C505" i="1"/>
  <c r="L505" i="1"/>
  <c r="M505" i="1"/>
  <c r="N505" i="1"/>
  <c r="O505" i="1"/>
  <c r="P505" i="1"/>
  <c r="Q505" i="1"/>
  <c r="A506" i="1"/>
  <c r="C506" i="1"/>
  <c r="L506" i="1"/>
  <c r="M506" i="1"/>
  <c r="N506" i="1"/>
  <c r="O506" i="1"/>
  <c r="P506" i="1"/>
  <c r="Q506" i="1"/>
  <c r="A507" i="1"/>
  <c r="C507" i="1"/>
  <c r="L507" i="1"/>
  <c r="M507" i="1"/>
  <c r="N507" i="1"/>
  <c r="O507" i="1"/>
  <c r="P507" i="1"/>
  <c r="Q507" i="1"/>
  <c r="A508" i="1"/>
  <c r="C508" i="1"/>
  <c r="L508" i="1"/>
  <c r="M508" i="1"/>
  <c r="N508" i="1"/>
  <c r="O508" i="1"/>
  <c r="P508" i="1"/>
  <c r="Q508" i="1"/>
  <c r="A509" i="1"/>
  <c r="C509" i="1"/>
  <c r="L509" i="1"/>
  <c r="M509" i="1"/>
  <c r="N509" i="1"/>
  <c r="O509" i="1"/>
  <c r="P509" i="1"/>
  <c r="Q509" i="1"/>
  <c r="A510" i="1"/>
  <c r="C510" i="1"/>
  <c r="L510" i="1"/>
  <c r="M510" i="1"/>
  <c r="N510" i="1"/>
  <c r="O510" i="1"/>
  <c r="P510" i="1"/>
  <c r="Q510" i="1"/>
  <c r="A511" i="1"/>
  <c r="C511" i="1"/>
  <c r="L511" i="1"/>
  <c r="M511" i="1"/>
  <c r="N511" i="1"/>
  <c r="O511" i="1"/>
  <c r="P511" i="1"/>
  <c r="Q511" i="1"/>
  <c r="A512" i="1"/>
  <c r="C512" i="1"/>
  <c r="L512" i="1"/>
  <c r="M512" i="1"/>
  <c r="N512" i="1"/>
  <c r="O512" i="1"/>
  <c r="P512" i="1"/>
  <c r="Q512" i="1"/>
  <c r="A513" i="1"/>
  <c r="C513" i="1"/>
  <c r="L513" i="1"/>
  <c r="M513" i="1"/>
  <c r="N513" i="1"/>
  <c r="O513" i="1"/>
  <c r="P513" i="1"/>
  <c r="Q513" i="1"/>
  <c r="A514" i="1"/>
  <c r="C514" i="1"/>
  <c r="L514" i="1"/>
  <c r="M514" i="1"/>
  <c r="N514" i="1"/>
  <c r="O514" i="1"/>
  <c r="P514" i="1"/>
  <c r="Q514" i="1"/>
  <c r="A515" i="1"/>
  <c r="C515" i="1"/>
  <c r="L515" i="1"/>
  <c r="M515" i="1"/>
  <c r="N515" i="1"/>
  <c r="O515" i="1"/>
  <c r="P515" i="1"/>
  <c r="Q515" i="1"/>
  <c r="A516" i="1"/>
  <c r="C516" i="1"/>
  <c r="L516" i="1"/>
  <c r="M516" i="1"/>
  <c r="N516" i="1"/>
  <c r="O516" i="1"/>
  <c r="P516" i="1"/>
  <c r="Q516" i="1"/>
  <c r="A517" i="1"/>
  <c r="C517" i="1"/>
  <c r="L517" i="1"/>
  <c r="M517" i="1"/>
  <c r="N517" i="1"/>
  <c r="O517" i="1"/>
  <c r="P517" i="1"/>
  <c r="Q517" i="1"/>
  <c r="A518" i="1"/>
  <c r="C518" i="1"/>
  <c r="L518" i="1"/>
  <c r="M518" i="1"/>
  <c r="N518" i="1"/>
  <c r="O518" i="1"/>
  <c r="P518" i="1"/>
  <c r="Q518" i="1"/>
  <c r="A519" i="1"/>
  <c r="C519" i="1"/>
  <c r="L519" i="1"/>
  <c r="M519" i="1"/>
  <c r="N519" i="1"/>
  <c r="O519" i="1"/>
  <c r="P519" i="1"/>
  <c r="Q519" i="1"/>
  <c r="A520" i="1"/>
  <c r="C520" i="1"/>
  <c r="L520" i="1"/>
  <c r="M520" i="1"/>
  <c r="N520" i="1"/>
  <c r="O520" i="1"/>
  <c r="P520" i="1"/>
  <c r="Q520" i="1"/>
  <c r="A521" i="1"/>
  <c r="C521" i="1"/>
  <c r="L521" i="1"/>
  <c r="M521" i="1"/>
  <c r="N521" i="1"/>
  <c r="O521" i="1"/>
  <c r="P521" i="1"/>
  <c r="Q521" i="1"/>
  <c r="A522" i="1"/>
  <c r="C522" i="1"/>
  <c r="L522" i="1"/>
  <c r="M522" i="1"/>
  <c r="N522" i="1"/>
  <c r="O522" i="1"/>
  <c r="P522" i="1"/>
  <c r="Q522" i="1"/>
  <c r="A523" i="1"/>
  <c r="C523" i="1"/>
  <c r="L523" i="1"/>
  <c r="M523" i="1"/>
  <c r="N523" i="1"/>
  <c r="O523" i="1"/>
  <c r="P523" i="1"/>
  <c r="Q523" i="1"/>
  <c r="A524" i="1"/>
  <c r="C524" i="1"/>
  <c r="L524" i="1"/>
  <c r="M524" i="1"/>
  <c r="N524" i="1"/>
  <c r="O524" i="1"/>
  <c r="P524" i="1"/>
  <c r="Q524" i="1"/>
  <c r="A525" i="1"/>
  <c r="C525" i="1"/>
  <c r="L525" i="1"/>
  <c r="M525" i="1"/>
  <c r="N525" i="1"/>
  <c r="O525" i="1"/>
  <c r="P525" i="1"/>
  <c r="Q525" i="1"/>
  <c r="A526" i="1"/>
  <c r="C526" i="1"/>
  <c r="L526" i="1"/>
  <c r="M526" i="1"/>
  <c r="N526" i="1"/>
  <c r="O526" i="1"/>
  <c r="P526" i="1"/>
  <c r="Q526" i="1"/>
  <c r="A527" i="1"/>
  <c r="C527" i="1"/>
  <c r="L527" i="1"/>
  <c r="M527" i="1"/>
  <c r="N527" i="1"/>
  <c r="O527" i="1"/>
  <c r="P527" i="1"/>
  <c r="Q527" i="1"/>
  <c r="A528" i="1"/>
  <c r="C528" i="1"/>
  <c r="L528" i="1"/>
  <c r="M528" i="1"/>
  <c r="N528" i="1"/>
  <c r="O528" i="1"/>
  <c r="P528" i="1"/>
  <c r="Q528" i="1"/>
  <c r="A529" i="1"/>
  <c r="C529" i="1"/>
  <c r="L529" i="1"/>
  <c r="M529" i="1"/>
  <c r="N529" i="1"/>
  <c r="O529" i="1"/>
  <c r="P529" i="1"/>
  <c r="Q529" i="1"/>
  <c r="A530" i="1"/>
  <c r="C530" i="1"/>
  <c r="L530" i="1"/>
  <c r="M530" i="1"/>
  <c r="N530" i="1"/>
  <c r="O530" i="1"/>
  <c r="P530" i="1"/>
  <c r="Q530" i="1"/>
  <c r="A531" i="1"/>
  <c r="C531" i="1"/>
  <c r="L531" i="1"/>
  <c r="M531" i="1"/>
  <c r="N531" i="1"/>
  <c r="O531" i="1"/>
  <c r="P531" i="1"/>
  <c r="Q531" i="1"/>
  <c r="A532" i="1"/>
  <c r="C532" i="1"/>
  <c r="L532" i="1"/>
  <c r="M532" i="1"/>
  <c r="N532" i="1"/>
  <c r="O532" i="1"/>
  <c r="P532" i="1"/>
  <c r="Q532" i="1"/>
  <c r="A533" i="1"/>
  <c r="C533" i="1"/>
  <c r="L533" i="1"/>
  <c r="M533" i="1"/>
  <c r="N533" i="1"/>
  <c r="O533" i="1"/>
  <c r="P533" i="1"/>
  <c r="Q533" i="1"/>
  <c r="A534" i="1"/>
  <c r="C534" i="1"/>
  <c r="L534" i="1"/>
  <c r="M534" i="1"/>
  <c r="N534" i="1"/>
  <c r="O534" i="1"/>
  <c r="P534" i="1"/>
  <c r="Q534" i="1"/>
  <c r="A535" i="1"/>
  <c r="C535" i="1"/>
  <c r="L535" i="1"/>
  <c r="M535" i="1"/>
  <c r="N535" i="1"/>
  <c r="O535" i="1"/>
  <c r="P535" i="1"/>
  <c r="Q535" i="1"/>
  <c r="A536" i="1"/>
  <c r="C536" i="1"/>
  <c r="L536" i="1"/>
  <c r="M536" i="1"/>
  <c r="N536" i="1"/>
  <c r="O536" i="1"/>
  <c r="P536" i="1"/>
  <c r="Q536" i="1"/>
  <c r="A537" i="1"/>
  <c r="C537" i="1"/>
  <c r="L537" i="1"/>
  <c r="M537" i="1"/>
  <c r="N537" i="1"/>
  <c r="O537" i="1"/>
  <c r="P537" i="1"/>
  <c r="Q537" i="1"/>
  <c r="A538" i="1"/>
  <c r="C538" i="1"/>
  <c r="L538" i="1"/>
  <c r="M538" i="1"/>
  <c r="N538" i="1"/>
  <c r="O538" i="1"/>
  <c r="P538" i="1"/>
  <c r="Q538" i="1"/>
  <c r="A539" i="1"/>
  <c r="C539" i="1"/>
  <c r="L539" i="1"/>
  <c r="M539" i="1"/>
  <c r="N539" i="1"/>
  <c r="O539" i="1"/>
  <c r="P539" i="1"/>
  <c r="Q539" i="1"/>
  <c r="A540" i="1"/>
  <c r="C540" i="1"/>
  <c r="L540" i="1"/>
  <c r="M540" i="1"/>
  <c r="N540" i="1"/>
  <c r="O540" i="1"/>
  <c r="P540" i="1"/>
  <c r="Q540" i="1"/>
  <c r="A541" i="1"/>
  <c r="C541" i="1"/>
  <c r="L541" i="1"/>
  <c r="M541" i="1"/>
  <c r="N541" i="1"/>
  <c r="O541" i="1"/>
  <c r="P541" i="1"/>
  <c r="Q541" i="1"/>
  <c r="A542" i="1"/>
  <c r="C542" i="1"/>
  <c r="L542" i="1"/>
  <c r="M542" i="1"/>
  <c r="N542" i="1"/>
  <c r="O542" i="1"/>
  <c r="P542" i="1"/>
  <c r="Q542" i="1"/>
  <c r="A543" i="1"/>
  <c r="C543" i="1"/>
  <c r="L543" i="1"/>
  <c r="M543" i="1"/>
  <c r="N543" i="1"/>
  <c r="O543" i="1"/>
  <c r="P543" i="1"/>
  <c r="Q543" i="1"/>
  <c r="A544" i="1"/>
  <c r="C544" i="1"/>
  <c r="L544" i="1"/>
  <c r="M544" i="1"/>
  <c r="N544" i="1"/>
  <c r="O544" i="1"/>
  <c r="P544" i="1"/>
  <c r="Q544" i="1"/>
  <c r="A545" i="1"/>
  <c r="C545" i="1"/>
  <c r="L545" i="1"/>
  <c r="M545" i="1"/>
  <c r="N545" i="1"/>
  <c r="O545" i="1"/>
  <c r="P545" i="1"/>
  <c r="Q545" i="1"/>
  <c r="A546" i="1"/>
  <c r="C546" i="1"/>
  <c r="L546" i="1"/>
  <c r="M546" i="1"/>
  <c r="N546" i="1"/>
  <c r="O546" i="1"/>
  <c r="P546" i="1"/>
  <c r="Q546" i="1"/>
  <c r="A547" i="1"/>
  <c r="C547" i="1"/>
  <c r="L547" i="1"/>
  <c r="M547" i="1"/>
  <c r="N547" i="1"/>
  <c r="O547" i="1"/>
  <c r="P547" i="1"/>
  <c r="Q547" i="1"/>
  <c r="A548" i="1"/>
  <c r="C548" i="1"/>
  <c r="L548" i="1"/>
  <c r="M548" i="1"/>
  <c r="N548" i="1"/>
  <c r="O548" i="1"/>
  <c r="P548" i="1"/>
  <c r="Q548" i="1"/>
  <c r="A549" i="1"/>
  <c r="C549" i="1"/>
  <c r="L549" i="1"/>
  <c r="M549" i="1"/>
  <c r="N549" i="1"/>
  <c r="O549" i="1"/>
  <c r="P549" i="1"/>
  <c r="Q549" i="1"/>
  <c r="A550" i="1"/>
  <c r="C550" i="1"/>
  <c r="L550" i="1"/>
  <c r="M550" i="1"/>
  <c r="N550" i="1"/>
  <c r="O550" i="1"/>
  <c r="P550" i="1"/>
  <c r="Q550" i="1"/>
  <c r="A551" i="1"/>
  <c r="C551" i="1"/>
  <c r="L551" i="1"/>
  <c r="M551" i="1"/>
  <c r="N551" i="1"/>
  <c r="O551" i="1"/>
  <c r="P551" i="1"/>
  <c r="Q551" i="1"/>
  <c r="A552" i="1"/>
  <c r="C552" i="1"/>
  <c r="L552" i="1"/>
  <c r="M552" i="1"/>
  <c r="N552" i="1"/>
  <c r="O552" i="1"/>
  <c r="P552" i="1"/>
  <c r="Q552" i="1"/>
  <c r="A553" i="1"/>
  <c r="C553" i="1"/>
  <c r="L553" i="1"/>
  <c r="M553" i="1"/>
  <c r="N553" i="1"/>
  <c r="O553" i="1"/>
  <c r="P553" i="1"/>
  <c r="Q553" i="1"/>
  <c r="A554" i="1"/>
  <c r="C554" i="1"/>
  <c r="L554" i="1"/>
  <c r="M554" i="1"/>
  <c r="N554" i="1"/>
  <c r="O554" i="1"/>
  <c r="P554" i="1"/>
  <c r="Q554" i="1"/>
  <c r="A555" i="1"/>
  <c r="C555" i="1"/>
  <c r="L555" i="1"/>
  <c r="M555" i="1"/>
  <c r="N555" i="1"/>
  <c r="O555" i="1"/>
  <c r="P555" i="1"/>
  <c r="Q555" i="1"/>
  <c r="A556" i="1"/>
  <c r="C556" i="1"/>
  <c r="L556" i="1"/>
  <c r="M556" i="1"/>
  <c r="N556" i="1"/>
  <c r="O556" i="1"/>
  <c r="P556" i="1"/>
  <c r="Q556" i="1"/>
  <c r="A557" i="1"/>
  <c r="C557" i="1"/>
  <c r="L557" i="1"/>
  <c r="M557" i="1"/>
  <c r="N557" i="1"/>
  <c r="O557" i="1"/>
  <c r="P557" i="1"/>
  <c r="Q557" i="1"/>
  <c r="A558" i="1"/>
  <c r="C558" i="1"/>
  <c r="L558" i="1"/>
  <c r="M558" i="1"/>
  <c r="N558" i="1"/>
  <c r="O558" i="1"/>
  <c r="P558" i="1"/>
  <c r="Q558" i="1"/>
  <c r="A559" i="1"/>
  <c r="C559" i="1"/>
  <c r="L559" i="1"/>
  <c r="M559" i="1"/>
  <c r="N559" i="1"/>
  <c r="O559" i="1"/>
  <c r="P559" i="1"/>
  <c r="Q559" i="1"/>
  <c r="A560" i="1"/>
  <c r="C560" i="1"/>
  <c r="L560" i="1"/>
  <c r="M560" i="1"/>
  <c r="N560" i="1"/>
  <c r="O560" i="1"/>
  <c r="P560" i="1"/>
  <c r="Q560" i="1"/>
  <c r="A561" i="1"/>
  <c r="C561" i="1"/>
  <c r="L561" i="1"/>
  <c r="M561" i="1"/>
  <c r="N561" i="1"/>
  <c r="O561" i="1"/>
  <c r="P561" i="1"/>
  <c r="Q561" i="1"/>
  <c r="A562" i="1"/>
  <c r="C562" i="1"/>
  <c r="L562" i="1"/>
  <c r="M562" i="1"/>
  <c r="N562" i="1"/>
  <c r="O562" i="1"/>
  <c r="P562" i="1"/>
  <c r="Q562" i="1"/>
  <c r="A563" i="1"/>
  <c r="C563" i="1"/>
  <c r="L563" i="1"/>
  <c r="M563" i="1"/>
  <c r="N563" i="1"/>
  <c r="O563" i="1"/>
  <c r="P563" i="1"/>
  <c r="Q563" i="1"/>
  <c r="A564" i="1"/>
  <c r="C564" i="1"/>
  <c r="L564" i="1"/>
  <c r="M564" i="1"/>
  <c r="N564" i="1"/>
  <c r="O564" i="1"/>
  <c r="P564" i="1"/>
  <c r="Q564" i="1"/>
  <c r="A565" i="1"/>
  <c r="C565" i="1"/>
  <c r="L565" i="1"/>
  <c r="M565" i="1"/>
  <c r="N565" i="1"/>
  <c r="O565" i="1"/>
  <c r="P565" i="1"/>
  <c r="Q565" i="1"/>
  <c r="A566" i="1"/>
  <c r="C566" i="1"/>
  <c r="L566" i="1"/>
  <c r="M566" i="1"/>
  <c r="N566" i="1"/>
  <c r="O566" i="1"/>
  <c r="P566" i="1"/>
  <c r="Q566" i="1"/>
  <c r="A567" i="1"/>
  <c r="C567" i="1"/>
  <c r="L567" i="1"/>
  <c r="M567" i="1"/>
  <c r="N567" i="1"/>
  <c r="O567" i="1"/>
  <c r="P567" i="1"/>
  <c r="Q567" i="1"/>
  <c r="A568" i="1"/>
  <c r="C568" i="1"/>
  <c r="L568" i="1"/>
  <c r="M568" i="1"/>
  <c r="N568" i="1"/>
  <c r="O568" i="1"/>
  <c r="P568" i="1"/>
  <c r="Q568" i="1"/>
  <c r="A569" i="1"/>
  <c r="C569" i="1"/>
  <c r="L569" i="1"/>
  <c r="M569" i="1"/>
  <c r="N569" i="1"/>
  <c r="O569" i="1"/>
  <c r="P569" i="1"/>
  <c r="Q569" i="1"/>
  <c r="A570" i="1"/>
  <c r="C570" i="1"/>
  <c r="L570" i="1"/>
  <c r="M570" i="1"/>
  <c r="N570" i="1"/>
  <c r="O570" i="1"/>
  <c r="P570" i="1"/>
  <c r="Q570" i="1"/>
  <c r="A571" i="1"/>
  <c r="C571" i="1"/>
  <c r="L571" i="1"/>
  <c r="M571" i="1"/>
  <c r="N571" i="1"/>
  <c r="O571" i="1"/>
  <c r="P571" i="1"/>
  <c r="Q571" i="1"/>
  <c r="A572" i="1"/>
  <c r="C572" i="1"/>
  <c r="L572" i="1"/>
  <c r="M572" i="1"/>
  <c r="N572" i="1"/>
  <c r="O572" i="1"/>
  <c r="P572" i="1"/>
  <c r="Q572" i="1"/>
  <c r="A573" i="1"/>
  <c r="C573" i="1"/>
  <c r="L573" i="1"/>
  <c r="M573" i="1"/>
  <c r="N573" i="1"/>
  <c r="O573" i="1"/>
  <c r="P573" i="1"/>
  <c r="Q573" i="1"/>
  <c r="A574" i="1"/>
  <c r="C574" i="1"/>
  <c r="L574" i="1"/>
  <c r="M574" i="1"/>
  <c r="N574" i="1"/>
  <c r="O574" i="1"/>
  <c r="P574" i="1"/>
  <c r="Q574" i="1"/>
  <c r="A575" i="1"/>
  <c r="C575" i="1"/>
  <c r="L575" i="1"/>
  <c r="M575" i="1"/>
  <c r="N575" i="1"/>
  <c r="O575" i="1"/>
  <c r="P575" i="1"/>
  <c r="Q575" i="1"/>
  <c r="A576" i="1"/>
  <c r="C576" i="1"/>
  <c r="L576" i="1"/>
  <c r="M576" i="1"/>
  <c r="N576" i="1"/>
  <c r="O576" i="1"/>
  <c r="P576" i="1"/>
  <c r="Q576" i="1"/>
  <c r="A577" i="1"/>
  <c r="C577" i="1"/>
  <c r="L577" i="1"/>
  <c r="M577" i="1"/>
  <c r="N577" i="1"/>
  <c r="O577" i="1"/>
  <c r="P577" i="1"/>
  <c r="Q577" i="1"/>
  <c r="A578" i="1"/>
  <c r="C578" i="1"/>
  <c r="L578" i="1"/>
  <c r="M578" i="1"/>
  <c r="N578" i="1"/>
  <c r="O578" i="1"/>
  <c r="P578" i="1"/>
  <c r="Q578" i="1"/>
  <c r="A579" i="1"/>
  <c r="C579" i="1"/>
  <c r="L579" i="1"/>
  <c r="M579" i="1"/>
  <c r="N579" i="1"/>
  <c r="O579" i="1"/>
  <c r="P579" i="1"/>
  <c r="Q579" i="1"/>
  <c r="A580" i="1"/>
  <c r="C580" i="1"/>
  <c r="L580" i="1"/>
  <c r="M580" i="1"/>
  <c r="N580" i="1"/>
  <c r="O580" i="1"/>
  <c r="P580" i="1"/>
  <c r="Q580" i="1"/>
  <c r="A581" i="1"/>
  <c r="C581" i="1"/>
  <c r="L581" i="1"/>
  <c r="M581" i="1"/>
  <c r="N581" i="1"/>
  <c r="O581" i="1"/>
  <c r="P581" i="1"/>
  <c r="Q581" i="1"/>
  <c r="A582" i="1"/>
  <c r="C582" i="1"/>
  <c r="L582" i="1"/>
  <c r="M582" i="1"/>
  <c r="N582" i="1"/>
  <c r="O582" i="1"/>
  <c r="P582" i="1"/>
  <c r="Q582" i="1"/>
  <c r="A583" i="1"/>
  <c r="C583" i="1"/>
  <c r="L583" i="1"/>
  <c r="M583" i="1"/>
  <c r="N583" i="1"/>
  <c r="O583" i="1"/>
  <c r="P583" i="1"/>
  <c r="Q583" i="1"/>
  <c r="A584" i="1"/>
  <c r="C584" i="1"/>
  <c r="L584" i="1"/>
  <c r="M584" i="1"/>
  <c r="N584" i="1"/>
  <c r="O584" i="1"/>
  <c r="P584" i="1"/>
  <c r="Q584" i="1"/>
  <c r="A585" i="1"/>
  <c r="C585" i="1"/>
  <c r="L585" i="1"/>
  <c r="M585" i="1"/>
  <c r="N585" i="1"/>
  <c r="O585" i="1"/>
  <c r="P585" i="1"/>
  <c r="Q585" i="1"/>
  <c r="A586" i="1"/>
  <c r="C586" i="1"/>
  <c r="L586" i="1"/>
  <c r="M586" i="1"/>
  <c r="N586" i="1"/>
  <c r="O586" i="1"/>
  <c r="P586" i="1"/>
  <c r="Q586" i="1"/>
  <c r="A587" i="1"/>
  <c r="C587" i="1"/>
  <c r="L587" i="1"/>
  <c r="M587" i="1"/>
  <c r="N587" i="1"/>
  <c r="O587" i="1"/>
  <c r="P587" i="1"/>
  <c r="Q587" i="1"/>
  <c r="A588" i="1"/>
  <c r="C588" i="1"/>
  <c r="L588" i="1"/>
  <c r="M588" i="1"/>
  <c r="N588" i="1"/>
  <c r="O588" i="1"/>
  <c r="P588" i="1"/>
  <c r="Q588" i="1"/>
  <c r="A589" i="1"/>
  <c r="C589" i="1"/>
  <c r="L589" i="1"/>
  <c r="M589" i="1"/>
  <c r="N589" i="1"/>
  <c r="O589" i="1"/>
  <c r="P589" i="1"/>
  <c r="Q589" i="1"/>
  <c r="A590" i="1"/>
  <c r="C590" i="1"/>
  <c r="L590" i="1"/>
  <c r="M590" i="1"/>
  <c r="N590" i="1"/>
  <c r="O590" i="1"/>
  <c r="P590" i="1"/>
  <c r="Q590" i="1"/>
  <c r="A591" i="1"/>
  <c r="C591" i="1"/>
  <c r="L591" i="1"/>
  <c r="M591" i="1"/>
  <c r="N591" i="1"/>
  <c r="O591" i="1"/>
  <c r="P591" i="1"/>
  <c r="Q591" i="1"/>
  <c r="A592" i="1"/>
  <c r="C592" i="1"/>
  <c r="L592" i="1"/>
  <c r="M592" i="1"/>
  <c r="N592" i="1"/>
  <c r="O592" i="1"/>
  <c r="P592" i="1"/>
  <c r="Q592" i="1"/>
  <c r="A593" i="1"/>
  <c r="C593" i="1"/>
  <c r="L593" i="1"/>
  <c r="M593" i="1"/>
  <c r="N593" i="1"/>
  <c r="O593" i="1"/>
  <c r="P593" i="1"/>
  <c r="Q593" i="1"/>
  <c r="A594" i="1"/>
  <c r="C594" i="1"/>
  <c r="L594" i="1"/>
  <c r="M594" i="1"/>
  <c r="N594" i="1"/>
  <c r="O594" i="1"/>
  <c r="P594" i="1"/>
  <c r="Q594" i="1"/>
  <c r="A595" i="1"/>
  <c r="C595" i="1"/>
  <c r="L595" i="1"/>
  <c r="M595" i="1"/>
  <c r="N595" i="1"/>
  <c r="O595" i="1"/>
  <c r="P595" i="1"/>
  <c r="Q595" i="1"/>
  <c r="A596" i="1"/>
  <c r="C596" i="1"/>
  <c r="L596" i="1"/>
  <c r="M596" i="1"/>
  <c r="N596" i="1"/>
  <c r="O596" i="1"/>
  <c r="P596" i="1"/>
  <c r="Q596" i="1"/>
  <c r="A597" i="1"/>
  <c r="C597" i="1"/>
  <c r="L597" i="1"/>
  <c r="M597" i="1"/>
  <c r="N597" i="1"/>
  <c r="O597" i="1"/>
  <c r="P597" i="1"/>
  <c r="Q597" i="1"/>
  <c r="A598" i="1"/>
  <c r="C598" i="1"/>
  <c r="L598" i="1"/>
  <c r="M598" i="1"/>
  <c r="N598" i="1"/>
  <c r="O598" i="1"/>
  <c r="P598" i="1"/>
  <c r="Q598" i="1"/>
  <c r="A599" i="1"/>
  <c r="C599" i="1"/>
  <c r="L599" i="1"/>
  <c r="M599" i="1"/>
  <c r="N599" i="1"/>
  <c r="O599" i="1"/>
  <c r="P599" i="1"/>
  <c r="Q599" i="1"/>
  <c r="A600" i="1"/>
  <c r="C600" i="1"/>
  <c r="L600" i="1"/>
  <c r="M600" i="1"/>
  <c r="N600" i="1"/>
  <c r="O600" i="1"/>
  <c r="P600" i="1"/>
  <c r="Q600" i="1"/>
  <c r="A601" i="1"/>
  <c r="C601" i="1"/>
  <c r="L601" i="1"/>
  <c r="M601" i="1"/>
  <c r="N601" i="1"/>
  <c r="O601" i="1"/>
  <c r="P601" i="1"/>
  <c r="Q601" i="1"/>
  <c r="A602" i="1"/>
  <c r="C602" i="1"/>
  <c r="L602" i="1"/>
  <c r="M602" i="1"/>
  <c r="N602" i="1"/>
  <c r="O602" i="1"/>
  <c r="P602" i="1"/>
  <c r="Q602" i="1"/>
  <c r="A603" i="1"/>
  <c r="C603" i="1"/>
  <c r="L603" i="1"/>
  <c r="M603" i="1"/>
  <c r="N603" i="1"/>
  <c r="O603" i="1"/>
  <c r="P603" i="1"/>
  <c r="Q603" i="1"/>
  <c r="A604" i="1"/>
  <c r="C604" i="1"/>
  <c r="L604" i="1"/>
  <c r="M604" i="1"/>
  <c r="N604" i="1"/>
  <c r="O604" i="1"/>
  <c r="P604" i="1"/>
  <c r="Q604" i="1"/>
  <c r="A605" i="1"/>
  <c r="C605" i="1"/>
  <c r="L605" i="1"/>
  <c r="M605" i="1"/>
  <c r="N605" i="1"/>
  <c r="O605" i="1"/>
  <c r="P605" i="1"/>
  <c r="Q605" i="1"/>
  <c r="A606" i="1"/>
  <c r="C606" i="1"/>
  <c r="L606" i="1"/>
  <c r="M606" i="1"/>
  <c r="N606" i="1"/>
  <c r="O606" i="1"/>
  <c r="P606" i="1"/>
  <c r="Q606" i="1"/>
  <c r="A607" i="1"/>
  <c r="C607" i="1"/>
  <c r="L607" i="1"/>
  <c r="M607" i="1"/>
  <c r="N607" i="1"/>
  <c r="O607" i="1"/>
  <c r="P607" i="1"/>
  <c r="Q607" i="1"/>
  <c r="A608" i="1"/>
  <c r="C608" i="1"/>
  <c r="L608" i="1"/>
  <c r="M608" i="1"/>
  <c r="N608" i="1"/>
  <c r="O608" i="1"/>
  <c r="P608" i="1"/>
  <c r="Q608" i="1"/>
  <c r="A609" i="1"/>
  <c r="C609" i="1"/>
  <c r="L609" i="1"/>
  <c r="M609" i="1"/>
  <c r="N609" i="1"/>
  <c r="O609" i="1"/>
  <c r="P609" i="1"/>
  <c r="Q609" i="1"/>
  <c r="A610" i="1"/>
  <c r="C610" i="1"/>
  <c r="L610" i="1"/>
  <c r="M610" i="1"/>
  <c r="N610" i="1"/>
  <c r="O610" i="1"/>
  <c r="P610" i="1"/>
  <c r="Q610" i="1"/>
  <c r="A611" i="1"/>
  <c r="C611" i="1"/>
  <c r="L611" i="1"/>
  <c r="M611" i="1"/>
  <c r="N611" i="1"/>
  <c r="O611" i="1"/>
  <c r="P611" i="1"/>
  <c r="Q611" i="1"/>
  <c r="A612" i="1"/>
  <c r="C612" i="1"/>
  <c r="L612" i="1"/>
  <c r="M612" i="1"/>
  <c r="N612" i="1"/>
  <c r="O612" i="1"/>
  <c r="P612" i="1"/>
  <c r="Q612" i="1"/>
  <c r="A613" i="1"/>
  <c r="C613" i="1"/>
  <c r="L613" i="1"/>
  <c r="M613" i="1"/>
  <c r="N613" i="1"/>
  <c r="O613" i="1"/>
  <c r="P613" i="1"/>
  <c r="Q613" i="1"/>
  <c r="A614" i="1"/>
  <c r="C614" i="1"/>
  <c r="L614" i="1"/>
  <c r="M614" i="1"/>
  <c r="N614" i="1"/>
  <c r="O614" i="1"/>
  <c r="P614" i="1"/>
  <c r="Q614" i="1"/>
  <c r="A615" i="1"/>
  <c r="C615" i="1"/>
  <c r="L615" i="1"/>
  <c r="M615" i="1"/>
  <c r="N615" i="1"/>
  <c r="O615" i="1"/>
  <c r="P615" i="1"/>
  <c r="Q615" i="1"/>
  <c r="A616" i="1"/>
  <c r="C616" i="1"/>
  <c r="L616" i="1"/>
  <c r="M616" i="1"/>
  <c r="N616" i="1"/>
  <c r="O616" i="1"/>
  <c r="P616" i="1"/>
  <c r="Q616" i="1"/>
  <c r="A617" i="1"/>
  <c r="C617" i="1"/>
  <c r="L617" i="1"/>
  <c r="M617" i="1"/>
  <c r="N617" i="1"/>
  <c r="O617" i="1"/>
  <c r="P617" i="1"/>
  <c r="Q617" i="1"/>
  <c r="A618" i="1"/>
  <c r="C618" i="1"/>
  <c r="L618" i="1"/>
  <c r="M618" i="1"/>
  <c r="N618" i="1"/>
  <c r="O618" i="1"/>
  <c r="P618" i="1"/>
  <c r="Q618" i="1"/>
  <c r="A619" i="1"/>
  <c r="C619" i="1"/>
  <c r="L619" i="1"/>
  <c r="M619" i="1"/>
  <c r="N619" i="1"/>
  <c r="O619" i="1"/>
  <c r="P619" i="1"/>
  <c r="Q619" i="1"/>
  <c r="A620" i="1"/>
  <c r="C620" i="1"/>
  <c r="L620" i="1"/>
  <c r="M620" i="1"/>
  <c r="N620" i="1"/>
  <c r="O620" i="1"/>
  <c r="P620" i="1"/>
  <c r="Q620" i="1"/>
  <c r="A621" i="1"/>
  <c r="C621" i="1"/>
  <c r="L621" i="1"/>
  <c r="M621" i="1"/>
  <c r="N621" i="1"/>
  <c r="O621" i="1"/>
  <c r="P621" i="1"/>
  <c r="Q621" i="1"/>
  <c r="A622" i="1"/>
  <c r="C622" i="1"/>
  <c r="L622" i="1"/>
  <c r="M622" i="1"/>
  <c r="N622" i="1"/>
  <c r="O622" i="1"/>
  <c r="P622" i="1"/>
  <c r="Q622" i="1"/>
  <c r="A623" i="1"/>
  <c r="C623" i="1"/>
  <c r="L623" i="1"/>
  <c r="M623" i="1"/>
  <c r="N623" i="1"/>
  <c r="O623" i="1"/>
  <c r="P623" i="1"/>
  <c r="Q623" i="1"/>
  <c r="A624" i="1"/>
  <c r="C624" i="1"/>
  <c r="L624" i="1"/>
  <c r="M624" i="1"/>
  <c r="N624" i="1"/>
  <c r="O624" i="1"/>
  <c r="P624" i="1"/>
  <c r="Q624" i="1"/>
  <c r="A625" i="1"/>
  <c r="C625" i="1"/>
  <c r="L625" i="1"/>
  <c r="M625" i="1"/>
  <c r="N625" i="1"/>
  <c r="O625" i="1"/>
  <c r="P625" i="1"/>
  <c r="Q625" i="1"/>
  <c r="A626" i="1"/>
  <c r="C626" i="1"/>
  <c r="L626" i="1"/>
  <c r="M626" i="1"/>
  <c r="N626" i="1"/>
  <c r="O626" i="1"/>
  <c r="P626" i="1"/>
  <c r="Q626" i="1"/>
  <c r="A627" i="1"/>
  <c r="C627" i="1"/>
  <c r="L627" i="1"/>
  <c r="M627" i="1"/>
  <c r="N627" i="1"/>
  <c r="O627" i="1"/>
  <c r="P627" i="1"/>
  <c r="Q627" i="1"/>
  <c r="A628" i="1"/>
  <c r="C628" i="1"/>
  <c r="L628" i="1"/>
  <c r="M628" i="1"/>
  <c r="N628" i="1"/>
  <c r="O628" i="1"/>
  <c r="P628" i="1"/>
  <c r="Q628" i="1"/>
  <c r="A629" i="1"/>
  <c r="C629" i="1"/>
  <c r="L629" i="1"/>
  <c r="M629" i="1"/>
  <c r="N629" i="1"/>
  <c r="O629" i="1"/>
  <c r="P629" i="1"/>
  <c r="Q629" i="1"/>
  <c r="A630" i="1"/>
  <c r="C630" i="1"/>
  <c r="L630" i="1"/>
  <c r="M630" i="1"/>
  <c r="N630" i="1"/>
  <c r="O630" i="1"/>
  <c r="P630" i="1"/>
  <c r="Q630" i="1"/>
  <c r="A631" i="1"/>
  <c r="C631" i="1"/>
  <c r="L631" i="1"/>
  <c r="M631" i="1"/>
  <c r="N631" i="1"/>
  <c r="O631" i="1"/>
  <c r="P631" i="1"/>
  <c r="Q631" i="1"/>
  <c r="A632" i="1"/>
  <c r="C632" i="1"/>
  <c r="L632" i="1"/>
  <c r="M632" i="1"/>
  <c r="N632" i="1"/>
  <c r="O632" i="1"/>
  <c r="P632" i="1"/>
  <c r="Q632" i="1"/>
  <c r="A633" i="1"/>
  <c r="C633" i="1"/>
  <c r="L633" i="1"/>
  <c r="M633" i="1"/>
  <c r="N633" i="1"/>
  <c r="O633" i="1"/>
  <c r="P633" i="1"/>
  <c r="Q633" i="1"/>
  <c r="A634" i="1"/>
  <c r="C634" i="1"/>
  <c r="L634" i="1"/>
  <c r="M634" i="1"/>
  <c r="N634" i="1"/>
  <c r="O634" i="1"/>
  <c r="P634" i="1"/>
  <c r="Q634" i="1"/>
  <c r="A635" i="1"/>
  <c r="C635" i="1"/>
  <c r="L635" i="1"/>
  <c r="M635" i="1"/>
  <c r="N635" i="1"/>
  <c r="O635" i="1"/>
  <c r="P635" i="1"/>
  <c r="Q635" i="1"/>
  <c r="A636" i="1"/>
  <c r="C636" i="1"/>
  <c r="L636" i="1"/>
  <c r="M636" i="1"/>
  <c r="N636" i="1"/>
  <c r="O636" i="1"/>
  <c r="P636" i="1"/>
  <c r="Q636" i="1"/>
  <c r="A637" i="1"/>
  <c r="C637" i="1"/>
  <c r="L637" i="1"/>
  <c r="M637" i="1"/>
  <c r="N637" i="1"/>
  <c r="O637" i="1"/>
  <c r="P637" i="1"/>
  <c r="Q637" i="1"/>
  <c r="A638" i="1"/>
  <c r="C638" i="1"/>
  <c r="L638" i="1"/>
  <c r="M638" i="1"/>
  <c r="N638" i="1"/>
  <c r="O638" i="1"/>
  <c r="P638" i="1"/>
  <c r="Q638" i="1"/>
  <c r="A639" i="1"/>
  <c r="C639" i="1"/>
  <c r="L639" i="1"/>
  <c r="M639" i="1"/>
  <c r="N639" i="1"/>
  <c r="O639" i="1"/>
  <c r="P639" i="1"/>
  <c r="Q639" i="1"/>
  <c r="A640" i="1"/>
  <c r="C640" i="1"/>
  <c r="L640" i="1"/>
  <c r="M640" i="1"/>
  <c r="N640" i="1"/>
  <c r="O640" i="1"/>
  <c r="P640" i="1"/>
  <c r="Q640" i="1"/>
  <c r="A641" i="1"/>
  <c r="C641" i="1"/>
  <c r="L641" i="1"/>
  <c r="M641" i="1"/>
  <c r="N641" i="1"/>
  <c r="O641" i="1"/>
  <c r="P641" i="1"/>
  <c r="Q641" i="1"/>
  <c r="A642" i="1"/>
  <c r="C642" i="1"/>
  <c r="L642" i="1"/>
  <c r="M642" i="1"/>
  <c r="N642" i="1"/>
  <c r="O642" i="1"/>
  <c r="P642" i="1"/>
  <c r="Q642" i="1"/>
  <c r="A643" i="1"/>
  <c r="C643" i="1"/>
  <c r="L643" i="1"/>
  <c r="M643" i="1"/>
  <c r="N643" i="1"/>
  <c r="O643" i="1"/>
  <c r="P643" i="1"/>
  <c r="Q643" i="1"/>
  <c r="A644" i="1"/>
  <c r="C644" i="1"/>
  <c r="L644" i="1"/>
  <c r="M644" i="1"/>
  <c r="N644" i="1"/>
  <c r="O644" i="1"/>
  <c r="P644" i="1"/>
  <c r="Q644" i="1"/>
  <c r="A645" i="1"/>
  <c r="C645" i="1"/>
  <c r="L645" i="1"/>
  <c r="M645" i="1"/>
  <c r="N645" i="1"/>
  <c r="O645" i="1"/>
  <c r="P645" i="1"/>
  <c r="Q645" i="1"/>
  <c r="A646" i="1"/>
  <c r="C646" i="1"/>
  <c r="L646" i="1"/>
  <c r="M646" i="1"/>
  <c r="N646" i="1"/>
  <c r="O646" i="1"/>
  <c r="P646" i="1"/>
  <c r="Q646" i="1"/>
  <c r="A647" i="1"/>
  <c r="C647" i="1"/>
  <c r="L647" i="1"/>
  <c r="M647" i="1"/>
  <c r="N647" i="1"/>
  <c r="O647" i="1"/>
  <c r="P647" i="1"/>
  <c r="Q647" i="1"/>
  <c r="A648" i="1"/>
  <c r="C648" i="1"/>
  <c r="L648" i="1"/>
  <c r="M648" i="1"/>
  <c r="N648" i="1"/>
  <c r="O648" i="1"/>
  <c r="P648" i="1"/>
  <c r="Q648" i="1"/>
  <c r="A649" i="1"/>
  <c r="C649" i="1"/>
  <c r="L649" i="1"/>
  <c r="M649" i="1"/>
  <c r="N649" i="1"/>
  <c r="O649" i="1"/>
  <c r="P649" i="1"/>
  <c r="Q649" i="1"/>
  <c r="A650" i="1"/>
  <c r="C650" i="1"/>
  <c r="L650" i="1"/>
  <c r="M650" i="1"/>
  <c r="N650" i="1"/>
  <c r="O650" i="1"/>
  <c r="P650" i="1"/>
  <c r="Q650" i="1"/>
  <c r="A651" i="1"/>
  <c r="C651" i="1"/>
  <c r="L651" i="1"/>
  <c r="M651" i="1"/>
  <c r="N651" i="1"/>
  <c r="O651" i="1"/>
  <c r="P651" i="1"/>
  <c r="Q651" i="1"/>
  <c r="A652" i="1"/>
  <c r="C652" i="1"/>
  <c r="L652" i="1"/>
  <c r="M652" i="1"/>
  <c r="N652" i="1"/>
  <c r="O652" i="1"/>
  <c r="P652" i="1"/>
  <c r="Q652" i="1"/>
  <c r="A653" i="1"/>
  <c r="C653" i="1"/>
  <c r="L653" i="1"/>
  <c r="M653" i="1"/>
  <c r="N653" i="1"/>
  <c r="O653" i="1"/>
  <c r="P653" i="1"/>
  <c r="Q653" i="1"/>
  <c r="A654" i="1"/>
  <c r="C654" i="1"/>
  <c r="L654" i="1"/>
  <c r="M654" i="1"/>
  <c r="N654" i="1"/>
  <c r="O654" i="1"/>
  <c r="P654" i="1"/>
  <c r="Q654" i="1"/>
  <c r="A655" i="1"/>
  <c r="C655" i="1"/>
  <c r="L655" i="1"/>
  <c r="M655" i="1"/>
  <c r="N655" i="1"/>
  <c r="O655" i="1"/>
  <c r="P655" i="1"/>
  <c r="Q655" i="1"/>
  <c r="A656" i="1"/>
  <c r="C656" i="1"/>
  <c r="L656" i="1"/>
  <c r="M656" i="1"/>
  <c r="N656" i="1"/>
  <c r="O656" i="1"/>
  <c r="P656" i="1"/>
  <c r="Q656" i="1"/>
  <c r="A657" i="1"/>
  <c r="C657" i="1"/>
  <c r="L657" i="1"/>
  <c r="M657" i="1"/>
  <c r="N657" i="1"/>
  <c r="O657" i="1"/>
  <c r="P657" i="1"/>
  <c r="Q657" i="1"/>
  <c r="A658" i="1"/>
  <c r="C658" i="1"/>
  <c r="L658" i="1"/>
  <c r="M658" i="1"/>
  <c r="N658" i="1"/>
  <c r="O658" i="1"/>
  <c r="P658" i="1"/>
  <c r="Q658" i="1"/>
  <c r="A659" i="1"/>
  <c r="C659" i="1"/>
  <c r="L659" i="1"/>
  <c r="M659" i="1"/>
  <c r="N659" i="1"/>
  <c r="O659" i="1"/>
  <c r="P659" i="1"/>
  <c r="Q659" i="1"/>
  <c r="A660" i="1"/>
  <c r="C660" i="1"/>
  <c r="L660" i="1"/>
  <c r="M660" i="1"/>
  <c r="N660" i="1"/>
  <c r="O660" i="1"/>
  <c r="P660" i="1"/>
  <c r="Q660" i="1"/>
  <c r="A661" i="1"/>
  <c r="C661" i="1"/>
  <c r="L661" i="1"/>
  <c r="M661" i="1"/>
  <c r="N661" i="1"/>
  <c r="O661" i="1"/>
  <c r="P661" i="1"/>
  <c r="Q661" i="1"/>
  <c r="A662" i="1"/>
  <c r="C662" i="1"/>
  <c r="L662" i="1"/>
  <c r="M662" i="1"/>
  <c r="N662" i="1"/>
  <c r="O662" i="1"/>
  <c r="P662" i="1"/>
  <c r="Q662" i="1"/>
  <c r="A663" i="1"/>
  <c r="C663" i="1"/>
  <c r="L663" i="1"/>
  <c r="M663" i="1"/>
  <c r="N663" i="1"/>
  <c r="O663" i="1"/>
  <c r="P663" i="1"/>
  <c r="Q663" i="1"/>
  <c r="A664" i="1"/>
  <c r="C664" i="1"/>
  <c r="L664" i="1"/>
  <c r="M664" i="1"/>
  <c r="N664" i="1"/>
  <c r="O664" i="1"/>
  <c r="P664" i="1"/>
  <c r="Q664" i="1"/>
  <c r="A665" i="1"/>
  <c r="C665" i="1"/>
  <c r="L665" i="1"/>
  <c r="M665" i="1"/>
  <c r="N665" i="1"/>
  <c r="O665" i="1"/>
  <c r="P665" i="1"/>
  <c r="Q665" i="1"/>
  <c r="A666" i="1"/>
  <c r="C666" i="1"/>
  <c r="L666" i="1"/>
  <c r="M666" i="1"/>
  <c r="N666" i="1"/>
  <c r="O666" i="1"/>
  <c r="P666" i="1"/>
  <c r="Q666" i="1"/>
  <c r="A667" i="1"/>
  <c r="C667" i="1"/>
  <c r="L667" i="1"/>
  <c r="M667" i="1"/>
  <c r="N667" i="1"/>
  <c r="O667" i="1"/>
  <c r="P667" i="1"/>
  <c r="Q667" i="1"/>
  <c r="A668" i="1"/>
  <c r="C668" i="1"/>
  <c r="L668" i="1"/>
  <c r="M668" i="1"/>
  <c r="N668" i="1"/>
  <c r="O668" i="1"/>
  <c r="P668" i="1"/>
  <c r="Q668" i="1"/>
  <c r="A669" i="1"/>
  <c r="C669" i="1"/>
  <c r="L669" i="1"/>
  <c r="M669" i="1"/>
  <c r="N669" i="1"/>
  <c r="O669" i="1"/>
  <c r="P669" i="1"/>
  <c r="Q669" i="1"/>
  <c r="A670" i="1"/>
  <c r="C670" i="1"/>
  <c r="L670" i="1"/>
  <c r="M670" i="1"/>
  <c r="N670" i="1"/>
  <c r="O670" i="1"/>
  <c r="P670" i="1"/>
  <c r="Q670" i="1"/>
  <c r="A671" i="1"/>
  <c r="C671" i="1"/>
  <c r="L671" i="1"/>
  <c r="M671" i="1"/>
  <c r="N671" i="1"/>
  <c r="O671" i="1"/>
  <c r="P671" i="1"/>
  <c r="Q671" i="1"/>
  <c r="A672" i="1"/>
  <c r="C672" i="1"/>
  <c r="L672" i="1"/>
  <c r="M672" i="1"/>
  <c r="N672" i="1"/>
  <c r="O672" i="1"/>
  <c r="P672" i="1"/>
  <c r="Q672" i="1"/>
  <c r="A673" i="1"/>
  <c r="C673" i="1"/>
  <c r="L673" i="1"/>
  <c r="M673" i="1"/>
  <c r="N673" i="1"/>
  <c r="O673" i="1"/>
  <c r="P673" i="1"/>
  <c r="Q673" i="1"/>
  <c r="A674" i="1"/>
  <c r="C674" i="1"/>
  <c r="L674" i="1"/>
  <c r="M674" i="1"/>
  <c r="N674" i="1"/>
  <c r="O674" i="1"/>
  <c r="P674" i="1"/>
  <c r="Q674" i="1"/>
  <c r="A675" i="1"/>
  <c r="C675" i="1"/>
  <c r="L675" i="1"/>
  <c r="M675" i="1"/>
  <c r="N675" i="1"/>
  <c r="O675" i="1"/>
  <c r="P675" i="1"/>
  <c r="Q675" i="1"/>
  <c r="A676" i="1"/>
  <c r="C676" i="1"/>
  <c r="L676" i="1"/>
  <c r="M676" i="1"/>
  <c r="N676" i="1"/>
  <c r="O676" i="1"/>
  <c r="P676" i="1"/>
  <c r="Q676" i="1"/>
  <c r="A677" i="1"/>
  <c r="C677" i="1"/>
  <c r="L677" i="1"/>
  <c r="M677" i="1"/>
  <c r="N677" i="1"/>
  <c r="O677" i="1"/>
  <c r="P677" i="1"/>
  <c r="Q677" i="1"/>
  <c r="A678" i="1"/>
  <c r="C678" i="1"/>
  <c r="L678" i="1"/>
  <c r="M678" i="1"/>
  <c r="N678" i="1"/>
  <c r="O678" i="1"/>
  <c r="P678" i="1"/>
  <c r="Q678" i="1"/>
  <c r="A679" i="1"/>
  <c r="C679" i="1"/>
  <c r="L679" i="1"/>
  <c r="M679" i="1"/>
  <c r="N679" i="1"/>
  <c r="O679" i="1"/>
  <c r="P679" i="1"/>
  <c r="Q679" i="1"/>
  <c r="A680" i="1"/>
  <c r="C680" i="1"/>
  <c r="L680" i="1"/>
  <c r="M680" i="1"/>
  <c r="N680" i="1"/>
  <c r="O680" i="1"/>
  <c r="P680" i="1"/>
  <c r="Q680" i="1"/>
  <c r="A681" i="1"/>
  <c r="C681" i="1"/>
  <c r="L681" i="1"/>
  <c r="M681" i="1"/>
  <c r="N681" i="1"/>
  <c r="O681" i="1"/>
  <c r="P681" i="1"/>
  <c r="Q681" i="1"/>
  <c r="A682" i="1"/>
  <c r="C682" i="1"/>
  <c r="L682" i="1"/>
  <c r="M682" i="1"/>
  <c r="N682" i="1"/>
  <c r="O682" i="1"/>
  <c r="P682" i="1"/>
  <c r="Q682" i="1"/>
  <c r="A683" i="1"/>
  <c r="C683" i="1"/>
  <c r="L683" i="1"/>
  <c r="M683" i="1"/>
  <c r="N683" i="1"/>
  <c r="O683" i="1"/>
  <c r="P683" i="1"/>
  <c r="Q683" i="1"/>
  <c r="A684" i="1"/>
  <c r="C684" i="1"/>
  <c r="L684" i="1"/>
  <c r="M684" i="1"/>
  <c r="N684" i="1"/>
  <c r="O684" i="1"/>
  <c r="P684" i="1"/>
  <c r="Q684" i="1"/>
  <c r="A685" i="1"/>
  <c r="C685" i="1"/>
  <c r="L685" i="1"/>
  <c r="M685" i="1"/>
  <c r="N685" i="1"/>
  <c r="O685" i="1"/>
  <c r="P685" i="1"/>
  <c r="Q685" i="1"/>
  <c r="A686" i="1"/>
  <c r="C686" i="1"/>
  <c r="L686" i="1"/>
  <c r="M686" i="1"/>
  <c r="N686" i="1"/>
  <c r="O686" i="1"/>
  <c r="P686" i="1"/>
  <c r="Q686" i="1"/>
  <c r="A687" i="1"/>
  <c r="C687" i="1"/>
  <c r="L687" i="1"/>
  <c r="M687" i="1"/>
  <c r="N687" i="1"/>
  <c r="O687" i="1"/>
  <c r="P687" i="1"/>
  <c r="Q687" i="1"/>
  <c r="A688" i="1"/>
  <c r="C688" i="1"/>
  <c r="L688" i="1"/>
  <c r="M688" i="1"/>
  <c r="N688" i="1"/>
  <c r="O688" i="1"/>
  <c r="P688" i="1"/>
  <c r="Q688" i="1"/>
  <c r="A689" i="1"/>
  <c r="C689" i="1"/>
  <c r="L689" i="1"/>
  <c r="M689" i="1"/>
  <c r="N689" i="1"/>
  <c r="O689" i="1"/>
  <c r="P689" i="1"/>
  <c r="Q689" i="1"/>
  <c r="A690" i="1"/>
  <c r="C690" i="1"/>
  <c r="L690" i="1"/>
  <c r="M690" i="1"/>
  <c r="N690" i="1"/>
  <c r="O690" i="1"/>
  <c r="P690" i="1"/>
  <c r="Q690" i="1"/>
  <c r="A691" i="1"/>
  <c r="C691" i="1"/>
  <c r="L691" i="1"/>
  <c r="M691" i="1"/>
  <c r="N691" i="1"/>
  <c r="O691" i="1"/>
  <c r="P691" i="1"/>
  <c r="Q691" i="1"/>
  <c r="A692" i="1"/>
  <c r="C692" i="1"/>
  <c r="L692" i="1"/>
  <c r="M692" i="1"/>
  <c r="N692" i="1"/>
  <c r="O692" i="1"/>
  <c r="P692" i="1"/>
  <c r="Q692" i="1"/>
  <c r="A693" i="1"/>
  <c r="C693" i="1"/>
  <c r="L693" i="1"/>
  <c r="M693" i="1"/>
  <c r="N693" i="1"/>
  <c r="O693" i="1"/>
  <c r="P693" i="1"/>
  <c r="Q693" i="1"/>
  <c r="A694" i="1"/>
  <c r="C694" i="1"/>
  <c r="L694" i="1"/>
  <c r="M694" i="1"/>
  <c r="N694" i="1"/>
  <c r="O694" i="1"/>
  <c r="P694" i="1"/>
  <c r="Q694" i="1"/>
  <c r="A695" i="1"/>
  <c r="C695" i="1"/>
  <c r="L695" i="1"/>
  <c r="M695" i="1"/>
  <c r="N695" i="1"/>
  <c r="O695" i="1"/>
  <c r="P695" i="1"/>
  <c r="Q695" i="1"/>
  <c r="A696" i="1"/>
  <c r="C696" i="1"/>
  <c r="L696" i="1"/>
  <c r="M696" i="1"/>
  <c r="N696" i="1"/>
  <c r="O696" i="1"/>
  <c r="P696" i="1"/>
  <c r="Q696" i="1"/>
  <c r="A697" i="1"/>
  <c r="C697" i="1"/>
  <c r="L697" i="1"/>
  <c r="M697" i="1"/>
  <c r="N697" i="1"/>
  <c r="O697" i="1"/>
  <c r="P697" i="1"/>
  <c r="Q697" i="1"/>
  <c r="A698" i="1"/>
  <c r="C698" i="1"/>
  <c r="L698" i="1"/>
  <c r="M698" i="1"/>
  <c r="N698" i="1"/>
  <c r="O698" i="1"/>
  <c r="P698" i="1"/>
  <c r="Q698" i="1"/>
  <c r="A699" i="1"/>
  <c r="C699" i="1"/>
  <c r="L699" i="1"/>
  <c r="M699" i="1"/>
  <c r="N699" i="1"/>
  <c r="O699" i="1"/>
  <c r="P699" i="1"/>
  <c r="Q699" i="1"/>
  <c r="A700" i="1"/>
  <c r="C700" i="1"/>
  <c r="L700" i="1"/>
  <c r="M700" i="1"/>
  <c r="N700" i="1"/>
  <c r="O700" i="1"/>
  <c r="P700" i="1"/>
  <c r="Q700" i="1"/>
  <c r="A701" i="1"/>
  <c r="C701" i="1"/>
  <c r="L701" i="1"/>
  <c r="M701" i="1"/>
  <c r="N701" i="1"/>
  <c r="O701" i="1"/>
  <c r="P701" i="1"/>
  <c r="Q701" i="1"/>
  <c r="A702" i="1"/>
  <c r="C702" i="1"/>
  <c r="L702" i="1"/>
  <c r="M702" i="1"/>
  <c r="N702" i="1"/>
  <c r="O702" i="1"/>
  <c r="P702" i="1"/>
  <c r="Q702" i="1"/>
  <c r="A703" i="1"/>
  <c r="C703" i="1"/>
  <c r="L703" i="1"/>
  <c r="M703" i="1"/>
  <c r="N703" i="1"/>
  <c r="O703" i="1"/>
  <c r="P703" i="1"/>
  <c r="Q703" i="1"/>
  <c r="A704" i="1"/>
  <c r="C704" i="1"/>
  <c r="L704" i="1"/>
  <c r="M704" i="1"/>
  <c r="N704" i="1"/>
  <c r="O704" i="1"/>
  <c r="P704" i="1"/>
  <c r="Q704" i="1"/>
  <c r="A705" i="1"/>
  <c r="C705" i="1"/>
  <c r="L705" i="1"/>
  <c r="M705" i="1"/>
  <c r="N705" i="1"/>
  <c r="O705" i="1"/>
  <c r="P705" i="1"/>
  <c r="Q705" i="1"/>
  <c r="A706" i="1"/>
  <c r="C706" i="1"/>
  <c r="L706" i="1"/>
  <c r="M706" i="1"/>
  <c r="N706" i="1"/>
  <c r="O706" i="1"/>
  <c r="P706" i="1"/>
  <c r="Q706" i="1"/>
  <c r="A707" i="1"/>
  <c r="C707" i="1"/>
  <c r="L707" i="1"/>
  <c r="M707" i="1"/>
  <c r="N707" i="1"/>
  <c r="O707" i="1"/>
  <c r="P707" i="1"/>
  <c r="Q707" i="1"/>
  <c r="A708" i="1"/>
  <c r="C708" i="1"/>
  <c r="L708" i="1"/>
  <c r="M708" i="1"/>
  <c r="N708" i="1"/>
  <c r="O708" i="1"/>
  <c r="P708" i="1"/>
  <c r="Q708" i="1"/>
  <c r="A709" i="1"/>
  <c r="C709" i="1"/>
  <c r="L709" i="1"/>
  <c r="M709" i="1"/>
  <c r="N709" i="1"/>
  <c r="O709" i="1"/>
  <c r="P709" i="1"/>
  <c r="Q709" i="1"/>
  <c r="A710" i="1"/>
  <c r="C710" i="1"/>
  <c r="L710" i="1"/>
  <c r="M710" i="1"/>
  <c r="N710" i="1"/>
  <c r="O710" i="1"/>
  <c r="P710" i="1"/>
  <c r="Q710" i="1"/>
  <c r="A711" i="1"/>
  <c r="C711" i="1"/>
  <c r="L711" i="1"/>
  <c r="M711" i="1"/>
  <c r="N711" i="1"/>
  <c r="O711" i="1"/>
  <c r="P711" i="1"/>
  <c r="Q711" i="1"/>
  <c r="A712" i="1"/>
  <c r="C712" i="1"/>
  <c r="L712" i="1"/>
  <c r="M712" i="1"/>
  <c r="N712" i="1"/>
  <c r="O712" i="1"/>
  <c r="P712" i="1"/>
  <c r="Q712" i="1"/>
  <c r="A713" i="1"/>
  <c r="C713" i="1"/>
  <c r="L713" i="1"/>
  <c r="M713" i="1"/>
  <c r="N713" i="1"/>
  <c r="O713" i="1"/>
  <c r="P713" i="1"/>
  <c r="Q713" i="1"/>
  <c r="A714" i="1"/>
  <c r="C714" i="1"/>
  <c r="L714" i="1"/>
  <c r="M714" i="1"/>
  <c r="N714" i="1"/>
  <c r="O714" i="1"/>
  <c r="P714" i="1"/>
  <c r="Q714" i="1"/>
  <c r="A715" i="1"/>
  <c r="C715" i="1"/>
  <c r="L715" i="1"/>
  <c r="M715" i="1"/>
  <c r="N715" i="1"/>
  <c r="O715" i="1"/>
  <c r="P715" i="1"/>
  <c r="Q715" i="1"/>
  <c r="A716" i="1"/>
  <c r="C716" i="1"/>
  <c r="L716" i="1"/>
  <c r="M716" i="1"/>
  <c r="N716" i="1"/>
  <c r="O716" i="1"/>
  <c r="P716" i="1"/>
  <c r="Q716" i="1"/>
  <c r="A717" i="1"/>
  <c r="C717" i="1"/>
  <c r="L717" i="1"/>
  <c r="M717" i="1"/>
  <c r="N717" i="1"/>
  <c r="O717" i="1"/>
  <c r="P717" i="1"/>
  <c r="Q717" i="1"/>
  <c r="A718" i="1"/>
  <c r="C718" i="1"/>
  <c r="L718" i="1"/>
  <c r="M718" i="1"/>
  <c r="N718" i="1"/>
  <c r="O718" i="1"/>
  <c r="P718" i="1"/>
  <c r="Q718" i="1"/>
  <c r="A719" i="1"/>
  <c r="C719" i="1"/>
  <c r="L719" i="1"/>
  <c r="M719" i="1"/>
  <c r="N719" i="1"/>
  <c r="O719" i="1"/>
  <c r="P719" i="1"/>
  <c r="Q719" i="1"/>
  <c r="A720" i="1"/>
  <c r="C720" i="1"/>
  <c r="L720" i="1"/>
  <c r="M720" i="1"/>
  <c r="N720" i="1"/>
  <c r="O720" i="1"/>
  <c r="P720" i="1"/>
  <c r="Q720" i="1"/>
  <c r="A721" i="1"/>
  <c r="C721" i="1"/>
  <c r="L721" i="1"/>
  <c r="M721" i="1"/>
  <c r="N721" i="1"/>
  <c r="O721" i="1"/>
  <c r="P721" i="1"/>
  <c r="Q721" i="1"/>
  <c r="A722" i="1"/>
  <c r="C722" i="1"/>
  <c r="L722" i="1"/>
  <c r="M722" i="1"/>
  <c r="N722" i="1"/>
  <c r="O722" i="1"/>
  <c r="P722" i="1"/>
  <c r="Q722" i="1"/>
  <c r="A723" i="1"/>
  <c r="C723" i="1"/>
  <c r="L723" i="1"/>
  <c r="M723" i="1"/>
  <c r="N723" i="1"/>
  <c r="O723" i="1"/>
  <c r="P723" i="1"/>
  <c r="Q723" i="1"/>
  <c r="A724" i="1"/>
  <c r="C724" i="1"/>
  <c r="L724" i="1"/>
  <c r="M724" i="1"/>
  <c r="N724" i="1"/>
  <c r="O724" i="1"/>
  <c r="P724" i="1"/>
  <c r="Q724" i="1"/>
  <c r="A725" i="1"/>
  <c r="C725" i="1"/>
  <c r="L725" i="1"/>
  <c r="M725" i="1"/>
  <c r="N725" i="1"/>
  <c r="O725" i="1"/>
  <c r="P725" i="1"/>
  <c r="Q725" i="1"/>
  <c r="A726" i="1"/>
  <c r="C726" i="1"/>
  <c r="L726" i="1"/>
  <c r="M726" i="1"/>
  <c r="N726" i="1"/>
  <c r="O726" i="1"/>
  <c r="P726" i="1"/>
  <c r="Q726" i="1"/>
  <c r="A727" i="1"/>
  <c r="C727" i="1"/>
  <c r="L727" i="1"/>
  <c r="M727" i="1"/>
  <c r="N727" i="1"/>
  <c r="O727" i="1"/>
  <c r="P727" i="1"/>
  <c r="Q727" i="1"/>
  <c r="A728" i="1"/>
  <c r="C728" i="1"/>
  <c r="L728" i="1"/>
  <c r="M728" i="1"/>
  <c r="N728" i="1"/>
  <c r="O728" i="1"/>
  <c r="P728" i="1"/>
  <c r="Q728" i="1"/>
  <c r="A729" i="1"/>
  <c r="C729" i="1"/>
  <c r="L729" i="1"/>
  <c r="M729" i="1"/>
  <c r="N729" i="1"/>
  <c r="O729" i="1"/>
  <c r="P729" i="1"/>
  <c r="Q729" i="1"/>
  <c r="A730" i="1"/>
  <c r="C730" i="1"/>
  <c r="L730" i="1"/>
  <c r="M730" i="1"/>
  <c r="N730" i="1"/>
  <c r="O730" i="1"/>
  <c r="P730" i="1"/>
  <c r="Q730" i="1"/>
  <c r="A731" i="1"/>
  <c r="C731" i="1"/>
  <c r="L731" i="1"/>
  <c r="M731" i="1"/>
  <c r="N731" i="1"/>
  <c r="O731" i="1"/>
  <c r="P731" i="1"/>
  <c r="Q731" i="1"/>
  <c r="A732" i="1"/>
  <c r="C732" i="1"/>
  <c r="L732" i="1"/>
  <c r="M732" i="1"/>
  <c r="N732" i="1"/>
  <c r="O732" i="1"/>
  <c r="P732" i="1"/>
  <c r="Q732" i="1"/>
  <c r="A733" i="1"/>
  <c r="C733" i="1"/>
  <c r="L733" i="1"/>
  <c r="M733" i="1"/>
  <c r="N733" i="1"/>
  <c r="O733" i="1"/>
  <c r="P733" i="1"/>
  <c r="Q733" i="1"/>
  <c r="A734" i="1"/>
  <c r="C734" i="1"/>
  <c r="L734" i="1"/>
  <c r="M734" i="1"/>
  <c r="N734" i="1"/>
  <c r="O734" i="1"/>
  <c r="P734" i="1"/>
  <c r="Q734" i="1"/>
  <c r="A735" i="1"/>
  <c r="C735" i="1"/>
  <c r="L735" i="1"/>
  <c r="M735" i="1"/>
  <c r="N735" i="1"/>
  <c r="O735" i="1"/>
  <c r="P735" i="1"/>
  <c r="Q735" i="1"/>
  <c r="A736" i="1"/>
  <c r="C736" i="1"/>
  <c r="L736" i="1"/>
  <c r="M736" i="1"/>
  <c r="N736" i="1"/>
  <c r="O736" i="1"/>
  <c r="P736" i="1"/>
  <c r="Q736" i="1"/>
  <c r="A737" i="1"/>
  <c r="C737" i="1"/>
  <c r="L737" i="1"/>
  <c r="M737" i="1"/>
  <c r="N737" i="1"/>
  <c r="O737" i="1"/>
  <c r="P737" i="1"/>
  <c r="Q737" i="1"/>
  <c r="A738" i="1"/>
  <c r="C738" i="1"/>
  <c r="L738" i="1"/>
  <c r="M738" i="1"/>
  <c r="N738" i="1"/>
  <c r="O738" i="1"/>
  <c r="P738" i="1"/>
  <c r="Q738" i="1"/>
  <c r="A739" i="1"/>
  <c r="C739" i="1"/>
  <c r="L739" i="1"/>
  <c r="M739" i="1"/>
  <c r="N739" i="1"/>
  <c r="O739" i="1"/>
  <c r="P739" i="1"/>
  <c r="Q739" i="1"/>
  <c r="A740" i="1"/>
  <c r="C740" i="1"/>
  <c r="L740" i="1"/>
  <c r="M740" i="1"/>
  <c r="N740" i="1"/>
  <c r="O740" i="1"/>
  <c r="P740" i="1"/>
  <c r="Q740" i="1"/>
  <c r="A741" i="1"/>
  <c r="C741" i="1"/>
  <c r="L741" i="1"/>
  <c r="M741" i="1"/>
  <c r="N741" i="1"/>
  <c r="O741" i="1"/>
  <c r="P741" i="1"/>
  <c r="Q741" i="1"/>
  <c r="A742" i="1"/>
  <c r="C742" i="1"/>
  <c r="L742" i="1"/>
  <c r="M742" i="1"/>
  <c r="N742" i="1"/>
  <c r="O742" i="1"/>
  <c r="P742" i="1"/>
  <c r="Q742" i="1"/>
  <c r="A743" i="1"/>
  <c r="C743" i="1"/>
  <c r="L743" i="1"/>
  <c r="M743" i="1"/>
  <c r="N743" i="1"/>
  <c r="O743" i="1"/>
  <c r="P743" i="1"/>
  <c r="Q743" i="1"/>
  <c r="A744" i="1"/>
  <c r="C744" i="1"/>
  <c r="L744" i="1"/>
  <c r="M744" i="1"/>
  <c r="N744" i="1"/>
  <c r="O744" i="1"/>
  <c r="P744" i="1"/>
  <c r="Q744" i="1"/>
  <c r="A745" i="1"/>
  <c r="C745" i="1"/>
  <c r="L745" i="1"/>
  <c r="M745" i="1"/>
  <c r="N745" i="1"/>
  <c r="O745" i="1"/>
  <c r="P745" i="1"/>
  <c r="Q745" i="1"/>
  <c r="A746" i="1"/>
  <c r="C746" i="1"/>
  <c r="L746" i="1"/>
  <c r="M746" i="1"/>
  <c r="N746" i="1"/>
  <c r="O746" i="1"/>
  <c r="P746" i="1"/>
  <c r="Q746" i="1"/>
  <c r="A747" i="1"/>
  <c r="C747" i="1"/>
  <c r="L747" i="1"/>
  <c r="M747" i="1"/>
  <c r="N747" i="1"/>
  <c r="O747" i="1"/>
  <c r="P747" i="1"/>
  <c r="Q747" i="1"/>
  <c r="A748" i="1"/>
  <c r="C748" i="1"/>
  <c r="L748" i="1"/>
  <c r="M748" i="1"/>
  <c r="N748" i="1"/>
  <c r="O748" i="1"/>
  <c r="P748" i="1"/>
  <c r="Q748" i="1"/>
  <c r="A749" i="1"/>
  <c r="C749" i="1"/>
  <c r="L749" i="1"/>
  <c r="M749" i="1"/>
  <c r="N749" i="1"/>
  <c r="O749" i="1"/>
  <c r="P749" i="1"/>
  <c r="Q749" i="1"/>
  <c r="A750" i="1"/>
  <c r="C750" i="1"/>
  <c r="L750" i="1"/>
  <c r="M750" i="1"/>
  <c r="N750" i="1"/>
  <c r="O750" i="1"/>
  <c r="P750" i="1"/>
  <c r="Q750" i="1"/>
  <c r="A751" i="1"/>
  <c r="C751" i="1"/>
  <c r="L751" i="1"/>
  <c r="M751" i="1"/>
  <c r="N751" i="1"/>
  <c r="O751" i="1"/>
  <c r="P751" i="1"/>
  <c r="Q751" i="1"/>
  <c r="A752" i="1"/>
  <c r="C752" i="1"/>
  <c r="L752" i="1"/>
  <c r="M752" i="1"/>
  <c r="N752" i="1"/>
  <c r="O752" i="1"/>
  <c r="P752" i="1"/>
  <c r="Q752" i="1"/>
  <c r="A753" i="1"/>
  <c r="C753" i="1"/>
  <c r="L753" i="1"/>
  <c r="M753" i="1"/>
  <c r="N753" i="1"/>
  <c r="O753" i="1"/>
  <c r="P753" i="1"/>
  <c r="Q753" i="1"/>
  <c r="A754" i="1"/>
  <c r="C754" i="1"/>
  <c r="L754" i="1"/>
  <c r="M754" i="1"/>
  <c r="N754" i="1"/>
  <c r="O754" i="1"/>
  <c r="P754" i="1"/>
  <c r="Q754" i="1"/>
  <c r="A755" i="1"/>
  <c r="C755" i="1"/>
  <c r="L755" i="1"/>
  <c r="M755" i="1"/>
  <c r="N755" i="1"/>
  <c r="O755" i="1"/>
  <c r="P755" i="1"/>
  <c r="Q755" i="1"/>
  <c r="A756" i="1"/>
  <c r="C756" i="1"/>
  <c r="L756" i="1"/>
  <c r="M756" i="1"/>
  <c r="N756" i="1"/>
  <c r="O756" i="1"/>
  <c r="P756" i="1"/>
  <c r="Q756" i="1"/>
  <c r="A757" i="1"/>
  <c r="C757" i="1"/>
  <c r="L757" i="1"/>
  <c r="M757" i="1"/>
  <c r="N757" i="1"/>
  <c r="O757" i="1"/>
  <c r="P757" i="1"/>
  <c r="Q757" i="1"/>
  <c r="A758" i="1"/>
  <c r="C758" i="1"/>
  <c r="L758" i="1"/>
  <c r="M758" i="1"/>
  <c r="N758" i="1"/>
  <c r="O758" i="1"/>
  <c r="P758" i="1"/>
  <c r="Q758" i="1"/>
  <c r="A759" i="1"/>
  <c r="C759" i="1"/>
  <c r="L759" i="1"/>
  <c r="M759" i="1"/>
  <c r="N759" i="1"/>
  <c r="O759" i="1"/>
  <c r="P759" i="1"/>
  <c r="Q759" i="1"/>
  <c r="A760" i="1"/>
  <c r="C760" i="1"/>
  <c r="L760" i="1"/>
  <c r="M760" i="1"/>
  <c r="N760" i="1"/>
  <c r="O760" i="1"/>
  <c r="P760" i="1"/>
  <c r="Q760" i="1"/>
  <c r="A761" i="1"/>
  <c r="C761" i="1"/>
  <c r="L761" i="1"/>
  <c r="M761" i="1"/>
  <c r="N761" i="1"/>
  <c r="O761" i="1"/>
  <c r="P761" i="1"/>
  <c r="Q761" i="1"/>
  <c r="A762" i="1"/>
  <c r="C762" i="1"/>
  <c r="L762" i="1"/>
  <c r="M762" i="1"/>
  <c r="N762" i="1"/>
  <c r="O762" i="1"/>
  <c r="P762" i="1"/>
  <c r="Q762" i="1"/>
  <c r="A763" i="1"/>
  <c r="C763" i="1"/>
  <c r="L763" i="1"/>
  <c r="M763" i="1"/>
  <c r="N763" i="1"/>
  <c r="O763" i="1"/>
  <c r="P763" i="1"/>
  <c r="Q763" i="1"/>
  <c r="A764" i="1"/>
  <c r="C764" i="1"/>
  <c r="L764" i="1"/>
  <c r="M764" i="1"/>
  <c r="N764" i="1"/>
  <c r="O764" i="1"/>
  <c r="P764" i="1"/>
  <c r="Q764" i="1"/>
  <c r="A765" i="1"/>
  <c r="C765" i="1"/>
  <c r="L765" i="1"/>
  <c r="M765" i="1"/>
  <c r="N765" i="1"/>
  <c r="O765" i="1"/>
  <c r="P765" i="1"/>
  <c r="Q765" i="1"/>
  <c r="A766" i="1"/>
  <c r="C766" i="1"/>
  <c r="L766" i="1"/>
  <c r="M766" i="1"/>
  <c r="N766" i="1"/>
  <c r="O766" i="1"/>
  <c r="P766" i="1"/>
  <c r="Q766" i="1"/>
  <c r="A767" i="1"/>
  <c r="C767" i="1"/>
  <c r="L767" i="1"/>
  <c r="M767" i="1"/>
  <c r="N767" i="1"/>
  <c r="O767" i="1"/>
  <c r="P767" i="1"/>
  <c r="Q767" i="1"/>
  <c r="A768" i="1"/>
  <c r="C768" i="1"/>
  <c r="L768" i="1"/>
  <c r="M768" i="1"/>
  <c r="N768" i="1"/>
  <c r="O768" i="1"/>
  <c r="P768" i="1"/>
  <c r="Q768" i="1"/>
  <c r="A769" i="1"/>
  <c r="C769" i="1"/>
  <c r="L769" i="1"/>
  <c r="M769" i="1"/>
  <c r="N769" i="1"/>
  <c r="O769" i="1"/>
  <c r="P769" i="1"/>
  <c r="Q769" i="1"/>
  <c r="A770" i="1"/>
  <c r="C770" i="1"/>
  <c r="L770" i="1"/>
  <c r="M770" i="1"/>
  <c r="N770" i="1"/>
  <c r="O770" i="1"/>
  <c r="P770" i="1"/>
  <c r="Q770" i="1"/>
  <c r="A771" i="1"/>
  <c r="C771" i="1"/>
  <c r="L771" i="1"/>
  <c r="M771" i="1"/>
  <c r="N771" i="1"/>
  <c r="O771" i="1"/>
  <c r="P771" i="1"/>
  <c r="Q771" i="1"/>
  <c r="A772" i="1"/>
  <c r="C772" i="1"/>
  <c r="L772" i="1"/>
  <c r="M772" i="1"/>
  <c r="N772" i="1"/>
  <c r="O772" i="1"/>
  <c r="P772" i="1"/>
  <c r="Q772" i="1"/>
  <c r="A773" i="1"/>
  <c r="C773" i="1"/>
  <c r="L773" i="1"/>
  <c r="M773" i="1"/>
  <c r="N773" i="1"/>
  <c r="O773" i="1"/>
  <c r="P773" i="1"/>
  <c r="Q773" i="1"/>
  <c r="A774" i="1"/>
  <c r="C774" i="1"/>
  <c r="L774" i="1"/>
  <c r="M774" i="1"/>
  <c r="N774" i="1"/>
  <c r="O774" i="1"/>
  <c r="P774" i="1"/>
  <c r="Q774" i="1"/>
  <c r="A775" i="1"/>
  <c r="C775" i="1"/>
  <c r="L775" i="1"/>
  <c r="M775" i="1"/>
  <c r="N775" i="1"/>
  <c r="O775" i="1"/>
  <c r="P775" i="1"/>
  <c r="Q775" i="1"/>
  <c r="A776" i="1"/>
  <c r="C776" i="1"/>
  <c r="L776" i="1"/>
  <c r="M776" i="1"/>
  <c r="N776" i="1"/>
  <c r="O776" i="1"/>
  <c r="P776" i="1"/>
  <c r="Q776" i="1"/>
  <c r="A777" i="1"/>
  <c r="C777" i="1"/>
  <c r="L777" i="1"/>
  <c r="M777" i="1"/>
  <c r="N777" i="1"/>
  <c r="O777" i="1"/>
  <c r="P777" i="1"/>
  <c r="Q777" i="1"/>
  <c r="A778" i="1"/>
  <c r="C778" i="1"/>
  <c r="L778" i="1"/>
  <c r="M778" i="1"/>
  <c r="N778" i="1"/>
  <c r="O778" i="1"/>
  <c r="P778" i="1"/>
  <c r="Q778" i="1"/>
  <c r="A779" i="1"/>
  <c r="C779" i="1"/>
  <c r="L779" i="1"/>
  <c r="M779" i="1"/>
  <c r="N779" i="1"/>
  <c r="O779" i="1"/>
  <c r="P779" i="1"/>
  <c r="Q779" i="1"/>
  <c r="A780" i="1"/>
  <c r="C780" i="1"/>
  <c r="L780" i="1"/>
  <c r="M780" i="1"/>
  <c r="N780" i="1"/>
  <c r="O780" i="1"/>
  <c r="P780" i="1"/>
  <c r="Q780" i="1"/>
  <c r="A781" i="1"/>
  <c r="C781" i="1"/>
  <c r="L781" i="1"/>
  <c r="M781" i="1"/>
  <c r="N781" i="1"/>
  <c r="O781" i="1"/>
  <c r="P781" i="1"/>
  <c r="Q781" i="1"/>
  <c r="A782" i="1"/>
  <c r="C782" i="1"/>
  <c r="L782" i="1"/>
  <c r="M782" i="1"/>
  <c r="N782" i="1"/>
  <c r="O782" i="1"/>
  <c r="P782" i="1"/>
  <c r="Q782" i="1"/>
  <c r="A783" i="1"/>
  <c r="C783" i="1"/>
  <c r="L783" i="1"/>
  <c r="M783" i="1"/>
  <c r="N783" i="1"/>
  <c r="O783" i="1"/>
  <c r="P783" i="1"/>
  <c r="Q783" i="1"/>
  <c r="A784" i="1"/>
  <c r="C784" i="1"/>
  <c r="L784" i="1"/>
  <c r="M784" i="1"/>
  <c r="N784" i="1"/>
  <c r="O784" i="1"/>
  <c r="P784" i="1"/>
  <c r="Q784" i="1"/>
  <c r="A785" i="1"/>
  <c r="C785" i="1"/>
  <c r="L785" i="1"/>
  <c r="M785" i="1"/>
  <c r="N785" i="1"/>
  <c r="O785" i="1"/>
  <c r="P785" i="1"/>
  <c r="Q785" i="1"/>
  <c r="A786" i="1"/>
  <c r="C786" i="1"/>
  <c r="L786" i="1"/>
  <c r="M786" i="1"/>
  <c r="N786" i="1"/>
  <c r="O786" i="1"/>
  <c r="P786" i="1"/>
  <c r="Q786" i="1"/>
  <c r="A787" i="1"/>
  <c r="C787" i="1"/>
  <c r="L787" i="1"/>
  <c r="M787" i="1"/>
  <c r="N787" i="1"/>
  <c r="O787" i="1"/>
  <c r="P787" i="1"/>
  <c r="Q787" i="1"/>
  <c r="A788" i="1"/>
  <c r="C788" i="1"/>
  <c r="L788" i="1"/>
  <c r="M788" i="1"/>
  <c r="N788" i="1"/>
  <c r="O788" i="1"/>
  <c r="P788" i="1"/>
  <c r="Q788" i="1"/>
  <c r="A789" i="1"/>
  <c r="C789" i="1"/>
  <c r="L789" i="1"/>
  <c r="M789" i="1"/>
  <c r="N789" i="1"/>
  <c r="O789" i="1"/>
  <c r="P789" i="1"/>
  <c r="Q789" i="1"/>
  <c r="A790" i="1"/>
  <c r="C790" i="1"/>
  <c r="L790" i="1"/>
  <c r="M790" i="1"/>
  <c r="N790" i="1"/>
  <c r="O790" i="1"/>
  <c r="P790" i="1"/>
  <c r="Q790" i="1"/>
  <c r="A791" i="1"/>
  <c r="C791" i="1"/>
  <c r="L791" i="1"/>
  <c r="M791" i="1"/>
  <c r="N791" i="1"/>
  <c r="O791" i="1"/>
  <c r="P791" i="1"/>
  <c r="Q791" i="1"/>
  <c r="A792" i="1"/>
  <c r="C792" i="1"/>
  <c r="L792" i="1"/>
  <c r="M792" i="1"/>
  <c r="N792" i="1"/>
  <c r="O792" i="1"/>
  <c r="P792" i="1"/>
  <c r="Q792" i="1"/>
  <c r="A793" i="1"/>
  <c r="C793" i="1"/>
  <c r="L793" i="1"/>
  <c r="M793" i="1"/>
  <c r="N793" i="1"/>
  <c r="O793" i="1"/>
  <c r="P793" i="1"/>
  <c r="Q793" i="1"/>
  <c r="A794" i="1"/>
  <c r="C794" i="1"/>
  <c r="L794" i="1"/>
  <c r="M794" i="1"/>
  <c r="N794" i="1"/>
  <c r="O794" i="1"/>
  <c r="P794" i="1"/>
  <c r="Q794" i="1"/>
  <c r="A795" i="1"/>
  <c r="C795" i="1"/>
  <c r="L795" i="1"/>
  <c r="M795" i="1"/>
  <c r="N795" i="1"/>
  <c r="O795" i="1"/>
  <c r="P795" i="1"/>
  <c r="Q795" i="1"/>
  <c r="A796" i="1"/>
  <c r="C796" i="1"/>
  <c r="L796" i="1"/>
  <c r="M796" i="1"/>
  <c r="N796" i="1"/>
  <c r="O796" i="1"/>
  <c r="P796" i="1"/>
  <c r="Q796" i="1"/>
  <c r="A797" i="1"/>
  <c r="C797" i="1"/>
  <c r="L797" i="1"/>
  <c r="M797" i="1"/>
  <c r="N797" i="1"/>
  <c r="O797" i="1"/>
  <c r="P797" i="1"/>
  <c r="Q797" i="1"/>
  <c r="A798" i="1"/>
  <c r="C798" i="1"/>
  <c r="L798" i="1"/>
  <c r="M798" i="1"/>
  <c r="N798" i="1"/>
  <c r="O798" i="1"/>
  <c r="P798" i="1"/>
  <c r="Q798" i="1"/>
  <c r="A799" i="1"/>
  <c r="C799" i="1"/>
  <c r="L799" i="1"/>
  <c r="M799" i="1"/>
  <c r="N799" i="1"/>
  <c r="O799" i="1"/>
  <c r="P799" i="1"/>
  <c r="Q799" i="1"/>
  <c r="A800" i="1"/>
  <c r="C800" i="1"/>
  <c r="L800" i="1"/>
  <c r="M800" i="1"/>
  <c r="N800" i="1"/>
  <c r="O800" i="1"/>
  <c r="P800" i="1"/>
  <c r="Q800" i="1"/>
  <c r="A801" i="1"/>
  <c r="C801" i="1"/>
  <c r="L801" i="1"/>
  <c r="M801" i="1"/>
  <c r="N801" i="1"/>
  <c r="O801" i="1"/>
  <c r="P801" i="1"/>
  <c r="Q801" i="1"/>
  <c r="A802" i="1"/>
  <c r="C802" i="1"/>
  <c r="L802" i="1"/>
  <c r="M802" i="1"/>
  <c r="N802" i="1"/>
  <c r="O802" i="1"/>
  <c r="P802" i="1"/>
  <c r="Q802" i="1"/>
  <c r="A803" i="1"/>
  <c r="C803" i="1"/>
  <c r="L803" i="1"/>
  <c r="M803" i="1"/>
  <c r="N803" i="1"/>
  <c r="O803" i="1"/>
  <c r="P803" i="1"/>
  <c r="Q803" i="1"/>
  <c r="A804" i="1"/>
  <c r="C804" i="1"/>
  <c r="L804" i="1"/>
  <c r="M804" i="1"/>
  <c r="N804" i="1"/>
  <c r="O804" i="1"/>
  <c r="P804" i="1"/>
  <c r="Q804" i="1"/>
  <c r="A805" i="1"/>
  <c r="C805" i="1"/>
  <c r="L805" i="1"/>
  <c r="M805" i="1"/>
  <c r="N805" i="1"/>
  <c r="O805" i="1"/>
  <c r="P805" i="1"/>
  <c r="Q805" i="1"/>
  <c r="A806" i="1"/>
  <c r="C806" i="1"/>
  <c r="L806" i="1"/>
  <c r="M806" i="1"/>
  <c r="N806" i="1"/>
  <c r="O806" i="1"/>
  <c r="P806" i="1"/>
  <c r="Q806" i="1"/>
  <c r="A807" i="1"/>
  <c r="C807" i="1"/>
  <c r="L807" i="1"/>
  <c r="M807" i="1"/>
  <c r="N807" i="1"/>
  <c r="O807" i="1"/>
  <c r="P807" i="1"/>
  <c r="Q807" i="1"/>
  <c r="A808" i="1"/>
  <c r="C808" i="1"/>
  <c r="L808" i="1"/>
  <c r="M808" i="1"/>
  <c r="N808" i="1"/>
  <c r="O808" i="1"/>
  <c r="P808" i="1"/>
  <c r="Q808" i="1"/>
  <c r="A809" i="1"/>
  <c r="C809" i="1"/>
  <c r="L809" i="1"/>
  <c r="M809" i="1"/>
  <c r="N809" i="1"/>
  <c r="O809" i="1"/>
  <c r="P809" i="1"/>
  <c r="Q809" i="1"/>
  <c r="A810" i="1"/>
  <c r="C810" i="1"/>
  <c r="L810" i="1"/>
  <c r="M810" i="1"/>
  <c r="N810" i="1"/>
  <c r="O810" i="1"/>
  <c r="P810" i="1"/>
  <c r="Q810" i="1"/>
  <c r="A811" i="1"/>
  <c r="C811" i="1"/>
  <c r="L811" i="1"/>
  <c r="M811" i="1"/>
  <c r="N811" i="1"/>
  <c r="O811" i="1"/>
  <c r="P811" i="1"/>
  <c r="Q811" i="1"/>
  <c r="A812" i="1"/>
  <c r="C812" i="1"/>
  <c r="L812" i="1"/>
  <c r="M812" i="1"/>
  <c r="N812" i="1"/>
  <c r="O812" i="1"/>
  <c r="P812" i="1"/>
  <c r="Q812" i="1"/>
  <c r="A813" i="1"/>
  <c r="C813" i="1"/>
  <c r="L813" i="1"/>
  <c r="M813" i="1"/>
  <c r="N813" i="1"/>
  <c r="O813" i="1"/>
  <c r="P813" i="1"/>
  <c r="Q813" i="1"/>
  <c r="A814" i="1"/>
  <c r="C814" i="1"/>
  <c r="L814" i="1"/>
  <c r="M814" i="1"/>
  <c r="N814" i="1"/>
  <c r="O814" i="1"/>
  <c r="P814" i="1"/>
  <c r="Q814" i="1"/>
  <c r="A815" i="1"/>
  <c r="C815" i="1"/>
  <c r="L815" i="1"/>
  <c r="M815" i="1"/>
  <c r="N815" i="1"/>
  <c r="O815" i="1"/>
  <c r="P815" i="1"/>
  <c r="Q815" i="1"/>
  <c r="A816" i="1"/>
  <c r="C816" i="1"/>
  <c r="L816" i="1"/>
  <c r="M816" i="1"/>
  <c r="N816" i="1"/>
  <c r="O816" i="1"/>
  <c r="P816" i="1"/>
  <c r="Q816" i="1"/>
  <c r="A817" i="1"/>
  <c r="C817" i="1"/>
  <c r="L817" i="1"/>
  <c r="M817" i="1"/>
  <c r="N817" i="1"/>
  <c r="O817" i="1"/>
  <c r="P817" i="1"/>
  <c r="Q817" i="1"/>
  <c r="A818" i="1"/>
  <c r="C818" i="1"/>
  <c r="L818" i="1"/>
  <c r="M818" i="1"/>
  <c r="N818" i="1"/>
  <c r="O818" i="1"/>
  <c r="P818" i="1"/>
  <c r="Q818" i="1"/>
  <c r="A819" i="1"/>
  <c r="C819" i="1"/>
  <c r="L819" i="1"/>
  <c r="M819" i="1"/>
  <c r="N819" i="1"/>
  <c r="O819" i="1"/>
  <c r="P819" i="1"/>
  <c r="Q819" i="1"/>
  <c r="A820" i="1"/>
  <c r="C820" i="1"/>
  <c r="L820" i="1"/>
  <c r="M820" i="1"/>
  <c r="N820" i="1"/>
  <c r="O820" i="1"/>
  <c r="P820" i="1"/>
  <c r="Q820" i="1"/>
  <c r="A821" i="1"/>
  <c r="C821" i="1"/>
  <c r="L821" i="1"/>
  <c r="M821" i="1"/>
  <c r="N821" i="1"/>
  <c r="O821" i="1"/>
  <c r="P821" i="1"/>
  <c r="Q821" i="1"/>
  <c r="A822" i="1"/>
  <c r="C822" i="1"/>
  <c r="L822" i="1"/>
  <c r="M822" i="1"/>
  <c r="N822" i="1"/>
  <c r="O822" i="1"/>
  <c r="P822" i="1"/>
  <c r="Q822" i="1"/>
  <c r="A823" i="1"/>
  <c r="C823" i="1"/>
  <c r="L823" i="1"/>
  <c r="M823" i="1"/>
  <c r="N823" i="1"/>
  <c r="O823" i="1"/>
  <c r="P823" i="1"/>
  <c r="Q823" i="1"/>
  <c r="A824" i="1"/>
  <c r="C824" i="1"/>
  <c r="L824" i="1"/>
  <c r="M824" i="1"/>
  <c r="N824" i="1"/>
  <c r="O824" i="1"/>
  <c r="P824" i="1"/>
  <c r="Q824" i="1"/>
  <c r="A825" i="1"/>
  <c r="C825" i="1"/>
  <c r="L825" i="1"/>
  <c r="M825" i="1"/>
  <c r="N825" i="1"/>
  <c r="O825" i="1"/>
  <c r="P825" i="1"/>
  <c r="Q825" i="1"/>
  <c r="A826" i="1"/>
  <c r="C826" i="1"/>
  <c r="L826" i="1"/>
  <c r="M826" i="1"/>
  <c r="N826" i="1"/>
  <c r="O826" i="1"/>
  <c r="P826" i="1"/>
  <c r="Q826" i="1"/>
  <c r="A827" i="1"/>
  <c r="C827" i="1"/>
  <c r="L827" i="1"/>
  <c r="M827" i="1"/>
  <c r="N827" i="1"/>
  <c r="O827" i="1"/>
  <c r="P827" i="1"/>
  <c r="Q827" i="1"/>
  <c r="A828" i="1"/>
  <c r="C828" i="1"/>
  <c r="L828" i="1"/>
  <c r="M828" i="1"/>
  <c r="N828" i="1"/>
  <c r="O828" i="1"/>
  <c r="P828" i="1"/>
  <c r="Q828" i="1"/>
  <c r="A829" i="1"/>
  <c r="C829" i="1"/>
  <c r="L829" i="1"/>
  <c r="M829" i="1"/>
  <c r="N829" i="1"/>
  <c r="O829" i="1"/>
  <c r="P829" i="1"/>
  <c r="Q829" i="1"/>
  <c r="A830" i="1"/>
  <c r="C830" i="1"/>
  <c r="L830" i="1"/>
  <c r="M830" i="1"/>
  <c r="N830" i="1"/>
  <c r="O830" i="1"/>
  <c r="P830" i="1"/>
  <c r="Q830" i="1"/>
  <c r="A831" i="1"/>
  <c r="C831" i="1"/>
  <c r="L831" i="1"/>
  <c r="M831" i="1"/>
  <c r="N831" i="1"/>
  <c r="O831" i="1"/>
  <c r="P831" i="1"/>
  <c r="Q831" i="1"/>
  <c r="A832" i="1"/>
  <c r="C832" i="1"/>
  <c r="L832" i="1"/>
  <c r="M832" i="1"/>
  <c r="N832" i="1"/>
  <c r="O832" i="1"/>
  <c r="P832" i="1"/>
  <c r="Q832" i="1"/>
  <c r="A833" i="1"/>
  <c r="C833" i="1"/>
  <c r="L833" i="1"/>
  <c r="M833" i="1"/>
  <c r="N833" i="1"/>
  <c r="O833" i="1"/>
  <c r="P833" i="1"/>
  <c r="Q833" i="1"/>
  <c r="A834" i="1"/>
  <c r="C834" i="1"/>
  <c r="L834" i="1"/>
  <c r="M834" i="1"/>
  <c r="N834" i="1"/>
  <c r="O834" i="1"/>
  <c r="P834" i="1"/>
  <c r="Q834" i="1"/>
  <c r="A835" i="1"/>
  <c r="C835" i="1"/>
  <c r="L835" i="1"/>
  <c r="M835" i="1"/>
  <c r="N835" i="1"/>
  <c r="O835" i="1"/>
  <c r="P835" i="1"/>
  <c r="Q835" i="1"/>
  <c r="A836" i="1"/>
  <c r="C836" i="1"/>
  <c r="L836" i="1"/>
  <c r="M836" i="1"/>
  <c r="N836" i="1"/>
  <c r="O836" i="1"/>
  <c r="P836" i="1"/>
  <c r="Q836" i="1"/>
  <c r="A837" i="1"/>
  <c r="C837" i="1"/>
  <c r="L837" i="1"/>
  <c r="M837" i="1"/>
  <c r="N837" i="1"/>
  <c r="O837" i="1"/>
  <c r="P837" i="1"/>
  <c r="Q837" i="1"/>
  <c r="A838" i="1"/>
  <c r="C838" i="1"/>
  <c r="L838" i="1"/>
  <c r="M838" i="1"/>
  <c r="N838" i="1"/>
  <c r="O838" i="1"/>
  <c r="P838" i="1"/>
  <c r="Q838" i="1"/>
  <c r="A839" i="1"/>
  <c r="C839" i="1"/>
  <c r="L839" i="1"/>
  <c r="M839" i="1"/>
  <c r="N839" i="1"/>
  <c r="O839" i="1"/>
  <c r="P839" i="1"/>
  <c r="Q839" i="1"/>
  <c r="A840" i="1"/>
  <c r="C840" i="1"/>
  <c r="L840" i="1"/>
  <c r="M840" i="1"/>
  <c r="N840" i="1"/>
  <c r="O840" i="1"/>
  <c r="P840" i="1"/>
  <c r="Q840" i="1"/>
  <c r="A841" i="1"/>
  <c r="C841" i="1"/>
  <c r="L841" i="1"/>
  <c r="M841" i="1"/>
  <c r="N841" i="1"/>
  <c r="O841" i="1"/>
  <c r="P841" i="1"/>
  <c r="Q841" i="1"/>
  <c r="A842" i="1"/>
  <c r="C842" i="1"/>
  <c r="L842" i="1"/>
  <c r="M842" i="1"/>
  <c r="N842" i="1"/>
  <c r="O842" i="1"/>
  <c r="P842" i="1"/>
  <c r="Q842" i="1"/>
  <c r="A843" i="1"/>
  <c r="C843" i="1"/>
  <c r="L843" i="1"/>
  <c r="M843" i="1"/>
  <c r="N843" i="1"/>
  <c r="O843" i="1"/>
  <c r="P843" i="1"/>
  <c r="Q843" i="1"/>
  <c r="A844" i="1"/>
  <c r="C844" i="1"/>
  <c r="L844" i="1"/>
  <c r="M844" i="1"/>
  <c r="N844" i="1"/>
  <c r="O844" i="1"/>
  <c r="P844" i="1"/>
  <c r="Q844" i="1"/>
  <c r="A845" i="1"/>
  <c r="C845" i="1"/>
  <c r="L845" i="1"/>
  <c r="M845" i="1"/>
  <c r="N845" i="1"/>
  <c r="O845" i="1"/>
  <c r="P845" i="1"/>
  <c r="Q845" i="1"/>
  <c r="A846" i="1"/>
  <c r="C846" i="1"/>
  <c r="L846" i="1"/>
  <c r="M846" i="1"/>
  <c r="N846" i="1"/>
  <c r="O846" i="1"/>
  <c r="P846" i="1"/>
  <c r="Q846" i="1"/>
  <c r="A847" i="1"/>
  <c r="C847" i="1"/>
  <c r="L847" i="1"/>
  <c r="M847" i="1"/>
  <c r="N847" i="1"/>
  <c r="O847" i="1"/>
  <c r="P847" i="1"/>
  <c r="Q847" i="1"/>
  <c r="A848" i="1"/>
  <c r="C848" i="1"/>
  <c r="L848" i="1"/>
  <c r="M848" i="1"/>
  <c r="N848" i="1"/>
  <c r="O848" i="1"/>
  <c r="P848" i="1"/>
  <c r="Q848" i="1"/>
  <c r="A849" i="1"/>
  <c r="C849" i="1"/>
  <c r="L849" i="1"/>
  <c r="M849" i="1"/>
  <c r="N849" i="1"/>
  <c r="O849" i="1"/>
  <c r="P849" i="1"/>
  <c r="Q849" i="1"/>
  <c r="A850" i="1"/>
  <c r="C850" i="1"/>
  <c r="L850" i="1"/>
  <c r="M850" i="1"/>
  <c r="N850" i="1"/>
  <c r="O850" i="1"/>
  <c r="P850" i="1"/>
  <c r="Q850" i="1"/>
  <c r="A851" i="1"/>
  <c r="C851" i="1"/>
  <c r="L851" i="1"/>
  <c r="M851" i="1"/>
  <c r="N851" i="1"/>
  <c r="O851" i="1"/>
  <c r="P851" i="1"/>
  <c r="Q851" i="1"/>
  <c r="A852" i="1"/>
  <c r="C852" i="1"/>
  <c r="L852" i="1"/>
  <c r="M852" i="1"/>
  <c r="N852" i="1"/>
  <c r="O852" i="1"/>
  <c r="P852" i="1"/>
  <c r="Q852" i="1"/>
  <c r="A853" i="1"/>
  <c r="C853" i="1"/>
  <c r="L853" i="1"/>
  <c r="M853" i="1"/>
  <c r="N853" i="1"/>
  <c r="O853" i="1"/>
  <c r="P853" i="1"/>
  <c r="Q853" i="1"/>
  <c r="A854" i="1"/>
  <c r="C854" i="1"/>
  <c r="L854" i="1"/>
  <c r="M854" i="1"/>
  <c r="N854" i="1"/>
  <c r="O854" i="1"/>
  <c r="P854" i="1"/>
  <c r="Q854" i="1"/>
  <c r="A855" i="1"/>
  <c r="C855" i="1"/>
  <c r="L855" i="1"/>
  <c r="M855" i="1"/>
  <c r="N855" i="1"/>
  <c r="O855" i="1"/>
  <c r="P855" i="1"/>
  <c r="Q855" i="1"/>
  <c r="A856" i="1"/>
  <c r="C856" i="1"/>
  <c r="L856" i="1"/>
  <c r="M856" i="1"/>
  <c r="N856" i="1"/>
  <c r="O856" i="1"/>
  <c r="P856" i="1"/>
  <c r="Q856" i="1"/>
  <c r="A857" i="1"/>
  <c r="C857" i="1"/>
  <c r="L857" i="1"/>
  <c r="M857" i="1"/>
  <c r="N857" i="1"/>
  <c r="O857" i="1"/>
  <c r="P857" i="1"/>
  <c r="Q857" i="1"/>
  <c r="A858" i="1"/>
  <c r="C858" i="1"/>
  <c r="L858" i="1"/>
  <c r="M858" i="1"/>
  <c r="N858" i="1"/>
  <c r="O858" i="1"/>
  <c r="P858" i="1"/>
  <c r="Q858" i="1"/>
  <c r="A859" i="1"/>
  <c r="C859" i="1"/>
  <c r="L859" i="1"/>
  <c r="M859" i="1"/>
  <c r="N859" i="1"/>
  <c r="O859" i="1"/>
  <c r="P859" i="1"/>
  <c r="Q859" i="1"/>
  <c r="A860" i="1"/>
  <c r="C860" i="1"/>
  <c r="L860" i="1"/>
  <c r="M860" i="1"/>
  <c r="N860" i="1"/>
  <c r="O860" i="1"/>
  <c r="P860" i="1"/>
  <c r="Q860" i="1"/>
  <c r="A861" i="1"/>
  <c r="C861" i="1"/>
  <c r="L861" i="1"/>
  <c r="M861" i="1"/>
  <c r="N861" i="1"/>
  <c r="O861" i="1"/>
  <c r="P861" i="1"/>
  <c r="Q861" i="1"/>
  <c r="A862" i="1"/>
  <c r="C862" i="1"/>
  <c r="L862" i="1"/>
  <c r="M862" i="1"/>
  <c r="N862" i="1"/>
  <c r="O862" i="1"/>
  <c r="P862" i="1"/>
  <c r="Q862" i="1"/>
  <c r="A863" i="1"/>
  <c r="C863" i="1"/>
  <c r="L863" i="1"/>
  <c r="M863" i="1"/>
  <c r="N863" i="1"/>
  <c r="O863" i="1"/>
  <c r="P863" i="1"/>
  <c r="Q863" i="1"/>
  <c r="A864" i="1"/>
  <c r="C864" i="1"/>
  <c r="L864" i="1"/>
  <c r="M864" i="1"/>
  <c r="N864" i="1"/>
  <c r="O864" i="1"/>
  <c r="P864" i="1"/>
  <c r="Q864" i="1"/>
  <c r="A865" i="1"/>
  <c r="C865" i="1"/>
  <c r="L865" i="1"/>
  <c r="M865" i="1"/>
  <c r="N865" i="1"/>
  <c r="O865" i="1"/>
  <c r="P865" i="1"/>
  <c r="Q865" i="1"/>
  <c r="A866" i="1"/>
  <c r="C866" i="1"/>
  <c r="L866" i="1"/>
  <c r="M866" i="1"/>
  <c r="N866" i="1"/>
  <c r="O866" i="1"/>
  <c r="P866" i="1"/>
  <c r="Q866" i="1"/>
  <c r="A867" i="1"/>
  <c r="C867" i="1"/>
  <c r="L867" i="1"/>
  <c r="M867" i="1"/>
  <c r="N867" i="1"/>
  <c r="O867" i="1"/>
  <c r="P867" i="1"/>
  <c r="Q867" i="1"/>
  <c r="A868" i="1"/>
  <c r="C868" i="1"/>
  <c r="L868" i="1"/>
  <c r="M868" i="1"/>
  <c r="N868" i="1"/>
  <c r="O868" i="1"/>
  <c r="P868" i="1"/>
  <c r="Q868" i="1"/>
  <c r="A869" i="1"/>
  <c r="C869" i="1"/>
  <c r="L869" i="1"/>
  <c r="M869" i="1"/>
  <c r="N869" i="1"/>
  <c r="O869" i="1"/>
  <c r="P869" i="1"/>
  <c r="Q869" i="1"/>
  <c r="A870" i="1"/>
  <c r="C870" i="1"/>
  <c r="L870" i="1"/>
  <c r="M870" i="1"/>
  <c r="N870" i="1"/>
  <c r="O870" i="1"/>
  <c r="P870" i="1"/>
  <c r="Q870" i="1"/>
  <c r="A871" i="1"/>
  <c r="C871" i="1"/>
  <c r="L871" i="1"/>
  <c r="M871" i="1"/>
  <c r="N871" i="1"/>
  <c r="O871" i="1"/>
  <c r="P871" i="1"/>
  <c r="Q871" i="1"/>
  <c r="A872" i="1"/>
  <c r="C872" i="1"/>
  <c r="L872" i="1"/>
  <c r="M872" i="1"/>
  <c r="N872" i="1"/>
  <c r="O872" i="1"/>
  <c r="P872" i="1"/>
  <c r="Q872" i="1"/>
  <c r="A873" i="1"/>
  <c r="C873" i="1"/>
  <c r="L873" i="1"/>
  <c r="M873" i="1"/>
  <c r="N873" i="1"/>
  <c r="O873" i="1"/>
  <c r="P873" i="1"/>
  <c r="Q873" i="1"/>
  <c r="A874" i="1"/>
  <c r="C874" i="1"/>
  <c r="L874" i="1"/>
  <c r="M874" i="1"/>
  <c r="N874" i="1"/>
  <c r="O874" i="1"/>
  <c r="P874" i="1"/>
  <c r="Q874" i="1"/>
  <c r="A875" i="1"/>
  <c r="C875" i="1"/>
  <c r="L875" i="1"/>
  <c r="M875" i="1"/>
  <c r="N875" i="1"/>
  <c r="O875" i="1"/>
  <c r="P875" i="1"/>
  <c r="Q875" i="1"/>
  <c r="A876" i="1"/>
  <c r="C876" i="1"/>
  <c r="L876" i="1"/>
  <c r="M876" i="1"/>
  <c r="N876" i="1"/>
  <c r="O876" i="1"/>
  <c r="P876" i="1"/>
  <c r="Q876" i="1"/>
  <c r="A877" i="1"/>
  <c r="C877" i="1"/>
  <c r="L877" i="1"/>
  <c r="M877" i="1"/>
  <c r="N877" i="1"/>
  <c r="O877" i="1"/>
  <c r="P877" i="1"/>
  <c r="Q877" i="1"/>
  <c r="A878" i="1"/>
  <c r="C878" i="1"/>
  <c r="L878" i="1"/>
  <c r="M878" i="1"/>
  <c r="N878" i="1"/>
  <c r="O878" i="1"/>
  <c r="P878" i="1"/>
  <c r="Q878" i="1"/>
  <c r="A879" i="1"/>
  <c r="C879" i="1"/>
  <c r="L879" i="1"/>
  <c r="M879" i="1"/>
  <c r="N879" i="1"/>
  <c r="O879" i="1"/>
  <c r="P879" i="1"/>
  <c r="Q879" i="1"/>
  <c r="A880" i="1"/>
  <c r="C880" i="1"/>
  <c r="L880" i="1"/>
  <c r="M880" i="1"/>
  <c r="N880" i="1"/>
  <c r="O880" i="1"/>
  <c r="P880" i="1"/>
  <c r="Q880" i="1"/>
  <c r="A881" i="1"/>
  <c r="C881" i="1"/>
  <c r="L881" i="1"/>
  <c r="M881" i="1"/>
  <c r="N881" i="1"/>
  <c r="O881" i="1"/>
  <c r="P881" i="1"/>
  <c r="Q881" i="1"/>
  <c r="A882" i="1"/>
  <c r="C882" i="1"/>
  <c r="L882" i="1"/>
  <c r="M882" i="1"/>
  <c r="N882" i="1"/>
  <c r="O882" i="1"/>
  <c r="P882" i="1"/>
  <c r="Q882" i="1"/>
  <c r="A883" i="1"/>
  <c r="C883" i="1"/>
  <c r="L883" i="1"/>
  <c r="M883" i="1"/>
  <c r="N883" i="1"/>
  <c r="O883" i="1"/>
  <c r="P883" i="1"/>
  <c r="Q883" i="1"/>
  <c r="A884" i="1"/>
  <c r="C884" i="1"/>
  <c r="L884" i="1"/>
  <c r="M884" i="1"/>
  <c r="N884" i="1"/>
  <c r="O884" i="1"/>
  <c r="P884" i="1"/>
  <c r="Q884" i="1"/>
  <c r="A885" i="1"/>
  <c r="C885" i="1"/>
  <c r="L885" i="1"/>
  <c r="M885" i="1"/>
  <c r="N885" i="1"/>
  <c r="O885" i="1"/>
  <c r="P885" i="1"/>
  <c r="Q885" i="1"/>
  <c r="A886" i="1"/>
  <c r="C886" i="1"/>
  <c r="L886" i="1"/>
  <c r="M886" i="1"/>
  <c r="N886" i="1"/>
  <c r="O886" i="1"/>
  <c r="P886" i="1"/>
  <c r="Q886" i="1"/>
  <c r="A887" i="1"/>
  <c r="C887" i="1"/>
  <c r="L887" i="1"/>
  <c r="M887" i="1"/>
  <c r="N887" i="1"/>
  <c r="O887" i="1"/>
  <c r="P887" i="1"/>
  <c r="Q887" i="1"/>
  <c r="A888" i="1"/>
  <c r="C888" i="1"/>
  <c r="L888" i="1"/>
  <c r="M888" i="1"/>
  <c r="N888" i="1"/>
  <c r="O888" i="1"/>
  <c r="P888" i="1"/>
  <c r="Q888" i="1"/>
  <c r="A889" i="1"/>
  <c r="C889" i="1"/>
  <c r="L889" i="1"/>
  <c r="M889" i="1"/>
  <c r="N889" i="1"/>
  <c r="O889" i="1"/>
  <c r="P889" i="1"/>
  <c r="Q889" i="1"/>
  <c r="A890" i="1"/>
  <c r="C890" i="1"/>
  <c r="L890" i="1"/>
  <c r="M890" i="1"/>
  <c r="N890" i="1"/>
  <c r="O890" i="1"/>
  <c r="P890" i="1"/>
  <c r="Q890" i="1"/>
  <c r="A891" i="1"/>
  <c r="C891" i="1"/>
  <c r="L891" i="1"/>
  <c r="M891" i="1"/>
  <c r="N891" i="1"/>
  <c r="O891" i="1"/>
  <c r="P891" i="1"/>
  <c r="Q891" i="1"/>
  <c r="A892" i="1"/>
  <c r="C892" i="1"/>
  <c r="L892" i="1"/>
  <c r="M892" i="1"/>
  <c r="N892" i="1"/>
  <c r="O892" i="1"/>
  <c r="P892" i="1"/>
  <c r="Q892" i="1"/>
  <c r="A893" i="1"/>
  <c r="C893" i="1"/>
  <c r="L893" i="1"/>
  <c r="M893" i="1"/>
  <c r="N893" i="1"/>
  <c r="O893" i="1"/>
  <c r="P893" i="1"/>
  <c r="Q893" i="1"/>
  <c r="A894" i="1"/>
  <c r="C894" i="1"/>
  <c r="L894" i="1"/>
  <c r="M894" i="1"/>
  <c r="N894" i="1"/>
  <c r="O894" i="1"/>
  <c r="P894" i="1"/>
  <c r="Q894" i="1"/>
  <c r="A895" i="1"/>
  <c r="C895" i="1"/>
  <c r="L895" i="1"/>
  <c r="M895" i="1"/>
  <c r="N895" i="1"/>
  <c r="O895" i="1"/>
  <c r="P895" i="1"/>
  <c r="Q895" i="1"/>
  <c r="A896" i="1"/>
  <c r="C896" i="1"/>
  <c r="L896" i="1"/>
  <c r="M896" i="1"/>
  <c r="N896" i="1"/>
  <c r="O896" i="1"/>
  <c r="P896" i="1"/>
  <c r="Q896" i="1"/>
  <c r="A897" i="1"/>
  <c r="C897" i="1"/>
  <c r="L897" i="1"/>
  <c r="M897" i="1"/>
  <c r="N897" i="1"/>
  <c r="O897" i="1"/>
  <c r="P897" i="1"/>
  <c r="Q897" i="1"/>
  <c r="A898" i="1"/>
  <c r="C898" i="1"/>
  <c r="L898" i="1"/>
  <c r="M898" i="1"/>
  <c r="N898" i="1"/>
  <c r="O898" i="1"/>
  <c r="P898" i="1"/>
  <c r="Q898" i="1"/>
  <c r="A899" i="1"/>
  <c r="C899" i="1"/>
  <c r="L899" i="1"/>
  <c r="M899" i="1"/>
  <c r="N899" i="1"/>
  <c r="O899" i="1"/>
  <c r="P899" i="1"/>
  <c r="Q899" i="1"/>
  <c r="A900" i="1"/>
  <c r="C900" i="1"/>
  <c r="L900" i="1"/>
  <c r="M900" i="1"/>
  <c r="N900" i="1"/>
  <c r="O900" i="1"/>
  <c r="P900" i="1"/>
  <c r="Q900" i="1"/>
  <c r="A901" i="1"/>
  <c r="C901" i="1"/>
  <c r="L901" i="1"/>
  <c r="M901" i="1"/>
  <c r="N901" i="1"/>
  <c r="O901" i="1"/>
  <c r="P901" i="1"/>
  <c r="Q901" i="1"/>
  <c r="A902" i="1"/>
  <c r="C902" i="1"/>
  <c r="L902" i="1"/>
  <c r="M902" i="1"/>
  <c r="N902" i="1"/>
  <c r="O902" i="1"/>
  <c r="P902" i="1"/>
  <c r="Q902" i="1"/>
  <c r="A903" i="1"/>
  <c r="C903" i="1"/>
  <c r="L903" i="1"/>
  <c r="M903" i="1"/>
  <c r="N903" i="1"/>
  <c r="O903" i="1"/>
  <c r="P903" i="1"/>
  <c r="Q903" i="1"/>
  <c r="A904" i="1"/>
  <c r="C904" i="1"/>
  <c r="L904" i="1"/>
  <c r="M904" i="1"/>
  <c r="N904" i="1"/>
  <c r="O904" i="1"/>
  <c r="P904" i="1"/>
  <c r="Q904" i="1"/>
  <c r="A905" i="1"/>
  <c r="C905" i="1"/>
  <c r="L905" i="1"/>
  <c r="M905" i="1"/>
  <c r="N905" i="1"/>
  <c r="O905" i="1"/>
  <c r="P905" i="1"/>
  <c r="Q905" i="1"/>
  <c r="A906" i="1"/>
  <c r="C906" i="1"/>
  <c r="L906" i="1"/>
  <c r="M906" i="1"/>
  <c r="N906" i="1"/>
  <c r="O906" i="1"/>
  <c r="P906" i="1"/>
  <c r="Q906" i="1"/>
  <c r="A907" i="1"/>
  <c r="C907" i="1"/>
  <c r="L907" i="1"/>
  <c r="M907" i="1"/>
  <c r="N907" i="1"/>
  <c r="O907" i="1"/>
  <c r="P907" i="1"/>
  <c r="Q907" i="1"/>
  <c r="A908" i="1"/>
  <c r="C908" i="1"/>
  <c r="L908" i="1"/>
  <c r="M908" i="1"/>
  <c r="N908" i="1"/>
  <c r="O908" i="1"/>
  <c r="P908" i="1"/>
  <c r="Q908" i="1"/>
  <c r="A909" i="1"/>
  <c r="C909" i="1"/>
  <c r="L909" i="1"/>
  <c r="M909" i="1"/>
  <c r="N909" i="1"/>
  <c r="O909" i="1"/>
  <c r="P909" i="1"/>
  <c r="Q909" i="1"/>
  <c r="A910" i="1"/>
  <c r="C910" i="1"/>
  <c r="L910" i="1"/>
  <c r="M910" i="1"/>
  <c r="N910" i="1"/>
  <c r="O910" i="1"/>
  <c r="P910" i="1"/>
  <c r="Q910" i="1"/>
  <c r="A911" i="1"/>
  <c r="C911" i="1"/>
  <c r="L911" i="1"/>
  <c r="M911" i="1"/>
  <c r="N911" i="1"/>
  <c r="O911" i="1"/>
  <c r="P911" i="1"/>
  <c r="Q911" i="1"/>
  <c r="A912" i="1"/>
  <c r="C912" i="1"/>
  <c r="L912" i="1"/>
  <c r="M912" i="1"/>
  <c r="N912" i="1"/>
  <c r="O912" i="1"/>
  <c r="P912" i="1"/>
  <c r="Q912" i="1"/>
  <c r="A913" i="1"/>
  <c r="C913" i="1"/>
  <c r="L913" i="1"/>
  <c r="M913" i="1"/>
  <c r="N913" i="1"/>
  <c r="O913" i="1"/>
  <c r="P913" i="1"/>
  <c r="Q913" i="1"/>
  <c r="A914" i="1"/>
  <c r="C914" i="1"/>
  <c r="L914" i="1"/>
  <c r="M914" i="1"/>
  <c r="N914" i="1"/>
  <c r="O914" i="1"/>
  <c r="P914" i="1"/>
  <c r="Q914" i="1"/>
  <c r="A915" i="1"/>
  <c r="C915" i="1"/>
  <c r="L915" i="1"/>
  <c r="M915" i="1"/>
  <c r="N915" i="1"/>
  <c r="O915" i="1"/>
  <c r="P915" i="1"/>
  <c r="Q915" i="1"/>
  <c r="A916" i="1"/>
  <c r="C916" i="1"/>
  <c r="L916" i="1"/>
  <c r="M916" i="1"/>
  <c r="N916" i="1"/>
  <c r="O916" i="1"/>
  <c r="P916" i="1"/>
  <c r="Q916" i="1"/>
  <c r="A917" i="1"/>
  <c r="C917" i="1"/>
  <c r="L917" i="1"/>
  <c r="M917" i="1"/>
  <c r="N917" i="1"/>
  <c r="O917" i="1"/>
  <c r="P917" i="1"/>
  <c r="Q917" i="1"/>
  <c r="A918" i="1"/>
  <c r="C918" i="1"/>
  <c r="L918" i="1"/>
  <c r="M918" i="1"/>
  <c r="N918" i="1"/>
  <c r="O918" i="1"/>
  <c r="P918" i="1"/>
  <c r="Q918" i="1"/>
  <c r="A919" i="1"/>
  <c r="C919" i="1"/>
  <c r="L919" i="1"/>
  <c r="M919" i="1"/>
  <c r="N919" i="1"/>
  <c r="O919" i="1"/>
  <c r="P919" i="1"/>
  <c r="Q919" i="1"/>
  <c r="A920" i="1"/>
  <c r="C920" i="1"/>
  <c r="L920" i="1"/>
  <c r="M920" i="1"/>
  <c r="N920" i="1"/>
  <c r="O920" i="1"/>
  <c r="P920" i="1"/>
  <c r="Q920" i="1"/>
  <c r="A921" i="1"/>
  <c r="C921" i="1"/>
  <c r="L921" i="1"/>
  <c r="M921" i="1"/>
  <c r="N921" i="1"/>
  <c r="O921" i="1"/>
  <c r="P921" i="1"/>
  <c r="Q921" i="1"/>
  <c r="A922" i="1"/>
  <c r="C922" i="1"/>
  <c r="L922" i="1"/>
  <c r="M922" i="1"/>
  <c r="N922" i="1"/>
  <c r="O922" i="1"/>
  <c r="P922" i="1"/>
  <c r="Q922" i="1"/>
  <c r="A923" i="1"/>
  <c r="C923" i="1"/>
  <c r="L923" i="1"/>
  <c r="M923" i="1"/>
  <c r="N923" i="1"/>
  <c r="O923" i="1"/>
  <c r="P923" i="1"/>
  <c r="Q923" i="1"/>
  <c r="A924" i="1"/>
  <c r="C924" i="1"/>
  <c r="L924" i="1"/>
  <c r="M924" i="1"/>
  <c r="N924" i="1"/>
  <c r="O924" i="1"/>
  <c r="P924" i="1"/>
  <c r="Q924" i="1"/>
  <c r="A925" i="1"/>
  <c r="C925" i="1"/>
  <c r="L925" i="1"/>
  <c r="M925" i="1"/>
  <c r="N925" i="1"/>
  <c r="O925" i="1"/>
  <c r="P925" i="1"/>
  <c r="Q925" i="1"/>
  <c r="A926" i="1"/>
  <c r="C926" i="1"/>
  <c r="L926" i="1"/>
  <c r="M926" i="1"/>
  <c r="N926" i="1"/>
  <c r="O926" i="1"/>
  <c r="P926" i="1"/>
  <c r="Q926" i="1"/>
  <c r="A927" i="1"/>
  <c r="C927" i="1"/>
  <c r="L927" i="1"/>
  <c r="M927" i="1"/>
  <c r="N927" i="1"/>
  <c r="O927" i="1"/>
  <c r="P927" i="1"/>
  <c r="Q927" i="1"/>
  <c r="A928" i="1"/>
  <c r="C928" i="1"/>
  <c r="L928" i="1"/>
  <c r="M928" i="1"/>
  <c r="N928" i="1"/>
  <c r="O928" i="1"/>
  <c r="P928" i="1"/>
  <c r="Q928" i="1"/>
  <c r="A929" i="1"/>
  <c r="C929" i="1"/>
  <c r="L929" i="1"/>
  <c r="M929" i="1"/>
  <c r="N929" i="1"/>
  <c r="O929" i="1"/>
  <c r="P929" i="1"/>
  <c r="Q929" i="1"/>
  <c r="A930" i="1"/>
  <c r="C930" i="1"/>
  <c r="L930" i="1"/>
  <c r="M930" i="1"/>
  <c r="N930" i="1"/>
  <c r="O930" i="1"/>
  <c r="P930" i="1"/>
  <c r="Q930" i="1"/>
  <c r="A931" i="1"/>
  <c r="C931" i="1"/>
  <c r="L931" i="1"/>
  <c r="M931" i="1"/>
  <c r="N931" i="1"/>
  <c r="O931" i="1"/>
  <c r="P931" i="1"/>
  <c r="Q931" i="1"/>
  <c r="A932" i="1"/>
  <c r="C932" i="1"/>
  <c r="L932" i="1"/>
  <c r="M932" i="1"/>
  <c r="N932" i="1"/>
  <c r="O932" i="1"/>
  <c r="P932" i="1"/>
  <c r="Q932" i="1"/>
  <c r="A933" i="1"/>
  <c r="C933" i="1"/>
  <c r="L933" i="1"/>
  <c r="M933" i="1"/>
  <c r="N933" i="1"/>
  <c r="O933" i="1"/>
  <c r="P933" i="1"/>
  <c r="Q933" i="1"/>
  <c r="A934" i="1"/>
  <c r="C934" i="1"/>
  <c r="L934" i="1"/>
  <c r="M934" i="1"/>
  <c r="N934" i="1"/>
  <c r="O934" i="1"/>
  <c r="P934" i="1"/>
  <c r="Q934" i="1"/>
  <c r="A935" i="1"/>
  <c r="C935" i="1"/>
  <c r="L935" i="1"/>
  <c r="M935" i="1"/>
  <c r="N935" i="1"/>
  <c r="O935" i="1"/>
  <c r="P935" i="1"/>
  <c r="Q935" i="1"/>
  <c r="A936" i="1"/>
  <c r="C936" i="1"/>
  <c r="L936" i="1"/>
  <c r="M936" i="1"/>
  <c r="N936" i="1"/>
  <c r="O936" i="1"/>
  <c r="P936" i="1"/>
  <c r="Q936" i="1"/>
  <c r="A937" i="1"/>
  <c r="C937" i="1"/>
  <c r="L937" i="1"/>
  <c r="M937" i="1"/>
  <c r="N937" i="1"/>
  <c r="O937" i="1"/>
  <c r="P937" i="1"/>
  <c r="Q937" i="1"/>
  <c r="A938" i="1"/>
  <c r="C938" i="1"/>
  <c r="L938" i="1"/>
  <c r="M938" i="1"/>
  <c r="N938" i="1"/>
  <c r="O938" i="1"/>
  <c r="P938" i="1"/>
  <c r="Q938" i="1"/>
  <c r="A939" i="1"/>
  <c r="C939" i="1"/>
  <c r="L939" i="1"/>
  <c r="M939" i="1"/>
  <c r="N939" i="1"/>
  <c r="O939" i="1"/>
  <c r="P939" i="1"/>
  <c r="Q939" i="1"/>
  <c r="A940" i="1"/>
  <c r="C940" i="1"/>
  <c r="L940" i="1"/>
  <c r="M940" i="1"/>
  <c r="N940" i="1"/>
  <c r="O940" i="1"/>
  <c r="P940" i="1"/>
  <c r="Q940" i="1"/>
  <c r="A941" i="1"/>
  <c r="C941" i="1"/>
  <c r="L941" i="1"/>
  <c r="M941" i="1"/>
  <c r="N941" i="1"/>
  <c r="O941" i="1"/>
  <c r="P941" i="1"/>
  <c r="Q941" i="1"/>
  <c r="A942" i="1"/>
  <c r="C942" i="1"/>
  <c r="L942" i="1"/>
  <c r="M942" i="1"/>
  <c r="N942" i="1"/>
  <c r="O942" i="1"/>
  <c r="P942" i="1"/>
  <c r="Q942" i="1"/>
  <c r="A943" i="1"/>
  <c r="C943" i="1"/>
  <c r="L943" i="1"/>
  <c r="M943" i="1"/>
  <c r="N943" i="1"/>
  <c r="O943" i="1"/>
  <c r="P943" i="1"/>
  <c r="Q943" i="1"/>
  <c r="A944" i="1"/>
  <c r="C944" i="1"/>
  <c r="L944" i="1"/>
  <c r="M944" i="1"/>
  <c r="N944" i="1"/>
  <c r="O944" i="1"/>
  <c r="P944" i="1"/>
  <c r="Q944" i="1"/>
  <c r="A945" i="1"/>
  <c r="C945" i="1"/>
  <c r="L945" i="1"/>
  <c r="M945" i="1"/>
  <c r="N945" i="1"/>
  <c r="O945" i="1"/>
  <c r="P945" i="1"/>
  <c r="Q945" i="1"/>
  <c r="A946" i="1"/>
  <c r="C946" i="1"/>
  <c r="L946" i="1"/>
  <c r="M946" i="1"/>
  <c r="N946" i="1"/>
  <c r="O946" i="1"/>
  <c r="P946" i="1"/>
  <c r="Q946" i="1"/>
  <c r="A947" i="1"/>
  <c r="C947" i="1"/>
  <c r="L947" i="1"/>
  <c r="M947" i="1"/>
  <c r="N947" i="1"/>
  <c r="O947" i="1"/>
  <c r="P947" i="1"/>
  <c r="Q947" i="1"/>
  <c r="A948" i="1"/>
  <c r="C948" i="1"/>
  <c r="L948" i="1"/>
  <c r="M948" i="1"/>
  <c r="N948" i="1"/>
  <c r="O948" i="1"/>
  <c r="P948" i="1"/>
  <c r="Q948" i="1"/>
  <c r="A949" i="1"/>
  <c r="C949" i="1"/>
  <c r="L949" i="1"/>
  <c r="M949" i="1"/>
  <c r="N949" i="1"/>
  <c r="O949" i="1"/>
  <c r="P949" i="1"/>
  <c r="Q949" i="1"/>
  <c r="A950" i="1"/>
  <c r="C950" i="1"/>
  <c r="L950" i="1"/>
  <c r="M950" i="1"/>
  <c r="N950" i="1"/>
  <c r="O950" i="1"/>
  <c r="P950" i="1"/>
  <c r="Q950" i="1"/>
  <c r="A951" i="1"/>
  <c r="C951" i="1"/>
  <c r="L951" i="1"/>
  <c r="M951" i="1"/>
  <c r="N951" i="1"/>
  <c r="O951" i="1"/>
  <c r="P951" i="1"/>
  <c r="Q951" i="1"/>
  <c r="A952" i="1"/>
  <c r="C952" i="1"/>
  <c r="L952" i="1"/>
  <c r="M952" i="1"/>
  <c r="N952" i="1"/>
  <c r="O952" i="1"/>
  <c r="P952" i="1"/>
  <c r="Q952" i="1"/>
  <c r="A953" i="1"/>
  <c r="C953" i="1"/>
  <c r="L953" i="1"/>
  <c r="M953" i="1"/>
  <c r="N953" i="1"/>
  <c r="O953" i="1"/>
  <c r="P953" i="1"/>
  <c r="Q953" i="1"/>
  <c r="A954" i="1"/>
  <c r="C954" i="1"/>
  <c r="L954" i="1"/>
  <c r="M954" i="1"/>
  <c r="N954" i="1"/>
  <c r="O954" i="1"/>
  <c r="P954" i="1"/>
  <c r="Q954" i="1"/>
  <c r="A955" i="1"/>
  <c r="C955" i="1"/>
  <c r="L955" i="1"/>
  <c r="M955" i="1"/>
  <c r="N955" i="1"/>
  <c r="O955" i="1"/>
  <c r="P955" i="1"/>
  <c r="Q955" i="1"/>
  <c r="A956" i="1"/>
  <c r="C956" i="1"/>
  <c r="L956" i="1"/>
  <c r="M956" i="1"/>
  <c r="N956" i="1"/>
  <c r="O956" i="1"/>
  <c r="P956" i="1"/>
  <c r="Q956" i="1"/>
  <c r="A957" i="1"/>
  <c r="C957" i="1"/>
  <c r="L957" i="1"/>
  <c r="M957" i="1"/>
  <c r="N957" i="1"/>
  <c r="O957" i="1"/>
  <c r="P957" i="1"/>
  <c r="Q957" i="1"/>
  <c r="A958" i="1"/>
  <c r="C958" i="1"/>
  <c r="L958" i="1"/>
  <c r="M958" i="1"/>
  <c r="N958" i="1"/>
  <c r="O958" i="1"/>
  <c r="P958" i="1"/>
  <c r="Q958" i="1"/>
  <c r="A959" i="1"/>
  <c r="C959" i="1"/>
  <c r="L959" i="1"/>
  <c r="M959" i="1"/>
  <c r="N959" i="1"/>
  <c r="O959" i="1"/>
  <c r="P959" i="1"/>
  <c r="Q959" i="1"/>
  <c r="A960" i="1"/>
  <c r="C960" i="1"/>
  <c r="L960" i="1"/>
  <c r="M960" i="1"/>
  <c r="N960" i="1"/>
  <c r="O960" i="1"/>
  <c r="P960" i="1"/>
  <c r="Q960" i="1"/>
  <c r="A961" i="1"/>
  <c r="C961" i="1"/>
  <c r="L961" i="1"/>
  <c r="M961" i="1"/>
  <c r="N961" i="1"/>
  <c r="O961" i="1"/>
  <c r="P961" i="1"/>
  <c r="Q961" i="1"/>
  <c r="A962" i="1"/>
  <c r="C962" i="1"/>
  <c r="L962" i="1"/>
  <c r="M962" i="1"/>
  <c r="N962" i="1"/>
  <c r="O962" i="1"/>
  <c r="P962" i="1"/>
  <c r="Q962" i="1"/>
  <c r="A963" i="1"/>
  <c r="C963" i="1"/>
  <c r="L963" i="1"/>
  <c r="M963" i="1"/>
  <c r="N963" i="1"/>
  <c r="O963" i="1"/>
  <c r="P963" i="1"/>
  <c r="Q963" i="1"/>
  <c r="A964" i="1"/>
  <c r="C964" i="1"/>
  <c r="L964" i="1"/>
  <c r="M964" i="1"/>
  <c r="N964" i="1"/>
  <c r="O964" i="1"/>
  <c r="P964" i="1"/>
  <c r="Q964" i="1"/>
  <c r="A965" i="1"/>
  <c r="C965" i="1"/>
  <c r="L965" i="1"/>
  <c r="M965" i="1"/>
  <c r="N965" i="1"/>
  <c r="O965" i="1"/>
  <c r="P965" i="1"/>
  <c r="Q965" i="1"/>
  <c r="A966" i="1"/>
  <c r="C966" i="1"/>
  <c r="L966" i="1"/>
  <c r="M966" i="1"/>
  <c r="N966" i="1"/>
  <c r="O966" i="1"/>
  <c r="P966" i="1"/>
  <c r="Q966" i="1"/>
  <c r="A967" i="1"/>
  <c r="C967" i="1"/>
  <c r="L967" i="1"/>
  <c r="M967" i="1"/>
  <c r="N967" i="1"/>
  <c r="O967" i="1"/>
  <c r="P967" i="1"/>
  <c r="Q967" i="1"/>
  <c r="A968" i="1"/>
  <c r="C968" i="1"/>
  <c r="L968" i="1"/>
  <c r="M968" i="1"/>
  <c r="N968" i="1"/>
  <c r="O968" i="1"/>
  <c r="P968" i="1"/>
  <c r="Q968" i="1"/>
  <c r="A969" i="1"/>
  <c r="C969" i="1"/>
  <c r="L969" i="1"/>
  <c r="M969" i="1"/>
  <c r="N969" i="1"/>
  <c r="O969" i="1"/>
  <c r="P969" i="1"/>
  <c r="Q969" i="1"/>
  <c r="A970" i="1"/>
  <c r="C970" i="1"/>
  <c r="L970" i="1"/>
  <c r="M970" i="1"/>
  <c r="N970" i="1"/>
  <c r="O970" i="1"/>
  <c r="P970" i="1"/>
  <c r="Q970" i="1"/>
  <c r="A971" i="1"/>
  <c r="C971" i="1"/>
  <c r="L971" i="1"/>
  <c r="M971" i="1"/>
  <c r="N971" i="1"/>
  <c r="O971" i="1"/>
  <c r="P971" i="1"/>
  <c r="Q971" i="1"/>
  <c r="A972" i="1"/>
  <c r="C972" i="1"/>
  <c r="L972" i="1"/>
  <c r="M972" i="1"/>
  <c r="N972" i="1"/>
  <c r="O972" i="1"/>
  <c r="P972" i="1"/>
  <c r="Q972" i="1"/>
  <c r="A973" i="1"/>
  <c r="C973" i="1"/>
  <c r="L973" i="1"/>
  <c r="M973" i="1"/>
  <c r="N973" i="1"/>
  <c r="O973" i="1"/>
  <c r="P973" i="1"/>
  <c r="Q973" i="1"/>
  <c r="A974" i="1"/>
  <c r="C974" i="1"/>
  <c r="L974" i="1"/>
  <c r="M974" i="1"/>
  <c r="N974" i="1"/>
  <c r="O974" i="1"/>
  <c r="P974" i="1"/>
  <c r="Q974" i="1"/>
  <c r="A975" i="1"/>
  <c r="C975" i="1"/>
  <c r="L975" i="1"/>
  <c r="M975" i="1"/>
  <c r="N975" i="1"/>
  <c r="O975" i="1"/>
  <c r="P975" i="1"/>
  <c r="Q975" i="1"/>
  <c r="A976" i="1"/>
  <c r="C976" i="1"/>
  <c r="L976" i="1"/>
  <c r="M976" i="1"/>
  <c r="N976" i="1"/>
  <c r="O976" i="1"/>
  <c r="P976" i="1"/>
  <c r="Q976" i="1"/>
  <c r="A977" i="1"/>
  <c r="C977" i="1"/>
  <c r="L977" i="1"/>
  <c r="M977" i="1"/>
  <c r="N977" i="1"/>
  <c r="O977" i="1"/>
  <c r="P977" i="1"/>
  <c r="Q977" i="1"/>
  <c r="A978" i="1"/>
  <c r="C978" i="1"/>
  <c r="L978" i="1"/>
  <c r="M978" i="1"/>
  <c r="N978" i="1"/>
  <c r="O978" i="1"/>
  <c r="P978" i="1"/>
  <c r="Q978" i="1"/>
  <c r="A979" i="1"/>
  <c r="C979" i="1"/>
  <c r="L979" i="1"/>
  <c r="M979" i="1"/>
  <c r="N979" i="1"/>
  <c r="O979" i="1"/>
  <c r="P979" i="1"/>
  <c r="Q979" i="1"/>
  <c r="A980" i="1"/>
  <c r="C980" i="1"/>
  <c r="L980" i="1"/>
  <c r="M980" i="1"/>
  <c r="N980" i="1"/>
  <c r="O980" i="1"/>
  <c r="P980" i="1"/>
  <c r="Q980" i="1"/>
  <c r="A981" i="1"/>
  <c r="C981" i="1"/>
  <c r="L981" i="1"/>
  <c r="M981" i="1"/>
  <c r="N981" i="1"/>
  <c r="O981" i="1"/>
  <c r="P981" i="1"/>
  <c r="Q981" i="1"/>
  <c r="A982" i="1"/>
  <c r="C982" i="1"/>
  <c r="L982" i="1"/>
  <c r="M982" i="1"/>
  <c r="N982" i="1"/>
  <c r="O982" i="1"/>
  <c r="P982" i="1"/>
  <c r="Q982" i="1"/>
  <c r="A983" i="1"/>
  <c r="C983" i="1"/>
  <c r="L983" i="1"/>
  <c r="M983" i="1"/>
  <c r="N983" i="1"/>
  <c r="O983" i="1"/>
  <c r="P983" i="1"/>
  <c r="Q983" i="1"/>
  <c r="A984" i="1"/>
  <c r="C984" i="1"/>
  <c r="L984" i="1"/>
  <c r="M984" i="1"/>
  <c r="N984" i="1"/>
  <c r="O984" i="1"/>
  <c r="P984" i="1"/>
  <c r="Q984" i="1"/>
  <c r="A985" i="1"/>
  <c r="C985" i="1"/>
  <c r="L985" i="1"/>
  <c r="M985" i="1"/>
  <c r="N985" i="1"/>
  <c r="O985" i="1"/>
  <c r="P985" i="1"/>
  <c r="Q985" i="1"/>
  <c r="A986" i="1"/>
  <c r="C986" i="1"/>
  <c r="L986" i="1"/>
  <c r="M986" i="1"/>
  <c r="N986" i="1"/>
  <c r="O986" i="1"/>
  <c r="P986" i="1"/>
  <c r="Q986" i="1"/>
  <c r="A987" i="1"/>
  <c r="C987" i="1"/>
  <c r="L987" i="1"/>
  <c r="M987" i="1"/>
  <c r="N987" i="1"/>
  <c r="O987" i="1"/>
  <c r="P987" i="1"/>
  <c r="Q987" i="1"/>
  <c r="A988" i="1"/>
  <c r="C988" i="1"/>
  <c r="L988" i="1"/>
  <c r="M988" i="1"/>
  <c r="N988" i="1"/>
  <c r="O988" i="1"/>
  <c r="P988" i="1"/>
  <c r="Q988" i="1"/>
  <c r="A989" i="1"/>
  <c r="C989" i="1"/>
  <c r="L989" i="1"/>
  <c r="M989" i="1"/>
  <c r="N989" i="1"/>
  <c r="O989" i="1"/>
  <c r="P989" i="1"/>
  <c r="Q989" i="1"/>
  <c r="A990" i="1"/>
  <c r="C990" i="1"/>
  <c r="L990" i="1"/>
  <c r="M990" i="1"/>
  <c r="N990" i="1"/>
  <c r="O990" i="1"/>
  <c r="P990" i="1"/>
  <c r="Q990" i="1"/>
  <c r="A991" i="1"/>
  <c r="C991" i="1"/>
  <c r="L991" i="1"/>
  <c r="M991" i="1"/>
  <c r="N991" i="1"/>
  <c r="O991" i="1"/>
  <c r="P991" i="1"/>
  <c r="Q991" i="1"/>
  <c r="A992" i="1"/>
  <c r="C992" i="1"/>
  <c r="L992" i="1"/>
  <c r="M992" i="1"/>
  <c r="N992" i="1"/>
  <c r="O992" i="1"/>
  <c r="P992" i="1"/>
  <c r="Q992" i="1"/>
  <c r="A993" i="1"/>
  <c r="C993" i="1"/>
  <c r="L993" i="1"/>
  <c r="M993" i="1"/>
  <c r="N993" i="1"/>
  <c r="O993" i="1"/>
  <c r="P993" i="1"/>
  <c r="Q993" i="1"/>
  <c r="A994" i="1"/>
  <c r="C994" i="1"/>
  <c r="L994" i="1"/>
  <c r="M994" i="1"/>
  <c r="N994" i="1"/>
  <c r="O994" i="1"/>
  <c r="P994" i="1"/>
  <c r="Q994" i="1"/>
  <c r="A995" i="1"/>
  <c r="C995" i="1"/>
  <c r="L995" i="1"/>
  <c r="M995" i="1"/>
  <c r="N995" i="1"/>
  <c r="O995" i="1"/>
  <c r="P995" i="1"/>
  <c r="Q995" i="1"/>
  <c r="A996" i="1"/>
  <c r="C996" i="1"/>
  <c r="L996" i="1"/>
  <c r="M996" i="1"/>
  <c r="N996" i="1"/>
  <c r="O996" i="1"/>
  <c r="P996" i="1"/>
  <c r="Q996" i="1"/>
  <c r="A997" i="1"/>
  <c r="C997" i="1"/>
  <c r="L997" i="1"/>
  <c r="M997" i="1"/>
  <c r="N997" i="1"/>
  <c r="O997" i="1"/>
  <c r="P997" i="1"/>
  <c r="Q997" i="1"/>
  <c r="A998" i="1"/>
  <c r="C998" i="1"/>
  <c r="L998" i="1"/>
  <c r="M998" i="1"/>
  <c r="N998" i="1"/>
  <c r="O998" i="1"/>
  <c r="P998" i="1"/>
  <c r="Q998" i="1"/>
  <c r="A999" i="1"/>
  <c r="C999" i="1"/>
  <c r="L999" i="1"/>
  <c r="M999" i="1"/>
  <c r="N999" i="1"/>
  <c r="O999" i="1"/>
  <c r="P999" i="1"/>
  <c r="Q999" i="1"/>
  <c r="A1000" i="1"/>
  <c r="C1000" i="1"/>
  <c r="L1000" i="1"/>
  <c r="M1000" i="1"/>
  <c r="N1000" i="1"/>
  <c r="O1000" i="1"/>
  <c r="P1000" i="1"/>
  <c r="Q1000" i="1"/>
  <c r="A1001" i="1"/>
  <c r="C1001" i="1"/>
  <c r="L1001" i="1"/>
  <c r="M1001" i="1"/>
  <c r="N1001" i="1"/>
  <c r="O1001" i="1"/>
  <c r="P1001" i="1"/>
  <c r="Q1001" i="1"/>
  <c r="A1002" i="1"/>
  <c r="C1002" i="1"/>
  <c r="L1002" i="1"/>
  <c r="M1002" i="1"/>
  <c r="N1002" i="1"/>
  <c r="O1002" i="1"/>
  <c r="P1002" i="1"/>
  <c r="Q1002" i="1"/>
  <c r="A1003" i="1"/>
  <c r="C1003" i="1"/>
  <c r="L1003" i="1"/>
  <c r="M1003" i="1"/>
  <c r="N1003" i="1"/>
  <c r="O1003" i="1"/>
  <c r="P1003" i="1"/>
  <c r="Q1003" i="1"/>
  <c r="A1004" i="1"/>
  <c r="C1004" i="1"/>
  <c r="L1004" i="1"/>
  <c r="M1004" i="1"/>
  <c r="N1004" i="1"/>
  <c r="O1004" i="1"/>
  <c r="P1004" i="1"/>
  <c r="Q1004" i="1"/>
  <c r="A1005" i="1"/>
  <c r="C1005" i="1"/>
  <c r="L1005" i="1"/>
  <c r="M1005" i="1"/>
  <c r="N1005" i="1"/>
  <c r="O1005" i="1"/>
  <c r="P1005" i="1"/>
  <c r="Q1005" i="1"/>
  <c r="A1006" i="1"/>
  <c r="C1006" i="1"/>
  <c r="L1006" i="1"/>
  <c r="M1006" i="1"/>
  <c r="N1006" i="1"/>
  <c r="O1006" i="1"/>
  <c r="P1006" i="1"/>
  <c r="Q1006" i="1"/>
  <c r="A1007" i="1"/>
  <c r="C1007" i="1"/>
  <c r="L1007" i="1"/>
  <c r="M1007" i="1"/>
  <c r="N1007" i="1"/>
  <c r="O1007" i="1"/>
  <c r="P1007" i="1"/>
  <c r="Q1007" i="1"/>
  <c r="A1008" i="1"/>
  <c r="C1008" i="1"/>
  <c r="L1008" i="1"/>
  <c r="M1008" i="1"/>
  <c r="N1008" i="1"/>
  <c r="O1008" i="1"/>
  <c r="P1008" i="1"/>
  <c r="Q1008" i="1"/>
  <c r="A1009" i="1"/>
  <c r="C1009" i="1"/>
  <c r="L1009" i="1"/>
  <c r="M1009" i="1"/>
  <c r="N1009" i="1"/>
  <c r="O1009" i="1"/>
  <c r="P1009" i="1"/>
  <c r="Q1009" i="1"/>
  <c r="A1010" i="1"/>
  <c r="C1010" i="1"/>
  <c r="L1010" i="1"/>
  <c r="M1010" i="1"/>
  <c r="N1010" i="1"/>
  <c r="O1010" i="1"/>
  <c r="P1010" i="1"/>
  <c r="Q1010" i="1"/>
  <c r="A1011" i="1"/>
  <c r="C1011" i="1"/>
  <c r="L1011" i="1"/>
  <c r="M1011" i="1"/>
  <c r="N1011" i="1"/>
  <c r="O1011" i="1"/>
  <c r="P1011" i="1"/>
  <c r="Q1011" i="1"/>
  <c r="A1012" i="1"/>
  <c r="C1012" i="1"/>
  <c r="L1012" i="1"/>
  <c r="M1012" i="1"/>
  <c r="N1012" i="1"/>
  <c r="O1012" i="1"/>
  <c r="P1012" i="1"/>
  <c r="Q1012" i="1"/>
  <c r="A1013" i="1"/>
  <c r="C1013" i="1"/>
  <c r="L1013" i="1"/>
  <c r="M1013" i="1"/>
  <c r="N1013" i="1"/>
  <c r="O1013" i="1"/>
  <c r="P1013" i="1"/>
  <c r="Q1013" i="1"/>
  <c r="A1014" i="1"/>
  <c r="C1014" i="1"/>
  <c r="L1014" i="1"/>
  <c r="M1014" i="1"/>
  <c r="N1014" i="1"/>
  <c r="O1014" i="1"/>
  <c r="P1014" i="1"/>
  <c r="Q1014" i="1"/>
  <c r="A1015" i="1"/>
  <c r="C1015" i="1"/>
  <c r="L1015" i="1"/>
  <c r="M1015" i="1"/>
  <c r="N1015" i="1"/>
  <c r="O1015" i="1"/>
  <c r="P1015" i="1"/>
  <c r="Q1015" i="1"/>
  <c r="A1016" i="1"/>
  <c r="C1016" i="1"/>
  <c r="L1016" i="1"/>
  <c r="M1016" i="1"/>
  <c r="N1016" i="1"/>
  <c r="O1016" i="1"/>
  <c r="P1016" i="1"/>
  <c r="Q1016" i="1"/>
  <c r="A1017" i="1"/>
  <c r="C1017" i="1"/>
  <c r="L1017" i="1"/>
  <c r="M1017" i="1"/>
  <c r="N1017" i="1"/>
  <c r="O1017" i="1"/>
  <c r="P1017" i="1"/>
  <c r="Q1017" i="1"/>
  <c r="A1018" i="1"/>
  <c r="C1018" i="1"/>
  <c r="L1018" i="1"/>
  <c r="M1018" i="1"/>
  <c r="N1018" i="1"/>
  <c r="O1018" i="1"/>
  <c r="P1018" i="1"/>
  <c r="Q1018" i="1"/>
  <c r="A1019" i="1"/>
  <c r="C1019" i="1"/>
  <c r="L1019" i="1"/>
  <c r="M1019" i="1"/>
  <c r="N1019" i="1"/>
  <c r="O1019" i="1"/>
  <c r="P1019" i="1"/>
  <c r="Q1019" i="1"/>
  <c r="A1020" i="1"/>
  <c r="C1020" i="1"/>
  <c r="L1020" i="1"/>
  <c r="M1020" i="1"/>
  <c r="N1020" i="1"/>
  <c r="O1020" i="1"/>
  <c r="P1020" i="1"/>
  <c r="Q1020" i="1"/>
  <c r="A1021" i="1"/>
  <c r="C1021" i="1"/>
  <c r="L1021" i="1"/>
  <c r="M1021" i="1"/>
  <c r="N1021" i="1"/>
  <c r="O1021" i="1"/>
  <c r="P1021" i="1"/>
  <c r="Q1021" i="1"/>
  <c r="A1022" i="1"/>
  <c r="C1022" i="1"/>
  <c r="L1022" i="1"/>
  <c r="M1022" i="1"/>
  <c r="N1022" i="1"/>
  <c r="O1022" i="1"/>
  <c r="P1022" i="1"/>
  <c r="Q1022" i="1"/>
  <c r="A1023" i="1"/>
  <c r="C1023" i="1"/>
  <c r="L1023" i="1"/>
  <c r="M1023" i="1"/>
  <c r="N1023" i="1"/>
  <c r="O1023" i="1"/>
  <c r="P1023" i="1"/>
  <c r="Q1023" i="1"/>
  <c r="A1024" i="1"/>
  <c r="C1024" i="1"/>
  <c r="L1024" i="1"/>
  <c r="M1024" i="1"/>
  <c r="N1024" i="1"/>
  <c r="O1024" i="1"/>
  <c r="P1024" i="1"/>
  <c r="Q1024" i="1"/>
  <c r="A1025" i="1"/>
  <c r="C1025" i="1"/>
  <c r="L1025" i="1"/>
  <c r="M1025" i="1"/>
  <c r="N1025" i="1"/>
  <c r="O1025" i="1"/>
  <c r="P1025" i="1"/>
  <c r="Q1025" i="1"/>
  <c r="A1026" i="1"/>
  <c r="C1026" i="1"/>
  <c r="L1026" i="1"/>
  <c r="M1026" i="1"/>
  <c r="N1026" i="1"/>
  <c r="O1026" i="1"/>
  <c r="P1026" i="1"/>
  <c r="Q1026" i="1"/>
  <c r="A1027" i="1"/>
  <c r="C1027" i="1"/>
  <c r="L1027" i="1"/>
  <c r="M1027" i="1"/>
  <c r="N1027" i="1"/>
  <c r="O1027" i="1"/>
  <c r="P1027" i="1"/>
  <c r="Q1027" i="1"/>
  <c r="A1028" i="1"/>
  <c r="C1028" i="1"/>
  <c r="L1028" i="1"/>
  <c r="M1028" i="1"/>
  <c r="N1028" i="1"/>
  <c r="O1028" i="1"/>
  <c r="P1028" i="1"/>
  <c r="Q1028" i="1"/>
  <c r="A1029" i="1"/>
  <c r="C1029" i="1"/>
  <c r="L1029" i="1"/>
  <c r="M1029" i="1"/>
  <c r="N1029" i="1"/>
  <c r="O1029" i="1"/>
  <c r="P1029" i="1"/>
  <c r="Q1029" i="1"/>
  <c r="A1030" i="1"/>
  <c r="C1030" i="1"/>
  <c r="L1030" i="1"/>
  <c r="M1030" i="1"/>
  <c r="N1030" i="1"/>
  <c r="O1030" i="1"/>
  <c r="P1030" i="1"/>
  <c r="Q1030" i="1"/>
  <c r="A1031" i="1"/>
  <c r="C1031" i="1"/>
  <c r="L1031" i="1"/>
  <c r="M1031" i="1"/>
  <c r="N1031" i="1"/>
  <c r="O1031" i="1"/>
  <c r="P1031" i="1"/>
  <c r="Q1031" i="1"/>
  <c r="A1032" i="1"/>
  <c r="C1032" i="1"/>
  <c r="L1032" i="1"/>
  <c r="M1032" i="1"/>
  <c r="N1032" i="1"/>
  <c r="O1032" i="1"/>
  <c r="P1032" i="1"/>
  <c r="Q1032" i="1"/>
  <c r="A1033" i="1"/>
  <c r="C1033" i="1"/>
  <c r="L1033" i="1"/>
  <c r="M1033" i="1"/>
  <c r="N1033" i="1"/>
  <c r="O1033" i="1"/>
  <c r="P1033" i="1"/>
  <c r="Q1033" i="1"/>
  <c r="A1034" i="1"/>
  <c r="C1034" i="1"/>
  <c r="L1034" i="1"/>
  <c r="M1034" i="1"/>
  <c r="N1034" i="1"/>
  <c r="O1034" i="1"/>
  <c r="P1034" i="1"/>
  <c r="Q1034" i="1"/>
  <c r="A1035" i="1"/>
  <c r="C1035" i="1"/>
  <c r="L1035" i="1"/>
  <c r="M1035" i="1"/>
  <c r="N1035" i="1"/>
  <c r="O1035" i="1"/>
  <c r="P1035" i="1"/>
  <c r="Q1035" i="1"/>
  <c r="A1036" i="1"/>
  <c r="C1036" i="1"/>
  <c r="L1036" i="1"/>
  <c r="M1036" i="1"/>
  <c r="N1036" i="1"/>
  <c r="O1036" i="1"/>
  <c r="P1036" i="1"/>
  <c r="Q1036" i="1"/>
  <c r="A1037" i="1"/>
  <c r="C1037" i="1"/>
  <c r="L1037" i="1"/>
  <c r="M1037" i="1"/>
  <c r="N1037" i="1"/>
  <c r="O1037" i="1"/>
  <c r="P1037" i="1"/>
  <c r="Q1037" i="1"/>
  <c r="A1038" i="1"/>
  <c r="C1038" i="1"/>
  <c r="L1038" i="1"/>
  <c r="M1038" i="1"/>
  <c r="N1038" i="1"/>
  <c r="O1038" i="1"/>
  <c r="P1038" i="1"/>
  <c r="Q1038" i="1"/>
  <c r="A1039" i="1"/>
  <c r="C1039" i="1"/>
  <c r="L1039" i="1"/>
  <c r="M1039" i="1"/>
  <c r="N1039" i="1"/>
  <c r="O1039" i="1"/>
  <c r="P1039" i="1"/>
  <c r="Q1039" i="1"/>
  <c r="A1040" i="1"/>
  <c r="C1040" i="1"/>
  <c r="L1040" i="1"/>
  <c r="M1040" i="1"/>
  <c r="N1040" i="1"/>
  <c r="O1040" i="1"/>
  <c r="P1040" i="1"/>
  <c r="Q1040" i="1"/>
  <c r="A1041" i="1"/>
  <c r="C1041" i="1"/>
  <c r="L1041" i="1"/>
  <c r="M1041" i="1"/>
  <c r="N1041" i="1"/>
  <c r="O1041" i="1"/>
  <c r="P1041" i="1"/>
  <c r="Q1041" i="1"/>
  <c r="A1042" i="1"/>
  <c r="C1042" i="1"/>
  <c r="L1042" i="1"/>
  <c r="M1042" i="1"/>
  <c r="N1042" i="1"/>
  <c r="O1042" i="1"/>
  <c r="P1042" i="1"/>
  <c r="Q1042" i="1"/>
  <c r="A1043" i="1"/>
  <c r="C1043" i="1"/>
  <c r="L1043" i="1"/>
  <c r="M1043" i="1"/>
  <c r="N1043" i="1"/>
  <c r="O1043" i="1"/>
  <c r="P1043" i="1"/>
  <c r="Q1043" i="1"/>
  <c r="A1044" i="1"/>
  <c r="C1044" i="1"/>
  <c r="L1044" i="1"/>
  <c r="M1044" i="1"/>
  <c r="N1044" i="1"/>
  <c r="O1044" i="1"/>
  <c r="P1044" i="1"/>
  <c r="Q1044" i="1"/>
  <c r="A1045" i="1"/>
  <c r="C1045" i="1"/>
  <c r="L1045" i="1"/>
  <c r="M1045" i="1"/>
  <c r="N1045" i="1"/>
  <c r="O1045" i="1"/>
  <c r="P1045" i="1"/>
  <c r="Q1045" i="1"/>
  <c r="A1046" i="1"/>
  <c r="C1046" i="1"/>
  <c r="L1046" i="1"/>
  <c r="M1046" i="1"/>
  <c r="N1046" i="1"/>
  <c r="O1046" i="1"/>
  <c r="P1046" i="1"/>
  <c r="Q1046" i="1"/>
  <c r="A1047" i="1"/>
  <c r="C1047" i="1"/>
  <c r="L1047" i="1"/>
  <c r="M1047" i="1"/>
  <c r="N1047" i="1"/>
  <c r="O1047" i="1"/>
  <c r="P1047" i="1"/>
  <c r="Q1047" i="1"/>
  <c r="A1048" i="1"/>
  <c r="C1048" i="1"/>
  <c r="L1048" i="1"/>
  <c r="M1048" i="1"/>
  <c r="N1048" i="1"/>
  <c r="O1048" i="1"/>
  <c r="P1048" i="1"/>
  <c r="Q1048" i="1"/>
  <c r="A1049" i="1"/>
  <c r="C1049" i="1"/>
  <c r="L1049" i="1"/>
  <c r="M1049" i="1"/>
  <c r="N1049" i="1"/>
  <c r="O1049" i="1"/>
  <c r="P1049" i="1"/>
  <c r="Q1049" i="1"/>
  <c r="A1050" i="1"/>
  <c r="C1050" i="1"/>
  <c r="L1050" i="1"/>
  <c r="M1050" i="1"/>
  <c r="N1050" i="1"/>
  <c r="O1050" i="1"/>
  <c r="P1050" i="1"/>
  <c r="Q1050" i="1"/>
  <c r="A1051" i="1"/>
  <c r="C1051" i="1"/>
  <c r="L1051" i="1"/>
  <c r="M1051" i="1"/>
  <c r="N1051" i="1"/>
  <c r="O1051" i="1"/>
  <c r="P1051" i="1"/>
  <c r="Q1051" i="1"/>
  <c r="A1052" i="1"/>
  <c r="C1052" i="1"/>
  <c r="L1052" i="1"/>
  <c r="M1052" i="1"/>
  <c r="N1052" i="1"/>
  <c r="O1052" i="1"/>
  <c r="P1052" i="1"/>
  <c r="Q1052" i="1"/>
  <c r="A1053" i="1"/>
  <c r="C1053" i="1"/>
  <c r="L1053" i="1"/>
  <c r="M1053" i="1"/>
  <c r="N1053" i="1"/>
  <c r="O1053" i="1"/>
  <c r="P1053" i="1"/>
  <c r="Q1053" i="1"/>
  <c r="A1054" i="1"/>
  <c r="C1054" i="1"/>
  <c r="L1054" i="1"/>
  <c r="M1054" i="1"/>
  <c r="N1054" i="1"/>
  <c r="O1054" i="1"/>
  <c r="P1054" i="1"/>
  <c r="Q1054" i="1"/>
  <c r="A1055" i="1"/>
  <c r="C1055" i="1"/>
  <c r="L1055" i="1"/>
  <c r="M1055" i="1"/>
  <c r="N1055" i="1"/>
  <c r="O1055" i="1"/>
  <c r="P1055" i="1"/>
  <c r="Q1055" i="1"/>
  <c r="A1056" i="1"/>
  <c r="C1056" i="1"/>
  <c r="L1056" i="1"/>
  <c r="M1056" i="1"/>
  <c r="N1056" i="1"/>
  <c r="O1056" i="1"/>
  <c r="P1056" i="1"/>
  <c r="Q1056" i="1"/>
  <c r="A1057" i="1"/>
  <c r="C1057" i="1"/>
  <c r="L1057" i="1"/>
  <c r="M1057" i="1"/>
  <c r="N1057" i="1"/>
  <c r="O1057" i="1"/>
  <c r="P1057" i="1"/>
  <c r="Q1057" i="1"/>
  <c r="A1058" i="1"/>
  <c r="C1058" i="1"/>
  <c r="L1058" i="1"/>
  <c r="M1058" i="1"/>
  <c r="N1058" i="1"/>
  <c r="O1058" i="1"/>
  <c r="P1058" i="1"/>
  <c r="Q1058" i="1"/>
  <c r="A1059" i="1"/>
  <c r="C1059" i="1"/>
  <c r="L1059" i="1"/>
  <c r="M1059" i="1"/>
  <c r="N1059" i="1"/>
  <c r="O1059" i="1"/>
  <c r="P1059" i="1"/>
  <c r="Q1059" i="1"/>
  <c r="A1060" i="1"/>
  <c r="C1060" i="1"/>
  <c r="L1060" i="1"/>
  <c r="M1060" i="1"/>
  <c r="N1060" i="1"/>
  <c r="O1060" i="1"/>
  <c r="P1060" i="1"/>
  <c r="Q1060" i="1"/>
  <c r="A1061" i="1"/>
  <c r="C1061" i="1"/>
  <c r="L1061" i="1"/>
  <c r="M1061" i="1"/>
  <c r="N1061" i="1"/>
  <c r="O1061" i="1"/>
  <c r="P1061" i="1"/>
  <c r="Q1061" i="1"/>
  <c r="A1062" i="1"/>
  <c r="C1062" i="1"/>
  <c r="L1062" i="1"/>
  <c r="M1062" i="1"/>
  <c r="N1062" i="1"/>
  <c r="O1062" i="1"/>
  <c r="P1062" i="1"/>
  <c r="Q1062" i="1"/>
  <c r="A1063" i="1"/>
  <c r="C1063" i="1"/>
  <c r="L1063" i="1"/>
  <c r="M1063" i="1"/>
  <c r="N1063" i="1"/>
  <c r="O1063" i="1"/>
  <c r="P1063" i="1"/>
  <c r="Q1063" i="1"/>
  <c r="A1064" i="1"/>
  <c r="C1064" i="1"/>
  <c r="L1064" i="1"/>
  <c r="M1064" i="1"/>
  <c r="N1064" i="1"/>
  <c r="O1064" i="1"/>
  <c r="P1064" i="1"/>
  <c r="Q1064" i="1"/>
  <c r="A1065" i="1"/>
  <c r="C1065" i="1"/>
  <c r="L1065" i="1"/>
  <c r="M1065" i="1"/>
  <c r="N1065" i="1"/>
  <c r="O1065" i="1"/>
  <c r="P1065" i="1"/>
  <c r="Q1065" i="1"/>
  <c r="A1066" i="1"/>
  <c r="C1066" i="1"/>
  <c r="L1066" i="1"/>
  <c r="M1066" i="1"/>
  <c r="N1066" i="1"/>
  <c r="O1066" i="1"/>
  <c r="P1066" i="1"/>
  <c r="Q1066" i="1"/>
  <c r="A1067" i="1"/>
  <c r="C1067" i="1"/>
  <c r="L1067" i="1"/>
  <c r="M1067" i="1"/>
  <c r="N1067" i="1"/>
  <c r="O1067" i="1"/>
  <c r="P1067" i="1"/>
  <c r="Q1067" i="1"/>
  <c r="A1068" i="1"/>
  <c r="C1068" i="1"/>
  <c r="L1068" i="1"/>
  <c r="M1068" i="1"/>
  <c r="N1068" i="1"/>
  <c r="O1068" i="1"/>
  <c r="P1068" i="1"/>
  <c r="Q1068" i="1"/>
  <c r="A1069" i="1"/>
  <c r="C1069" i="1"/>
  <c r="L1069" i="1"/>
  <c r="M1069" i="1"/>
  <c r="N1069" i="1"/>
  <c r="O1069" i="1"/>
  <c r="P1069" i="1"/>
  <c r="Q1069" i="1"/>
  <c r="A1070" i="1"/>
  <c r="C1070" i="1"/>
  <c r="L1070" i="1"/>
  <c r="M1070" i="1"/>
  <c r="N1070" i="1"/>
  <c r="O1070" i="1"/>
  <c r="P1070" i="1"/>
  <c r="Q1070" i="1"/>
  <c r="A1071" i="1"/>
  <c r="C1071" i="1"/>
  <c r="L1071" i="1"/>
  <c r="M1071" i="1"/>
  <c r="N1071" i="1"/>
  <c r="O1071" i="1"/>
  <c r="P1071" i="1"/>
  <c r="Q1071" i="1"/>
  <c r="A1072" i="1"/>
  <c r="C1072" i="1"/>
  <c r="L1072" i="1"/>
  <c r="M1072" i="1"/>
  <c r="N1072" i="1"/>
  <c r="O1072" i="1"/>
  <c r="P1072" i="1"/>
  <c r="Q1072" i="1"/>
  <c r="A1073" i="1"/>
  <c r="C1073" i="1"/>
  <c r="L1073" i="1"/>
  <c r="M1073" i="1"/>
  <c r="N1073" i="1"/>
  <c r="O1073" i="1"/>
  <c r="P1073" i="1"/>
  <c r="Q1073" i="1"/>
  <c r="A1074" i="1"/>
  <c r="C1074" i="1"/>
  <c r="L1074" i="1"/>
  <c r="M1074" i="1"/>
  <c r="N1074" i="1"/>
  <c r="O1074" i="1"/>
  <c r="P1074" i="1"/>
  <c r="Q1074" i="1"/>
  <c r="A1075" i="1"/>
  <c r="C1075" i="1"/>
  <c r="L1075" i="1"/>
  <c r="M1075" i="1"/>
  <c r="N1075" i="1"/>
  <c r="O1075" i="1"/>
  <c r="P1075" i="1"/>
  <c r="Q1075" i="1"/>
  <c r="A1076" i="1"/>
  <c r="C1076" i="1"/>
  <c r="L1076" i="1"/>
  <c r="M1076" i="1"/>
  <c r="N1076" i="1"/>
  <c r="O1076" i="1"/>
  <c r="P1076" i="1"/>
  <c r="Q1076" i="1"/>
  <c r="A1077" i="1"/>
  <c r="C1077" i="1"/>
  <c r="L1077" i="1"/>
  <c r="M1077" i="1"/>
  <c r="N1077" i="1"/>
  <c r="O1077" i="1"/>
  <c r="P1077" i="1"/>
  <c r="Q1077" i="1"/>
  <c r="A1078" i="1"/>
  <c r="C1078" i="1"/>
  <c r="L1078" i="1"/>
  <c r="M1078" i="1"/>
  <c r="N1078" i="1"/>
  <c r="O1078" i="1"/>
  <c r="P1078" i="1"/>
  <c r="Q1078" i="1"/>
  <c r="A1079" i="1"/>
  <c r="C1079" i="1"/>
  <c r="L1079" i="1"/>
  <c r="M1079" i="1"/>
  <c r="N1079" i="1"/>
  <c r="O1079" i="1"/>
  <c r="P1079" i="1"/>
  <c r="Q1079" i="1"/>
  <c r="A1080" i="1"/>
  <c r="C1080" i="1"/>
  <c r="L1080" i="1"/>
  <c r="M1080" i="1"/>
  <c r="N1080" i="1"/>
  <c r="O1080" i="1"/>
  <c r="P1080" i="1"/>
  <c r="Q1080" i="1"/>
  <c r="A1081" i="1"/>
  <c r="C1081" i="1"/>
  <c r="L1081" i="1"/>
  <c r="M1081" i="1"/>
  <c r="N1081" i="1"/>
  <c r="O1081" i="1"/>
  <c r="P1081" i="1"/>
  <c r="Q1081" i="1"/>
  <c r="A1082" i="1"/>
  <c r="C1082" i="1"/>
  <c r="L1082" i="1"/>
  <c r="M1082" i="1"/>
  <c r="N1082" i="1"/>
  <c r="O1082" i="1"/>
  <c r="P1082" i="1"/>
  <c r="Q1082" i="1"/>
  <c r="A1083" i="1"/>
  <c r="C1083" i="1"/>
  <c r="L1083" i="1"/>
  <c r="M1083" i="1"/>
  <c r="N1083" i="1"/>
  <c r="O1083" i="1"/>
  <c r="P1083" i="1"/>
  <c r="Q1083" i="1"/>
  <c r="A1084" i="1"/>
  <c r="C1084" i="1"/>
  <c r="L1084" i="1"/>
  <c r="M1084" i="1"/>
  <c r="N1084" i="1"/>
  <c r="O1084" i="1"/>
  <c r="P1084" i="1"/>
  <c r="Q1084" i="1"/>
  <c r="A1085" i="1"/>
  <c r="C1085" i="1"/>
  <c r="L1085" i="1"/>
  <c r="M1085" i="1"/>
  <c r="N1085" i="1"/>
  <c r="O1085" i="1"/>
  <c r="P1085" i="1"/>
  <c r="Q1085" i="1"/>
  <c r="A1086" i="1"/>
  <c r="C1086" i="1"/>
  <c r="L1086" i="1"/>
  <c r="M1086" i="1"/>
  <c r="N1086" i="1"/>
  <c r="O1086" i="1"/>
  <c r="P1086" i="1"/>
  <c r="Q1086" i="1"/>
  <c r="A1087" i="1"/>
  <c r="C1087" i="1"/>
  <c r="L1087" i="1"/>
  <c r="M1087" i="1"/>
  <c r="N1087" i="1"/>
  <c r="O1087" i="1"/>
  <c r="P1087" i="1"/>
  <c r="Q1087" i="1"/>
  <c r="A1088" i="1"/>
  <c r="C1088" i="1"/>
  <c r="L1088" i="1"/>
  <c r="M1088" i="1"/>
  <c r="N1088" i="1"/>
  <c r="O1088" i="1"/>
  <c r="P1088" i="1"/>
  <c r="Q1088" i="1"/>
  <c r="A1089" i="1"/>
  <c r="C1089" i="1"/>
  <c r="L1089" i="1"/>
  <c r="M1089" i="1"/>
  <c r="N1089" i="1"/>
  <c r="O1089" i="1"/>
  <c r="P1089" i="1"/>
  <c r="Q1089" i="1"/>
  <c r="A1090" i="1"/>
  <c r="C1090" i="1"/>
  <c r="L1090" i="1"/>
  <c r="M1090" i="1"/>
  <c r="N1090" i="1"/>
  <c r="O1090" i="1"/>
  <c r="P1090" i="1"/>
  <c r="Q1090" i="1"/>
  <c r="A1091" i="1"/>
  <c r="C1091" i="1"/>
  <c r="L1091" i="1"/>
  <c r="M1091" i="1"/>
  <c r="N1091" i="1"/>
  <c r="O1091" i="1"/>
  <c r="P1091" i="1"/>
  <c r="Q1091" i="1"/>
  <c r="A1092" i="1"/>
  <c r="C1092" i="1"/>
  <c r="L1092" i="1"/>
  <c r="M1092" i="1"/>
  <c r="N1092" i="1"/>
  <c r="O1092" i="1"/>
  <c r="P1092" i="1"/>
  <c r="Q1092" i="1"/>
  <c r="A1093" i="1"/>
  <c r="C1093" i="1"/>
  <c r="L1093" i="1"/>
  <c r="M1093" i="1"/>
  <c r="N1093" i="1"/>
  <c r="O1093" i="1"/>
  <c r="P1093" i="1"/>
  <c r="Q1093" i="1"/>
  <c r="A1094" i="1"/>
  <c r="C1094" i="1"/>
  <c r="L1094" i="1"/>
  <c r="M1094" i="1"/>
  <c r="N1094" i="1"/>
  <c r="O1094" i="1"/>
  <c r="P1094" i="1"/>
  <c r="Q1094" i="1"/>
  <c r="A1095" i="1"/>
  <c r="C1095" i="1"/>
  <c r="L1095" i="1"/>
  <c r="M1095" i="1"/>
  <c r="N1095" i="1"/>
  <c r="O1095" i="1"/>
  <c r="P1095" i="1"/>
  <c r="Q1095" i="1"/>
  <c r="A1096" i="1"/>
  <c r="C1096" i="1"/>
  <c r="L1096" i="1"/>
  <c r="M1096" i="1"/>
  <c r="N1096" i="1"/>
  <c r="O1096" i="1"/>
  <c r="P1096" i="1"/>
  <c r="Q1096" i="1"/>
  <c r="A1097" i="1"/>
  <c r="C1097" i="1"/>
  <c r="L1097" i="1"/>
  <c r="M1097" i="1"/>
  <c r="N1097" i="1"/>
  <c r="O1097" i="1"/>
  <c r="P1097" i="1"/>
  <c r="Q1097" i="1"/>
  <c r="A1098" i="1"/>
  <c r="C1098" i="1"/>
  <c r="L1098" i="1"/>
  <c r="M1098" i="1"/>
  <c r="N1098" i="1"/>
  <c r="O1098" i="1"/>
  <c r="P1098" i="1"/>
  <c r="Q1098" i="1"/>
  <c r="A1099" i="1"/>
  <c r="C1099" i="1"/>
  <c r="L1099" i="1"/>
  <c r="M1099" i="1"/>
  <c r="N1099" i="1"/>
  <c r="O1099" i="1"/>
  <c r="P1099" i="1"/>
  <c r="Q1099" i="1"/>
  <c r="A1100" i="1"/>
  <c r="C1100" i="1"/>
  <c r="L1100" i="1"/>
  <c r="M1100" i="1"/>
  <c r="N1100" i="1"/>
  <c r="O1100" i="1"/>
  <c r="P1100" i="1"/>
  <c r="Q1100" i="1"/>
  <c r="A1101" i="1"/>
  <c r="C1101" i="1"/>
  <c r="L1101" i="1"/>
  <c r="M1101" i="1"/>
  <c r="N1101" i="1"/>
  <c r="O1101" i="1"/>
  <c r="P1101" i="1"/>
  <c r="Q1101" i="1"/>
  <c r="A1102" i="1"/>
  <c r="C1102" i="1"/>
  <c r="L1102" i="1"/>
  <c r="M1102" i="1"/>
  <c r="N1102" i="1"/>
  <c r="O1102" i="1"/>
  <c r="P1102" i="1"/>
  <c r="Q1102" i="1"/>
  <c r="A1103" i="1"/>
  <c r="C1103" i="1"/>
  <c r="L1103" i="1"/>
  <c r="M1103" i="1"/>
  <c r="N1103" i="1"/>
  <c r="O1103" i="1"/>
  <c r="P1103" i="1"/>
  <c r="Q1103" i="1"/>
  <c r="A1104" i="1"/>
  <c r="C1104" i="1"/>
  <c r="L1104" i="1"/>
  <c r="M1104" i="1"/>
  <c r="N1104" i="1"/>
  <c r="O1104" i="1"/>
  <c r="P1104" i="1"/>
  <c r="Q1104" i="1"/>
  <c r="A1105" i="1"/>
  <c r="C1105" i="1"/>
  <c r="L1105" i="1"/>
  <c r="M1105" i="1"/>
  <c r="N1105" i="1"/>
  <c r="O1105" i="1"/>
  <c r="P1105" i="1"/>
  <c r="Q1105" i="1"/>
  <c r="A1106" i="1"/>
  <c r="C1106" i="1"/>
  <c r="L1106" i="1"/>
  <c r="M1106" i="1"/>
  <c r="N1106" i="1"/>
  <c r="O1106" i="1"/>
  <c r="P1106" i="1"/>
  <c r="Q1106" i="1"/>
  <c r="A1107" i="1"/>
  <c r="C1107" i="1"/>
  <c r="L1107" i="1"/>
  <c r="M1107" i="1"/>
  <c r="N1107" i="1"/>
  <c r="O1107" i="1"/>
  <c r="P1107" i="1"/>
  <c r="Q1107" i="1"/>
  <c r="A1108" i="1"/>
  <c r="C1108" i="1"/>
  <c r="L1108" i="1"/>
  <c r="M1108" i="1"/>
  <c r="N1108" i="1"/>
  <c r="O1108" i="1"/>
  <c r="P1108" i="1"/>
  <c r="Q1108" i="1"/>
  <c r="A1109" i="1"/>
  <c r="C1109" i="1"/>
  <c r="L1109" i="1"/>
  <c r="M1109" i="1"/>
  <c r="N1109" i="1"/>
  <c r="O1109" i="1"/>
  <c r="P1109" i="1"/>
  <c r="Q1109" i="1"/>
  <c r="A1110" i="1"/>
  <c r="C1110" i="1"/>
  <c r="L1110" i="1"/>
  <c r="M1110" i="1"/>
  <c r="N1110" i="1"/>
  <c r="O1110" i="1"/>
  <c r="P1110" i="1"/>
  <c r="Q1110" i="1"/>
  <c r="A1111" i="1"/>
  <c r="C1111" i="1"/>
  <c r="L1111" i="1"/>
  <c r="M1111" i="1"/>
  <c r="N1111" i="1"/>
  <c r="O1111" i="1"/>
  <c r="P1111" i="1"/>
  <c r="Q1111" i="1"/>
  <c r="A1112" i="1"/>
  <c r="C1112" i="1"/>
  <c r="L1112" i="1"/>
  <c r="M1112" i="1"/>
  <c r="N1112" i="1"/>
  <c r="O1112" i="1"/>
  <c r="P1112" i="1"/>
  <c r="Q1112" i="1"/>
  <c r="A1113" i="1"/>
  <c r="C1113" i="1"/>
  <c r="L1113" i="1"/>
  <c r="M1113" i="1"/>
  <c r="N1113" i="1"/>
  <c r="O1113" i="1"/>
  <c r="P1113" i="1"/>
  <c r="Q1113" i="1"/>
  <c r="A1114" i="1"/>
  <c r="C1114" i="1"/>
  <c r="L1114" i="1"/>
  <c r="M1114" i="1"/>
  <c r="N1114" i="1"/>
  <c r="O1114" i="1"/>
  <c r="P1114" i="1"/>
  <c r="Q1114" i="1"/>
  <c r="A1115" i="1"/>
  <c r="C1115" i="1"/>
  <c r="L1115" i="1"/>
  <c r="M1115" i="1"/>
  <c r="N1115" i="1"/>
  <c r="O1115" i="1"/>
  <c r="P1115" i="1"/>
  <c r="Q1115" i="1"/>
  <c r="A1116" i="1"/>
  <c r="C1116" i="1"/>
  <c r="L1116" i="1"/>
  <c r="M1116" i="1"/>
  <c r="N1116" i="1"/>
  <c r="O1116" i="1"/>
  <c r="P1116" i="1"/>
  <c r="Q1116" i="1"/>
  <c r="A1117" i="1"/>
  <c r="C1117" i="1"/>
  <c r="L1117" i="1"/>
  <c r="M1117" i="1"/>
  <c r="N1117" i="1"/>
  <c r="O1117" i="1"/>
  <c r="P1117" i="1"/>
  <c r="Q1117" i="1"/>
  <c r="A1118" i="1"/>
  <c r="C1118" i="1"/>
  <c r="L1118" i="1"/>
  <c r="M1118" i="1"/>
  <c r="N1118" i="1"/>
  <c r="O1118" i="1"/>
  <c r="P1118" i="1"/>
  <c r="Q1118" i="1"/>
  <c r="A1119" i="1"/>
  <c r="C1119" i="1"/>
  <c r="L1119" i="1"/>
  <c r="M1119" i="1"/>
  <c r="N1119" i="1"/>
  <c r="O1119" i="1"/>
  <c r="P1119" i="1"/>
  <c r="Q1119" i="1"/>
  <c r="A1120" i="1"/>
  <c r="C1120" i="1"/>
  <c r="L1120" i="1"/>
  <c r="M1120" i="1"/>
  <c r="N1120" i="1"/>
  <c r="O1120" i="1"/>
  <c r="P1120" i="1"/>
  <c r="Q1120" i="1"/>
  <c r="A1121" i="1"/>
  <c r="C1121" i="1"/>
  <c r="L1121" i="1"/>
  <c r="M1121" i="1"/>
  <c r="N1121" i="1"/>
  <c r="O1121" i="1"/>
  <c r="P1121" i="1"/>
  <c r="Q1121" i="1"/>
  <c r="A1122" i="1"/>
  <c r="C1122" i="1"/>
  <c r="L1122" i="1"/>
  <c r="M1122" i="1"/>
  <c r="N1122" i="1"/>
  <c r="O1122" i="1"/>
  <c r="P1122" i="1"/>
  <c r="Q1122" i="1"/>
  <c r="A1123" i="1"/>
  <c r="C1123" i="1"/>
  <c r="L1123" i="1"/>
  <c r="M1123" i="1"/>
  <c r="N1123" i="1"/>
  <c r="O1123" i="1"/>
  <c r="P1123" i="1"/>
  <c r="Q1123" i="1"/>
  <c r="A1124" i="1"/>
  <c r="C1124" i="1"/>
  <c r="L1124" i="1"/>
  <c r="M1124" i="1"/>
  <c r="N1124" i="1"/>
  <c r="O1124" i="1"/>
  <c r="P1124" i="1"/>
  <c r="Q1124" i="1"/>
  <c r="A1125" i="1"/>
  <c r="C1125" i="1"/>
  <c r="L1125" i="1"/>
  <c r="M1125" i="1"/>
  <c r="N1125" i="1"/>
  <c r="O1125" i="1"/>
  <c r="P1125" i="1"/>
  <c r="Q1125" i="1"/>
  <c r="A1126" i="1"/>
  <c r="C1126" i="1"/>
  <c r="L1126" i="1"/>
  <c r="M1126" i="1"/>
  <c r="N1126" i="1"/>
  <c r="O1126" i="1"/>
  <c r="P1126" i="1"/>
  <c r="Q1126" i="1"/>
  <c r="A1127" i="1"/>
  <c r="C1127" i="1"/>
  <c r="L1127" i="1"/>
  <c r="M1127" i="1"/>
  <c r="N1127" i="1"/>
  <c r="O1127" i="1"/>
  <c r="P1127" i="1"/>
  <c r="Q1127" i="1"/>
  <c r="A1128" i="1"/>
  <c r="C1128" i="1"/>
  <c r="L1128" i="1"/>
  <c r="M1128" i="1"/>
  <c r="N1128" i="1"/>
  <c r="O1128" i="1"/>
  <c r="P1128" i="1"/>
  <c r="Q1128" i="1"/>
  <c r="A1129" i="1"/>
  <c r="C1129" i="1"/>
  <c r="L1129" i="1"/>
  <c r="M1129" i="1"/>
  <c r="N1129" i="1"/>
  <c r="O1129" i="1"/>
  <c r="P1129" i="1"/>
  <c r="Q1129" i="1"/>
  <c r="A1130" i="1"/>
  <c r="C1130" i="1"/>
  <c r="L1130" i="1"/>
  <c r="M1130" i="1"/>
  <c r="N1130" i="1"/>
  <c r="O1130" i="1"/>
  <c r="P1130" i="1"/>
  <c r="Q1130" i="1"/>
  <c r="A1131" i="1"/>
  <c r="C1131" i="1"/>
  <c r="L1131" i="1"/>
  <c r="M1131" i="1"/>
  <c r="N1131" i="1"/>
  <c r="O1131" i="1"/>
  <c r="P1131" i="1"/>
  <c r="Q1131" i="1"/>
  <c r="A1132" i="1"/>
  <c r="C1132" i="1"/>
  <c r="L1132" i="1"/>
  <c r="M1132" i="1"/>
  <c r="N1132" i="1"/>
  <c r="O1132" i="1"/>
  <c r="P1132" i="1"/>
  <c r="Q1132" i="1"/>
  <c r="A1133" i="1"/>
  <c r="C1133" i="1"/>
  <c r="L1133" i="1"/>
  <c r="M1133" i="1"/>
  <c r="N1133" i="1"/>
  <c r="O1133" i="1"/>
  <c r="P1133" i="1"/>
  <c r="Q1133" i="1"/>
  <c r="A1134" i="1"/>
  <c r="C1134" i="1"/>
  <c r="L1134" i="1"/>
  <c r="M1134" i="1"/>
  <c r="N1134" i="1"/>
  <c r="O1134" i="1"/>
  <c r="P1134" i="1"/>
  <c r="Q1134" i="1"/>
  <c r="A1135" i="1"/>
  <c r="C1135" i="1"/>
  <c r="L1135" i="1"/>
  <c r="M1135" i="1"/>
  <c r="N1135" i="1"/>
  <c r="O1135" i="1"/>
  <c r="P1135" i="1"/>
  <c r="Q1135" i="1"/>
  <c r="A1136" i="1"/>
  <c r="C1136" i="1"/>
  <c r="L1136" i="1"/>
  <c r="M1136" i="1"/>
  <c r="N1136" i="1"/>
  <c r="O1136" i="1"/>
  <c r="P1136" i="1"/>
  <c r="Q1136" i="1"/>
  <c r="A1137" i="1"/>
  <c r="C1137" i="1"/>
  <c r="L1137" i="1"/>
  <c r="M1137" i="1"/>
  <c r="N1137" i="1"/>
  <c r="O1137" i="1"/>
  <c r="P1137" i="1"/>
  <c r="Q1137" i="1"/>
  <c r="A1138" i="1"/>
  <c r="C1138" i="1"/>
  <c r="L1138" i="1"/>
  <c r="M1138" i="1"/>
  <c r="N1138" i="1"/>
  <c r="O1138" i="1"/>
  <c r="P1138" i="1"/>
  <c r="Q1138" i="1"/>
  <c r="A1139" i="1"/>
  <c r="C1139" i="1"/>
  <c r="L1139" i="1"/>
  <c r="M1139" i="1"/>
  <c r="N1139" i="1"/>
  <c r="O1139" i="1"/>
  <c r="P1139" i="1"/>
  <c r="Q1139" i="1"/>
  <c r="A1140" i="1"/>
  <c r="C1140" i="1"/>
  <c r="L1140" i="1"/>
  <c r="M1140" i="1"/>
  <c r="N1140" i="1"/>
  <c r="O1140" i="1"/>
  <c r="P1140" i="1"/>
  <c r="Q1140" i="1"/>
  <c r="A1141" i="1"/>
  <c r="C1141" i="1"/>
  <c r="L1141" i="1"/>
  <c r="M1141" i="1"/>
  <c r="N1141" i="1"/>
  <c r="O1141" i="1"/>
  <c r="P1141" i="1"/>
  <c r="Q1141" i="1"/>
  <c r="A1142" i="1"/>
  <c r="C1142" i="1"/>
  <c r="L1142" i="1"/>
  <c r="M1142" i="1"/>
  <c r="N1142" i="1"/>
  <c r="O1142" i="1"/>
  <c r="P1142" i="1"/>
  <c r="Q1142" i="1"/>
  <c r="A1143" i="1"/>
  <c r="C1143" i="1"/>
  <c r="L1143" i="1"/>
  <c r="M1143" i="1"/>
  <c r="N1143" i="1"/>
  <c r="O1143" i="1"/>
  <c r="P1143" i="1"/>
  <c r="Q1143" i="1"/>
  <c r="A1144" i="1"/>
  <c r="C1144" i="1"/>
  <c r="L1144" i="1"/>
  <c r="M1144" i="1"/>
  <c r="N1144" i="1"/>
  <c r="O1144" i="1"/>
  <c r="P1144" i="1"/>
  <c r="Q1144" i="1"/>
  <c r="A1145" i="1"/>
  <c r="C1145" i="1"/>
  <c r="L1145" i="1"/>
  <c r="M1145" i="1"/>
  <c r="N1145" i="1"/>
  <c r="O1145" i="1"/>
  <c r="P1145" i="1"/>
  <c r="Q1145" i="1"/>
  <c r="A1146" i="1"/>
  <c r="C1146" i="1"/>
  <c r="L1146" i="1"/>
  <c r="M1146" i="1"/>
  <c r="N1146" i="1"/>
  <c r="O1146" i="1"/>
  <c r="P1146" i="1"/>
  <c r="Q1146" i="1"/>
  <c r="A1147" i="1"/>
  <c r="C1147" i="1"/>
  <c r="L1147" i="1"/>
  <c r="M1147" i="1"/>
  <c r="N1147" i="1"/>
  <c r="O1147" i="1"/>
  <c r="P1147" i="1"/>
  <c r="Q1147" i="1"/>
  <c r="A1148" i="1"/>
  <c r="C1148" i="1"/>
  <c r="L1148" i="1"/>
  <c r="M1148" i="1"/>
  <c r="N1148" i="1"/>
  <c r="O1148" i="1"/>
  <c r="P1148" i="1"/>
  <c r="Q1148" i="1"/>
  <c r="A1149" i="1"/>
  <c r="C1149" i="1"/>
  <c r="L1149" i="1"/>
  <c r="M1149" i="1"/>
  <c r="N1149" i="1"/>
  <c r="O1149" i="1"/>
  <c r="P1149" i="1"/>
  <c r="Q1149" i="1"/>
  <c r="A1150" i="1"/>
  <c r="C1150" i="1"/>
  <c r="L1150" i="1"/>
  <c r="M1150" i="1"/>
  <c r="N1150" i="1"/>
  <c r="O1150" i="1"/>
  <c r="P1150" i="1"/>
  <c r="Q1150" i="1"/>
  <c r="A1151" i="1"/>
  <c r="C1151" i="1"/>
  <c r="L1151" i="1"/>
  <c r="M1151" i="1"/>
  <c r="N1151" i="1"/>
  <c r="O1151" i="1"/>
  <c r="P1151" i="1"/>
  <c r="Q1151" i="1"/>
  <c r="A1152" i="1"/>
  <c r="C1152" i="1"/>
  <c r="L1152" i="1"/>
  <c r="M1152" i="1"/>
  <c r="N1152" i="1"/>
  <c r="O1152" i="1"/>
  <c r="P1152" i="1"/>
  <c r="Q1152" i="1"/>
  <c r="A1153" i="1"/>
  <c r="C1153" i="1"/>
  <c r="L1153" i="1"/>
  <c r="M1153" i="1"/>
  <c r="N1153" i="1"/>
  <c r="O1153" i="1"/>
  <c r="P1153" i="1"/>
  <c r="Q1153" i="1"/>
  <c r="A1154" i="1"/>
  <c r="C1154" i="1"/>
  <c r="L1154" i="1"/>
  <c r="M1154" i="1"/>
  <c r="N1154" i="1"/>
  <c r="O1154" i="1"/>
  <c r="P1154" i="1"/>
  <c r="Q1154" i="1"/>
  <c r="A1155" i="1"/>
  <c r="C1155" i="1"/>
  <c r="L1155" i="1"/>
  <c r="M1155" i="1"/>
  <c r="N1155" i="1"/>
  <c r="O1155" i="1"/>
  <c r="P1155" i="1"/>
  <c r="Q1155" i="1"/>
  <c r="A1156" i="1"/>
  <c r="C1156" i="1"/>
  <c r="L1156" i="1"/>
  <c r="M1156" i="1"/>
  <c r="N1156" i="1"/>
  <c r="O1156" i="1"/>
  <c r="P1156" i="1"/>
  <c r="Q1156" i="1"/>
  <c r="A1157" i="1"/>
  <c r="C1157" i="1"/>
  <c r="L1157" i="1"/>
  <c r="M1157" i="1"/>
  <c r="N1157" i="1"/>
  <c r="O1157" i="1"/>
  <c r="P1157" i="1"/>
  <c r="Q1157" i="1"/>
  <c r="A1158" i="1"/>
  <c r="C1158" i="1"/>
  <c r="L1158" i="1"/>
  <c r="M1158" i="1"/>
  <c r="N1158" i="1"/>
  <c r="O1158" i="1"/>
  <c r="P1158" i="1"/>
  <c r="Q1158" i="1"/>
  <c r="A1159" i="1"/>
  <c r="C1159" i="1"/>
  <c r="L1159" i="1"/>
  <c r="M1159" i="1"/>
  <c r="N1159" i="1"/>
  <c r="O1159" i="1"/>
  <c r="P1159" i="1"/>
  <c r="Q1159" i="1"/>
  <c r="A1160" i="1"/>
  <c r="C1160" i="1"/>
  <c r="L1160" i="1"/>
  <c r="M1160" i="1"/>
  <c r="N1160" i="1"/>
  <c r="O1160" i="1"/>
  <c r="P1160" i="1"/>
  <c r="Q1160" i="1"/>
  <c r="A1161" i="1"/>
  <c r="C1161" i="1"/>
  <c r="L1161" i="1"/>
  <c r="M1161" i="1"/>
  <c r="N1161" i="1"/>
  <c r="O1161" i="1"/>
  <c r="P1161" i="1"/>
  <c r="Q1161" i="1"/>
  <c r="A1162" i="1"/>
  <c r="C1162" i="1"/>
  <c r="L1162" i="1"/>
  <c r="M1162" i="1"/>
  <c r="N1162" i="1"/>
  <c r="O1162" i="1"/>
  <c r="P1162" i="1"/>
  <c r="Q1162" i="1"/>
  <c r="A1163" i="1"/>
  <c r="C1163" i="1"/>
  <c r="L1163" i="1"/>
  <c r="M1163" i="1"/>
  <c r="N1163" i="1"/>
  <c r="O1163" i="1"/>
  <c r="P1163" i="1"/>
  <c r="Q1163" i="1"/>
  <c r="A1164" i="1"/>
  <c r="C1164" i="1"/>
  <c r="L1164" i="1"/>
  <c r="M1164" i="1"/>
  <c r="N1164" i="1"/>
  <c r="O1164" i="1"/>
  <c r="P1164" i="1"/>
  <c r="Q1164" i="1"/>
  <c r="A1165" i="1"/>
  <c r="C1165" i="1"/>
  <c r="L1165" i="1"/>
  <c r="M1165" i="1"/>
  <c r="N1165" i="1"/>
  <c r="O1165" i="1"/>
  <c r="P1165" i="1"/>
  <c r="Q1165" i="1"/>
  <c r="A1166" i="1"/>
  <c r="C1166" i="1"/>
  <c r="L1166" i="1"/>
  <c r="M1166" i="1"/>
  <c r="N1166" i="1"/>
  <c r="O1166" i="1"/>
  <c r="P1166" i="1"/>
  <c r="Q1166" i="1"/>
  <c r="A1167" i="1"/>
  <c r="C1167" i="1"/>
  <c r="L1167" i="1"/>
  <c r="M1167" i="1"/>
  <c r="N1167" i="1"/>
  <c r="O1167" i="1"/>
  <c r="P1167" i="1"/>
  <c r="Q1167" i="1"/>
  <c r="A1168" i="1"/>
  <c r="C1168" i="1"/>
  <c r="L1168" i="1"/>
  <c r="M1168" i="1"/>
  <c r="N1168" i="1"/>
  <c r="O1168" i="1"/>
  <c r="P1168" i="1"/>
  <c r="Q1168" i="1"/>
  <c r="A1169" i="1"/>
  <c r="C1169" i="1"/>
  <c r="L1169" i="1"/>
  <c r="M1169" i="1"/>
  <c r="N1169" i="1"/>
  <c r="O1169" i="1"/>
  <c r="P1169" i="1"/>
  <c r="Q1169" i="1"/>
  <c r="A1170" i="1"/>
  <c r="C1170" i="1"/>
  <c r="L1170" i="1"/>
  <c r="M1170" i="1"/>
  <c r="N1170" i="1"/>
  <c r="O1170" i="1"/>
  <c r="P1170" i="1"/>
  <c r="Q1170" i="1"/>
  <c r="A1171" i="1"/>
  <c r="C1171" i="1"/>
  <c r="L1171" i="1"/>
  <c r="M1171" i="1"/>
  <c r="N1171" i="1"/>
  <c r="O1171" i="1"/>
  <c r="P1171" i="1"/>
  <c r="Q1171" i="1"/>
  <c r="A1172" i="1"/>
  <c r="C1172" i="1"/>
  <c r="L1172" i="1"/>
  <c r="M1172" i="1"/>
  <c r="N1172" i="1"/>
  <c r="O1172" i="1"/>
  <c r="P1172" i="1"/>
  <c r="Q1172" i="1"/>
  <c r="A1173" i="1"/>
  <c r="C1173" i="1"/>
  <c r="L1173" i="1"/>
  <c r="M1173" i="1"/>
  <c r="N1173" i="1"/>
  <c r="O1173" i="1"/>
  <c r="P1173" i="1"/>
  <c r="Q1173" i="1"/>
  <c r="A1174" i="1"/>
  <c r="C1174" i="1"/>
  <c r="L1174" i="1"/>
  <c r="M1174" i="1"/>
  <c r="N1174" i="1"/>
  <c r="O1174" i="1"/>
  <c r="P1174" i="1"/>
  <c r="Q1174" i="1"/>
  <c r="A1175" i="1"/>
  <c r="C1175" i="1"/>
  <c r="L1175" i="1"/>
  <c r="M1175" i="1"/>
  <c r="N1175" i="1"/>
  <c r="O1175" i="1"/>
  <c r="P1175" i="1"/>
  <c r="Q1175" i="1"/>
  <c r="A1176" i="1"/>
  <c r="C1176" i="1"/>
  <c r="L1176" i="1"/>
  <c r="M1176" i="1"/>
  <c r="N1176" i="1"/>
  <c r="O1176" i="1"/>
  <c r="P1176" i="1"/>
  <c r="Q1176" i="1"/>
  <c r="A1177" i="1"/>
  <c r="C1177" i="1"/>
  <c r="L1177" i="1"/>
  <c r="M1177" i="1"/>
  <c r="N1177" i="1"/>
  <c r="O1177" i="1"/>
  <c r="P1177" i="1"/>
  <c r="Q1177" i="1"/>
  <c r="A1178" i="1"/>
  <c r="C1178" i="1"/>
  <c r="L1178" i="1"/>
  <c r="M1178" i="1"/>
  <c r="N1178" i="1"/>
  <c r="O1178" i="1"/>
  <c r="P1178" i="1"/>
  <c r="Q1178" i="1"/>
  <c r="A1179" i="1"/>
  <c r="C1179" i="1"/>
  <c r="L1179" i="1"/>
  <c r="M1179" i="1"/>
  <c r="N1179" i="1"/>
  <c r="O1179" i="1"/>
  <c r="P1179" i="1"/>
  <c r="Q1179" i="1"/>
  <c r="A1180" i="1"/>
  <c r="C1180" i="1"/>
  <c r="L1180" i="1"/>
  <c r="M1180" i="1"/>
  <c r="N1180" i="1"/>
  <c r="O1180" i="1"/>
  <c r="P1180" i="1"/>
  <c r="Q1180" i="1"/>
  <c r="A1181" i="1"/>
  <c r="C1181" i="1"/>
  <c r="L1181" i="1"/>
  <c r="M1181" i="1"/>
  <c r="N1181" i="1"/>
  <c r="O1181" i="1"/>
  <c r="P1181" i="1"/>
  <c r="Q1181" i="1"/>
  <c r="A1182" i="1"/>
  <c r="C1182" i="1"/>
  <c r="L1182" i="1"/>
  <c r="M1182" i="1"/>
  <c r="N1182" i="1"/>
  <c r="O1182" i="1"/>
  <c r="P1182" i="1"/>
  <c r="Q1182" i="1"/>
  <c r="A1183" i="1"/>
  <c r="C1183" i="1"/>
  <c r="L1183" i="1"/>
  <c r="M1183" i="1"/>
  <c r="N1183" i="1"/>
  <c r="O1183" i="1"/>
  <c r="P1183" i="1"/>
  <c r="Q1183" i="1"/>
  <c r="A1184" i="1"/>
  <c r="C1184" i="1"/>
  <c r="L1184" i="1"/>
  <c r="M1184" i="1"/>
  <c r="N1184" i="1"/>
  <c r="O1184" i="1"/>
  <c r="P1184" i="1"/>
  <c r="Q1184" i="1"/>
  <c r="A1185" i="1"/>
  <c r="C1185" i="1"/>
  <c r="L1185" i="1"/>
  <c r="M1185" i="1"/>
  <c r="N1185" i="1"/>
  <c r="O1185" i="1"/>
  <c r="P1185" i="1"/>
  <c r="Q1185" i="1"/>
  <c r="A1186" i="1"/>
  <c r="C1186" i="1"/>
  <c r="L1186" i="1"/>
  <c r="M1186" i="1"/>
  <c r="N1186" i="1"/>
  <c r="O1186" i="1"/>
  <c r="P1186" i="1"/>
  <c r="Q1186" i="1"/>
  <c r="A1187" i="1"/>
  <c r="C1187" i="1"/>
  <c r="L1187" i="1"/>
  <c r="M1187" i="1"/>
  <c r="N1187" i="1"/>
  <c r="O1187" i="1"/>
  <c r="P1187" i="1"/>
  <c r="Q1187" i="1"/>
  <c r="A1188" i="1"/>
  <c r="C1188" i="1"/>
  <c r="L1188" i="1"/>
  <c r="M1188" i="1"/>
  <c r="N1188" i="1"/>
  <c r="O1188" i="1"/>
  <c r="P1188" i="1"/>
  <c r="Q1188" i="1"/>
  <c r="A1189" i="1"/>
  <c r="C1189" i="1"/>
  <c r="L1189" i="1"/>
  <c r="M1189" i="1"/>
  <c r="N1189" i="1"/>
  <c r="O1189" i="1"/>
  <c r="P1189" i="1"/>
  <c r="Q1189" i="1"/>
  <c r="A1190" i="1"/>
  <c r="C1190" i="1"/>
  <c r="L1190" i="1"/>
  <c r="M1190" i="1"/>
  <c r="N1190" i="1"/>
  <c r="O1190" i="1"/>
  <c r="P1190" i="1"/>
  <c r="Q1190" i="1"/>
  <c r="A1191" i="1"/>
  <c r="C1191" i="1"/>
  <c r="L1191" i="1"/>
  <c r="M1191" i="1"/>
  <c r="N1191" i="1"/>
  <c r="O1191" i="1"/>
  <c r="P1191" i="1"/>
  <c r="Q1191" i="1"/>
  <c r="A1192" i="1"/>
  <c r="C1192" i="1"/>
  <c r="L1192" i="1"/>
  <c r="M1192" i="1"/>
  <c r="N1192" i="1"/>
  <c r="O1192" i="1"/>
  <c r="P1192" i="1"/>
  <c r="Q1192" i="1"/>
  <c r="A1193" i="1"/>
  <c r="C1193" i="1"/>
  <c r="L1193" i="1"/>
  <c r="M1193" i="1"/>
  <c r="N1193" i="1"/>
  <c r="O1193" i="1"/>
  <c r="P1193" i="1"/>
  <c r="Q1193" i="1"/>
  <c r="A1194" i="1"/>
  <c r="C1194" i="1"/>
  <c r="L1194" i="1"/>
  <c r="M1194" i="1"/>
  <c r="N1194" i="1"/>
  <c r="O1194" i="1"/>
  <c r="P1194" i="1"/>
  <c r="Q1194" i="1"/>
  <c r="A1195" i="1"/>
  <c r="C1195" i="1"/>
  <c r="L1195" i="1"/>
  <c r="M1195" i="1"/>
  <c r="N1195" i="1"/>
  <c r="O1195" i="1"/>
  <c r="P1195" i="1"/>
  <c r="Q1195" i="1"/>
  <c r="A1196" i="1"/>
  <c r="C1196" i="1"/>
  <c r="L1196" i="1"/>
  <c r="M1196" i="1"/>
  <c r="N1196" i="1"/>
  <c r="O1196" i="1"/>
  <c r="P1196" i="1"/>
  <c r="Q1196" i="1"/>
  <c r="A1197" i="1"/>
  <c r="C1197" i="1"/>
  <c r="L1197" i="1"/>
  <c r="M1197" i="1"/>
  <c r="N1197" i="1"/>
  <c r="O1197" i="1"/>
  <c r="P1197" i="1"/>
  <c r="Q1197" i="1"/>
  <c r="A1198" i="1"/>
  <c r="C1198" i="1"/>
  <c r="L1198" i="1"/>
  <c r="M1198" i="1"/>
  <c r="N1198" i="1"/>
  <c r="O1198" i="1"/>
  <c r="P1198" i="1"/>
  <c r="Q1198" i="1"/>
  <c r="A1199" i="1"/>
  <c r="C1199" i="1"/>
  <c r="L1199" i="1"/>
  <c r="M1199" i="1"/>
  <c r="N1199" i="1"/>
  <c r="O1199" i="1"/>
  <c r="P1199" i="1"/>
  <c r="Q1199" i="1"/>
  <c r="A1200" i="1"/>
  <c r="C1200" i="1"/>
  <c r="L1200" i="1"/>
  <c r="M1200" i="1"/>
  <c r="N1200" i="1"/>
  <c r="O1200" i="1"/>
  <c r="P1200" i="1"/>
  <c r="Q1200" i="1"/>
  <c r="A1201" i="1"/>
  <c r="C1201" i="1"/>
  <c r="L1201" i="1"/>
  <c r="M1201" i="1"/>
  <c r="N1201" i="1"/>
  <c r="O1201" i="1"/>
  <c r="P1201" i="1"/>
  <c r="Q1201" i="1"/>
  <c r="A1202" i="1"/>
  <c r="C1202" i="1"/>
  <c r="L1202" i="1"/>
  <c r="M1202" i="1"/>
  <c r="N1202" i="1"/>
  <c r="O1202" i="1"/>
  <c r="P1202" i="1"/>
  <c r="Q1202" i="1"/>
  <c r="A1203" i="1"/>
  <c r="C1203" i="1"/>
  <c r="L1203" i="1"/>
  <c r="M1203" i="1"/>
  <c r="N1203" i="1"/>
  <c r="O1203" i="1"/>
  <c r="P1203" i="1"/>
  <c r="Q1203" i="1"/>
  <c r="A1204" i="1"/>
  <c r="C1204" i="1"/>
  <c r="L1204" i="1"/>
  <c r="M1204" i="1"/>
  <c r="N1204" i="1"/>
  <c r="O1204" i="1"/>
  <c r="P1204" i="1"/>
  <c r="Q1204" i="1"/>
  <c r="A1205" i="1"/>
  <c r="C1205" i="1"/>
  <c r="L1205" i="1"/>
  <c r="M1205" i="1"/>
  <c r="N1205" i="1"/>
  <c r="O1205" i="1"/>
  <c r="P1205" i="1"/>
  <c r="Q1205" i="1"/>
  <c r="A1206" i="1"/>
  <c r="C1206" i="1"/>
  <c r="L1206" i="1"/>
  <c r="M1206" i="1"/>
  <c r="N1206" i="1"/>
  <c r="O1206" i="1"/>
  <c r="P1206" i="1"/>
  <c r="Q1206" i="1"/>
  <c r="A1207" i="1"/>
  <c r="C1207" i="1"/>
  <c r="L1207" i="1"/>
  <c r="M1207" i="1"/>
  <c r="N1207" i="1"/>
  <c r="O1207" i="1"/>
  <c r="P1207" i="1"/>
  <c r="Q1207" i="1"/>
  <c r="A1208" i="1"/>
  <c r="C1208" i="1"/>
  <c r="L1208" i="1"/>
  <c r="M1208" i="1"/>
  <c r="N1208" i="1"/>
  <c r="O1208" i="1"/>
  <c r="P1208" i="1"/>
  <c r="Q1208" i="1"/>
  <c r="A1209" i="1"/>
  <c r="C1209" i="1"/>
  <c r="L1209" i="1"/>
  <c r="M1209" i="1"/>
  <c r="N1209" i="1"/>
  <c r="O1209" i="1"/>
  <c r="P1209" i="1"/>
  <c r="Q1209" i="1"/>
  <c r="A1210" i="1"/>
  <c r="C1210" i="1"/>
  <c r="L1210" i="1"/>
  <c r="M1210" i="1"/>
  <c r="N1210" i="1"/>
  <c r="O1210" i="1"/>
  <c r="P1210" i="1"/>
  <c r="Q1210" i="1"/>
  <c r="A1211" i="1"/>
  <c r="C1211" i="1"/>
  <c r="L1211" i="1"/>
  <c r="M1211" i="1"/>
  <c r="N1211" i="1"/>
  <c r="O1211" i="1"/>
  <c r="P1211" i="1"/>
  <c r="Q1211" i="1"/>
  <c r="A1212" i="1"/>
  <c r="C1212" i="1"/>
  <c r="L1212" i="1"/>
  <c r="M1212" i="1"/>
  <c r="N1212" i="1"/>
  <c r="O1212" i="1"/>
  <c r="P1212" i="1"/>
  <c r="Q1212" i="1"/>
  <c r="A1213" i="1"/>
  <c r="C1213" i="1"/>
  <c r="L1213" i="1"/>
  <c r="M1213" i="1"/>
  <c r="N1213" i="1"/>
  <c r="O1213" i="1"/>
  <c r="P1213" i="1"/>
  <c r="Q1213" i="1"/>
  <c r="A1214" i="1"/>
  <c r="C1214" i="1"/>
  <c r="L1214" i="1"/>
  <c r="M1214" i="1"/>
  <c r="N1214" i="1"/>
  <c r="O1214" i="1"/>
  <c r="P1214" i="1"/>
  <c r="Q1214" i="1"/>
  <c r="A1215" i="1"/>
  <c r="C1215" i="1"/>
  <c r="L1215" i="1"/>
  <c r="M1215" i="1"/>
  <c r="N1215" i="1"/>
  <c r="O1215" i="1"/>
  <c r="P1215" i="1"/>
  <c r="Q1215" i="1"/>
  <c r="A1216" i="1"/>
  <c r="C1216" i="1"/>
  <c r="L1216" i="1"/>
  <c r="M1216" i="1"/>
  <c r="N1216" i="1"/>
  <c r="O1216" i="1"/>
  <c r="P1216" i="1"/>
  <c r="Q1216" i="1"/>
  <c r="A1217" i="1"/>
  <c r="C1217" i="1"/>
  <c r="L1217" i="1"/>
  <c r="M1217" i="1"/>
  <c r="N1217" i="1"/>
  <c r="O1217" i="1"/>
  <c r="P1217" i="1"/>
  <c r="Q1217" i="1"/>
  <c r="A1218" i="1"/>
  <c r="C1218" i="1"/>
  <c r="L1218" i="1"/>
  <c r="M1218" i="1"/>
  <c r="N1218" i="1"/>
  <c r="O1218" i="1"/>
  <c r="P1218" i="1"/>
  <c r="Q1218" i="1"/>
  <c r="A1219" i="1"/>
  <c r="C1219" i="1"/>
  <c r="L1219" i="1"/>
  <c r="M1219" i="1"/>
  <c r="N1219" i="1"/>
  <c r="O1219" i="1"/>
  <c r="P1219" i="1"/>
  <c r="Q1219" i="1"/>
  <c r="A1220" i="1"/>
  <c r="C1220" i="1"/>
  <c r="L1220" i="1"/>
  <c r="M1220" i="1"/>
  <c r="N1220" i="1"/>
  <c r="O1220" i="1"/>
  <c r="P1220" i="1"/>
  <c r="Q1220" i="1"/>
  <c r="A1221" i="1"/>
  <c r="C1221" i="1"/>
  <c r="L1221" i="1"/>
  <c r="M1221" i="1"/>
  <c r="N1221" i="1"/>
  <c r="O1221" i="1"/>
  <c r="P1221" i="1"/>
  <c r="Q1221" i="1"/>
  <c r="A1222" i="1"/>
  <c r="C1222" i="1"/>
  <c r="L1222" i="1"/>
  <c r="M1222" i="1"/>
  <c r="N1222" i="1"/>
  <c r="O1222" i="1"/>
  <c r="P1222" i="1"/>
  <c r="Q1222" i="1"/>
  <c r="A1223" i="1"/>
  <c r="C1223" i="1"/>
  <c r="L1223" i="1"/>
  <c r="M1223" i="1"/>
  <c r="N1223" i="1"/>
  <c r="O1223" i="1"/>
  <c r="P1223" i="1"/>
  <c r="Q1223" i="1"/>
  <c r="A1224" i="1"/>
  <c r="C1224" i="1"/>
  <c r="L1224" i="1"/>
  <c r="M1224" i="1"/>
  <c r="N1224" i="1"/>
  <c r="O1224" i="1"/>
  <c r="P1224" i="1"/>
  <c r="Q1224" i="1"/>
  <c r="A1225" i="1"/>
  <c r="C1225" i="1"/>
  <c r="L1225" i="1"/>
  <c r="M1225" i="1"/>
  <c r="N1225" i="1"/>
  <c r="O1225" i="1"/>
  <c r="P1225" i="1"/>
  <c r="Q1225" i="1"/>
  <c r="A1226" i="1"/>
  <c r="C1226" i="1"/>
  <c r="L1226" i="1"/>
  <c r="M1226" i="1"/>
  <c r="N1226" i="1"/>
  <c r="O1226" i="1"/>
  <c r="P1226" i="1"/>
  <c r="Q1226" i="1"/>
  <c r="A1227" i="1"/>
  <c r="C1227" i="1"/>
  <c r="L1227" i="1"/>
  <c r="M1227" i="1"/>
  <c r="N1227" i="1"/>
  <c r="O1227" i="1"/>
  <c r="P1227" i="1"/>
  <c r="Q1227" i="1"/>
  <c r="A1228" i="1"/>
  <c r="C1228" i="1"/>
  <c r="L1228" i="1"/>
  <c r="M1228" i="1"/>
  <c r="N1228" i="1"/>
  <c r="O1228" i="1"/>
  <c r="P1228" i="1"/>
  <c r="Q1228" i="1"/>
  <c r="A1229" i="1"/>
  <c r="C1229" i="1"/>
  <c r="L1229" i="1"/>
  <c r="M1229" i="1"/>
  <c r="N1229" i="1"/>
  <c r="O1229" i="1"/>
  <c r="P1229" i="1"/>
  <c r="Q1229" i="1"/>
  <c r="A1230" i="1"/>
  <c r="C1230" i="1"/>
  <c r="L1230" i="1"/>
  <c r="M1230" i="1"/>
  <c r="N1230" i="1"/>
  <c r="O1230" i="1"/>
  <c r="P1230" i="1"/>
  <c r="Q1230" i="1"/>
  <c r="A1231" i="1"/>
  <c r="C1231" i="1"/>
  <c r="L1231" i="1"/>
  <c r="M1231" i="1"/>
  <c r="N1231" i="1"/>
  <c r="O1231" i="1"/>
  <c r="P1231" i="1"/>
  <c r="Q1231" i="1"/>
  <c r="A1232" i="1"/>
  <c r="C1232" i="1"/>
  <c r="L1232" i="1"/>
  <c r="M1232" i="1"/>
  <c r="N1232" i="1"/>
  <c r="O1232" i="1"/>
  <c r="P1232" i="1"/>
  <c r="Q1232" i="1"/>
  <c r="A1233" i="1"/>
  <c r="C1233" i="1"/>
  <c r="L1233" i="1"/>
  <c r="M1233" i="1"/>
  <c r="N1233" i="1"/>
  <c r="O1233" i="1"/>
  <c r="P1233" i="1"/>
  <c r="Q1233" i="1"/>
  <c r="A1234" i="1"/>
  <c r="C1234" i="1"/>
  <c r="L1234" i="1"/>
  <c r="M1234" i="1"/>
  <c r="N1234" i="1"/>
  <c r="O1234" i="1"/>
  <c r="P1234" i="1"/>
  <c r="Q1234" i="1"/>
  <c r="A1235" i="1"/>
  <c r="C1235" i="1"/>
  <c r="L1235" i="1"/>
  <c r="M1235" i="1"/>
  <c r="N1235" i="1"/>
  <c r="O1235" i="1"/>
  <c r="P1235" i="1"/>
  <c r="Q1235" i="1"/>
  <c r="A1236" i="1"/>
  <c r="C1236" i="1"/>
  <c r="L1236" i="1"/>
  <c r="M1236" i="1"/>
  <c r="N1236" i="1"/>
  <c r="O1236" i="1"/>
  <c r="P1236" i="1"/>
  <c r="Q1236" i="1"/>
  <c r="A1237" i="1"/>
  <c r="C1237" i="1"/>
  <c r="L1237" i="1"/>
  <c r="M1237" i="1"/>
  <c r="N1237" i="1"/>
  <c r="O1237" i="1"/>
  <c r="P1237" i="1"/>
  <c r="Q1237" i="1"/>
  <c r="A1238" i="1"/>
  <c r="C1238" i="1"/>
  <c r="L1238" i="1"/>
  <c r="M1238" i="1"/>
  <c r="N1238" i="1"/>
  <c r="O1238" i="1"/>
  <c r="P1238" i="1"/>
  <c r="Q1238" i="1"/>
  <c r="A1239" i="1"/>
  <c r="C1239" i="1"/>
  <c r="L1239" i="1"/>
  <c r="M1239" i="1"/>
  <c r="N1239" i="1"/>
  <c r="O1239" i="1"/>
  <c r="P1239" i="1"/>
  <c r="Q1239" i="1"/>
  <c r="A1240" i="1"/>
  <c r="C1240" i="1"/>
  <c r="L1240" i="1"/>
  <c r="M1240" i="1"/>
  <c r="N1240" i="1"/>
  <c r="O1240" i="1"/>
  <c r="P1240" i="1"/>
  <c r="Q1240" i="1"/>
  <c r="A1241" i="1"/>
  <c r="C1241" i="1"/>
  <c r="L1241" i="1"/>
  <c r="M1241" i="1"/>
  <c r="N1241" i="1"/>
  <c r="O1241" i="1"/>
  <c r="P1241" i="1"/>
  <c r="Q1241" i="1"/>
  <c r="A1242" i="1"/>
  <c r="C1242" i="1"/>
  <c r="L1242" i="1"/>
  <c r="M1242" i="1"/>
  <c r="N1242" i="1"/>
  <c r="O1242" i="1"/>
  <c r="P1242" i="1"/>
  <c r="Q1242" i="1"/>
  <c r="A1243" i="1"/>
  <c r="C1243" i="1"/>
  <c r="L1243" i="1"/>
  <c r="M1243" i="1"/>
  <c r="N1243" i="1"/>
  <c r="O1243" i="1"/>
  <c r="P1243" i="1"/>
  <c r="Q1243" i="1"/>
  <c r="A1244" i="1"/>
  <c r="C1244" i="1"/>
  <c r="L1244" i="1"/>
  <c r="M1244" i="1"/>
  <c r="N1244" i="1"/>
  <c r="O1244" i="1"/>
  <c r="P1244" i="1"/>
  <c r="Q1244" i="1"/>
  <c r="A1245" i="1"/>
  <c r="C1245" i="1"/>
  <c r="L1245" i="1"/>
  <c r="M1245" i="1"/>
  <c r="N1245" i="1"/>
  <c r="O1245" i="1"/>
  <c r="P1245" i="1"/>
  <c r="Q1245" i="1"/>
  <c r="A1246" i="1"/>
  <c r="C1246" i="1"/>
  <c r="L1246" i="1"/>
  <c r="M1246" i="1"/>
  <c r="N1246" i="1"/>
  <c r="O1246" i="1"/>
  <c r="P1246" i="1"/>
  <c r="Q1246" i="1"/>
  <c r="A1247" i="1"/>
  <c r="C1247" i="1"/>
  <c r="L1247" i="1"/>
  <c r="M1247" i="1"/>
  <c r="N1247" i="1"/>
  <c r="O1247" i="1"/>
  <c r="P1247" i="1"/>
  <c r="Q1247" i="1"/>
  <c r="A1248" i="1"/>
  <c r="C1248" i="1"/>
  <c r="L1248" i="1"/>
  <c r="M1248" i="1"/>
  <c r="N1248" i="1"/>
  <c r="O1248" i="1"/>
  <c r="P1248" i="1"/>
  <c r="Q1248" i="1"/>
  <c r="A1249" i="1"/>
  <c r="C1249" i="1"/>
  <c r="L1249" i="1"/>
  <c r="M1249" i="1"/>
  <c r="N1249" i="1"/>
  <c r="O1249" i="1"/>
  <c r="P1249" i="1"/>
  <c r="Q1249" i="1"/>
  <c r="A1250" i="1"/>
  <c r="C1250" i="1"/>
  <c r="L1250" i="1"/>
  <c r="M1250" i="1"/>
  <c r="N1250" i="1"/>
  <c r="O1250" i="1"/>
  <c r="P1250" i="1"/>
  <c r="Q1250" i="1"/>
  <c r="A1251" i="1"/>
  <c r="C1251" i="1"/>
  <c r="L1251" i="1"/>
  <c r="M1251" i="1"/>
  <c r="N1251" i="1"/>
  <c r="O1251" i="1"/>
  <c r="P1251" i="1"/>
  <c r="Q1251" i="1"/>
  <c r="A1252" i="1"/>
  <c r="C1252" i="1"/>
  <c r="L1252" i="1"/>
  <c r="M1252" i="1"/>
  <c r="N1252" i="1"/>
  <c r="O1252" i="1"/>
  <c r="P1252" i="1"/>
  <c r="Q1252" i="1"/>
  <c r="A1253" i="1"/>
  <c r="C1253" i="1"/>
  <c r="L1253" i="1"/>
  <c r="M1253" i="1"/>
  <c r="N1253" i="1"/>
  <c r="O1253" i="1"/>
  <c r="P1253" i="1"/>
  <c r="Q1253" i="1"/>
  <c r="A1254" i="1"/>
  <c r="C1254" i="1"/>
  <c r="L1254" i="1"/>
  <c r="M1254" i="1"/>
  <c r="N1254" i="1"/>
  <c r="O1254" i="1"/>
  <c r="P1254" i="1"/>
  <c r="Q1254" i="1"/>
  <c r="A1255" i="1"/>
  <c r="C1255" i="1"/>
  <c r="L1255" i="1"/>
  <c r="M1255" i="1"/>
  <c r="N1255" i="1"/>
  <c r="O1255" i="1"/>
  <c r="P1255" i="1"/>
  <c r="Q1255" i="1"/>
  <c r="A1256" i="1"/>
  <c r="C1256" i="1"/>
  <c r="L1256" i="1"/>
  <c r="M1256" i="1"/>
  <c r="N1256" i="1"/>
  <c r="O1256" i="1"/>
  <c r="P1256" i="1"/>
  <c r="Q1256" i="1"/>
  <c r="A1257" i="1"/>
  <c r="C1257" i="1"/>
  <c r="L1257" i="1"/>
  <c r="M1257" i="1"/>
  <c r="N1257" i="1"/>
  <c r="O1257" i="1"/>
  <c r="P1257" i="1"/>
  <c r="Q1257" i="1"/>
  <c r="A1258" i="1"/>
  <c r="C1258" i="1"/>
  <c r="L1258" i="1"/>
  <c r="M1258" i="1"/>
  <c r="N1258" i="1"/>
  <c r="O1258" i="1"/>
  <c r="P1258" i="1"/>
  <c r="Q1258" i="1"/>
  <c r="A1259" i="1"/>
  <c r="C1259" i="1"/>
  <c r="L1259" i="1"/>
  <c r="M1259" i="1"/>
  <c r="N1259" i="1"/>
  <c r="O1259" i="1"/>
  <c r="P1259" i="1"/>
  <c r="Q1259" i="1"/>
  <c r="A1260" i="1"/>
  <c r="C1260" i="1"/>
  <c r="L1260" i="1"/>
  <c r="M1260" i="1"/>
  <c r="N1260" i="1"/>
  <c r="O1260" i="1"/>
  <c r="P1260" i="1"/>
  <c r="Q1260" i="1"/>
  <c r="A1261" i="1"/>
  <c r="C1261" i="1"/>
  <c r="L1261" i="1"/>
  <c r="M1261" i="1"/>
  <c r="N1261" i="1"/>
  <c r="O1261" i="1"/>
  <c r="P1261" i="1"/>
  <c r="Q1261" i="1"/>
  <c r="A1262" i="1"/>
  <c r="C1262" i="1"/>
  <c r="L1262" i="1"/>
  <c r="M1262" i="1"/>
  <c r="N1262" i="1"/>
  <c r="O1262" i="1"/>
  <c r="P1262" i="1"/>
  <c r="Q1262" i="1"/>
  <c r="A1263" i="1"/>
  <c r="C1263" i="1"/>
  <c r="L1263" i="1"/>
  <c r="M1263" i="1"/>
  <c r="N1263" i="1"/>
  <c r="O1263" i="1"/>
  <c r="P1263" i="1"/>
  <c r="Q1263" i="1"/>
  <c r="A1264" i="1"/>
  <c r="C1264" i="1"/>
  <c r="L1264" i="1"/>
  <c r="M1264" i="1"/>
  <c r="N1264" i="1"/>
  <c r="O1264" i="1"/>
  <c r="P1264" i="1"/>
  <c r="Q1264" i="1"/>
  <c r="A1265" i="1"/>
  <c r="C1265" i="1"/>
  <c r="L1265" i="1"/>
  <c r="M1265" i="1"/>
  <c r="N1265" i="1"/>
  <c r="O1265" i="1"/>
  <c r="P1265" i="1"/>
  <c r="Q1265" i="1"/>
  <c r="A1266" i="1"/>
  <c r="C1266" i="1"/>
  <c r="L1266" i="1"/>
  <c r="M1266" i="1"/>
  <c r="N1266" i="1"/>
  <c r="O1266" i="1"/>
  <c r="P1266" i="1"/>
  <c r="Q1266" i="1"/>
  <c r="A1267" i="1"/>
  <c r="C1267" i="1"/>
  <c r="L1267" i="1"/>
  <c r="M1267" i="1"/>
  <c r="N1267" i="1"/>
  <c r="O1267" i="1"/>
  <c r="P1267" i="1"/>
  <c r="Q1267" i="1"/>
  <c r="A1268" i="1"/>
  <c r="C1268" i="1"/>
  <c r="L1268" i="1"/>
  <c r="M1268" i="1"/>
  <c r="N1268" i="1"/>
  <c r="O1268" i="1"/>
  <c r="P1268" i="1"/>
  <c r="Q1268" i="1"/>
  <c r="A1269" i="1"/>
  <c r="C1269" i="1"/>
  <c r="L1269" i="1"/>
  <c r="M1269" i="1"/>
  <c r="N1269" i="1"/>
  <c r="O1269" i="1"/>
  <c r="P1269" i="1"/>
  <c r="Q1269" i="1"/>
  <c r="A1270" i="1"/>
  <c r="C1270" i="1"/>
  <c r="L1270" i="1"/>
  <c r="M1270" i="1"/>
  <c r="N1270" i="1"/>
  <c r="O1270" i="1"/>
  <c r="P1270" i="1"/>
  <c r="Q1270" i="1"/>
  <c r="A1271" i="1"/>
  <c r="C1271" i="1"/>
  <c r="L1271" i="1"/>
  <c r="M1271" i="1"/>
  <c r="N1271" i="1"/>
  <c r="O1271" i="1"/>
  <c r="P1271" i="1"/>
  <c r="Q1271" i="1"/>
  <c r="A1272" i="1"/>
  <c r="C1272" i="1"/>
  <c r="L1272" i="1"/>
  <c r="M1272" i="1"/>
  <c r="N1272" i="1"/>
  <c r="O1272" i="1"/>
  <c r="P1272" i="1"/>
  <c r="Q1272" i="1"/>
  <c r="A1273" i="1"/>
  <c r="C1273" i="1"/>
  <c r="L1273" i="1"/>
  <c r="M1273" i="1"/>
  <c r="N1273" i="1"/>
  <c r="O1273" i="1"/>
  <c r="P1273" i="1"/>
  <c r="Q1273" i="1"/>
  <c r="A1274" i="1"/>
  <c r="C1274" i="1"/>
  <c r="L1274" i="1"/>
  <c r="M1274" i="1"/>
  <c r="N1274" i="1"/>
  <c r="O1274" i="1"/>
  <c r="P1274" i="1"/>
  <c r="Q1274" i="1"/>
  <c r="A1275" i="1"/>
  <c r="C1275" i="1"/>
  <c r="L1275" i="1"/>
  <c r="M1275" i="1"/>
  <c r="N1275" i="1"/>
  <c r="O1275" i="1"/>
  <c r="P1275" i="1"/>
  <c r="Q1275" i="1"/>
  <c r="A1276" i="1"/>
  <c r="C1276" i="1"/>
  <c r="L1276" i="1"/>
  <c r="M1276" i="1"/>
  <c r="N1276" i="1"/>
  <c r="O1276" i="1"/>
  <c r="P1276" i="1"/>
  <c r="Q1276" i="1"/>
  <c r="A1277" i="1"/>
  <c r="C1277" i="1"/>
  <c r="L1277" i="1"/>
  <c r="M1277" i="1"/>
  <c r="N1277" i="1"/>
  <c r="O1277" i="1"/>
  <c r="P1277" i="1"/>
  <c r="Q1277" i="1"/>
  <c r="A1278" i="1"/>
  <c r="C1278" i="1"/>
  <c r="L1278" i="1"/>
  <c r="M1278" i="1"/>
  <c r="N1278" i="1"/>
  <c r="O1278" i="1"/>
  <c r="P1278" i="1"/>
  <c r="Q1278" i="1"/>
  <c r="A1279" i="1"/>
  <c r="C1279" i="1"/>
  <c r="L1279" i="1"/>
  <c r="M1279" i="1"/>
  <c r="N1279" i="1"/>
  <c r="O1279" i="1"/>
  <c r="P1279" i="1"/>
  <c r="Q1279" i="1"/>
  <c r="A1280" i="1"/>
  <c r="C1280" i="1"/>
  <c r="L1280" i="1"/>
  <c r="M1280" i="1"/>
  <c r="N1280" i="1"/>
  <c r="O1280" i="1"/>
  <c r="P1280" i="1"/>
  <c r="Q1280" i="1"/>
  <c r="A1281" i="1"/>
  <c r="C1281" i="1"/>
  <c r="L1281" i="1"/>
  <c r="M1281" i="1"/>
  <c r="N1281" i="1"/>
  <c r="O1281" i="1"/>
  <c r="P1281" i="1"/>
  <c r="Q1281" i="1"/>
  <c r="A1282" i="1"/>
  <c r="C1282" i="1"/>
  <c r="L1282" i="1"/>
  <c r="M1282" i="1"/>
  <c r="N1282" i="1"/>
  <c r="O1282" i="1"/>
  <c r="P1282" i="1"/>
  <c r="Q1282" i="1"/>
  <c r="A1283" i="1"/>
  <c r="C1283" i="1"/>
  <c r="L1283" i="1"/>
  <c r="M1283" i="1"/>
  <c r="N1283" i="1"/>
  <c r="O1283" i="1"/>
  <c r="P1283" i="1"/>
  <c r="Q1283" i="1"/>
  <c r="A1284" i="1"/>
  <c r="C1284" i="1"/>
  <c r="L1284" i="1"/>
  <c r="M1284" i="1"/>
  <c r="N1284" i="1"/>
  <c r="O1284" i="1"/>
  <c r="P1284" i="1"/>
  <c r="Q1284" i="1"/>
  <c r="A1285" i="1"/>
  <c r="C1285" i="1"/>
  <c r="L1285" i="1"/>
  <c r="M1285" i="1"/>
  <c r="N1285" i="1"/>
  <c r="O1285" i="1"/>
  <c r="P1285" i="1"/>
  <c r="Q1285" i="1"/>
  <c r="A1286" i="1"/>
  <c r="C1286" i="1"/>
  <c r="L1286" i="1"/>
  <c r="M1286" i="1"/>
  <c r="N1286" i="1"/>
  <c r="O1286" i="1"/>
  <c r="P1286" i="1"/>
  <c r="Q1286" i="1"/>
  <c r="A1287" i="1"/>
  <c r="C1287" i="1"/>
  <c r="L1287" i="1"/>
  <c r="M1287" i="1"/>
  <c r="N1287" i="1"/>
  <c r="O1287" i="1"/>
  <c r="P1287" i="1"/>
  <c r="Q1287" i="1"/>
  <c r="A1288" i="1"/>
  <c r="C1288" i="1"/>
  <c r="L1288" i="1"/>
  <c r="M1288" i="1"/>
  <c r="N1288" i="1"/>
  <c r="O1288" i="1"/>
  <c r="P1288" i="1"/>
  <c r="Q1288" i="1"/>
  <c r="A1289" i="1"/>
  <c r="C1289" i="1"/>
  <c r="L1289" i="1"/>
  <c r="M1289" i="1"/>
  <c r="N1289" i="1"/>
  <c r="O1289" i="1"/>
  <c r="P1289" i="1"/>
  <c r="Q1289" i="1"/>
  <c r="A1290" i="1"/>
  <c r="C1290" i="1"/>
  <c r="L1290" i="1"/>
  <c r="M1290" i="1"/>
  <c r="N1290" i="1"/>
  <c r="O1290" i="1"/>
  <c r="P1290" i="1"/>
  <c r="Q1290" i="1"/>
  <c r="A1291" i="1"/>
  <c r="C1291" i="1"/>
  <c r="L1291" i="1"/>
  <c r="M1291" i="1"/>
  <c r="N1291" i="1"/>
  <c r="O1291" i="1"/>
  <c r="P1291" i="1"/>
  <c r="Q1291" i="1"/>
  <c r="A1292" i="1"/>
  <c r="C1292" i="1"/>
  <c r="L1292" i="1"/>
  <c r="M1292" i="1"/>
  <c r="N1292" i="1"/>
  <c r="O1292" i="1"/>
  <c r="P1292" i="1"/>
  <c r="Q1292" i="1"/>
  <c r="A1293" i="1"/>
  <c r="C1293" i="1"/>
  <c r="L1293" i="1"/>
  <c r="M1293" i="1"/>
  <c r="N1293" i="1"/>
  <c r="O1293" i="1"/>
  <c r="P1293" i="1"/>
  <c r="Q1293" i="1"/>
  <c r="A1294" i="1"/>
  <c r="C1294" i="1"/>
  <c r="L1294" i="1"/>
  <c r="M1294" i="1"/>
  <c r="N1294" i="1"/>
  <c r="O1294" i="1"/>
  <c r="P1294" i="1"/>
  <c r="Q1294" i="1"/>
  <c r="A1295" i="1"/>
  <c r="C1295" i="1"/>
  <c r="L1295" i="1"/>
  <c r="M1295" i="1"/>
  <c r="N1295" i="1"/>
  <c r="O1295" i="1"/>
  <c r="P1295" i="1"/>
  <c r="Q1295" i="1"/>
  <c r="A1296" i="1"/>
  <c r="C1296" i="1"/>
  <c r="L1296" i="1"/>
  <c r="M1296" i="1"/>
  <c r="N1296" i="1"/>
  <c r="O1296" i="1"/>
  <c r="P1296" i="1"/>
  <c r="Q1296" i="1"/>
  <c r="A1297" i="1"/>
  <c r="C1297" i="1"/>
  <c r="L1297" i="1"/>
  <c r="M1297" i="1"/>
  <c r="N1297" i="1"/>
  <c r="O1297" i="1"/>
  <c r="P1297" i="1"/>
  <c r="Q1297" i="1"/>
  <c r="A1298" i="1"/>
  <c r="C1298" i="1"/>
  <c r="L1298" i="1"/>
  <c r="M1298" i="1"/>
  <c r="N1298" i="1"/>
  <c r="O1298" i="1"/>
  <c r="P1298" i="1"/>
  <c r="Q1298" i="1"/>
  <c r="A1299" i="1"/>
  <c r="C1299" i="1"/>
  <c r="L1299" i="1"/>
  <c r="M1299" i="1"/>
  <c r="N1299" i="1"/>
  <c r="O1299" i="1"/>
  <c r="P1299" i="1"/>
  <c r="Q1299" i="1"/>
  <c r="A1300" i="1"/>
  <c r="C1300" i="1"/>
  <c r="L1300" i="1"/>
  <c r="M1300" i="1"/>
  <c r="N1300" i="1"/>
  <c r="O1300" i="1"/>
  <c r="P1300" i="1"/>
  <c r="Q1300" i="1"/>
  <c r="A1301" i="1"/>
  <c r="C1301" i="1"/>
  <c r="L1301" i="1"/>
  <c r="M1301" i="1"/>
  <c r="N1301" i="1"/>
  <c r="O1301" i="1"/>
  <c r="P1301" i="1"/>
  <c r="Q1301" i="1"/>
  <c r="A1302" i="1"/>
  <c r="C1302" i="1"/>
  <c r="L1302" i="1"/>
  <c r="M1302" i="1"/>
  <c r="N1302" i="1"/>
  <c r="O1302" i="1"/>
  <c r="P1302" i="1"/>
  <c r="Q1302" i="1"/>
  <c r="A1303" i="1"/>
  <c r="C1303" i="1"/>
  <c r="L1303" i="1"/>
  <c r="M1303" i="1"/>
  <c r="N1303" i="1"/>
  <c r="O1303" i="1"/>
  <c r="P1303" i="1"/>
  <c r="Q1303" i="1"/>
  <c r="A1304" i="1"/>
  <c r="C1304" i="1"/>
  <c r="L1304" i="1"/>
  <c r="M1304" i="1"/>
  <c r="N1304" i="1"/>
  <c r="O1304" i="1"/>
  <c r="P1304" i="1"/>
  <c r="Q1304" i="1"/>
  <c r="A1305" i="1"/>
  <c r="C1305" i="1"/>
  <c r="L1305" i="1"/>
  <c r="M1305" i="1"/>
  <c r="N1305" i="1"/>
  <c r="O1305" i="1"/>
  <c r="P1305" i="1"/>
  <c r="Q1305" i="1"/>
  <c r="A1306" i="1"/>
  <c r="C1306" i="1"/>
  <c r="L1306" i="1"/>
  <c r="M1306" i="1"/>
  <c r="N1306" i="1"/>
  <c r="O1306" i="1"/>
  <c r="P1306" i="1"/>
  <c r="Q1306" i="1"/>
  <c r="A1307" i="1"/>
  <c r="C1307" i="1"/>
  <c r="L1307" i="1"/>
  <c r="M1307" i="1"/>
  <c r="N1307" i="1"/>
  <c r="O1307" i="1"/>
  <c r="P1307" i="1"/>
  <c r="Q1307" i="1"/>
  <c r="A1308" i="1"/>
  <c r="C1308" i="1"/>
  <c r="L1308" i="1"/>
  <c r="M1308" i="1"/>
  <c r="N1308" i="1"/>
  <c r="O1308" i="1"/>
  <c r="P1308" i="1"/>
  <c r="Q1308" i="1"/>
  <c r="A1309" i="1"/>
  <c r="C1309" i="1"/>
  <c r="L1309" i="1"/>
  <c r="M1309" i="1"/>
  <c r="N1309" i="1"/>
  <c r="O1309" i="1"/>
  <c r="P1309" i="1"/>
  <c r="Q1309" i="1"/>
  <c r="A1310" i="1"/>
  <c r="C1310" i="1"/>
  <c r="L1310" i="1"/>
  <c r="M1310" i="1"/>
  <c r="N1310" i="1"/>
  <c r="O1310" i="1"/>
  <c r="P1310" i="1"/>
  <c r="Q1310" i="1"/>
  <c r="A1311" i="1"/>
  <c r="C1311" i="1"/>
  <c r="L1311" i="1"/>
  <c r="M1311" i="1"/>
  <c r="N1311" i="1"/>
  <c r="O1311" i="1"/>
  <c r="P1311" i="1"/>
  <c r="Q1311" i="1"/>
  <c r="A1312" i="1"/>
  <c r="C1312" i="1"/>
  <c r="L1312" i="1"/>
  <c r="M1312" i="1"/>
  <c r="N1312" i="1"/>
  <c r="O1312" i="1"/>
  <c r="P1312" i="1"/>
  <c r="Q1312" i="1"/>
  <c r="A1313" i="1"/>
  <c r="C1313" i="1"/>
  <c r="L1313" i="1"/>
  <c r="M1313" i="1"/>
  <c r="N1313" i="1"/>
  <c r="O1313" i="1"/>
  <c r="P1313" i="1"/>
  <c r="Q1313" i="1"/>
  <c r="A1314" i="1"/>
  <c r="C1314" i="1"/>
  <c r="L1314" i="1"/>
  <c r="M1314" i="1"/>
  <c r="N1314" i="1"/>
  <c r="O1314" i="1"/>
  <c r="P1314" i="1"/>
  <c r="Q1314" i="1"/>
  <c r="A1315" i="1"/>
  <c r="C1315" i="1"/>
  <c r="L1315" i="1"/>
  <c r="M1315" i="1"/>
  <c r="N1315" i="1"/>
  <c r="O1315" i="1"/>
  <c r="P1315" i="1"/>
  <c r="Q1315" i="1"/>
  <c r="A1316" i="1"/>
  <c r="C1316" i="1"/>
  <c r="L1316" i="1"/>
  <c r="M1316" i="1"/>
  <c r="N1316" i="1"/>
  <c r="O1316" i="1"/>
  <c r="P1316" i="1"/>
  <c r="Q1316" i="1"/>
  <c r="A1317" i="1"/>
  <c r="C1317" i="1"/>
  <c r="L1317" i="1"/>
  <c r="M1317" i="1"/>
  <c r="N1317" i="1"/>
  <c r="O1317" i="1"/>
  <c r="P1317" i="1"/>
  <c r="Q1317" i="1"/>
  <c r="A1318" i="1"/>
  <c r="C1318" i="1"/>
  <c r="L1318" i="1"/>
  <c r="M1318" i="1"/>
  <c r="N1318" i="1"/>
  <c r="O1318" i="1"/>
  <c r="P1318" i="1"/>
  <c r="Q1318" i="1"/>
  <c r="A1319" i="1"/>
  <c r="C1319" i="1"/>
  <c r="L1319" i="1"/>
  <c r="M1319" i="1"/>
  <c r="N1319" i="1"/>
  <c r="O1319" i="1"/>
  <c r="P1319" i="1"/>
  <c r="Q1319" i="1"/>
  <c r="A1320" i="1"/>
  <c r="C1320" i="1"/>
  <c r="L1320" i="1"/>
  <c r="M1320" i="1"/>
  <c r="N1320" i="1"/>
  <c r="O1320" i="1"/>
  <c r="P1320" i="1"/>
  <c r="Q1320" i="1"/>
  <c r="A1321" i="1"/>
  <c r="C1321" i="1"/>
  <c r="L1321" i="1"/>
  <c r="M1321" i="1"/>
  <c r="N1321" i="1"/>
  <c r="O1321" i="1"/>
  <c r="P1321" i="1"/>
  <c r="Q1321" i="1"/>
  <c r="A1322" i="1"/>
  <c r="C1322" i="1"/>
  <c r="L1322" i="1"/>
  <c r="M1322" i="1"/>
  <c r="N1322" i="1"/>
  <c r="O1322" i="1"/>
  <c r="P1322" i="1"/>
  <c r="Q1322" i="1"/>
  <c r="A1323" i="1"/>
  <c r="C1323" i="1"/>
  <c r="L1323" i="1"/>
  <c r="M1323" i="1"/>
  <c r="N1323" i="1"/>
  <c r="O1323" i="1"/>
  <c r="P1323" i="1"/>
  <c r="Q1323" i="1"/>
  <c r="A1324" i="1"/>
  <c r="C1324" i="1"/>
  <c r="L1324" i="1"/>
  <c r="M1324" i="1"/>
  <c r="N1324" i="1"/>
  <c r="O1324" i="1"/>
  <c r="P1324" i="1"/>
  <c r="Q1324" i="1"/>
  <c r="A1325" i="1"/>
  <c r="C1325" i="1"/>
  <c r="L1325" i="1"/>
  <c r="M1325" i="1"/>
  <c r="N1325" i="1"/>
  <c r="O1325" i="1"/>
  <c r="P1325" i="1"/>
  <c r="Q1325" i="1"/>
  <c r="A1326" i="1"/>
  <c r="C1326" i="1"/>
  <c r="L1326" i="1"/>
  <c r="M1326" i="1"/>
  <c r="N1326" i="1"/>
  <c r="O1326" i="1"/>
  <c r="P1326" i="1"/>
  <c r="Q1326" i="1"/>
  <c r="A1327" i="1"/>
  <c r="C1327" i="1"/>
  <c r="L1327" i="1"/>
  <c r="M1327" i="1"/>
  <c r="N1327" i="1"/>
  <c r="O1327" i="1"/>
  <c r="P1327" i="1"/>
  <c r="Q1327" i="1"/>
  <c r="A1328" i="1"/>
  <c r="C1328" i="1"/>
  <c r="L1328" i="1"/>
  <c r="M1328" i="1"/>
  <c r="N1328" i="1"/>
  <c r="O1328" i="1"/>
  <c r="P1328" i="1"/>
  <c r="Q1328" i="1"/>
  <c r="A1329" i="1"/>
  <c r="C1329" i="1"/>
  <c r="L1329" i="1"/>
  <c r="M1329" i="1"/>
  <c r="N1329" i="1"/>
  <c r="O1329" i="1"/>
  <c r="P1329" i="1"/>
  <c r="Q1329" i="1"/>
  <c r="A1330" i="1"/>
  <c r="C1330" i="1"/>
  <c r="L1330" i="1"/>
  <c r="M1330" i="1"/>
  <c r="N1330" i="1"/>
  <c r="O1330" i="1"/>
  <c r="P1330" i="1"/>
  <c r="Q1330" i="1"/>
  <c r="A1331" i="1"/>
  <c r="C1331" i="1"/>
  <c r="L1331" i="1"/>
  <c r="M1331" i="1"/>
  <c r="N1331" i="1"/>
  <c r="O1331" i="1"/>
  <c r="P1331" i="1"/>
  <c r="Q1331" i="1"/>
  <c r="A1332" i="1"/>
  <c r="C1332" i="1"/>
  <c r="L1332" i="1"/>
  <c r="M1332" i="1"/>
  <c r="N1332" i="1"/>
  <c r="O1332" i="1"/>
  <c r="P1332" i="1"/>
  <c r="Q1332" i="1"/>
  <c r="A1333" i="1"/>
  <c r="C1333" i="1"/>
  <c r="L1333" i="1"/>
  <c r="M1333" i="1"/>
  <c r="N1333" i="1"/>
  <c r="O1333" i="1"/>
  <c r="P1333" i="1"/>
  <c r="Q1333" i="1"/>
  <c r="A1334" i="1"/>
  <c r="C1334" i="1"/>
  <c r="L1334" i="1"/>
  <c r="M1334" i="1"/>
  <c r="N1334" i="1"/>
  <c r="O1334" i="1"/>
  <c r="P1334" i="1"/>
  <c r="Q1334" i="1"/>
  <c r="A1335" i="1"/>
  <c r="C1335" i="1"/>
  <c r="L1335" i="1"/>
  <c r="M1335" i="1"/>
  <c r="N1335" i="1"/>
  <c r="O1335" i="1"/>
  <c r="P1335" i="1"/>
  <c r="Q1335" i="1"/>
  <c r="A1336" i="1"/>
  <c r="C1336" i="1"/>
  <c r="L1336" i="1"/>
  <c r="M1336" i="1"/>
  <c r="N1336" i="1"/>
  <c r="O1336" i="1"/>
  <c r="P1336" i="1"/>
  <c r="Q1336" i="1"/>
  <c r="A1337" i="1"/>
  <c r="C1337" i="1"/>
  <c r="L1337" i="1"/>
  <c r="M1337" i="1"/>
  <c r="N1337" i="1"/>
  <c r="O1337" i="1"/>
  <c r="P1337" i="1"/>
  <c r="Q1337" i="1"/>
  <c r="A1338" i="1"/>
  <c r="C1338" i="1"/>
  <c r="L1338" i="1"/>
  <c r="M1338" i="1"/>
  <c r="N1338" i="1"/>
  <c r="O1338" i="1"/>
  <c r="P1338" i="1"/>
  <c r="Q1338" i="1"/>
  <c r="A1339" i="1"/>
  <c r="C1339" i="1"/>
  <c r="L1339" i="1"/>
  <c r="M1339" i="1"/>
  <c r="N1339" i="1"/>
  <c r="O1339" i="1"/>
  <c r="P1339" i="1"/>
  <c r="Q1339" i="1"/>
  <c r="A1340" i="1"/>
  <c r="C1340" i="1"/>
  <c r="L1340" i="1"/>
  <c r="M1340" i="1"/>
  <c r="N1340" i="1"/>
  <c r="O1340" i="1"/>
  <c r="P1340" i="1"/>
  <c r="Q1340" i="1"/>
  <c r="A1341" i="1"/>
  <c r="C1341" i="1"/>
  <c r="L1341" i="1"/>
  <c r="M1341" i="1"/>
  <c r="N1341" i="1"/>
  <c r="O1341" i="1"/>
  <c r="P1341" i="1"/>
  <c r="Q1341" i="1"/>
  <c r="A1342" i="1"/>
  <c r="C1342" i="1"/>
  <c r="L1342" i="1"/>
  <c r="M1342" i="1"/>
  <c r="N1342" i="1"/>
  <c r="O1342" i="1"/>
  <c r="P1342" i="1"/>
  <c r="Q1342" i="1"/>
  <c r="A1343" i="1"/>
  <c r="C1343" i="1"/>
  <c r="L1343" i="1"/>
  <c r="M1343" i="1"/>
  <c r="N1343" i="1"/>
  <c r="O1343" i="1"/>
  <c r="P1343" i="1"/>
  <c r="Q1343" i="1"/>
  <c r="A1344" i="1"/>
  <c r="C1344" i="1"/>
  <c r="L1344" i="1"/>
  <c r="M1344" i="1"/>
  <c r="N1344" i="1"/>
  <c r="O1344" i="1"/>
  <c r="P1344" i="1"/>
  <c r="Q1344" i="1"/>
  <c r="A1345" i="1"/>
  <c r="C1345" i="1"/>
  <c r="L1345" i="1"/>
  <c r="M1345" i="1"/>
  <c r="N1345" i="1"/>
  <c r="O1345" i="1"/>
  <c r="P1345" i="1"/>
  <c r="Q1345" i="1"/>
  <c r="A1346" i="1"/>
  <c r="C1346" i="1"/>
  <c r="L1346" i="1"/>
  <c r="M1346" i="1"/>
  <c r="N1346" i="1"/>
  <c r="O1346" i="1"/>
  <c r="P1346" i="1"/>
  <c r="Q1346" i="1"/>
  <c r="A1347" i="1"/>
  <c r="C1347" i="1"/>
  <c r="L1347" i="1"/>
  <c r="M1347" i="1"/>
  <c r="N1347" i="1"/>
  <c r="O1347" i="1"/>
  <c r="P1347" i="1"/>
  <c r="Q1347" i="1"/>
  <c r="A1348" i="1"/>
  <c r="C1348" i="1"/>
  <c r="L1348" i="1"/>
  <c r="M1348" i="1"/>
  <c r="N1348" i="1"/>
  <c r="O1348" i="1"/>
  <c r="P1348" i="1"/>
  <c r="Q1348" i="1"/>
  <c r="A1349" i="1"/>
  <c r="C1349" i="1"/>
  <c r="L1349" i="1"/>
  <c r="M1349" i="1"/>
  <c r="N1349" i="1"/>
  <c r="O1349" i="1"/>
  <c r="P1349" i="1"/>
  <c r="Q1349" i="1"/>
  <c r="A1350" i="1"/>
  <c r="C1350" i="1"/>
  <c r="L1350" i="1"/>
  <c r="M1350" i="1"/>
  <c r="N1350" i="1"/>
  <c r="O1350" i="1"/>
  <c r="P1350" i="1"/>
  <c r="Q1350" i="1"/>
  <c r="A1351" i="1"/>
  <c r="C1351" i="1"/>
  <c r="L1351" i="1"/>
  <c r="M1351" i="1"/>
  <c r="N1351" i="1"/>
  <c r="O1351" i="1"/>
  <c r="P1351" i="1"/>
  <c r="Q1351" i="1"/>
  <c r="A1352" i="1"/>
  <c r="C1352" i="1"/>
  <c r="L1352" i="1"/>
  <c r="M1352" i="1"/>
  <c r="N1352" i="1"/>
  <c r="O1352" i="1"/>
  <c r="P1352" i="1"/>
  <c r="Q1352" i="1"/>
  <c r="A1353" i="1"/>
  <c r="C1353" i="1"/>
  <c r="L1353" i="1"/>
  <c r="M1353" i="1"/>
  <c r="N1353" i="1"/>
  <c r="O1353" i="1"/>
  <c r="P1353" i="1"/>
  <c r="Q1353" i="1"/>
  <c r="A1354" i="1"/>
  <c r="C1354" i="1"/>
  <c r="L1354" i="1"/>
  <c r="M1354" i="1"/>
  <c r="N1354" i="1"/>
  <c r="O1354" i="1"/>
  <c r="P1354" i="1"/>
  <c r="Q1354" i="1"/>
  <c r="A1355" i="1"/>
  <c r="C1355" i="1"/>
  <c r="L1355" i="1"/>
  <c r="M1355" i="1"/>
  <c r="N1355" i="1"/>
  <c r="O1355" i="1"/>
  <c r="P1355" i="1"/>
  <c r="Q1355" i="1"/>
  <c r="A1356" i="1"/>
  <c r="C1356" i="1"/>
  <c r="L1356" i="1"/>
  <c r="M1356" i="1"/>
  <c r="N1356" i="1"/>
  <c r="O1356" i="1"/>
  <c r="P1356" i="1"/>
  <c r="Q1356" i="1"/>
  <c r="A1357" i="1"/>
  <c r="C1357" i="1"/>
  <c r="L1357" i="1"/>
  <c r="M1357" i="1"/>
  <c r="N1357" i="1"/>
  <c r="O1357" i="1"/>
  <c r="P1357" i="1"/>
  <c r="Q1357" i="1"/>
  <c r="A1358" i="1"/>
  <c r="C1358" i="1"/>
  <c r="L1358" i="1"/>
  <c r="M1358" i="1"/>
  <c r="N1358" i="1"/>
  <c r="O1358" i="1"/>
  <c r="P1358" i="1"/>
  <c r="Q1358" i="1"/>
  <c r="A1359" i="1"/>
  <c r="C1359" i="1"/>
  <c r="L1359" i="1"/>
  <c r="M1359" i="1"/>
  <c r="N1359" i="1"/>
  <c r="O1359" i="1"/>
  <c r="P1359" i="1"/>
  <c r="Q1359" i="1"/>
  <c r="A1360" i="1"/>
  <c r="C1360" i="1"/>
  <c r="L1360" i="1"/>
  <c r="M1360" i="1"/>
  <c r="N1360" i="1"/>
  <c r="O1360" i="1"/>
  <c r="P1360" i="1"/>
  <c r="Q1360" i="1"/>
  <c r="A1361" i="1"/>
  <c r="C1361" i="1"/>
  <c r="L1361" i="1"/>
  <c r="M1361" i="1"/>
  <c r="N1361" i="1"/>
  <c r="O1361" i="1"/>
  <c r="P1361" i="1"/>
  <c r="Q1361" i="1"/>
  <c r="A1362" i="1"/>
  <c r="C1362" i="1"/>
  <c r="L1362" i="1"/>
  <c r="M1362" i="1"/>
  <c r="N1362" i="1"/>
  <c r="O1362" i="1"/>
  <c r="P1362" i="1"/>
  <c r="Q1362" i="1"/>
  <c r="A1363" i="1"/>
  <c r="C1363" i="1"/>
  <c r="L1363" i="1"/>
  <c r="M1363" i="1"/>
  <c r="N1363" i="1"/>
  <c r="O1363" i="1"/>
  <c r="P1363" i="1"/>
  <c r="Q1363" i="1"/>
  <c r="A1364" i="1"/>
  <c r="C1364" i="1"/>
  <c r="L1364" i="1"/>
  <c r="M1364" i="1"/>
  <c r="N1364" i="1"/>
  <c r="O1364" i="1"/>
  <c r="P1364" i="1"/>
  <c r="Q1364" i="1"/>
  <c r="A1365" i="1"/>
  <c r="C1365" i="1"/>
  <c r="L1365" i="1"/>
  <c r="M1365" i="1"/>
  <c r="N1365" i="1"/>
  <c r="O1365" i="1"/>
  <c r="P1365" i="1"/>
  <c r="Q1365" i="1"/>
  <c r="A1366" i="1"/>
  <c r="C1366" i="1"/>
  <c r="L1366" i="1"/>
  <c r="M1366" i="1"/>
  <c r="N1366" i="1"/>
  <c r="O1366" i="1"/>
  <c r="P1366" i="1"/>
  <c r="Q1366" i="1"/>
  <c r="A1367" i="1"/>
  <c r="C1367" i="1"/>
  <c r="L1367" i="1"/>
  <c r="M1367" i="1"/>
  <c r="N1367" i="1"/>
  <c r="O1367" i="1"/>
  <c r="P1367" i="1"/>
  <c r="Q1367" i="1"/>
  <c r="A1368" i="1"/>
  <c r="C1368" i="1"/>
  <c r="L1368" i="1"/>
  <c r="M1368" i="1"/>
  <c r="N1368" i="1"/>
  <c r="O1368" i="1"/>
  <c r="P1368" i="1"/>
  <c r="Q1368" i="1"/>
  <c r="A1369" i="1"/>
  <c r="C1369" i="1"/>
  <c r="L1369" i="1"/>
  <c r="M1369" i="1"/>
  <c r="N1369" i="1"/>
  <c r="O1369" i="1"/>
  <c r="P1369" i="1"/>
  <c r="Q1369" i="1"/>
  <c r="A1370" i="1"/>
  <c r="C1370" i="1"/>
  <c r="L1370" i="1"/>
  <c r="M1370" i="1"/>
  <c r="N1370" i="1"/>
  <c r="O1370" i="1"/>
  <c r="P1370" i="1"/>
  <c r="Q1370" i="1"/>
  <c r="A1371" i="1"/>
  <c r="C1371" i="1"/>
  <c r="L1371" i="1"/>
  <c r="M1371" i="1"/>
  <c r="N1371" i="1"/>
  <c r="O1371" i="1"/>
  <c r="P1371" i="1"/>
  <c r="Q1371" i="1"/>
  <c r="A1372" i="1"/>
  <c r="C1372" i="1"/>
  <c r="L1372" i="1"/>
  <c r="M1372" i="1"/>
  <c r="N1372" i="1"/>
  <c r="O1372" i="1"/>
  <c r="P1372" i="1"/>
  <c r="Q1372" i="1"/>
  <c r="A1373" i="1"/>
  <c r="C1373" i="1"/>
  <c r="L1373" i="1"/>
  <c r="M1373" i="1"/>
  <c r="N1373" i="1"/>
  <c r="O1373" i="1"/>
  <c r="P1373" i="1"/>
  <c r="Q1373" i="1"/>
  <c r="A1374" i="1"/>
  <c r="C1374" i="1"/>
  <c r="L1374" i="1"/>
  <c r="M1374" i="1"/>
  <c r="N1374" i="1"/>
  <c r="O1374" i="1"/>
  <c r="P1374" i="1"/>
  <c r="Q1374" i="1"/>
  <c r="A1375" i="1"/>
  <c r="C1375" i="1"/>
  <c r="L1375" i="1"/>
  <c r="M1375" i="1"/>
  <c r="N1375" i="1"/>
  <c r="O1375" i="1"/>
  <c r="P1375" i="1"/>
  <c r="Q1375" i="1"/>
  <c r="A1376" i="1"/>
  <c r="C1376" i="1"/>
  <c r="L1376" i="1"/>
  <c r="M1376" i="1"/>
  <c r="N1376" i="1"/>
  <c r="O1376" i="1"/>
  <c r="P1376" i="1"/>
  <c r="Q1376" i="1"/>
  <c r="A1377" i="1"/>
  <c r="C1377" i="1"/>
  <c r="L1377" i="1"/>
  <c r="M1377" i="1"/>
  <c r="N1377" i="1"/>
  <c r="O1377" i="1"/>
  <c r="P1377" i="1"/>
  <c r="Q1377" i="1"/>
  <c r="A1378" i="1"/>
  <c r="C1378" i="1"/>
  <c r="L1378" i="1"/>
  <c r="M1378" i="1"/>
  <c r="N1378" i="1"/>
  <c r="O1378" i="1"/>
  <c r="P1378" i="1"/>
  <c r="Q1378" i="1"/>
  <c r="A1379" i="1"/>
  <c r="C1379" i="1"/>
  <c r="L1379" i="1"/>
  <c r="M1379" i="1"/>
  <c r="N1379" i="1"/>
  <c r="O1379" i="1"/>
  <c r="P1379" i="1"/>
  <c r="Q1379" i="1"/>
  <c r="A1380" i="1"/>
  <c r="C1380" i="1"/>
  <c r="L1380" i="1"/>
  <c r="M1380" i="1"/>
  <c r="N1380" i="1"/>
  <c r="O1380" i="1"/>
  <c r="P1380" i="1"/>
  <c r="Q1380" i="1"/>
  <c r="A1381" i="1"/>
  <c r="C1381" i="1"/>
  <c r="L1381" i="1"/>
  <c r="M1381" i="1"/>
  <c r="N1381" i="1"/>
  <c r="O1381" i="1"/>
  <c r="P1381" i="1"/>
  <c r="Q1381" i="1"/>
  <c r="A1382" i="1"/>
  <c r="C1382" i="1"/>
  <c r="L1382" i="1"/>
  <c r="M1382" i="1"/>
  <c r="N1382" i="1"/>
  <c r="O1382" i="1"/>
  <c r="P1382" i="1"/>
  <c r="Q1382" i="1"/>
  <c r="A1383" i="1"/>
  <c r="C1383" i="1"/>
  <c r="L1383" i="1"/>
  <c r="M1383" i="1"/>
  <c r="N1383" i="1"/>
  <c r="O1383" i="1"/>
  <c r="P1383" i="1"/>
  <c r="Q1383" i="1"/>
  <c r="A1384" i="1"/>
  <c r="C1384" i="1"/>
  <c r="L1384" i="1"/>
  <c r="M1384" i="1"/>
  <c r="N1384" i="1"/>
  <c r="O1384" i="1"/>
  <c r="P1384" i="1"/>
  <c r="Q1384" i="1"/>
  <c r="A1385" i="1"/>
  <c r="C1385" i="1"/>
  <c r="L1385" i="1"/>
  <c r="M1385" i="1"/>
  <c r="N1385" i="1"/>
  <c r="O1385" i="1"/>
  <c r="P1385" i="1"/>
  <c r="Q1385" i="1"/>
  <c r="A1386" i="1"/>
  <c r="C1386" i="1"/>
  <c r="L1386" i="1"/>
  <c r="M1386" i="1"/>
  <c r="N1386" i="1"/>
  <c r="O1386" i="1"/>
  <c r="P1386" i="1"/>
  <c r="Q1386" i="1"/>
  <c r="A1387" i="1"/>
  <c r="C1387" i="1"/>
  <c r="L1387" i="1"/>
  <c r="M1387" i="1"/>
  <c r="N1387" i="1"/>
  <c r="O1387" i="1"/>
  <c r="P1387" i="1"/>
  <c r="Q1387" i="1"/>
  <c r="A1388" i="1"/>
  <c r="C1388" i="1"/>
  <c r="L1388" i="1"/>
  <c r="M1388" i="1"/>
  <c r="N1388" i="1"/>
  <c r="O1388" i="1"/>
  <c r="P1388" i="1"/>
  <c r="Q1388" i="1"/>
  <c r="A1389" i="1"/>
  <c r="C1389" i="1"/>
  <c r="L1389" i="1"/>
  <c r="M1389" i="1"/>
  <c r="N1389" i="1"/>
  <c r="O1389" i="1"/>
  <c r="P1389" i="1"/>
  <c r="Q1389" i="1"/>
  <c r="A1390" i="1"/>
  <c r="C1390" i="1"/>
  <c r="L1390" i="1"/>
  <c r="M1390" i="1"/>
  <c r="N1390" i="1"/>
  <c r="O1390" i="1"/>
  <c r="P1390" i="1"/>
  <c r="Q1390" i="1"/>
  <c r="A1391" i="1"/>
  <c r="C1391" i="1"/>
  <c r="L1391" i="1"/>
  <c r="M1391" i="1"/>
  <c r="N1391" i="1"/>
  <c r="O1391" i="1"/>
  <c r="P1391" i="1"/>
  <c r="Q1391" i="1"/>
  <c r="A1392" i="1"/>
  <c r="C1392" i="1"/>
  <c r="L1392" i="1"/>
  <c r="M1392" i="1"/>
  <c r="N1392" i="1"/>
  <c r="O1392" i="1"/>
  <c r="P1392" i="1"/>
  <c r="Q1392" i="1"/>
  <c r="A1393" i="1"/>
  <c r="C1393" i="1"/>
  <c r="L1393" i="1"/>
  <c r="M1393" i="1"/>
  <c r="N1393" i="1"/>
  <c r="O1393" i="1"/>
  <c r="P1393" i="1"/>
  <c r="Q1393" i="1"/>
  <c r="A1394" i="1"/>
  <c r="C1394" i="1"/>
  <c r="L1394" i="1"/>
  <c r="M1394" i="1"/>
  <c r="N1394" i="1"/>
  <c r="O1394" i="1"/>
  <c r="P1394" i="1"/>
  <c r="Q1394" i="1"/>
  <c r="A1395" i="1"/>
  <c r="C1395" i="1"/>
  <c r="L1395" i="1"/>
  <c r="M1395" i="1"/>
  <c r="N1395" i="1"/>
  <c r="O1395" i="1"/>
  <c r="P1395" i="1"/>
  <c r="Q1395" i="1"/>
  <c r="A1396" i="1"/>
  <c r="C1396" i="1"/>
  <c r="L1396" i="1"/>
  <c r="M1396" i="1"/>
  <c r="N1396" i="1"/>
  <c r="O1396" i="1"/>
  <c r="P1396" i="1"/>
  <c r="Q1396" i="1"/>
  <c r="A1397" i="1"/>
  <c r="C1397" i="1"/>
  <c r="L1397" i="1"/>
  <c r="M1397" i="1"/>
  <c r="N1397" i="1"/>
  <c r="O1397" i="1"/>
  <c r="P1397" i="1"/>
  <c r="Q1397" i="1"/>
  <c r="A1398" i="1"/>
  <c r="C1398" i="1"/>
  <c r="L1398" i="1"/>
  <c r="M1398" i="1"/>
  <c r="N1398" i="1"/>
  <c r="O1398" i="1"/>
  <c r="P1398" i="1"/>
  <c r="Q1398" i="1"/>
  <c r="A1399" i="1"/>
  <c r="C1399" i="1"/>
  <c r="L1399" i="1"/>
  <c r="M1399" i="1"/>
  <c r="N1399" i="1"/>
  <c r="O1399" i="1"/>
  <c r="P1399" i="1"/>
  <c r="Q1399" i="1"/>
  <c r="A1400" i="1"/>
  <c r="C1400" i="1"/>
  <c r="L1400" i="1"/>
  <c r="M1400" i="1"/>
  <c r="N1400" i="1"/>
  <c r="O1400" i="1"/>
  <c r="P1400" i="1"/>
  <c r="Q1400" i="1"/>
  <c r="A1401" i="1"/>
  <c r="C1401" i="1"/>
  <c r="L1401" i="1"/>
  <c r="M1401" i="1"/>
  <c r="N1401" i="1"/>
  <c r="O1401" i="1"/>
  <c r="P1401" i="1"/>
  <c r="Q1401" i="1"/>
  <c r="A1402" i="1"/>
  <c r="C1402" i="1"/>
  <c r="L1402" i="1"/>
  <c r="M1402" i="1"/>
  <c r="N1402" i="1"/>
  <c r="O1402" i="1"/>
  <c r="P1402" i="1"/>
  <c r="Q1402" i="1"/>
  <c r="A1403" i="1"/>
  <c r="C1403" i="1"/>
  <c r="L1403" i="1"/>
  <c r="M1403" i="1"/>
  <c r="N1403" i="1"/>
  <c r="O1403" i="1"/>
  <c r="P1403" i="1"/>
  <c r="Q1403" i="1"/>
  <c r="A1404" i="1"/>
  <c r="C1404" i="1"/>
  <c r="L1404" i="1"/>
  <c r="M1404" i="1"/>
  <c r="N1404" i="1"/>
  <c r="O1404" i="1"/>
  <c r="P1404" i="1"/>
  <c r="Q1404" i="1"/>
  <c r="A1405" i="1"/>
  <c r="C1405" i="1"/>
  <c r="L1405" i="1"/>
  <c r="M1405" i="1"/>
  <c r="N1405" i="1"/>
  <c r="O1405" i="1"/>
  <c r="P1405" i="1"/>
  <c r="Q1405" i="1"/>
  <c r="A1406" i="1"/>
  <c r="C1406" i="1"/>
  <c r="L1406" i="1"/>
  <c r="M1406" i="1"/>
  <c r="N1406" i="1"/>
  <c r="O1406" i="1"/>
  <c r="P1406" i="1"/>
  <c r="Q1406" i="1"/>
  <c r="A1407" i="1"/>
  <c r="C1407" i="1"/>
  <c r="L1407" i="1"/>
  <c r="M1407" i="1"/>
  <c r="N1407" i="1"/>
  <c r="O1407" i="1"/>
  <c r="P1407" i="1"/>
  <c r="Q1407" i="1"/>
  <c r="A1408" i="1"/>
  <c r="C1408" i="1"/>
  <c r="L1408" i="1"/>
  <c r="M1408" i="1"/>
  <c r="N1408" i="1"/>
  <c r="O1408" i="1"/>
  <c r="P1408" i="1"/>
  <c r="Q1408" i="1"/>
  <c r="A1409" i="1"/>
  <c r="C1409" i="1"/>
  <c r="L1409" i="1"/>
  <c r="M1409" i="1"/>
  <c r="N1409" i="1"/>
  <c r="O1409" i="1"/>
  <c r="P1409" i="1"/>
  <c r="Q1409" i="1"/>
  <c r="A1410" i="1"/>
  <c r="C1410" i="1"/>
  <c r="L1410" i="1"/>
  <c r="M1410" i="1"/>
  <c r="N1410" i="1"/>
  <c r="O1410" i="1"/>
  <c r="P1410" i="1"/>
  <c r="Q1410" i="1"/>
  <c r="A1411" i="1"/>
  <c r="C1411" i="1"/>
  <c r="L1411" i="1"/>
  <c r="M1411" i="1"/>
  <c r="N1411" i="1"/>
  <c r="O1411" i="1"/>
  <c r="P1411" i="1"/>
  <c r="Q1411" i="1"/>
  <c r="A1412" i="1"/>
  <c r="C1412" i="1"/>
  <c r="L1412" i="1"/>
  <c r="M1412" i="1"/>
  <c r="N1412" i="1"/>
  <c r="O1412" i="1"/>
  <c r="P1412" i="1"/>
  <c r="Q1412" i="1"/>
  <c r="A1413" i="1"/>
  <c r="C1413" i="1"/>
  <c r="L1413" i="1"/>
  <c r="M1413" i="1"/>
  <c r="N1413" i="1"/>
  <c r="O1413" i="1"/>
  <c r="P1413" i="1"/>
  <c r="Q1413" i="1"/>
  <c r="A1414" i="1"/>
  <c r="C1414" i="1"/>
  <c r="L1414" i="1"/>
  <c r="M1414" i="1"/>
  <c r="N1414" i="1"/>
  <c r="O1414" i="1"/>
  <c r="P1414" i="1"/>
  <c r="Q1414" i="1"/>
  <c r="A1415" i="1"/>
  <c r="C1415" i="1"/>
  <c r="L1415" i="1"/>
  <c r="M1415" i="1"/>
  <c r="N1415" i="1"/>
  <c r="O1415" i="1"/>
  <c r="P1415" i="1"/>
  <c r="Q1415" i="1"/>
  <c r="A1416" i="1"/>
  <c r="C1416" i="1"/>
  <c r="L1416" i="1"/>
  <c r="M1416" i="1"/>
  <c r="N1416" i="1"/>
  <c r="O1416" i="1"/>
  <c r="P1416" i="1"/>
  <c r="Q1416" i="1"/>
  <c r="A1417" i="1"/>
  <c r="C1417" i="1"/>
  <c r="L1417" i="1"/>
  <c r="M1417" i="1"/>
  <c r="N1417" i="1"/>
  <c r="O1417" i="1"/>
  <c r="P1417" i="1"/>
  <c r="Q1417" i="1"/>
  <c r="A1418" i="1"/>
  <c r="C1418" i="1"/>
  <c r="L1418" i="1"/>
  <c r="M1418" i="1"/>
  <c r="N1418" i="1"/>
  <c r="O1418" i="1"/>
  <c r="P1418" i="1"/>
  <c r="Q1418" i="1"/>
  <c r="A1419" i="1"/>
  <c r="C1419" i="1"/>
  <c r="L1419" i="1"/>
  <c r="M1419" i="1"/>
  <c r="N1419" i="1"/>
  <c r="O1419" i="1"/>
  <c r="P1419" i="1"/>
  <c r="Q1419" i="1"/>
  <c r="A1420" i="1"/>
  <c r="C1420" i="1"/>
  <c r="L1420" i="1"/>
  <c r="M1420" i="1"/>
  <c r="N1420" i="1"/>
  <c r="O1420" i="1"/>
  <c r="P1420" i="1"/>
  <c r="Q1420" i="1"/>
  <c r="A1421" i="1"/>
  <c r="C1421" i="1"/>
  <c r="L1421" i="1"/>
  <c r="M1421" i="1"/>
  <c r="N1421" i="1"/>
  <c r="O1421" i="1"/>
  <c r="P1421" i="1"/>
  <c r="Q1421" i="1"/>
  <c r="A1422" i="1"/>
  <c r="C1422" i="1"/>
  <c r="L1422" i="1"/>
  <c r="M1422" i="1"/>
  <c r="N1422" i="1"/>
  <c r="O1422" i="1"/>
  <c r="P1422" i="1"/>
  <c r="Q1422" i="1"/>
  <c r="A1423" i="1"/>
  <c r="C1423" i="1"/>
  <c r="L1423" i="1"/>
  <c r="M1423" i="1"/>
  <c r="N1423" i="1"/>
  <c r="O1423" i="1"/>
  <c r="P1423" i="1"/>
  <c r="Q1423" i="1"/>
  <c r="A1424" i="1"/>
  <c r="C1424" i="1"/>
  <c r="L1424" i="1"/>
  <c r="M1424" i="1"/>
  <c r="N1424" i="1"/>
  <c r="O1424" i="1"/>
  <c r="P1424" i="1"/>
  <c r="Q1424" i="1"/>
  <c r="A1425" i="1"/>
  <c r="C1425" i="1"/>
  <c r="L1425" i="1"/>
  <c r="M1425" i="1"/>
  <c r="N1425" i="1"/>
  <c r="O1425" i="1"/>
  <c r="P1425" i="1"/>
  <c r="Q1425" i="1"/>
  <c r="A1426" i="1"/>
  <c r="C1426" i="1"/>
  <c r="L1426" i="1"/>
  <c r="M1426" i="1"/>
  <c r="N1426" i="1"/>
  <c r="O1426" i="1"/>
  <c r="P1426" i="1"/>
  <c r="Q1426" i="1"/>
  <c r="A1427" i="1"/>
  <c r="C1427" i="1"/>
  <c r="L1427" i="1"/>
  <c r="M1427" i="1"/>
  <c r="N1427" i="1"/>
  <c r="O1427" i="1"/>
  <c r="P1427" i="1"/>
  <c r="Q1427" i="1"/>
  <c r="A1428" i="1"/>
  <c r="C1428" i="1"/>
  <c r="L1428" i="1"/>
  <c r="M1428" i="1"/>
  <c r="N1428" i="1"/>
  <c r="O1428" i="1"/>
  <c r="P1428" i="1"/>
  <c r="Q1428" i="1"/>
  <c r="A1429" i="1"/>
  <c r="C1429" i="1"/>
  <c r="L1429" i="1"/>
  <c r="M1429" i="1"/>
  <c r="N1429" i="1"/>
  <c r="O1429" i="1"/>
  <c r="P1429" i="1"/>
  <c r="Q1429" i="1"/>
  <c r="A1430" i="1"/>
  <c r="C1430" i="1"/>
  <c r="L1430" i="1"/>
  <c r="M1430" i="1"/>
  <c r="N1430" i="1"/>
  <c r="O1430" i="1"/>
  <c r="P1430" i="1"/>
  <c r="Q1430" i="1"/>
  <c r="A1431" i="1"/>
  <c r="C1431" i="1"/>
  <c r="L1431" i="1"/>
  <c r="M1431" i="1"/>
  <c r="N1431" i="1"/>
  <c r="O1431" i="1"/>
  <c r="P1431" i="1"/>
  <c r="Q1431" i="1"/>
  <c r="A1432" i="1"/>
  <c r="C1432" i="1"/>
  <c r="L1432" i="1"/>
  <c r="M1432" i="1"/>
  <c r="N1432" i="1"/>
  <c r="O1432" i="1"/>
  <c r="P1432" i="1"/>
  <c r="Q1432" i="1"/>
  <c r="A1433" i="1"/>
  <c r="C1433" i="1"/>
  <c r="L1433" i="1"/>
  <c r="M1433" i="1"/>
  <c r="N1433" i="1"/>
  <c r="O1433" i="1"/>
  <c r="P1433" i="1"/>
  <c r="Q1433" i="1"/>
  <c r="A1434" i="1"/>
  <c r="C1434" i="1"/>
  <c r="L1434" i="1"/>
  <c r="M1434" i="1"/>
  <c r="N1434" i="1"/>
  <c r="O1434" i="1"/>
  <c r="P1434" i="1"/>
  <c r="Q1434" i="1"/>
  <c r="A1435" i="1"/>
  <c r="C1435" i="1"/>
  <c r="L1435" i="1"/>
  <c r="M1435" i="1"/>
  <c r="N1435" i="1"/>
  <c r="O1435" i="1"/>
  <c r="P1435" i="1"/>
  <c r="Q1435" i="1"/>
  <c r="A1436" i="1"/>
  <c r="C1436" i="1"/>
  <c r="L1436" i="1"/>
  <c r="M1436" i="1"/>
  <c r="N1436" i="1"/>
  <c r="O1436" i="1"/>
  <c r="P1436" i="1"/>
  <c r="Q1436" i="1"/>
  <c r="A1437" i="1"/>
  <c r="C1437" i="1"/>
  <c r="L1437" i="1"/>
  <c r="M1437" i="1"/>
  <c r="N1437" i="1"/>
  <c r="O1437" i="1"/>
  <c r="P1437" i="1"/>
  <c r="Q1437" i="1"/>
  <c r="A1438" i="1"/>
  <c r="C1438" i="1"/>
  <c r="L1438" i="1"/>
  <c r="M1438" i="1"/>
  <c r="N1438" i="1"/>
  <c r="O1438" i="1"/>
  <c r="P1438" i="1"/>
  <c r="Q1438" i="1"/>
  <c r="A1439" i="1"/>
  <c r="C1439" i="1"/>
  <c r="L1439" i="1"/>
  <c r="M1439" i="1"/>
  <c r="N1439" i="1"/>
  <c r="O1439" i="1"/>
  <c r="P1439" i="1"/>
  <c r="Q1439" i="1"/>
  <c r="A1440" i="1"/>
  <c r="C1440" i="1"/>
  <c r="L1440" i="1"/>
  <c r="M1440" i="1"/>
  <c r="N1440" i="1"/>
  <c r="O1440" i="1"/>
  <c r="P1440" i="1"/>
  <c r="Q1440" i="1"/>
  <c r="A1441" i="1"/>
  <c r="C1441" i="1"/>
  <c r="L1441" i="1"/>
  <c r="M1441" i="1"/>
  <c r="N1441" i="1"/>
  <c r="O1441" i="1"/>
  <c r="P1441" i="1"/>
  <c r="Q1441" i="1"/>
  <c r="A1442" i="1"/>
  <c r="C1442" i="1"/>
  <c r="L1442" i="1"/>
  <c r="M1442" i="1"/>
  <c r="N1442" i="1"/>
  <c r="O1442" i="1"/>
  <c r="P1442" i="1"/>
  <c r="Q1442" i="1"/>
  <c r="A1443" i="1"/>
  <c r="C1443" i="1"/>
  <c r="L1443" i="1"/>
  <c r="M1443" i="1"/>
  <c r="N1443" i="1"/>
  <c r="O1443" i="1"/>
  <c r="P1443" i="1"/>
  <c r="Q1443" i="1"/>
  <c r="A1444" i="1"/>
  <c r="C1444" i="1"/>
  <c r="L1444" i="1"/>
  <c r="M1444" i="1"/>
  <c r="N1444" i="1"/>
  <c r="O1444" i="1"/>
  <c r="P1444" i="1"/>
  <c r="Q1444" i="1"/>
  <c r="A1445" i="1"/>
  <c r="C1445" i="1"/>
  <c r="L1445" i="1"/>
  <c r="M1445" i="1"/>
  <c r="N1445" i="1"/>
  <c r="O1445" i="1"/>
  <c r="P1445" i="1"/>
  <c r="Q1445" i="1"/>
  <c r="A1446" i="1"/>
  <c r="C1446" i="1"/>
  <c r="L1446" i="1"/>
  <c r="M1446" i="1"/>
  <c r="N1446" i="1"/>
  <c r="O1446" i="1"/>
  <c r="P1446" i="1"/>
  <c r="Q1446" i="1"/>
  <c r="A1447" i="1"/>
  <c r="C1447" i="1"/>
  <c r="L1447" i="1"/>
  <c r="M1447" i="1"/>
  <c r="N1447" i="1"/>
  <c r="O1447" i="1"/>
  <c r="P1447" i="1"/>
  <c r="Q1447" i="1"/>
  <c r="A1448" i="1"/>
  <c r="C1448" i="1"/>
  <c r="L1448" i="1"/>
  <c r="M1448" i="1"/>
  <c r="N1448" i="1"/>
  <c r="O1448" i="1"/>
  <c r="P1448" i="1"/>
  <c r="Q1448" i="1"/>
  <c r="A1449" i="1"/>
  <c r="C1449" i="1"/>
  <c r="L1449" i="1"/>
  <c r="M1449" i="1"/>
  <c r="N1449" i="1"/>
  <c r="O1449" i="1"/>
  <c r="P1449" i="1"/>
  <c r="Q1449" i="1"/>
  <c r="A1450" i="1"/>
  <c r="C1450" i="1"/>
  <c r="L1450" i="1"/>
  <c r="M1450" i="1"/>
  <c r="N1450" i="1"/>
  <c r="O1450" i="1"/>
  <c r="P1450" i="1"/>
  <c r="Q1450" i="1"/>
  <c r="A1451" i="1"/>
  <c r="C1451" i="1"/>
  <c r="L1451" i="1"/>
  <c r="M1451" i="1"/>
  <c r="N1451" i="1"/>
  <c r="O1451" i="1"/>
  <c r="P1451" i="1"/>
  <c r="Q1451" i="1"/>
  <c r="A1452" i="1"/>
  <c r="C1452" i="1"/>
  <c r="L1452" i="1"/>
  <c r="M1452" i="1"/>
  <c r="N1452" i="1"/>
  <c r="O1452" i="1"/>
  <c r="P1452" i="1"/>
  <c r="Q1452" i="1"/>
  <c r="A1453" i="1"/>
  <c r="C1453" i="1"/>
  <c r="L1453" i="1"/>
  <c r="M1453" i="1"/>
  <c r="N1453" i="1"/>
  <c r="O1453" i="1"/>
  <c r="P1453" i="1"/>
  <c r="Q1453" i="1"/>
  <c r="A1454" i="1"/>
  <c r="C1454" i="1"/>
  <c r="L1454" i="1"/>
  <c r="M1454" i="1"/>
  <c r="N1454" i="1"/>
  <c r="O1454" i="1"/>
  <c r="P1454" i="1"/>
  <c r="Q1454" i="1"/>
  <c r="A1455" i="1"/>
  <c r="C1455" i="1"/>
  <c r="L1455" i="1"/>
  <c r="M1455" i="1"/>
  <c r="N1455" i="1"/>
  <c r="O1455" i="1"/>
  <c r="P1455" i="1"/>
  <c r="Q1455" i="1"/>
  <c r="A1456" i="1"/>
  <c r="C1456" i="1"/>
  <c r="L1456" i="1"/>
  <c r="M1456" i="1"/>
  <c r="N1456" i="1"/>
  <c r="O1456" i="1"/>
  <c r="P1456" i="1"/>
  <c r="Q1456" i="1"/>
  <c r="A1457" i="1"/>
  <c r="C1457" i="1"/>
  <c r="L1457" i="1"/>
  <c r="M1457" i="1"/>
  <c r="N1457" i="1"/>
  <c r="O1457" i="1"/>
  <c r="P1457" i="1"/>
  <c r="Q1457" i="1"/>
  <c r="A1458" i="1"/>
  <c r="C1458" i="1"/>
  <c r="L1458" i="1"/>
  <c r="M1458" i="1"/>
  <c r="N1458" i="1"/>
  <c r="O1458" i="1"/>
  <c r="P1458" i="1"/>
  <c r="Q1458" i="1"/>
  <c r="A1459" i="1"/>
  <c r="C1459" i="1"/>
  <c r="L1459" i="1"/>
  <c r="M1459" i="1"/>
  <c r="N1459" i="1"/>
  <c r="O1459" i="1"/>
  <c r="P1459" i="1"/>
  <c r="Q1459" i="1"/>
  <c r="A1460" i="1"/>
  <c r="C1460" i="1"/>
  <c r="L1460" i="1"/>
  <c r="M1460" i="1"/>
  <c r="N1460" i="1"/>
  <c r="O1460" i="1"/>
  <c r="P1460" i="1"/>
  <c r="Q1460" i="1"/>
  <c r="A1461" i="1"/>
  <c r="C1461" i="1"/>
  <c r="L1461" i="1"/>
  <c r="M1461" i="1"/>
  <c r="N1461" i="1"/>
  <c r="O1461" i="1"/>
  <c r="P1461" i="1"/>
  <c r="Q1461" i="1"/>
  <c r="A1462" i="1"/>
  <c r="C1462" i="1"/>
  <c r="L1462" i="1"/>
  <c r="M1462" i="1"/>
  <c r="N1462" i="1"/>
  <c r="O1462" i="1"/>
  <c r="P1462" i="1"/>
  <c r="Q1462" i="1"/>
  <c r="A1463" i="1"/>
  <c r="C1463" i="1"/>
  <c r="L1463" i="1"/>
  <c r="M1463" i="1"/>
  <c r="N1463" i="1"/>
  <c r="O1463" i="1"/>
  <c r="P1463" i="1"/>
  <c r="Q1463" i="1"/>
  <c r="A1464" i="1"/>
  <c r="C1464" i="1"/>
  <c r="L1464" i="1"/>
  <c r="M1464" i="1"/>
  <c r="N1464" i="1"/>
  <c r="O1464" i="1"/>
  <c r="P1464" i="1"/>
  <c r="Q1464" i="1"/>
  <c r="A1465" i="1"/>
  <c r="C1465" i="1"/>
  <c r="L1465" i="1"/>
  <c r="M1465" i="1"/>
  <c r="N1465" i="1"/>
  <c r="O1465" i="1"/>
  <c r="P1465" i="1"/>
  <c r="Q1465" i="1"/>
  <c r="A1466" i="1"/>
  <c r="C1466" i="1"/>
  <c r="L1466" i="1"/>
  <c r="M1466" i="1"/>
  <c r="N1466" i="1"/>
  <c r="O1466" i="1"/>
  <c r="P1466" i="1"/>
  <c r="Q1466" i="1"/>
  <c r="A1467" i="1"/>
  <c r="C1467" i="1"/>
  <c r="L1467" i="1"/>
  <c r="M1467" i="1"/>
  <c r="N1467" i="1"/>
  <c r="O1467" i="1"/>
  <c r="P1467" i="1"/>
  <c r="Q1467" i="1"/>
  <c r="A1468" i="1"/>
  <c r="C1468" i="1"/>
  <c r="L1468" i="1"/>
  <c r="M1468" i="1"/>
  <c r="N1468" i="1"/>
  <c r="O1468" i="1"/>
  <c r="P1468" i="1"/>
  <c r="Q1468" i="1"/>
  <c r="A1469" i="1"/>
  <c r="C1469" i="1"/>
  <c r="L1469" i="1"/>
  <c r="M1469" i="1"/>
  <c r="N1469" i="1"/>
  <c r="O1469" i="1"/>
  <c r="P1469" i="1"/>
  <c r="Q1469" i="1"/>
  <c r="A1470" i="1"/>
  <c r="C1470" i="1"/>
  <c r="L1470" i="1"/>
  <c r="M1470" i="1"/>
  <c r="N1470" i="1"/>
  <c r="O1470" i="1"/>
  <c r="P1470" i="1"/>
  <c r="Q1470" i="1"/>
  <c r="A1471" i="1"/>
  <c r="C1471" i="1"/>
  <c r="L1471" i="1"/>
  <c r="M1471" i="1"/>
  <c r="N1471" i="1"/>
  <c r="O1471" i="1"/>
  <c r="P1471" i="1"/>
  <c r="Q1471" i="1"/>
  <c r="A1472" i="1"/>
  <c r="C1472" i="1"/>
  <c r="L1472" i="1"/>
  <c r="M1472" i="1"/>
  <c r="N1472" i="1"/>
  <c r="O1472" i="1"/>
  <c r="P1472" i="1"/>
  <c r="Q1472" i="1"/>
  <c r="A1473" i="1"/>
  <c r="C1473" i="1"/>
  <c r="L1473" i="1"/>
  <c r="M1473" i="1"/>
  <c r="N1473" i="1"/>
  <c r="O1473" i="1"/>
  <c r="P1473" i="1"/>
  <c r="Q1473" i="1"/>
  <c r="A1474" i="1"/>
  <c r="C1474" i="1"/>
  <c r="L1474" i="1"/>
  <c r="M1474" i="1"/>
  <c r="N1474" i="1"/>
  <c r="O1474" i="1"/>
  <c r="P1474" i="1"/>
  <c r="Q1474" i="1"/>
  <c r="A1475" i="1"/>
  <c r="C1475" i="1"/>
  <c r="L1475" i="1"/>
  <c r="M1475" i="1"/>
  <c r="N1475" i="1"/>
  <c r="O1475" i="1"/>
  <c r="P1475" i="1"/>
  <c r="Q1475" i="1"/>
  <c r="A1476" i="1"/>
  <c r="C1476" i="1"/>
  <c r="L1476" i="1"/>
  <c r="M1476" i="1"/>
  <c r="N1476" i="1"/>
  <c r="O1476" i="1"/>
  <c r="P1476" i="1"/>
  <c r="Q1476" i="1"/>
  <c r="A1477" i="1"/>
  <c r="C1477" i="1"/>
  <c r="L1477" i="1"/>
  <c r="M1477" i="1"/>
  <c r="N1477" i="1"/>
  <c r="O1477" i="1"/>
  <c r="P1477" i="1"/>
  <c r="Q1477" i="1"/>
  <c r="A1478" i="1"/>
  <c r="C1478" i="1"/>
  <c r="L1478" i="1"/>
  <c r="M1478" i="1"/>
  <c r="N1478" i="1"/>
  <c r="O1478" i="1"/>
  <c r="P1478" i="1"/>
  <c r="Q1478" i="1"/>
  <c r="A1479" i="1"/>
  <c r="C1479" i="1"/>
  <c r="L1479" i="1"/>
  <c r="M1479" i="1"/>
  <c r="N1479" i="1"/>
  <c r="O1479" i="1"/>
  <c r="P1479" i="1"/>
  <c r="Q1479" i="1"/>
  <c r="A1480" i="1"/>
  <c r="C1480" i="1"/>
  <c r="L1480" i="1"/>
  <c r="M1480" i="1"/>
  <c r="N1480" i="1"/>
  <c r="O1480" i="1"/>
  <c r="P1480" i="1"/>
  <c r="Q1480" i="1"/>
  <c r="A1481" i="1"/>
  <c r="C1481" i="1"/>
  <c r="L1481" i="1"/>
  <c r="M1481" i="1"/>
  <c r="N1481" i="1"/>
  <c r="O1481" i="1"/>
  <c r="P1481" i="1"/>
  <c r="Q1481" i="1"/>
  <c r="A1482" i="1"/>
  <c r="C1482" i="1"/>
  <c r="L1482" i="1"/>
  <c r="M1482" i="1"/>
  <c r="N1482" i="1"/>
  <c r="O1482" i="1"/>
  <c r="P1482" i="1"/>
  <c r="Q1482" i="1"/>
  <c r="A1483" i="1"/>
  <c r="C1483" i="1"/>
  <c r="L1483" i="1"/>
  <c r="M1483" i="1"/>
  <c r="N1483" i="1"/>
  <c r="O1483" i="1"/>
  <c r="P1483" i="1"/>
  <c r="Q1483" i="1"/>
  <c r="A1484" i="1"/>
  <c r="C1484" i="1"/>
  <c r="L1484" i="1"/>
  <c r="M1484" i="1"/>
  <c r="N1484" i="1"/>
  <c r="O1484" i="1"/>
  <c r="P1484" i="1"/>
  <c r="Q1484" i="1"/>
  <c r="A1485" i="1"/>
  <c r="C1485" i="1"/>
  <c r="L1485" i="1"/>
  <c r="M1485" i="1"/>
  <c r="N1485" i="1"/>
  <c r="O1485" i="1"/>
  <c r="P1485" i="1"/>
  <c r="Q1485" i="1"/>
  <c r="A1486" i="1"/>
  <c r="C1486" i="1"/>
  <c r="L1486" i="1"/>
  <c r="M1486" i="1"/>
  <c r="N1486" i="1"/>
  <c r="O1486" i="1"/>
  <c r="P1486" i="1"/>
  <c r="Q1486" i="1"/>
  <c r="A1487" i="1"/>
  <c r="C1487" i="1"/>
  <c r="L1487" i="1"/>
  <c r="M1487" i="1"/>
  <c r="N1487" i="1"/>
  <c r="O1487" i="1"/>
  <c r="P1487" i="1"/>
  <c r="Q1487" i="1"/>
  <c r="A1488" i="1"/>
  <c r="C1488" i="1"/>
  <c r="L1488" i="1"/>
  <c r="M1488" i="1"/>
  <c r="N1488" i="1"/>
  <c r="O1488" i="1"/>
  <c r="P1488" i="1"/>
  <c r="Q1488" i="1"/>
  <c r="A1489" i="1"/>
  <c r="C1489" i="1"/>
  <c r="L1489" i="1"/>
  <c r="M1489" i="1"/>
  <c r="N1489" i="1"/>
  <c r="O1489" i="1"/>
  <c r="P1489" i="1"/>
  <c r="Q1489" i="1"/>
  <c r="A1490" i="1"/>
  <c r="C1490" i="1"/>
  <c r="L1490" i="1"/>
  <c r="M1490" i="1"/>
  <c r="N1490" i="1"/>
  <c r="O1490" i="1"/>
  <c r="P1490" i="1"/>
  <c r="Q1490" i="1"/>
  <c r="A1491" i="1"/>
  <c r="C1491" i="1"/>
  <c r="L1491" i="1"/>
  <c r="M1491" i="1"/>
  <c r="N1491" i="1"/>
  <c r="O1491" i="1"/>
  <c r="P1491" i="1"/>
  <c r="Q1491" i="1"/>
  <c r="A1492" i="1"/>
  <c r="C1492" i="1"/>
  <c r="L1492" i="1"/>
  <c r="M1492" i="1"/>
  <c r="N1492" i="1"/>
  <c r="O1492" i="1"/>
  <c r="P1492" i="1"/>
  <c r="Q1492" i="1"/>
  <c r="A1493" i="1"/>
  <c r="C1493" i="1"/>
  <c r="L1493" i="1"/>
  <c r="M1493" i="1"/>
  <c r="N1493" i="1"/>
  <c r="O1493" i="1"/>
  <c r="P1493" i="1"/>
  <c r="Q1493" i="1"/>
  <c r="A1494" i="1"/>
  <c r="C1494" i="1"/>
  <c r="L1494" i="1"/>
  <c r="M1494" i="1"/>
  <c r="N1494" i="1"/>
  <c r="O1494" i="1"/>
  <c r="P1494" i="1"/>
  <c r="Q1494" i="1"/>
  <c r="A1495" i="1"/>
  <c r="C1495" i="1"/>
  <c r="L1495" i="1"/>
  <c r="M1495" i="1"/>
  <c r="N1495" i="1"/>
  <c r="O1495" i="1"/>
  <c r="P1495" i="1"/>
  <c r="Q1495" i="1"/>
  <c r="A1496" i="1"/>
  <c r="C1496" i="1"/>
  <c r="L1496" i="1"/>
  <c r="M1496" i="1"/>
  <c r="N1496" i="1"/>
  <c r="O1496" i="1"/>
  <c r="P1496" i="1"/>
  <c r="Q1496" i="1"/>
  <c r="A1497" i="1"/>
  <c r="C1497" i="1"/>
  <c r="L1497" i="1"/>
  <c r="M1497" i="1"/>
  <c r="N1497" i="1"/>
  <c r="O1497" i="1"/>
  <c r="P1497" i="1"/>
  <c r="Q1497" i="1"/>
  <c r="A1498" i="1"/>
  <c r="C1498" i="1"/>
  <c r="L1498" i="1"/>
  <c r="M1498" i="1"/>
  <c r="N1498" i="1"/>
  <c r="O1498" i="1"/>
  <c r="P1498" i="1"/>
  <c r="Q1498" i="1"/>
  <c r="A1499" i="1"/>
  <c r="C1499" i="1"/>
  <c r="L1499" i="1"/>
  <c r="M1499" i="1"/>
  <c r="N1499" i="1"/>
  <c r="O1499" i="1"/>
  <c r="P1499" i="1"/>
  <c r="Q1499" i="1"/>
  <c r="A1500" i="1"/>
  <c r="C1500" i="1"/>
  <c r="L1500" i="1"/>
  <c r="M1500" i="1"/>
  <c r="N1500" i="1"/>
  <c r="O1500" i="1"/>
  <c r="P1500" i="1"/>
  <c r="Q1500" i="1"/>
  <c r="A1501" i="1"/>
  <c r="C1501" i="1"/>
  <c r="L1501" i="1"/>
  <c r="M1501" i="1"/>
  <c r="N1501" i="1"/>
  <c r="O1501" i="1"/>
  <c r="P1501" i="1"/>
  <c r="Q1501" i="1"/>
  <c r="A1502" i="1"/>
  <c r="C1502" i="1"/>
  <c r="L1502" i="1"/>
  <c r="M1502" i="1"/>
  <c r="N1502" i="1"/>
  <c r="O1502" i="1"/>
  <c r="P1502" i="1"/>
  <c r="Q1502" i="1"/>
  <c r="A1503" i="1"/>
  <c r="C1503" i="1"/>
  <c r="L1503" i="1"/>
  <c r="M1503" i="1"/>
  <c r="N1503" i="1"/>
  <c r="O1503" i="1"/>
  <c r="P1503" i="1"/>
  <c r="Q1503" i="1"/>
  <c r="A1504" i="1"/>
  <c r="C1504" i="1"/>
  <c r="L1504" i="1"/>
  <c r="M1504" i="1"/>
  <c r="N1504" i="1"/>
  <c r="O1504" i="1"/>
  <c r="P1504" i="1"/>
  <c r="Q1504" i="1"/>
  <c r="A1505" i="1"/>
  <c r="C1505" i="1"/>
  <c r="L1505" i="1"/>
  <c r="M1505" i="1"/>
  <c r="N1505" i="1"/>
  <c r="O1505" i="1"/>
  <c r="P1505" i="1"/>
  <c r="Q1505" i="1"/>
  <c r="A1506" i="1"/>
  <c r="C1506" i="1"/>
  <c r="L1506" i="1"/>
  <c r="M1506" i="1"/>
  <c r="N1506" i="1"/>
  <c r="O1506" i="1"/>
  <c r="P1506" i="1"/>
  <c r="Q1506" i="1"/>
  <c r="A1507" i="1"/>
  <c r="C1507" i="1"/>
  <c r="L1507" i="1"/>
  <c r="M1507" i="1"/>
  <c r="N1507" i="1"/>
  <c r="O1507" i="1"/>
  <c r="P1507" i="1"/>
  <c r="Q1507" i="1"/>
  <c r="A1508" i="1"/>
  <c r="C1508" i="1"/>
  <c r="L1508" i="1"/>
  <c r="M1508" i="1"/>
  <c r="N1508" i="1"/>
  <c r="O1508" i="1"/>
  <c r="P1508" i="1"/>
  <c r="Q1508" i="1"/>
  <c r="A1509" i="1"/>
  <c r="C1509" i="1"/>
  <c r="L1509" i="1"/>
  <c r="M1509" i="1"/>
  <c r="N1509" i="1"/>
  <c r="O1509" i="1"/>
  <c r="P1509" i="1"/>
  <c r="Q1509" i="1"/>
  <c r="A1510" i="1"/>
  <c r="C1510" i="1"/>
  <c r="L1510" i="1"/>
  <c r="M1510" i="1"/>
  <c r="N1510" i="1"/>
  <c r="O1510" i="1"/>
  <c r="P1510" i="1"/>
  <c r="Q1510" i="1"/>
  <c r="A1511" i="1"/>
  <c r="C1511" i="1"/>
  <c r="L1511" i="1"/>
  <c r="M1511" i="1"/>
  <c r="N1511" i="1"/>
  <c r="O1511" i="1"/>
  <c r="P1511" i="1"/>
  <c r="Q1511" i="1"/>
  <c r="A1512" i="1"/>
  <c r="C1512" i="1"/>
  <c r="L1512" i="1"/>
  <c r="M1512" i="1"/>
  <c r="N1512" i="1"/>
  <c r="O1512" i="1"/>
  <c r="P1512" i="1"/>
  <c r="Q1512" i="1"/>
  <c r="A1513" i="1"/>
  <c r="C1513" i="1"/>
  <c r="L1513" i="1"/>
  <c r="M1513" i="1"/>
  <c r="N1513" i="1"/>
  <c r="O1513" i="1"/>
  <c r="P1513" i="1"/>
  <c r="Q1513" i="1"/>
  <c r="A1514" i="1"/>
  <c r="C1514" i="1"/>
  <c r="L1514" i="1"/>
  <c r="M1514" i="1"/>
  <c r="N1514" i="1"/>
  <c r="O1514" i="1"/>
  <c r="P1514" i="1"/>
  <c r="Q1514" i="1"/>
  <c r="A1515" i="1"/>
  <c r="C1515" i="1"/>
  <c r="L1515" i="1"/>
  <c r="M1515" i="1"/>
  <c r="N1515" i="1"/>
  <c r="O1515" i="1"/>
  <c r="P1515" i="1"/>
  <c r="Q1515" i="1"/>
  <c r="A1516" i="1"/>
  <c r="C1516" i="1"/>
  <c r="L1516" i="1"/>
  <c r="M1516" i="1"/>
  <c r="N1516" i="1"/>
  <c r="O1516" i="1"/>
  <c r="P1516" i="1"/>
  <c r="Q1516" i="1"/>
  <c r="A1517" i="1"/>
  <c r="C1517" i="1"/>
  <c r="L1517" i="1"/>
  <c r="M1517" i="1"/>
  <c r="N1517" i="1"/>
  <c r="O1517" i="1"/>
  <c r="P1517" i="1"/>
  <c r="Q1517" i="1"/>
  <c r="A1518" i="1"/>
  <c r="C1518" i="1"/>
  <c r="L1518" i="1"/>
  <c r="M1518" i="1"/>
  <c r="N1518" i="1"/>
  <c r="O1518" i="1"/>
  <c r="P1518" i="1"/>
  <c r="Q1518" i="1"/>
  <c r="A1519" i="1"/>
  <c r="C1519" i="1"/>
  <c r="L1519" i="1"/>
  <c r="M1519" i="1"/>
  <c r="N1519" i="1"/>
  <c r="O1519" i="1"/>
  <c r="P1519" i="1"/>
  <c r="Q1519" i="1"/>
  <c r="A1520" i="1"/>
  <c r="C1520" i="1"/>
  <c r="L1520" i="1"/>
  <c r="M1520" i="1"/>
  <c r="N1520" i="1"/>
  <c r="O1520" i="1"/>
  <c r="P1520" i="1"/>
  <c r="Q1520" i="1"/>
  <c r="A1521" i="1"/>
  <c r="C1521" i="1"/>
  <c r="L1521" i="1"/>
  <c r="M1521" i="1"/>
  <c r="N1521" i="1"/>
  <c r="O1521" i="1"/>
  <c r="P1521" i="1"/>
  <c r="Q1521" i="1"/>
  <c r="A1522" i="1"/>
  <c r="C1522" i="1"/>
  <c r="L1522" i="1"/>
  <c r="M1522" i="1"/>
  <c r="N1522" i="1"/>
  <c r="O1522" i="1"/>
  <c r="P1522" i="1"/>
  <c r="Q1522" i="1"/>
  <c r="A1523" i="1"/>
  <c r="C1523" i="1"/>
  <c r="L1523" i="1"/>
  <c r="M1523" i="1"/>
  <c r="N1523" i="1"/>
  <c r="O1523" i="1"/>
  <c r="P1523" i="1"/>
  <c r="Q1523" i="1"/>
  <c r="A1524" i="1"/>
  <c r="C1524" i="1"/>
  <c r="L1524" i="1"/>
  <c r="M1524" i="1"/>
  <c r="N1524" i="1"/>
  <c r="O1524" i="1"/>
  <c r="P1524" i="1"/>
  <c r="Q1524" i="1"/>
  <c r="A1525" i="1"/>
  <c r="C1525" i="1"/>
  <c r="L1525" i="1"/>
  <c r="M1525" i="1"/>
  <c r="N1525" i="1"/>
  <c r="O1525" i="1"/>
  <c r="P1525" i="1"/>
  <c r="Q1525" i="1"/>
  <c r="A1526" i="1"/>
  <c r="C1526" i="1"/>
  <c r="L1526" i="1"/>
  <c r="M1526" i="1"/>
  <c r="N1526" i="1"/>
  <c r="O1526" i="1"/>
  <c r="P1526" i="1"/>
  <c r="Q1526" i="1"/>
  <c r="A1527" i="1"/>
  <c r="C1527" i="1"/>
  <c r="L1527" i="1"/>
  <c r="M1527" i="1"/>
  <c r="N1527" i="1"/>
  <c r="O1527" i="1"/>
  <c r="P1527" i="1"/>
  <c r="Q1527" i="1"/>
  <c r="A1528" i="1"/>
  <c r="C1528" i="1"/>
  <c r="L1528" i="1"/>
  <c r="M1528" i="1"/>
  <c r="N1528" i="1"/>
  <c r="O1528" i="1"/>
  <c r="P1528" i="1"/>
  <c r="Q1528" i="1"/>
  <c r="A1529" i="1"/>
  <c r="C1529" i="1"/>
  <c r="L1529" i="1"/>
  <c r="M1529" i="1"/>
  <c r="N1529" i="1"/>
  <c r="O1529" i="1"/>
  <c r="P1529" i="1"/>
  <c r="Q1529" i="1"/>
  <c r="A1530" i="1"/>
  <c r="C1530" i="1"/>
  <c r="L1530" i="1"/>
  <c r="M1530" i="1"/>
  <c r="N1530" i="1"/>
  <c r="O1530" i="1"/>
  <c r="P1530" i="1"/>
  <c r="Q1530" i="1"/>
  <c r="A1531" i="1"/>
  <c r="C1531" i="1"/>
  <c r="L1531" i="1"/>
  <c r="M1531" i="1"/>
  <c r="N1531" i="1"/>
  <c r="O1531" i="1"/>
  <c r="P1531" i="1"/>
  <c r="Q1531" i="1"/>
  <c r="A1532" i="1"/>
  <c r="C1532" i="1"/>
  <c r="L1532" i="1"/>
  <c r="M1532" i="1"/>
  <c r="N1532" i="1"/>
  <c r="O1532" i="1"/>
  <c r="P1532" i="1"/>
  <c r="Q1532" i="1"/>
  <c r="A1533" i="1"/>
  <c r="C1533" i="1"/>
  <c r="L1533" i="1"/>
  <c r="M1533" i="1"/>
  <c r="N1533" i="1"/>
  <c r="O1533" i="1"/>
  <c r="P1533" i="1"/>
  <c r="Q1533" i="1"/>
  <c r="A1534" i="1"/>
  <c r="C1534" i="1"/>
  <c r="L1534" i="1"/>
  <c r="M1534" i="1"/>
  <c r="N1534" i="1"/>
  <c r="O1534" i="1"/>
  <c r="P1534" i="1"/>
  <c r="Q1534" i="1"/>
  <c r="A1535" i="1"/>
  <c r="C1535" i="1"/>
  <c r="L1535" i="1"/>
  <c r="M1535" i="1"/>
  <c r="N1535" i="1"/>
  <c r="O1535" i="1"/>
  <c r="P1535" i="1"/>
  <c r="Q1535" i="1"/>
  <c r="A1536" i="1"/>
  <c r="C1536" i="1"/>
  <c r="L1536" i="1"/>
  <c r="M1536" i="1"/>
  <c r="N1536" i="1"/>
  <c r="O1536" i="1"/>
  <c r="P1536" i="1"/>
  <c r="Q1536" i="1"/>
  <c r="A1537" i="1"/>
  <c r="C1537" i="1"/>
  <c r="L1537" i="1"/>
  <c r="M1537" i="1"/>
  <c r="N1537" i="1"/>
  <c r="O1537" i="1"/>
  <c r="P1537" i="1"/>
  <c r="Q1537" i="1"/>
  <c r="A1538" i="1"/>
  <c r="C1538" i="1"/>
  <c r="L1538" i="1"/>
  <c r="M1538" i="1"/>
  <c r="N1538" i="1"/>
  <c r="O1538" i="1"/>
  <c r="P1538" i="1"/>
  <c r="Q1538" i="1"/>
  <c r="A1539" i="1"/>
  <c r="C1539" i="1"/>
  <c r="L1539" i="1"/>
  <c r="M1539" i="1"/>
  <c r="N1539" i="1"/>
  <c r="O1539" i="1"/>
  <c r="P1539" i="1"/>
  <c r="Q1539" i="1"/>
  <c r="A1540" i="1"/>
  <c r="C1540" i="1"/>
  <c r="L1540" i="1"/>
  <c r="M1540" i="1"/>
  <c r="N1540" i="1"/>
  <c r="O1540" i="1"/>
  <c r="P1540" i="1"/>
  <c r="Q1540" i="1"/>
  <c r="A1541" i="1"/>
  <c r="C1541" i="1"/>
  <c r="L1541" i="1"/>
  <c r="M1541" i="1"/>
  <c r="N1541" i="1"/>
  <c r="O1541" i="1"/>
  <c r="P1541" i="1"/>
  <c r="Q1541" i="1"/>
  <c r="A1542" i="1"/>
  <c r="C1542" i="1"/>
  <c r="L1542" i="1"/>
  <c r="M1542" i="1"/>
  <c r="N1542" i="1"/>
  <c r="O1542" i="1"/>
  <c r="P1542" i="1"/>
  <c r="Q1542" i="1"/>
  <c r="A1543" i="1"/>
  <c r="C1543" i="1"/>
  <c r="L1543" i="1"/>
  <c r="M1543" i="1"/>
  <c r="N1543" i="1"/>
  <c r="O1543" i="1"/>
  <c r="P1543" i="1"/>
  <c r="Q1543" i="1"/>
  <c r="A1544" i="1"/>
  <c r="C1544" i="1"/>
  <c r="L1544" i="1"/>
  <c r="M1544" i="1"/>
  <c r="N1544" i="1"/>
  <c r="O1544" i="1"/>
  <c r="P1544" i="1"/>
  <c r="Q1544" i="1"/>
  <c r="A1545" i="1"/>
  <c r="C1545" i="1"/>
  <c r="L1545" i="1"/>
  <c r="M1545" i="1"/>
  <c r="N1545" i="1"/>
  <c r="O1545" i="1"/>
  <c r="P1545" i="1"/>
  <c r="Q1545" i="1"/>
  <c r="A1546" i="1"/>
  <c r="C1546" i="1"/>
  <c r="L1546" i="1"/>
  <c r="M1546" i="1"/>
  <c r="N1546" i="1"/>
  <c r="O1546" i="1"/>
  <c r="P1546" i="1"/>
  <c r="Q1546" i="1"/>
  <c r="A1547" i="1"/>
  <c r="C1547" i="1"/>
  <c r="L1547" i="1"/>
  <c r="M1547" i="1"/>
  <c r="N1547" i="1"/>
  <c r="O1547" i="1"/>
  <c r="P1547" i="1"/>
  <c r="Q1547" i="1"/>
  <c r="A1548" i="1"/>
  <c r="C1548" i="1"/>
  <c r="L1548" i="1"/>
  <c r="M1548" i="1"/>
  <c r="N1548" i="1"/>
  <c r="O1548" i="1"/>
  <c r="P1548" i="1"/>
  <c r="Q1548" i="1"/>
  <c r="A1549" i="1"/>
  <c r="C1549" i="1"/>
  <c r="L1549" i="1"/>
  <c r="M1549" i="1"/>
  <c r="N1549" i="1"/>
  <c r="O1549" i="1"/>
  <c r="P1549" i="1"/>
  <c r="Q1549" i="1"/>
  <c r="A1550" i="1"/>
  <c r="C1550" i="1"/>
  <c r="L1550" i="1"/>
  <c r="M1550" i="1"/>
  <c r="N1550" i="1"/>
  <c r="O1550" i="1"/>
  <c r="P1550" i="1"/>
  <c r="Q1550" i="1"/>
  <c r="A1551" i="1"/>
  <c r="C1551" i="1"/>
  <c r="L1551" i="1"/>
  <c r="M1551" i="1"/>
  <c r="N1551" i="1"/>
  <c r="O1551" i="1"/>
  <c r="P1551" i="1"/>
  <c r="Q1551" i="1"/>
  <c r="A1552" i="1"/>
  <c r="C1552" i="1"/>
  <c r="L1552" i="1"/>
  <c r="M1552" i="1"/>
  <c r="N1552" i="1"/>
  <c r="O1552" i="1"/>
  <c r="P1552" i="1"/>
  <c r="Q1552" i="1"/>
  <c r="A1553" i="1"/>
  <c r="C1553" i="1"/>
  <c r="L1553" i="1"/>
  <c r="M1553" i="1"/>
  <c r="N1553" i="1"/>
  <c r="O1553" i="1"/>
  <c r="P1553" i="1"/>
  <c r="Q1553" i="1"/>
  <c r="A1554" i="1"/>
  <c r="C1554" i="1"/>
  <c r="L1554" i="1"/>
  <c r="M1554" i="1"/>
  <c r="N1554" i="1"/>
  <c r="O1554" i="1"/>
  <c r="P1554" i="1"/>
  <c r="Q1554" i="1"/>
  <c r="A1555" i="1"/>
  <c r="C1555" i="1"/>
  <c r="L1555" i="1"/>
  <c r="M1555" i="1"/>
  <c r="N1555" i="1"/>
  <c r="O1555" i="1"/>
  <c r="P1555" i="1"/>
  <c r="Q1555" i="1"/>
  <c r="A1556" i="1"/>
  <c r="C1556" i="1"/>
  <c r="L1556" i="1"/>
  <c r="M1556" i="1"/>
  <c r="N1556" i="1"/>
  <c r="O1556" i="1"/>
  <c r="P1556" i="1"/>
  <c r="Q1556" i="1"/>
  <c r="A1557" i="1"/>
  <c r="C1557" i="1"/>
  <c r="L1557" i="1"/>
  <c r="M1557" i="1"/>
  <c r="N1557" i="1"/>
  <c r="O1557" i="1"/>
  <c r="P1557" i="1"/>
  <c r="Q1557" i="1"/>
  <c r="A1558" i="1"/>
  <c r="C1558" i="1"/>
  <c r="L1558" i="1"/>
  <c r="M1558" i="1"/>
  <c r="N1558" i="1"/>
  <c r="O1558" i="1"/>
  <c r="P1558" i="1"/>
  <c r="Q1558" i="1"/>
  <c r="A1559" i="1"/>
  <c r="C1559" i="1"/>
  <c r="L1559" i="1"/>
  <c r="M1559" i="1"/>
  <c r="N1559" i="1"/>
  <c r="O1559" i="1"/>
  <c r="P1559" i="1"/>
  <c r="Q1559" i="1"/>
  <c r="A1560" i="1"/>
  <c r="C1560" i="1"/>
  <c r="L1560" i="1"/>
  <c r="M1560" i="1"/>
  <c r="N1560" i="1"/>
  <c r="O1560" i="1"/>
  <c r="P1560" i="1"/>
  <c r="Q1560" i="1"/>
  <c r="A1561" i="1"/>
  <c r="C1561" i="1"/>
  <c r="L1561" i="1"/>
  <c r="M1561" i="1"/>
  <c r="N1561" i="1"/>
  <c r="O1561" i="1"/>
  <c r="P1561" i="1"/>
  <c r="Q1561" i="1"/>
  <c r="A1562" i="1"/>
  <c r="C1562" i="1"/>
  <c r="L1562" i="1"/>
  <c r="M1562" i="1"/>
  <c r="N1562" i="1"/>
  <c r="O1562" i="1"/>
  <c r="P1562" i="1"/>
  <c r="Q1562" i="1"/>
  <c r="A1563" i="1"/>
  <c r="C1563" i="1"/>
  <c r="L1563" i="1"/>
  <c r="M1563" i="1"/>
  <c r="N1563" i="1"/>
  <c r="O1563" i="1"/>
  <c r="P1563" i="1"/>
  <c r="Q1563" i="1"/>
  <c r="A1564" i="1"/>
  <c r="C1564" i="1"/>
  <c r="L1564" i="1"/>
  <c r="M1564" i="1"/>
  <c r="N1564" i="1"/>
  <c r="O1564" i="1"/>
  <c r="P1564" i="1"/>
  <c r="Q1564" i="1"/>
  <c r="A1565" i="1"/>
  <c r="C1565" i="1"/>
  <c r="L1565" i="1"/>
  <c r="M1565" i="1"/>
  <c r="N1565" i="1"/>
  <c r="O1565" i="1"/>
  <c r="P1565" i="1"/>
  <c r="Q1565" i="1"/>
  <c r="A1566" i="1"/>
  <c r="C1566" i="1"/>
  <c r="L1566" i="1"/>
  <c r="M1566" i="1"/>
  <c r="N1566" i="1"/>
  <c r="O1566" i="1"/>
  <c r="P1566" i="1"/>
  <c r="Q1566" i="1"/>
  <c r="A1567" i="1"/>
  <c r="C1567" i="1"/>
  <c r="L1567" i="1"/>
  <c r="M1567" i="1"/>
  <c r="N1567" i="1"/>
  <c r="O1567" i="1"/>
  <c r="P1567" i="1"/>
  <c r="Q1567" i="1"/>
  <c r="A1568" i="1"/>
  <c r="C1568" i="1"/>
  <c r="L1568" i="1"/>
  <c r="M1568" i="1"/>
  <c r="N1568" i="1"/>
  <c r="O1568" i="1"/>
  <c r="P1568" i="1"/>
  <c r="Q1568" i="1"/>
  <c r="A1569" i="1"/>
  <c r="C1569" i="1"/>
  <c r="L1569" i="1"/>
  <c r="M1569" i="1"/>
  <c r="N1569" i="1"/>
  <c r="O1569" i="1"/>
  <c r="P1569" i="1"/>
  <c r="Q1569" i="1"/>
  <c r="A1570" i="1"/>
  <c r="C1570" i="1"/>
  <c r="L1570" i="1"/>
  <c r="M1570" i="1"/>
  <c r="N1570" i="1"/>
  <c r="O1570" i="1"/>
  <c r="P1570" i="1"/>
  <c r="Q1570" i="1"/>
  <c r="A1571" i="1"/>
  <c r="C1571" i="1"/>
  <c r="L1571" i="1"/>
  <c r="M1571" i="1"/>
  <c r="N1571" i="1"/>
  <c r="O1571" i="1"/>
  <c r="P1571" i="1"/>
  <c r="Q1571" i="1"/>
  <c r="A1572" i="1"/>
  <c r="C1572" i="1"/>
  <c r="L1572" i="1"/>
  <c r="M1572" i="1"/>
  <c r="N1572" i="1"/>
  <c r="O1572" i="1"/>
  <c r="P1572" i="1"/>
  <c r="Q1572" i="1"/>
  <c r="A1573" i="1"/>
  <c r="C1573" i="1"/>
  <c r="L1573" i="1"/>
  <c r="M1573" i="1"/>
  <c r="N1573" i="1"/>
  <c r="O1573" i="1"/>
  <c r="P1573" i="1"/>
  <c r="Q1573" i="1"/>
  <c r="A1574" i="1"/>
  <c r="C1574" i="1"/>
  <c r="L1574" i="1"/>
  <c r="M1574" i="1"/>
  <c r="N1574" i="1"/>
  <c r="O1574" i="1"/>
  <c r="P1574" i="1"/>
  <c r="Q1574" i="1"/>
  <c r="A1575" i="1"/>
  <c r="C1575" i="1"/>
  <c r="L1575" i="1"/>
  <c r="M1575" i="1"/>
  <c r="N1575" i="1"/>
  <c r="O1575" i="1"/>
  <c r="P1575" i="1"/>
  <c r="Q1575" i="1"/>
  <c r="A1576" i="1"/>
  <c r="C1576" i="1"/>
  <c r="L1576" i="1"/>
  <c r="M1576" i="1"/>
  <c r="N1576" i="1"/>
  <c r="O1576" i="1"/>
  <c r="P1576" i="1"/>
  <c r="Q1576" i="1"/>
  <c r="A1577" i="1"/>
  <c r="C1577" i="1"/>
  <c r="L1577" i="1"/>
  <c r="M1577" i="1"/>
  <c r="N1577" i="1"/>
  <c r="O1577" i="1"/>
  <c r="P1577" i="1"/>
  <c r="Q1577" i="1"/>
  <c r="A1578" i="1"/>
  <c r="C1578" i="1"/>
  <c r="L1578" i="1"/>
  <c r="M1578" i="1"/>
  <c r="N1578" i="1"/>
  <c r="O1578" i="1"/>
  <c r="P1578" i="1"/>
  <c r="Q1578" i="1"/>
  <c r="A1579" i="1"/>
  <c r="C1579" i="1"/>
  <c r="L1579" i="1"/>
  <c r="M1579" i="1"/>
  <c r="N1579" i="1"/>
  <c r="O1579" i="1"/>
  <c r="P1579" i="1"/>
  <c r="Q1579" i="1"/>
  <c r="A1580" i="1"/>
  <c r="C1580" i="1"/>
  <c r="L1580" i="1"/>
  <c r="M1580" i="1"/>
  <c r="N1580" i="1"/>
  <c r="O1580" i="1"/>
  <c r="P1580" i="1"/>
  <c r="Q1580" i="1"/>
  <c r="A1581" i="1"/>
  <c r="C1581" i="1"/>
  <c r="L1581" i="1"/>
  <c r="M1581" i="1"/>
  <c r="N1581" i="1"/>
  <c r="O1581" i="1"/>
  <c r="P1581" i="1"/>
  <c r="Q1581" i="1"/>
  <c r="A1582" i="1"/>
  <c r="C1582" i="1"/>
  <c r="L1582" i="1"/>
  <c r="M1582" i="1"/>
  <c r="N1582" i="1"/>
  <c r="O1582" i="1"/>
  <c r="P1582" i="1"/>
  <c r="Q1582" i="1"/>
  <c r="A1583" i="1"/>
  <c r="C1583" i="1"/>
  <c r="L1583" i="1"/>
  <c r="M1583" i="1"/>
  <c r="N1583" i="1"/>
  <c r="O1583" i="1"/>
  <c r="P1583" i="1"/>
  <c r="Q1583" i="1"/>
  <c r="A1584" i="1"/>
  <c r="C1584" i="1"/>
  <c r="L1584" i="1"/>
  <c r="M1584" i="1"/>
  <c r="N1584" i="1"/>
  <c r="O1584" i="1"/>
  <c r="P1584" i="1"/>
  <c r="Q1584" i="1"/>
  <c r="A1585" i="1"/>
  <c r="C1585" i="1"/>
  <c r="L1585" i="1"/>
  <c r="M1585" i="1"/>
  <c r="N1585" i="1"/>
  <c r="O1585" i="1"/>
  <c r="P1585" i="1"/>
  <c r="Q1585" i="1"/>
  <c r="A1586" i="1"/>
  <c r="C1586" i="1"/>
  <c r="L1586" i="1"/>
  <c r="M1586" i="1"/>
  <c r="N1586" i="1"/>
  <c r="O1586" i="1"/>
  <c r="P1586" i="1"/>
  <c r="Q1586" i="1"/>
  <c r="A1587" i="1"/>
  <c r="C1587" i="1"/>
  <c r="L1587" i="1"/>
  <c r="M1587" i="1"/>
  <c r="N1587" i="1"/>
  <c r="O1587" i="1"/>
  <c r="P1587" i="1"/>
  <c r="Q1587" i="1"/>
  <c r="A1588" i="1"/>
  <c r="C1588" i="1"/>
  <c r="L1588" i="1"/>
  <c r="M1588" i="1"/>
  <c r="N1588" i="1"/>
  <c r="O1588" i="1"/>
  <c r="P1588" i="1"/>
  <c r="Q1588" i="1"/>
  <c r="A1589" i="1"/>
  <c r="C1589" i="1"/>
  <c r="L1589" i="1"/>
  <c r="M1589" i="1"/>
  <c r="N1589" i="1"/>
  <c r="O1589" i="1"/>
  <c r="P1589" i="1"/>
  <c r="Q1589" i="1"/>
  <c r="A1590" i="1"/>
  <c r="C1590" i="1"/>
  <c r="L1590" i="1"/>
  <c r="M1590" i="1"/>
  <c r="N1590" i="1"/>
  <c r="O1590" i="1"/>
  <c r="P1590" i="1"/>
  <c r="Q1590" i="1"/>
  <c r="A1591" i="1"/>
  <c r="C1591" i="1"/>
  <c r="L1591" i="1"/>
  <c r="M1591" i="1"/>
  <c r="N1591" i="1"/>
  <c r="O1591" i="1"/>
  <c r="P1591" i="1"/>
  <c r="Q1591" i="1"/>
  <c r="A1592" i="1"/>
  <c r="C1592" i="1"/>
  <c r="L1592" i="1"/>
  <c r="M1592" i="1"/>
  <c r="N1592" i="1"/>
  <c r="O1592" i="1"/>
  <c r="P1592" i="1"/>
  <c r="Q1592" i="1"/>
  <c r="A1593" i="1"/>
  <c r="C1593" i="1"/>
  <c r="L1593" i="1"/>
  <c r="M1593" i="1"/>
  <c r="N1593" i="1"/>
  <c r="O1593" i="1"/>
  <c r="P1593" i="1"/>
  <c r="Q1593" i="1"/>
  <c r="A1594" i="1"/>
  <c r="C1594" i="1"/>
  <c r="L1594" i="1"/>
  <c r="M1594" i="1"/>
  <c r="N1594" i="1"/>
  <c r="O1594" i="1"/>
  <c r="P1594" i="1"/>
  <c r="Q1594" i="1"/>
  <c r="A1595" i="1"/>
  <c r="C1595" i="1"/>
  <c r="L1595" i="1"/>
  <c r="M1595" i="1"/>
  <c r="N1595" i="1"/>
  <c r="O1595" i="1"/>
  <c r="P1595" i="1"/>
  <c r="Q1595" i="1"/>
  <c r="A1596" i="1"/>
  <c r="C1596" i="1"/>
  <c r="L1596" i="1"/>
  <c r="M1596" i="1"/>
  <c r="N1596" i="1"/>
  <c r="O1596" i="1"/>
  <c r="P1596" i="1"/>
  <c r="Q1596" i="1"/>
  <c r="A1597" i="1"/>
  <c r="C1597" i="1"/>
  <c r="L1597" i="1"/>
  <c r="M1597" i="1"/>
  <c r="N1597" i="1"/>
  <c r="O1597" i="1"/>
  <c r="P1597" i="1"/>
  <c r="Q1597" i="1"/>
  <c r="A1598" i="1"/>
  <c r="C1598" i="1"/>
  <c r="L1598" i="1"/>
  <c r="M1598" i="1"/>
  <c r="N1598" i="1"/>
  <c r="O1598" i="1"/>
  <c r="P1598" i="1"/>
  <c r="Q1598" i="1"/>
  <c r="A1599" i="1"/>
  <c r="C1599" i="1"/>
  <c r="L1599" i="1"/>
  <c r="M1599" i="1"/>
  <c r="N1599" i="1"/>
  <c r="O1599" i="1"/>
  <c r="P1599" i="1"/>
  <c r="Q1599" i="1"/>
  <c r="A1600" i="1"/>
  <c r="C1600" i="1"/>
  <c r="L1600" i="1"/>
  <c r="M1600" i="1"/>
  <c r="N1600" i="1"/>
  <c r="O1600" i="1"/>
  <c r="P1600" i="1"/>
  <c r="Q1600" i="1"/>
  <c r="A1601" i="1"/>
  <c r="C1601" i="1"/>
  <c r="L1601" i="1"/>
  <c r="M1601" i="1"/>
  <c r="N1601" i="1"/>
  <c r="O1601" i="1"/>
  <c r="P1601" i="1"/>
  <c r="Q1601" i="1"/>
  <c r="A1602" i="1"/>
  <c r="C1602" i="1"/>
  <c r="L1602" i="1"/>
  <c r="M1602" i="1"/>
  <c r="N1602" i="1"/>
  <c r="O1602" i="1"/>
  <c r="P1602" i="1"/>
  <c r="Q1602" i="1"/>
  <c r="A1603" i="1"/>
  <c r="C1603" i="1"/>
  <c r="L1603" i="1"/>
  <c r="M1603" i="1"/>
  <c r="N1603" i="1"/>
  <c r="O1603" i="1"/>
  <c r="P1603" i="1"/>
  <c r="Q1603" i="1"/>
  <c r="A1604" i="1"/>
  <c r="C1604" i="1"/>
  <c r="L1604" i="1"/>
  <c r="M1604" i="1"/>
  <c r="N1604" i="1"/>
  <c r="O1604" i="1"/>
  <c r="P1604" i="1"/>
  <c r="Q1604" i="1"/>
  <c r="A1605" i="1"/>
  <c r="C1605" i="1"/>
  <c r="L1605" i="1"/>
  <c r="M1605" i="1"/>
  <c r="N1605" i="1"/>
  <c r="O1605" i="1"/>
  <c r="P1605" i="1"/>
  <c r="Q1605" i="1"/>
  <c r="A1606" i="1"/>
  <c r="C1606" i="1"/>
  <c r="L1606" i="1"/>
  <c r="M1606" i="1"/>
  <c r="N1606" i="1"/>
  <c r="O1606" i="1"/>
  <c r="P1606" i="1"/>
  <c r="Q1606" i="1"/>
  <c r="A1607" i="1"/>
  <c r="C1607" i="1"/>
  <c r="L1607" i="1"/>
  <c r="M1607" i="1"/>
  <c r="N1607" i="1"/>
  <c r="O1607" i="1"/>
  <c r="P1607" i="1"/>
  <c r="Q1607" i="1"/>
  <c r="A1608" i="1"/>
  <c r="C1608" i="1"/>
  <c r="L1608" i="1"/>
  <c r="M1608" i="1"/>
  <c r="N1608" i="1"/>
  <c r="O1608" i="1"/>
  <c r="P1608" i="1"/>
  <c r="Q1608" i="1"/>
  <c r="A1609" i="1"/>
  <c r="C1609" i="1"/>
  <c r="L1609" i="1"/>
  <c r="M1609" i="1"/>
  <c r="N1609" i="1"/>
  <c r="O1609" i="1"/>
  <c r="P1609" i="1"/>
  <c r="Q1609" i="1"/>
  <c r="A1610" i="1"/>
  <c r="C1610" i="1"/>
  <c r="L1610" i="1"/>
  <c r="M1610" i="1"/>
  <c r="N1610" i="1"/>
  <c r="O1610" i="1"/>
  <c r="P1610" i="1"/>
  <c r="Q1610" i="1"/>
  <c r="A1611" i="1"/>
  <c r="C1611" i="1"/>
  <c r="L1611" i="1"/>
  <c r="M1611" i="1"/>
  <c r="N1611" i="1"/>
  <c r="O1611" i="1"/>
  <c r="P1611" i="1"/>
  <c r="Q1611" i="1"/>
  <c r="A1612" i="1"/>
  <c r="C1612" i="1"/>
  <c r="L1612" i="1"/>
  <c r="M1612" i="1"/>
  <c r="N1612" i="1"/>
  <c r="O1612" i="1"/>
  <c r="P1612" i="1"/>
  <c r="Q1612" i="1"/>
  <c r="A1613" i="1"/>
  <c r="C1613" i="1"/>
  <c r="L1613" i="1"/>
  <c r="M1613" i="1"/>
  <c r="N1613" i="1"/>
  <c r="O1613" i="1"/>
  <c r="P1613" i="1"/>
  <c r="Q1613" i="1"/>
  <c r="A1614" i="1"/>
  <c r="C1614" i="1"/>
  <c r="L1614" i="1"/>
  <c r="M1614" i="1"/>
  <c r="N1614" i="1"/>
  <c r="O1614" i="1"/>
  <c r="P1614" i="1"/>
  <c r="Q1614" i="1"/>
  <c r="A1615" i="1"/>
  <c r="C1615" i="1"/>
  <c r="L1615" i="1"/>
  <c r="M1615" i="1"/>
  <c r="N1615" i="1"/>
  <c r="O1615" i="1"/>
  <c r="P1615" i="1"/>
  <c r="Q1615" i="1"/>
  <c r="A1616" i="1"/>
  <c r="C1616" i="1"/>
  <c r="L1616" i="1"/>
  <c r="M1616" i="1"/>
  <c r="N1616" i="1"/>
  <c r="O1616" i="1"/>
  <c r="P1616" i="1"/>
  <c r="Q1616" i="1"/>
  <c r="A1617" i="1"/>
  <c r="C1617" i="1"/>
  <c r="L1617" i="1"/>
  <c r="M1617" i="1"/>
  <c r="N1617" i="1"/>
  <c r="O1617" i="1"/>
  <c r="P1617" i="1"/>
  <c r="Q1617" i="1"/>
  <c r="A1618" i="1"/>
  <c r="C1618" i="1"/>
  <c r="L1618" i="1"/>
  <c r="M1618" i="1"/>
  <c r="N1618" i="1"/>
  <c r="O1618" i="1"/>
  <c r="P1618" i="1"/>
  <c r="Q1618" i="1"/>
  <c r="A1619" i="1"/>
  <c r="C1619" i="1"/>
  <c r="L1619" i="1"/>
  <c r="M1619" i="1"/>
  <c r="N1619" i="1"/>
  <c r="O1619" i="1"/>
  <c r="P1619" i="1"/>
  <c r="Q1619" i="1"/>
  <c r="A1620" i="1"/>
  <c r="C1620" i="1"/>
  <c r="L1620" i="1"/>
  <c r="M1620" i="1"/>
  <c r="N1620" i="1"/>
  <c r="O1620" i="1"/>
  <c r="P1620" i="1"/>
  <c r="Q1620" i="1"/>
  <c r="A1621" i="1"/>
  <c r="C1621" i="1"/>
  <c r="L1621" i="1"/>
  <c r="M1621" i="1"/>
  <c r="N1621" i="1"/>
  <c r="O1621" i="1"/>
  <c r="P1621" i="1"/>
  <c r="Q1621" i="1"/>
  <c r="A1622" i="1"/>
  <c r="C1622" i="1"/>
  <c r="L1622" i="1"/>
  <c r="M1622" i="1"/>
  <c r="N1622" i="1"/>
  <c r="O1622" i="1"/>
  <c r="P1622" i="1"/>
  <c r="Q1622" i="1"/>
  <c r="A1623" i="1"/>
  <c r="C1623" i="1"/>
  <c r="L1623" i="1"/>
  <c r="M1623" i="1"/>
  <c r="N1623" i="1"/>
  <c r="O1623" i="1"/>
  <c r="P1623" i="1"/>
  <c r="Q1623" i="1"/>
  <c r="A1624" i="1"/>
  <c r="C1624" i="1"/>
  <c r="L1624" i="1"/>
  <c r="M1624" i="1"/>
  <c r="N1624" i="1"/>
  <c r="O1624" i="1"/>
  <c r="P1624" i="1"/>
  <c r="Q1624" i="1"/>
  <c r="A1625" i="1"/>
  <c r="C1625" i="1"/>
  <c r="L1625" i="1"/>
  <c r="M1625" i="1"/>
  <c r="N1625" i="1"/>
  <c r="O1625" i="1"/>
  <c r="P1625" i="1"/>
  <c r="Q1625" i="1"/>
  <c r="A1626" i="1"/>
  <c r="C1626" i="1"/>
  <c r="L1626" i="1"/>
  <c r="M1626" i="1"/>
  <c r="N1626" i="1"/>
  <c r="O1626" i="1"/>
  <c r="P1626" i="1"/>
  <c r="Q1626" i="1"/>
  <c r="A1627" i="1"/>
  <c r="C1627" i="1"/>
  <c r="L1627" i="1"/>
  <c r="M1627" i="1"/>
  <c r="N1627" i="1"/>
  <c r="O1627" i="1"/>
  <c r="P1627" i="1"/>
  <c r="Q1627" i="1"/>
  <c r="A1628" i="1"/>
  <c r="C1628" i="1"/>
  <c r="L1628" i="1"/>
  <c r="M1628" i="1"/>
  <c r="N1628" i="1"/>
  <c r="O1628" i="1"/>
  <c r="P1628" i="1"/>
  <c r="Q1628" i="1"/>
  <c r="A1629" i="1"/>
  <c r="C1629" i="1"/>
  <c r="L1629" i="1"/>
  <c r="M1629" i="1"/>
  <c r="N1629" i="1"/>
  <c r="O1629" i="1"/>
  <c r="P1629" i="1"/>
  <c r="Q1629" i="1"/>
  <c r="A1630" i="1"/>
  <c r="C1630" i="1"/>
  <c r="L1630" i="1"/>
  <c r="M1630" i="1"/>
  <c r="N1630" i="1"/>
  <c r="O1630" i="1"/>
  <c r="P1630" i="1"/>
  <c r="Q1630" i="1"/>
  <c r="A1631" i="1"/>
  <c r="C1631" i="1"/>
  <c r="L1631" i="1"/>
  <c r="M1631" i="1"/>
  <c r="N1631" i="1"/>
  <c r="O1631" i="1"/>
  <c r="P1631" i="1"/>
  <c r="Q1631" i="1"/>
  <c r="A1632" i="1"/>
  <c r="C1632" i="1"/>
  <c r="L1632" i="1"/>
  <c r="M1632" i="1"/>
  <c r="N1632" i="1"/>
  <c r="O1632" i="1"/>
  <c r="P1632" i="1"/>
  <c r="Q1632" i="1"/>
  <c r="A1633" i="1"/>
  <c r="C1633" i="1"/>
  <c r="L1633" i="1"/>
  <c r="M1633" i="1"/>
  <c r="N1633" i="1"/>
  <c r="O1633" i="1"/>
  <c r="P1633" i="1"/>
  <c r="Q1633" i="1"/>
  <c r="A1634" i="1"/>
  <c r="C1634" i="1"/>
  <c r="L1634" i="1"/>
  <c r="M1634" i="1"/>
  <c r="N1634" i="1"/>
  <c r="O1634" i="1"/>
  <c r="P1634" i="1"/>
  <c r="Q1634" i="1"/>
  <c r="A1635" i="1"/>
  <c r="C1635" i="1"/>
  <c r="L1635" i="1"/>
  <c r="M1635" i="1"/>
  <c r="N1635" i="1"/>
  <c r="O1635" i="1"/>
  <c r="P1635" i="1"/>
  <c r="Q1635" i="1"/>
  <c r="A1636" i="1"/>
  <c r="C1636" i="1"/>
  <c r="L1636" i="1"/>
  <c r="M1636" i="1"/>
  <c r="N1636" i="1"/>
  <c r="O1636" i="1"/>
  <c r="P1636" i="1"/>
  <c r="Q1636" i="1"/>
  <c r="A1637" i="1"/>
  <c r="C1637" i="1"/>
  <c r="L1637" i="1"/>
  <c r="M1637" i="1"/>
  <c r="N1637" i="1"/>
  <c r="O1637" i="1"/>
  <c r="P1637" i="1"/>
  <c r="Q1637" i="1"/>
  <c r="A1638" i="1"/>
  <c r="C1638" i="1"/>
  <c r="L1638" i="1"/>
  <c r="M1638" i="1"/>
  <c r="N1638" i="1"/>
  <c r="O1638" i="1"/>
  <c r="P1638" i="1"/>
  <c r="Q1638" i="1"/>
  <c r="A1639" i="1"/>
  <c r="C1639" i="1"/>
  <c r="L1639" i="1"/>
  <c r="M1639" i="1"/>
  <c r="N1639" i="1"/>
  <c r="O1639" i="1"/>
  <c r="P1639" i="1"/>
  <c r="Q1639" i="1"/>
  <c r="A1640" i="1"/>
  <c r="C1640" i="1"/>
  <c r="L1640" i="1"/>
  <c r="M1640" i="1"/>
  <c r="N1640" i="1"/>
  <c r="O1640" i="1"/>
  <c r="P1640" i="1"/>
  <c r="Q1640" i="1"/>
  <c r="A1641" i="1"/>
  <c r="C1641" i="1"/>
  <c r="L1641" i="1"/>
  <c r="M1641" i="1"/>
  <c r="N1641" i="1"/>
  <c r="O1641" i="1"/>
  <c r="P1641" i="1"/>
  <c r="Q1641" i="1"/>
  <c r="A1642" i="1"/>
  <c r="C1642" i="1"/>
  <c r="L1642" i="1"/>
  <c r="M1642" i="1"/>
  <c r="N1642" i="1"/>
  <c r="O1642" i="1"/>
  <c r="P1642" i="1"/>
  <c r="Q1642" i="1"/>
  <c r="A1643" i="1"/>
  <c r="C1643" i="1"/>
  <c r="L1643" i="1"/>
  <c r="M1643" i="1"/>
  <c r="N1643" i="1"/>
  <c r="O1643" i="1"/>
  <c r="P1643" i="1"/>
  <c r="Q1643" i="1"/>
  <c r="A1644" i="1"/>
  <c r="C1644" i="1"/>
  <c r="L1644" i="1"/>
  <c r="M1644" i="1"/>
  <c r="N1644" i="1"/>
  <c r="O1644" i="1"/>
  <c r="P1644" i="1"/>
  <c r="Q1644" i="1"/>
  <c r="A1645" i="1"/>
  <c r="C1645" i="1"/>
  <c r="L1645" i="1"/>
  <c r="M1645" i="1"/>
  <c r="N1645" i="1"/>
  <c r="O1645" i="1"/>
  <c r="P1645" i="1"/>
  <c r="Q1645" i="1"/>
  <c r="A1646" i="1"/>
  <c r="C1646" i="1"/>
  <c r="L1646" i="1"/>
  <c r="M1646" i="1"/>
  <c r="N1646" i="1"/>
  <c r="O1646" i="1"/>
  <c r="P1646" i="1"/>
  <c r="Q1646" i="1"/>
  <c r="A1647" i="1"/>
  <c r="C1647" i="1"/>
  <c r="L1647" i="1"/>
  <c r="M1647" i="1"/>
  <c r="N1647" i="1"/>
  <c r="O1647" i="1"/>
  <c r="P1647" i="1"/>
  <c r="Q1647" i="1"/>
  <c r="A1648" i="1"/>
  <c r="C1648" i="1"/>
  <c r="L1648" i="1"/>
  <c r="M1648" i="1"/>
  <c r="N1648" i="1"/>
  <c r="O1648" i="1"/>
  <c r="P1648" i="1"/>
  <c r="Q1648" i="1"/>
  <c r="A1649" i="1"/>
  <c r="C1649" i="1"/>
  <c r="L1649" i="1"/>
  <c r="M1649" i="1"/>
  <c r="N1649" i="1"/>
  <c r="O1649" i="1"/>
  <c r="P1649" i="1"/>
  <c r="Q1649" i="1"/>
  <c r="A1650" i="1"/>
  <c r="C1650" i="1"/>
  <c r="L1650" i="1"/>
  <c r="M1650" i="1"/>
  <c r="N1650" i="1"/>
  <c r="O1650" i="1"/>
  <c r="P1650" i="1"/>
  <c r="Q1650" i="1"/>
  <c r="A1651" i="1"/>
  <c r="C1651" i="1"/>
  <c r="L1651" i="1"/>
  <c r="M1651" i="1"/>
  <c r="N1651" i="1"/>
  <c r="O1651" i="1"/>
  <c r="P1651" i="1"/>
  <c r="Q1651" i="1"/>
  <c r="A1652" i="1"/>
  <c r="C1652" i="1"/>
  <c r="L1652" i="1"/>
  <c r="M1652" i="1"/>
  <c r="N1652" i="1"/>
  <c r="O1652" i="1"/>
  <c r="P1652" i="1"/>
  <c r="Q1652" i="1"/>
  <c r="A1653" i="1"/>
  <c r="C1653" i="1"/>
  <c r="L1653" i="1"/>
  <c r="M1653" i="1"/>
  <c r="N1653" i="1"/>
  <c r="O1653" i="1"/>
  <c r="P1653" i="1"/>
  <c r="Q1653" i="1"/>
  <c r="A1654" i="1"/>
  <c r="C1654" i="1"/>
  <c r="L1654" i="1"/>
  <c r="M1654" i="1"/>
  <c r="N1654" i="1"/>
  <c r="O1654" i="1"/>
  <c r="P1654" i="1"/>
  <c r="Q1654" i="1"/>
  <c r="A1655" i="1"/>
  <c r="C1655" i="1"/>
  <c r="L1655" i="1"/>
  <c r="M1655" i="1"/>
  <c r="N1655" i="1"/>
  <c r="O1655" i="1"/>
  <c r="P1655" i="1"/>
  <c r="Q1655" i="1"/>
  <c r="A1656" i="1"/>
  <c r="C1656" i="1"/>
  <c r="L1656" i="1"/>
  <c r="M1656" i="1"/>
  <c r="N1656" i="1"/>
  <c r="O1656" i="1"/>
  <c r="P1656" i="1"/>
  <c r="Q1656" i="1"/>
  <c r="A1657" i="1"/>
  <c r="C1657" i="1"/>
  <c r="L1657" i="1"/>
  <c r="M1657" i="1"/>
  <c r="N1657" i="1"/>
  <c r="O1657" i="1"/>
  <c r="P1657" i="1"/>
  <c r="Q1657" i="1"/>
  <c r="A1658" i="1"/>
  <c r="C1658" i="1"/>
  <c r="L1658" i="1"/>
  <c r="M1658" i="1"/>
  <c r="N1658" i="1"/>
  <c r="O1658" i="1"/>
  <c r="P1658" i="1"/>
  <c r="Q1658" i="1"/>
  <c r="A1659" i="1"/>
  <c r="C1659" i="1"/>
  <c r="L1659" i="1"/>
  <c r="M1659" i="1"/>
  <c r="N1659" i="1"/>
  <c r="O1659" i="1"/>
  <c r="P1659" i="1"/>
  <c r="Q1659" i="1"/>
  <c r="A1660" i="1"/>
  <c r="C1660" i="1"/>
  <c r="L1660" i="1"/>
  <c r="M1660" i="1"/>
  <c r="N1660" i="1"/>
  <c r="O1660" i="1"/>
  <c r="P1660" i="1"/>
  <c r="Q1660" i="1"/>
  <c r="A1661" i="1"/>
  <c r="C1661" i="1"/>
  <c r="L1661" i="1"/>
  <c r="M1661" i="1"/>
  <c r="N1661" i="1"/>
  <c r="O1661" i="1"/>
  <c r="P1661" i="1"/>
  <c r="Q1661" i="1"/>
  <c r="A1662" i="1"/>
  <c r="C1662" i="1"/>
  <c r="L1662" i="1"/>
  <c r="M1662" i="1"/>
  <c r="N1662" i="1"/>
  <c r="O1662" i="1"/>
  <c r="P1662" i="1"/>
  <c r="Q1662" i="1"/>
  <c r="A1663" i="1"/>
  <c r="C1663" i="1"/>
  <c r="L1663" i="1"/>
  <c r="M1663" i="1"/>
  <c r="N1663" i="1"/>
  <c r="O1663" i="1"/>
  <c r="P1663" i="1"/>
  <c r="Q1663" i="1"/>
  <c r="A1664" i="1"/>
  <c r="C1664" i="1"/>
  <c r="L1664" i="1"/>
  <c r="M1664" i="1"/>
  <c r="N1664" i="1"/>
  <c r="O1664" i="1"/>
  <c r="P1664" i="1"/>
  <c r="Q1664" i="1"/>
  <c r="A1665" i="1"/>
  <c r="C1665" i="1"/>
  <c r="L1665" i="1"/>
  <c r="M1665" i="1"/>
  <c r="N1665" i="1"/>
  <c r="O1665" i="1"/>
  <c r="P1665" i="1"/>
  <c r="Q1665" i="1"/>
  <c r="A1666" i="1"/>
  <c r="C1666" i="1"/>
  <c r="L1666" i="1"/>
  <c r="M1666" i="1"/>
  <c r="N1666" i="1"/>
  <c r="O1666" i="1"/>
  <c r="P1666" i="1"/>
  <c r="Q1666" i="1"/>
  <c r="A1667" i="1"/>
  <c r="C1667" i="1"/>
  <c r="L1667" i="1"/>
  <c r="M1667" i="1"/>
  <c r="N1667" i="1"/>
  <c r="O1667" i="1"/>
  <c r="P1667" i="1"/>
  <c r="Q1667" i="1"/>
  <c r="A1668" i="1"/>
  <c r="C1668" i="1"/>
  <c r="L1668" i="1"/>
  <c r="M1668" i="1"/>
  <c r="N1668" i="1"/>
  <c r="O1668" i="1"/>
  <c r="P1668" i="1"/>
  <c r="Q1668" i="1"/>
  <c r="A1669" i="1"/>
  <c r="C1669" i="1"/>
  <c r="L1669" i="1"/>
  <c r="M1669" i="1"/>
  <c r="N1669" i="1"/>
  <c r="O1669" i="1"/>
  <c r="P1669" i="1"/>
  <c r="Q1669" i="1"/>
  <c r="A1670" i="1"/>
  <c r="C1670" i="1"/>
  <c r="L1670" i="1"/>
  <c r="M1670" i="1"/>
  <c r="N1670" i="1"/>
  <c r="O1670" i="1"/>
  <c r="P1670" i="1"/>
  <c r="Q1670" i="1"/>
  <c r="A1671" i="1"/>
  <c r="C1671" i="1"/>
  <c r="L1671" i="1"/>
  <c r="M1671" i="1"/>
  <c r="N1671" i="1"/>
  <c r="O1671" i="1"/>
  <c r="P1671" i="1"/>
  <c r="Q1671" i="1"/>
  <c r="A1672" i="1"/>
  <c r="C1672" i="1"/>
  <c r="L1672" i="1"/>
  <c r="M1672" i="1"/>
  <c r="N1672" i="1"/>
  <c r="O1672" i="1"/>
  <c r="P1672" i="1"/>
  <c r="Q1672" i="1"/>
  <c r="A1673" i="1"/>
  <c r="C1673" i="1"/>
  <c r="L1673" i="1"/>
  <c r="M1673" i="1"/>
  <c r="N1673" i="1"/>
  <c r="O1673" i="1"/>
  <c r="P1673" i="1"/>
  <c r="Q1673" i="1"/>
  <c r="A1674" i="1"/>
  <c r="C1674" i="1"/>
  <c r="L1674" i="1"/>
  <c r="M1674" i="1"/>
  <c r="N1674" i="1"/>
  <c r="O1674" i="1"/>
  <c r="P1674" i="1"/>
  <c r="Q1674" i="1"/>
  <c r="A1675" i="1"/>
  <c r="C1675" i="1"/>
  <c r="L1675" i="1"/>
  <c r="M1675" i="1"/>
  <c r="N1675" i="1"/>
  <c r="O1675" i="1"/>
  <c r="P1675" i="1"/>
  <c r="Q1675" i="1"/>
  <c r="A1676" i="1"/>
  <c r="C1676" i="1"/>
  <c r="L1676" i="1"/>
  <c r="M1676" i="1"/>
  <c r="N1676" i="1"/>
  <c r="O1676" i="1"/>
  <c r="P1676" i="1"/>
  <c r="Q1676" i="1"/>
  <c r="A1677" i="1"/>
  <c r="C1677" i="1"/>
  <c r="L1677" i="1"/>
  <c r="M1677" i="1"/>
  <c r="N1677" i="1"/>
  <c r="O1677" i="1"/>
  <c r="P1677" i="1"/>
  <c r="Q1677" i="1"/>
  <c r="A1678" i="1"/>
  <c r="C1678" i="1"/>
  <c r="L1678" i="1"/>
  <c r="M1678" i="1"/>
  <c r="N1678" i="1"/>
  <c r="O1678" i="1"/>
  <c r="P1678" i="1"/>
  <c r="Q1678" i="1"/>
  <c r="A1679" i="1"/>
  <c r="C1679" i="1"/>
  <c r="L1679" i="1"/>
  <c r="M1679" i="1"/>
  <c r="N1679" i="1"/>
  <c r="O1679" i="1"/>
  <c r="P1679" i="1"/>
  <c r="Q1679" i="1"/>
  <c r="A1680" i="1"/>
  <c r="C1680" i="1"/>
  <c r="L1680" i="1"/>
  <c r="M1680" i="1"/>
  <c r="N1680" i="1"/>
  <c r="O1680" i="1"/>
  <c r="P1680" i="1"/>
  <c r="Q1680" i="1"/>
  <c r="A1681" i="1"/>
  <c r="C1681" i="1"/>
  <c r="L1681" i="1"/>
  <c r="M1681" i="1"/>
  <c r="N1681" i="1"/>
  <c r="O1681" i="1"/>
  <c r="P1681" i="1"/>
  <c r="Q1681" i="1"/>
  <c r="A1682" i="1"/>
  <c r="C1682" i="1"/>
  <c r="L1682" i="1"/>
  <c r="M1682" i="1"/>
  <c r="N1682" i="1"/>
  <c r="O1682" i="1"/>
  <c r="P1682" i="1"/>
  <c r="Q1682" i="1"/>
  <c r="A1683" i="1"/>
  <c r="C1683" i="1"/>
  <c r="L1683" i="1"/>
  <c r="M1683" i="1"/>
  <c r="N1683" i="1"/>
  <c r="O1683" i="1"/>
  <c r="P1683" i="1"/>
  <c r="Q1683" i="1"/>
  <c r="A1684" i="1"/>
  <c r="C1684" i="1"/>
  <c r="L1684" i="1"/>
  <c r="M1684" i="1"/>
  <c r="N1684" i="1"/>
  <c r="O1684" i="1"/>
  <c r="P1684" i="1"/>
  <c r="Q1684" i="1"/>
  <c r="A1685" i="1"/>
  <c r="C1685" i="1"/>
  <c r="L1685" i="1"/>
  <c r="M1685" i="1"/>
  <c r="N1685" i="1"/>
  <c r="O1685" i="1"/>
  <c r="P1685" i="1"/>
  <c r="Q1685" i="1"/>
  <c r="A1686" i="1"/>
  <c r="C1686" i="1"/>
  <c r="L1686" i="1"/>
  <c r="M1686" i="1"/>
  <c r="N1686" i="1"/>
  <c r="O1686" i="1"/>
  <c r="P1686" i="1"/>
  <c r="Q1686" i="1"/>
  <c r="A1687" i="1"/>
  <c r="C1687" i="1"/>
  <c r="L1687" i="1"/>
  <c r="M1687" i="1"/>
  <c r="N1687" i="1"/>
  <c r="O1687" i="1"/>
  <c r="P1687" i="1"/>
  <c r="Q1687" i="1"/>
  <c r="A1688" i="1"/>
  <c r="C1688" i="1"/>
  <c r="L1688" i="1"/>
  <c r="M1688" i="1"/>
  <c r="N1688" i="1"/>
  <c r="O1688" i="1"/>
  <c r="P1688" i="1"/>
  <c r="Q1688" i="1"/>
  <c r="A1689" i="1"/>
  <c r="C1689" i="1"/>
  <c r="L1689" i="1"/>
  <c r="M1689" i="1"/>
  <c r="N1689" i="1"/>
  <c r="O1689" i="1"/>
  <c r="P1689" i="1"/>
  <c r="Q1689" i="1"/>
  <c r="A1690" i="1"/>
  <c r="C1690" i="1"/>
  <c r="L1690" i="1"/>
  <c r="M1690" i="1"/>
  <c r="N1690" i="1"/>
  <c r="O1690" i="1"/>
  <c r="P1690" i="1"/>
  <c r="Q1690" i="1"/>
  <c r="A1691" i="1"/>
  <c r="C1691" i="1"/>
  <c r="L1691" i="1"/>
  <c r="M1691" i="1"/>
  <c r="N1691" i="1"/>
  <c r="O1691" i="1"/>
  <c r="P1691" i="1"/>
  <c r="Q1691" i="1"/>
  <c r="A1692" i="1"/>
  <c r="C1692" i="1"/>
  <c r="L1692" i="1"/>
  <c r="M1692" i="1"/>
  <c r="N1692" i="1"/>
  <c r="O1692" i="1"/>
  <c r="P1692" i="1"/>
  <c r="Q1692" i="1"/>
  <c r="A1693" i="1"/>
  <c r="C1693" i="1"/>
  <c r="L1693" i="1"/>
  <c r="M1693" i="1"/>
  <c r="N1693" i="1"/>
  <c r="O1693" i="1"/>
  <c r="P1693" i="1"/>
  <c r="Q1693" i="1"/>
  <c r="A1694" i="1"/>
  <c r="C1694" i="1"/>
  <c r="L1694" i="1"/>
  <c r="M1694" i="1"/>
  <c r="N1694" i="1"/>
  <c r="O1694" i="1"/>
  <c r="P1694" i="1"/>
  <c r="Q1694" i="1"/>
  <c r="A1695" i="1"/>
  <c r="C1695" i="1"/>
  <c r="L1695" i="1"/>
  <c r="M1695" i="1"/>
  <c r="N1695" i="1"/>
  <c r="O1695" i="1"/>
  <c r="P1695" i="1"/>
  <c r="Q1695" i="1"/>
  <c r="A1696" i="1"/>
  <c r="C1696" i="1"/>
  <c r="L1696" i="1"/>
  <c r="M1696" i="1"/>
  <c r="N1696" i="1"/>
  <c r="O1696" i="1"/>
  <c r="P1696" i="1"/>
  <c r="Q1696" i="1"/>
  <c r="A1697" i="1"/>
  <c r="C1697" i="1"/>
  <c r="L1697" i="1"/>
  <c r="M1697" i="1"/>
  <c r="N1697" i="1"/>
  <c r="O1697" i="1"/>
  <c r="P1697" i="1"/>
  <c r="Q1697" i="1"/>
  <c r="A1698" i="1"/>
  <c r="C1698" i="1"/>
  <c r="L1698" i="1"/>
  <c r="M1698" i="1"/>
  <c r="N1698" i="1"/>
  <c r="O1698" i="1"/>
  <c r="P1698" i="1"/>
  <c r="Q1698" i="1"/>
  <c r="A1699" i="1"/>
  <c r="C1699" i="1"/>
  <c r="L1699" i="1"/>
  <c r="M1699" i="1"/>
  <c r="N1699" i="1"/>
  <c r="O1699" i="1"/>
  <c r="P1699" i="1"/>
  <c r="Q1699" i="1"/>
  <c r="A1700" i="1"/>
  <c r="C1700" i="1"/>
  <c r="L1700" i="1"/>
  <c r="M1700" i="1"/>
  <c r="N1700" i="1"/>
  <c r="O1700" i="1"/>
  <c r="P1700" i="1"/>
  <c r="Q1700" i="1"/>
  <c r="A1701" i="1"/>
  <c r="C1701" i="1"/>
  <c r="L1701" i="1"/>
  <c r="M1701" i="1"/>
  <c r="N1701" i="1"/>
  <c r="O1701" i="1"/>
  <c r="P1701" i="1"/>
  <c r="Q1701" i="1"/>
  <c r="A1702" i="1"/>
  <c r="C1702" i="1"/>
  <c r="L1702" i="1"/>
  <c r="M1702" i="1"/>
  <c r="N1702" i="1"/>
  <c r="O1702" i="1"/>
  <c r="P1702" i="1"/>
  <c r="Q1702" i="1"/>
  <c r="A1703" i="1"/>
  <c r="C1703" i="1"/>
  <c r="L1703" i="1"/>
  <c r="M1703" i="1"/>
  <c r="N1703" i="1"/>
  <c r="O1703" i="1"/>
  <c r="P1703" i="1"/>
  <c r="Q1703" i="1"/>
  <c r="A1704" i="1"/>
  <c r="C1704" i="1"/>
  <c r="L1704" i="1"/>
  <c r="M1704" i="1"/>
  <c r="N1704" i="1"/>
  <c r="O1704" i="1"/>
  <c r="P1704" i="1"/>
  <c r="Q1704" i="1"/>
  <c r="A1705" i="1"/>
  <c r="C1705" i="1"/>
  <c r="L1705" i="1"/>
  <c r="M1705" i="1"/>
  <c r="N1705" i="1"/>
  <c r="O1705" i="1"/>
  <c r="P1705" i="1"/>
  <c r="Q1705" i="1"/>
  <c r="A1706" i="1"/>
  <c r="C1706" i="1"/>
  <c r="L1706" i="1"/>
  <c r="M1706" i="1"/>
  <c r="N1706" i="1"/>
  <c r="O1706" i="1"/>
  <c r="P1706" i="1"/>
  <c r="Q1706" i="1"/>
  <c r="A1707" i="1"/>
  <c r="C1707" i="1"/>
  <c r="L1707" i="1"/>
  <c r="M1707" i="1"/>
  <c r="N1707" i="1"/>
  <c r="O1707" i="1"/>
  <c r="P1707" i="1"/>
  <c r="Q1707" i="1"/>
  <c r="A1708" i="1"/>
  <c r="C1708" i="1"/>
  <c r="L1708" i="1"/>
  <c r="M1708" i="1"/>
  <c r="N1708" i="1"/>
  <c r="O1708" i="1"/>
  <c r="P1708" i="1"/>
  <c r="Q1708" i="1"/>
  <c r="A1709" i="1"/>
  <c r="C1709" i="1"/>
  <c r="L1709" i="1"/>
  <c r="M1709" i="1"/>
  <c r="N1709" i="1"/>
  <c r="O1709" i="1"/>
  <c r="P1709" i="1"/>
  <c r="Q1709" i="1"/>
  <c r="A1710" i="1"/>
  <c r="C1710" i="1"/>
  <c r="L1710" i="1"/>
  <c r="M1710" i="1"/>
  <c r="N1710" i="1"/>
  <c r="O1710" i="1"/>
  <c r="P1710" i="1"/>
  <c r="Q1710" i="1"/>
  <c r="A1711" i="1"/>
  <c r="C1711" i="1"/>
  <c r="L1711" i="1"/>
  <c r="M1711" i="1"/>
  <c r="N1711" i="1"/>
  <c r="O1711" i="1"/>
  <c r="P1711" i="1"/>
  <c r="Q1711" i="1"/>
  <c r="A1712" i="1"/>
  <c r="C1712" i="1"/>
  <c r="L1712" i="1"/>
  <c r="M1712" i="1"/>
  <c r="N1712" i="1"/>
  <c r="O1712" i="1"/>
  <c r="P1712" i="1"/>
  <c r="Q1712" i="1"/>
  <c r="A1713" i="1"/>
  <c r="C1713" i="1"/>
  <c r="L1713" i="1"/>
  <c r="M1713" i="1"/>
  <c r="N1713" i="1"/>
  <c r="O1713" i="1"/>
  <c r="P1713" i="1"/>
  <c r="Q1713" i="1"/>
  <c r="A1714" i="1"/>
  <c r="C1714" i="1"/>
  <c r="L1714" i="1"/>
  <c r="M1714" i="1"/>
  <c r="N1714" i="1"/>
  <c r="O1714" i="1"/>
  <c r="P1714" i="1"/>
  <c r="Q1714" i="1"/>
  <c r="A1715" i="1"/>
  <c r="C1715" i="1"/>
  <c r="L1715" i="1"/>
  <c r="M1715" i="1"/>
  <c r="N1715" i="1"/>
  <c r="O1715" i="1"/>
  <c r="P1715" i="1"/>
  <c r="Q1715" i="1"/>
  <c r="A1716" i="1"/>
  <c r="C1716" i="1"/>
  <c r="L1716" i="1"/>
  <c r="M1716" i="1"/>
  <c r="N1716" i="1"/>
  <c r="O1716" i="1"/>
  <c r="P1716" i="1"/>
  <c r="Q1716" i="1"/>
  <c r="A1717" i="1"/>
  <c r="C1717" i="1"/>
  <c r="L1717" i="1"/>
  <c r="M1717" i="1"/>
  <c r="N1717" i="1"/>
  <c r="O1717" i="1"/>
  <c r="P1717" i="1"/>
  <c r="Q1717" i="1"/>
  <c r="A1718" i="1"/>
  <c r="C1718" i="1"/>
  <c r="L1718" i="1"/>
  <c r="M1718" i="1"/>
  <c r="N1718" i="1"/>
  <c r="O1718" i="1"/>
  <c r="P1718" i="1"/>
  <c r="Q1718" i="1"/>
  <c r="A1719" i="1"/>
  <c r="C1719" i="1"/>
  <c r="L1719" i="1"/>
  <c r="M1719" i="1"/>
  <c r="N1719" i="1"/>
  <c r="O1719" i="1"/>
  <c r="P1719" i="1"/>
  <c r="Q1719" i="1"/>
  <c r="A1720" i="1"/>
  <c r="C1720" i="1"/>
  <c r="L1720" i="1"/>
  <c r="M1720" i="1"/>
  <c r="N1720" i="1"/>
  <c r="O1720" i="1"/>
  <c r="P1720" i="1"/>
  <c r="Q1720" i="1"/>
  <c r="A1721" i="1"/>
  <c r="C1721" i="1"/>
  <c r="L1721" i="1"/>
  <c r="M1721" i="1"/>
  <c r="N1721" i="1"/>
  <c r="O1721" i="1"/>
  <c r="P1721" i="1"/>
  <c r="Q1721" i="1"/>
  <c r="A1722" i="1"/>
  <c r="C1722" i="1"/>
  <c r="L1722" i="1"/>
  <c r="M1722" i="1"/>
  <c r="N1722" i="1"/>
  <c r="O1722" i="1"/>
  <c r="P1722" i="1"/>
  <c r="Q1722" i="1"/>
  <c r="A1723" i="1"/>
  <c r="C1723" i="1"/>
  <c r="L1723" i="1"/>
  <c r="M1723" i="1"/>
  <c r="N1723" i="1"/>
  <c r="O1723" i="1"/>
  <c r="P1723" i="1"/>
  <c r="Q1723" i="1"/>
  <c r="A1724" i="1"/>
  <c r="C1724" i="1"/>
  <c r="L1724" i="1"/>
  <c r="M1724" i="1"/>
  <c r="N1724" i="1"/>
  <c r="O1724" i="1"/>
  <c r="P1724" i="1"/>
  <c r="Q1724" i="1"/>
  <c r="A1725" i="1"/>
  <c r="C1725" i="1"/>
  <c r="L1725" i="1"/>
  <c r="M1725" i="1"/>
  <c r="N1725" i="1"/>
  <c r="O1725" i="1"/>
  <c r="P1725" i="1"/>
  <c r="Q1725" i="1"/>
  <c r="A1726" i="1"/>
  <c r="C1726" i="1"/>
  <c r="L1726" i="1"/>
  <c r="M1726" i="1"/>
  <c r="N1726" i="1"/>
  <c r="O1726" i="1"/>
  <c r="P1726" i="1"/>
  <c r="Q1726" i="1"/>
  <c r="A1727" i="1"/>
  <c r="C1727" i="1"/>
  <c r="L1727" i="1"/>
  <c r="M1727" i="1"/>
  <c r="N1727" i="1"/>
  <c r="O1727" i="1"/>
  <c r="P1727" i="1"/>
  <c r="Q1727" i="1"/>
  <c r="A1728" i="1"/>
  <c r="C1728" i="1"/>
  <c r="L1728" i="1"/>
  <c r="M1728" i="1"/>
  <c r="N1728" i="1"/>
  <c r="O1728" i="1"/>
  <c r="P1728" i="1"/>
  <c r="Q1728" i="1"/>
  <c r="A1729" i="1"/>
  <c r="C1729" i="1"/>
  <c r="L1729" i="1"/>
  <c r="M1729" i="1"/>
  <c r="N1729" i="1"/>
  <c r="O1729" i="1"/>
  <c r="P1729" i="1"/>
  <c r="Q1729" i="1"/>
  <c r="A1730" i="1"/>
  <c r="C1730" i="1"/>
  <c r="L1730" i="1"/>
  <c r="M1730" i="1"/>
  <c r="N1730" i="1"/>
  <c r="O1730" i="1"/>
  <c r="P1730" i="1"/>
  <c r="Q1730" i="1"/>
  <c r="A1731" i="1"/>
  <c r="C1731" i="1"/>
  <c r="L1731" i="1"/>
  <c r="M1731" i="1"/>
  <c r="N1731" i="1"/>
  <c r="O1731" i="1"/>
  <c r="P1731" i="1"/>
  <c r="Q1731" i="1"/>
  <c r="A1732" i="1"/>
  <c r="C1732" i="1"/>
  <c r="L1732" i="1"/>
  <c r="M1732" i="1"/>
  <c r="N1732" i="1"/>
  <c r="O1732" i="1"/>
  <c r="P1732" i="1"/>
  <c r="Q1732" i="1"/>
  <c r="A1733" i="1"/>
  <c r="C1733" i="1"/>
  <c r="L1733" i="1"/>
  <c r="M1733" i="1"/>
  <c r="N1733" i="1"/>
  <c r="O1733" i="1"/>
  <c r="P1733" i="1"/>
  <c r="Q1733" i="1"/>
  <c r="A1734" i="1"/>
  <c r="C1734" i="1"/>
  <c r="L1734" i="1"/>
  <c r="M1734" i="1"/>
  <c r="N1734" i="1"/>
  <c r="O1734" i="1"/>
  <c r="P1734" i="1"/>
  <c r="Q1734" i="1"/>
  <c r="A1735" i="1"/>
  <c r="C1735" i="1"/>
  <c r="L1735" i="1"/>
  <c r="M1735" i="1"/>
  <c r="N1735" i="1"/>
  <c r="O1735" i="1"/>
  <c r="P1735" i="1"/>
  <c r="Q1735" i="1"/>
  <c r="A1736" i="1"/>
  <c r="C1736" i="1"/>
  <c r="L1736" i="1"/>
  <c r="M1736" i="1"/>
  <c r="N1736" i="1"/>
  <c r="O1736" i="1"/>
  <c r="P1736" i="1"/>
  <c r="Q1736" i="1"/>
  <c r="A1737" i="1"/>
  <c r="C1737" i="1"/>
  <c r="L1737" i="1"/>
  <c r="M1737" i="1"/>
  <c r="N1737" i="1"/>
  <c r="O1737" i="1"/>
  <c r="P1737" i="1"/>
  <c r="Q1737" i="1"/>
  <c r="A1738" i="1"/>
  <c r="C1738" i="1"/>
  <c r="L1738" i="1"/>
  <c r="M1738" i="1"/>
  <c r="N1738" i="1"/>
  <c r="O1738" i="1"/>
  <c r="P1738" i="1"/>
  <c r="Q1738" i="1"/>
  <c r="A1739" i="1"/>
  <c r="C1739" i="1"/>
  <c r="L1739" i="1"/>
  <c r="M1739" i="1"/>
  <c r="N1739" i="1"/>
  <c r="O1739" i="1"/>
  <c r="P1739" i="1"/>
  <c r="Q1739" i="1"/>
  <c r="A1740" i="1"/>
  <c r="C1740" i="1"/>
  <c r="L1740" i="1"/>
  <c r="M1740" i="1"/>
  <c r="N1740" i="1"/>
  <c r="O1740" i="1"/>
  <c r="P1740" i="1"/>
  <c r="Q1740" i="1"/>
  <c r="A1741" i="1"/>
  <c r="C1741" i="1"/>
  <c r="L1741" i="1"/>
  <c r="M1741" i="1"/>
  <c r="N1741" i="1"/>
  <c r="O1741" i="1"/>
  <c r="P1741" i="1"/>
  <c r="Q1741" i="1"/>
  <c r="A1742" i="1"/>
  <c r="C1742" i="1"/>
  <c r="L1742" i="1"/>
  <c r="M1742" i="1"/>
  <c r="N1742" i="1"/>
  <c r="O1742" i="1"/>
  <c r="P1742" i="1"/>
  <c r="Q1742" i="1"/>
  <c r="A1743" i="1"/>
  <c r="C1743" i="1"/>
  <c r="L1743" i="1"/>
  <c r="M1743" i="1"/>
  <c r="N1743" i="1"/>
  <c r="O1743" i="1"/>
  <c r="P1743" i="1"/>
  <c r="Q1743" i="1"/>
  <c r="A1744" i="1"/>
  <c r="C1744" i="1"/>
  <c r="L1744" i="1"/>
  <c r="M1744" i="1"/>
  <c r="N1744" i="1"/>
  <c r="O1744" i="1"/>
  <c r="P1744" i="1"/>
  <c r="Q1744" i="1"/>
  <c r="A1745" i="1"/>
  <c r="C1745" i="1"/>
  <c r="L1745" i="1"/>
  <c r="M1745" i="1"/>
  <c r="N1745" i="1"/>
  <c r="O1745" i="1"/>
  <c r="P1745" i="1"/>
  <c r="Q1745" i="1"/>
  <c r="A1746" i="1"/>
  <c r="C1746" i="1"/>
  <c r="L1746" i="1"/>
  <c r="M1746" i="1"/>
  <c r="N1746" i="1"/>
  <c r="O1746" i="1"/>
  <c r="P1746" i="1"/>
  <c r="Q1746" i="1"/>
  <c r="A1747" i="1"/>
  <c r="C1747" i="1"/>
  <c r="L1747" i="1"/>
  <c r="M1747" i="1"/>
  <c r="N1747" i="1"/>
  <c r="O1747" i="1"/>
  <c r="P1747" i="1"/>
  <c r="Q1747" i="1"/>
  <c r="A1748" i="1"/>
  <c r="C1748" i="1"/>
  <c r="L1748" i="1"/>
  <c r="M1748" i="1"/>
  <c r="N1748" i="1"/>
  <c r="O1748" i="1"/>
  <c r="P1748" i="1"/>
  <c r="Q1748" i="1"/>
  <c r="A1749" i="1"/>
  <c r="C1749" i="1"/>
  <c r="L1749" i="1"/>
  <c r="M1749" i="1"/>
  <c r="N1749" i="1"/>
  <c r="O1749" i="1"/>
  <c r="P1749" i="1"/>
  <c r="Q1749" i="1"/>
  <c r="A1750" i="1"/>
  <c r="C1750" i="1"/>
  <c r="L1750" i="1"/>
  <c r="M1750" i="1"/>
  <c r="N1750" i="1"/>
  <c r="O1750" i="1"/>
  <c r="P1750" i="1"/>
  <c r="Q1750" i="1"/>
  <c r="A1751" i="1"/>
  <c r="C1751" i="1"/>
  <c r="L1751" i="1"/>
  <c r="M1751" i="1"/>
  <c r="N1751" i="1"/>
  <c r="O1751" i="1"/>
  <c r="P1751" i="1"/>
  <c r="Q1751" i="1"/>
  <c r="A1752" i="1"/>
  <c r="C1752" i="1"/>
  <c r="L1752" i="1"/>
  <c r="M1752" i="1"/>
  <c r="N1752" i="1"/>
  <c r="O1752" i="1"/>
  <c r="P1752" i="1"/>
  <c r="Q1752" i="1"/>
  <c r="A1753" i="1"/>
  <c r="C1753" i="1"/>
  <c r="L1753" i="1"/>
  <c r="M1753" i="1"/>
  <c r="N1753" i="1"/>
  <c r="O1753" i="1"/>
  <c r="P1753" i="1"/>
  <c r="Q1753" i="1"/>
  <c r="A1754" i="1"/>
  <c r="C1754" i="1"/>
  <c r="L1754" i="1"/>
  <c r="M1754" i="1"/>
  <c r="N1754" i="1"/>
  <c r="O1754" i="1"/>
  <c r="P1754" i="1"/>
  <c r="Q1754" i="1"/>
  <c r="A1755" i="1"/>
  <c r="C1755" i="1"/>
  <c r="L1755" i="1"/>
  <c r="M1755" i="1"/>
  <c r="N1755" i="1"/>
  <c r="O1755" i="1"/>
  <c r="P1755" i="1"/>
  <c r="Q1755" i="1"/>
  <c r="A1756" i="1"/>
  <c r="C1756" i="1"/>
  <c r="L1756" i="1"/>
  <c r="M1756" i="1"/>
  <c r="N1756" i="1"/>
  <c r="O1756" i="1"/>
  <c r="P1756" i="1"/>
  <c r="Q1756" i="1"/>
  <c r="A1757" i="1"/>
  <c r="C1757" i="1"/>
  <c r="L1757" i="1"/>
  <c r="M1757" i="1"/>
  <c r="N1757" i="1"/>
  <c r="O1757" i="1"/>
  <c r="P1757" i="1"/>
  <c r="Q1757" i="1"/>
  <c r="A1758" i="1"/>
  <c r="C1758" i="1"/>
  <c r="L1758" i="1"/>
  <c r="M1758" i="1"/>
  <c r="N1758" i="1"/>
  <c r="O1758" i="1"/>
  <c r="P1758" i="1"/>
  <c r="Q1758" i="1"/>
  <c r="A1759" i="1"/>
  <c r="C1759" i="1"/>
  <c r="L1759" i="1"/>
  <c r="M1759" i="1"/>
  <c r="N1759" i="1"/>
  <c r="O1759" i="1"/>
  <c r="P1759" i="1"/>
  <c r="Q1759" i="1"/>
  <c r="A1760" i="1"/>
  <c r="C1760" i="1"/>
  <c r="L1760" i="1"/>
  <c r="M1760" i="1"/>
  <c r="N1760" i="1"/>
  <c r="O1760" i="1"/>
  <c r="P1760" i="1"/>
  <c r="Q1760" i="1"/>
  <c r="A1761" i="1"/>
  <c r="C1761" i="1"/>
  <c r="L1761" i="1"/>
  <c r="M1761" i="1"/>
  <c r="N1761" i="1"/>
  <c r="O1761" i="1"/>
  <c r="P1761" i="1"/>
  <c r="Q1761" i="1"/>
  <c r="A1762" i="1"/>
  <c r="C1762" i="1"/>
  <c r="L1762" i="1"/>
  <c r="M1762" i="1"/>
  <c r="N1762" i="1"/>
  <c r="O1762" i="1"/>
  <c r="P1762" i="1"/>
  <c r="Q1762" i="1"/>
  <c r="A1763" i="1"/>
  <c r="C1763" i="1"/>
  <c r="L1763" i="1"/>
  <c r="M1763" i="1"/>
  <c r="N1763" i="1"/>
  <c r="O1763" i="1"/>
  <c r="P1763" i="1"/>
  <c r="Q1763" i="1"/>
  <c r="A1764" i="1"/>
  <c r="C1764" i="1"/>
  <c r="L1764" i="1"/>
  <c r="M1764" i="1"/>
  <c r="N1764" i="1"/>
  <c r="O1764" i="1"/>
  <c r="P1764" i="1"/>
  <c r="Q1764" i="1"/>
  <c r="A1765" i="1"/>
  <c r="C1765" i="1"/>
  <c r="L1765" i="1"/>
  <c r="M1765" i="1"/>
  <c r="N1765" i="1"/>
  <c r="O1765" i="1"/>
  <c r="P1765" i="1"/>
  <c r="Q1765" i="1"/>
  <c r="A1766" i="1"/>
  <c r="C1766" i="1"/>
  <c r="L1766" i="1"/>
  <c r="M1766" i="1"/>
  <c r="N1766" i="1"/>
  <c r="O1766" i="1"/>
  <c r="P1766" i="1"/>
  <c r="Q1766" i="1"/>
  <c r="A1767" i="1"/>
  <c r="C1767" i="1"/>
  <c r="L1767" i="1"/>
  <c r="M1767" i="1"/>
  <c r="N1767" i="1"/>
  <c r="O1767" i="1"/>
  <c r="P1767" i="1"/>
  <c r="Q1767" i="1"/>
  <c r="A1768" i="1"/>
  <c r="C1768" i="1"/>
  <c r="L1768" i="1"/>
  <c r="M1768" i="1"/>
  <c r="N1768" i="1"/>
  <c r="O1768" i="1"/>
  <c r="P1768" i="1"/>
  <c r="Q1768" i="1"/>
  <c r="A1769" i="1"/>
  <c r="C1769" i="1"/>
  <c r="L1769" i="1"/>
  <c r="M1769" i="1"/>
  <c r="N1769" i="1"/>
  <c r="O1769" i="1"/>
  <c r="P1769" i="1"/>
  <c r="Q1769" i="1"/>
  <c r="A1770" i="1"/>
  <c r="C1770" i="1"/>
  <c r="L1770" i="1"/>
  <c r="M1770" i="1"/>
  <c r="N1770" i="1"/>
  <c r="O1770" i="1"/>
  <c r="P1770" i="1"/>
  <c r="Q1770" i="1"/>
  <c r="A1771" i="1"/>
  <c r="C1771" i="1"/>
  <c r="L1771" i="1"/>
  <c r="M1771" i="1"/>
  <c r="N1771" i="1"/>
  <c r="O1771" i="1"/>
  <c r="P1771" i="1"/>
  <c r="Q1771" i="1"/>
  <c r="A1772" i="1"/>
  <c r="C1772" i="1"/>
  <c r="L1772" i="1"/>
  <c r="M1772" i="1"/>
  <c r="N1772" i="1"/>
  <c r="O1772" i="1"/>
  <c r="P1772" i="1"/>
  <c r="Q1772" i="1"/>
  <c r="A1773" i="1"/>
  <c r="C1773" i="1"/>
  <c r="L1773" i="1"/>
  <c r="M1773" i="1"/>
  <c r="N1773" i="1"/>
  <c r="O1773" i="1"/>
  <c r="P1773" i="1"/>
  <c r="Q1773" i="1"/>
  <c r="A1774" i="1"/>
  <c r="C1774" i="1"/>
  <c r="L1774" i="1"/>
  <c r="M1774" i="1"/>
  <c r="N1774" i="1"/>
  <c r="O1774" i="1"/>
  <c r="P1774" i="1"/>
  <c r="Q1774" i="1"/>
  <c r="A1775" i="1"/>
  <c r="C1775" i="1"/>
  <c r="L1775" i="1"/>
  <c r="M1775" i="1"/>
  <c r="N1775" i="1"/>
  <c r="O1775" i="1"/>
  <c r="P1775" i="1"/>
  <c r="Q1775" i="1"/>
  <c r="A1776" i="1"/>
  <c r="C1776" i="1"/>
  <c r="L1776" i="1"/>
  <c r="M1776" i="1"/>
  <c r="N1776" i="1"/>
  <c r="O1776" i="1"/>
  <c r="P1776" i="1"/>
  <c r="Q1776" i="1"/>
  <c r="A1777" i="1"/>
  <c r="C1777" i="1"/>
  <c r="L1777" i="1"/>
  <c r="M1777" i="1"/>
  <c r="N1777" i="1"/>
  <c r="O1777" i="1"/>
  <c r="P1777" i="1"/>
  <c r="Q1777" i="1"/>
  <c r="A1778" i="1"/>
  <c r="C1778" i="1"/>
  <c r="L1778" i="1"/>
  <c r="M1778" i="1"/>
  <c r="N1778" i="1"/>
  <c r="O1778" i="1"/>
  <c r="P1778" i="1"/>
  <c r="Q1778" i="1"/>
  <c r="A1779" i="1"/>
  <c r="C1779" i="1"/>
  <c r="L1779" i="1"/>
  <c r="M1779" i="1"/>
  <c r="N1779" i="1"/>
  <c r="O1779" i="1"/>
  <c r="P1779" i="1"/>
  <c r="Q1779" i="1"/>
  <c r="A1780" i="1"/>
  <c r="C1780" i="1"/>
  <c r="L1780" i="1"/>
  <c r="M1780" i="1"/>
  <c r="N1780" i="1"/>
  <c r="O1780" i="1"/>
  <c r="P1780" i="1"/>
  <c r="Q1780" i="1"/>
  <c r="A1781" i="1"/>
  <c r="C1781" i="1"/>
  <c r="L1781" i="1"/>
  <c r="M1781" i="1"/>
  <c r="N1781" i="1"/>
  <c r="O1781" i="1"/>
  <c r="P1781" i="1"/>
  <c r="Q1781" i="1"/>
  <c r="A1782" i="1"/>
  <c r="C1782" i="1"/>
  <c r="L1782" i="1"/>
  <c r="M1782" i="1"/>
  <c r="N1782" i="1"/>
  <c r="O1782" i="1"/>
  <c r="P1782" i="1"/>
  <c r="Q1782" i="1"/>
  <c r="A1783" i="1"/>
  <c r="C1783" i="1"/>
  <c r="L1783" i="1"/>
  <c r="M1783" i="1"/>
  <c r="N1783" i="1"/>
  <c r="O1783" i="1"/>
  <c r="P1783" i="1"/>
  <c r="Q1783" i="1"/>
  <c r="A1784" i="1"/>
  <c r="C1784" i="1"/>
  <c r="L1784" i="1"/>
  <c r="M1784" i="1"/>
  <c r="N1784" i="1"/>
  <c r="O1784" i="1"/>
  <c r="P1784" i="1"/>
  <c r="Q1784" i="1"/>
  <c r="A1785" i="1"/>
  <c r="C1785" i="1"/>
  <c r="L1785" i="1"/>
  <c r="M1785" i="1"/>
  <c r="N1785" i="1"/>
  <c r="O1785" i="1"/>
  <c r="P1785" i="1"/>
  <c r="Q1785" i="1"/>
  <c r="A1786" i="1"/>
  <c r="C1786" i="1"/>
  <c r="L1786" i="1"/>
  <c r="M1786" i="1"/>
  <c r="N1786" i="1"/>
  <c r="O1786" i="1"/>
  <c r="P1786" i="1"/>
  <c r="Q1786" i="1"/>
  <c r="A1787" i="1"/>
  <c r="C1787" i="1"/>
  <c r="L1787" i="1"/>
  <c r="M1787" i="1"/>
  <c r="N1787" i="1"/>
  <c r="O1787" i="1"/>
  <c r="P1787" i="1"/>
  <c r="Q1787" i="1"/>
  <c r="A1788" i="1"/>
  <c r="C1788" i="1"/>
  <c r="L1788" i="1"/>
  <c r="M1788" i="1"/>
  <c r="N1788" i="1"/>
  <c r="O1788" i="1"/>
  <c r="P1788" i="1"/>
  <c r="Q1788" i="1"/>
  <c r="A1789" i="1"/>
  <c r="C1789" i="1"/>
  <c r="L1789" i="1"/>
  <c r="M1789" i="1"/>
  <c r="N1789" i="1"/>
  <c r="O1789" i="1"/>
  <c r="P1789" i="1"/>
  <c r="Q1789" i="1"/>
  <c r="A1790" i="1"/>
  <c r="C1790" i="1"/>
  <c r="L1790" i="1"/>
  <c r="M1790" i="1"/>
  <c r="N1790" i="1"/>
  <c r="O1790" i="1"/>
  <c r="P1790" i="1"/>
  <c r="Q1790" i="1"/>
  <c r="A1791" i="1"/>
  <c r="C1791" i="1"/>
  <c r="L1791" i="1"/>
  <c r="M1791" i="1"/>
  <c r="N1791" i="1"/>
  <c r="O1791" i="1"/>
  <c r="P1791" i="1"/>
  <c r="Q1791" i="1"/>
  <c r="A1792" i="1"/>
  <c r="C1792" i="1"/>
  <c r="L1792" i="1"/>
  <c r="M1792" i="1"/>
  <c r="N1792" i="1"/>
  <c r="O1792" i="1"/>
  <c r="P1792" i="1"/>
  <c r="Q1792" i="1"/>
  <c r="A1793" i="1"/>
  <c r="C1793" i="1"/>
  <c r="L1793" i="1"/>
  <c r="M1793" i="1"/>
  <c r="N1793" i="1"/>
  <c r="O1793" i="1"/>
  <c r="P1793" i="1"/>
  <c r="Q1793" i="1"/>
  <c r="A1794" i="1"/>
  <c r="C1794" i="1"/>
  <c r="L1794" i="1"/>
  <c r="M1794" i="1"/>
  <c r="N1794" i="1"/>
  <c r="O1794" i="1"/>
  <c r="P1794" i="1"/>
  <c r="Q1794" i="1"/>
  <c r="A1795" i="1"/>
  <c r="C1795" i="1"/>
  <c r="L1795" i="1"/>
  <c r="M1795" i="1"/>
  <c r="N1795" i="1"/>
  <c r="O1795" i="1"/>
  <c r="P1795" i="1"/>
  <c r="Q1795" i="1"/>
  <c r="A1796" i="1"/>
  <c r="C1796" i="1"/>
  <c r="L1796" i="1"/>
  <c r="M1796" i="1"/>
  <c r="N1796" i="1"/>
  <c r="O1796" i="1"/>
  <c r="P1796" i="1"/>
  <c r="Q1796" i="1"/>
  <c r="A1797" i="1"/>
  <c r="C1797" i="1"/>
  <c r="L1797" i="1"/>
  <c r="M1797" i="1"/>
  <c r="N1797" i="1"/>
  <c r="O1797" i="1"/>
  <c r="P1797" i="1"/>
  <c r="Q1797" i="1"/>
  <c r="A1798" i="1"/>
  <c r="C1798" i="1"/>
  <c r="L1798" i="1"/>
  <c r="M1798" i="1"/>
  <c r="N1798" i="1"/>
  <c r="O1798" i="1"/>
  <c r="P1798" i="1"/>
  <c r="Q1798" i="1"/>
  <c r="A1799" i="1"/>
  <c r="C1799" i="1"/>
  <c r="L1799" i="1"/>
  <c r="M1799" i="1"/>
  <c r="N1799" i="1"/>
  <c r="O1799" i="1"/>
  <c r="P1799" i="1"/>
  <c r="Q1799" i="1"/>
  <c r="A1800" i="1"/>
  <c r="C1800" i="1"/>
  <c r="L1800" i="1"/>
  <c r="M1800" i="1"/>
  <c r="N1800" i="1"/>
  <c r="O1800" i="1"/>
  <c r="P1800" i="1"/>
  <c r="Q1800" i="1"/>
  <c r="A1801" i="1"/>
  <c r="C1801" i="1"/>
  <c r="L1801" i="1"/>
  <c r="M1801" i="1"/>
  <c r="N1801" i="1"/>
  <c r="O1801" i="1"/>
  <c r="P1801" i="1"/>
  <c r="Q1801" i="1"/>
  <c r="A1802" i="1"/>
  <c r="C1802" i="1"/>
  <c r="L1802" i="1"/>
  <c r="M1802" i="1"/>
  <c r="N1802" i="1"/>
  <c r="O1802" i="1"/>
  <c r="P1802" i="1"/>
  <c r="Q1802" i="1"/>
  <c r="A1803" i="1"/>
  <c r="C1803" i="1"/>
  <c r="L1803" i="1"/>
  <c r="M1803" i="1"/>
  <c r="N1803" i="1"/>
  <c r="O1803" i="1"/>
  <c r="P1803" i="1"/>
  <c r="Q1803" i="1"/>
  <c r="A1804" i="1"/>
  <c r="C1804" i="1"/>
  <c r="L1804" i="1"/>
  <c r="M1804" i="1"/>
  <c r="N1804" i="1"/>
  <c r="O1804" i="1"/>
  <c r="P1804" i="1"/>
  <c r="Q1804" i="1"/>
  <c r="A1805" i="1"/>
  <c r="C1805" i="1"/>
  <c r="L1805" i="1"/>
  <c r="M1805" i="1"/>
  <c r="N1805" i="1"/>
  <c r="O1805" i="1"/>
  <c r="P1805" i="1"/>
  <c r="Q1805" i="1"/>
  <c r="A1806" i="1"/>
  <c r="C1806" i="1"/>
  <c r="L1806" i="1"/>
  <c r="M1806" i="1"/>
  <c r="N1806" i="1"/>
  <c r="O1806" i="1"/>
  <c r="P1806" i="1"/>
  <c r="Q1806" i="1"/>
  <c r="A1807" i="1"/>
  <c r="C1807" i="1"/>
  <c r="L1807" i="1"/>
  <c r="M1807" i="1"/>
  <c r="N1807" i="1"/>
  <c r="O1807" i="1"/>
  <c r="P1807" i="1"/>
  <c r="Q1807" i="1"/>
  <c r="A1808" i="1"/>
  <c r="C1808" i="1"/>
  <c r="L1808" i="1"/>
  <c r="M1808" i="1"/>
  <c r="N1808" i="1"/>
  <c r="O1808" i="1"/>
  <c r="P1808" i="1"/>
  <c r="Q1808" i="1"/>
  <c r="A1809" i="1"/>
  <c r="C1809" i="1"/>
  <c r="L1809" i="1"/>
  <c r="M1809" i="1"/>
  <c r="N1809" i="1"/>
  <c r="O1809" i="1"/>
  <c r="P1809" i="1"/>
  <c r="Q1809" i="1"/>
  <c r="A1810" i="1"/>
  <c r="C1810" i="1"/>
  <c r="L1810" i="1"/>
  <c r="M1810" i="1"/>
  <c r="N1810" i="1"/>
  <c r="O1810" i="1"/>
  <c r="P1810" i="1"/>
  <c r="Q1810" i="1"/>
  <c r="A1811" i="1"/>
  <c r="C1811" i="1"/>
  <c r="L1811" i="1"/>
  <c r="M1811" i="1"/>
  <c r="N1811" i="1"/>
  <c r="O1811" i="1"/>
  <c r="P1811" i="1"/>
  <c r="Q1811" i="1"/>
  <c r="A1812" i="1"/>
  <c r="C1812" i="1"/>
  <c r="L1812" i="1"/>
  <c r="M1812" i="1"/>
  <c r="N1812" i="1"/>
  <c r="O1812" i="1"/>
  <c r="P1812" i="1"/>
  <c r="Q1812" i="1"/>
  <c r="A1813" i="1"/>
  <c r="C1813" i="1"/>
  <c r="L1813" i="1"/>
  <c r="M1813" i="1"/>
  <c r="N1813" i="1"/>
  <c r="O1813" i="1"/>
  <c r="P1813" i="1"/>
  <c r="Q1813" i="1"/>
  <c r="A1814" i="1"/>
  <c r="C1814" i="1"/>
  <c r="L1814" i="1"/>
  <c r="M1814" i="1"/>
  <c r="N1814" i="1"/>
  <c r="O1814" i="1"/>
  <c r="P1814" i="1"/>
  <c r="Q1814" i="1"/>
  <c r="A1815" i="1"/>
  <c r="C1815" i="1"/>
  <c r="L1815" i="1"/>
  <c r="M1815" i="1"/>
  <c r="N1815" i="1"/>
  <c r="O1815" i="1"/>
  <c r="P1815" i="1"/>
  <c r="Q1815" i="1"/>
  <c r="A1816" i="1"/>
  <c r="C1816" i="1"/>
  <c r="L1816" i="1"/>
  <c r="M1816" i="1"/>
  <c r="N1816" i="1"/>
  <c r="O1816" i="1"/>
  <c r="P1816" i="1"/>
  <c r="Q1816" i="1"/>
  <c r="A1817" i="1"/>
  <c r="C1817" i="1"/>
  <c r="L1817" i="1"/>
  <c r="M1817" i="1"/>
  <c r="N1817" i="1"/>
  <c r="O1817" i="1"/>
  <c r="P1817" i="1"/>
  <c r="Q1817" i="1"/>
  <c r="A1818" i="1"/>
  <c r="C1818" i="1"/>
  <c r="L1818" i="1"/>
  <c r="M1818" i="1"/>
  <c r="N1818" i="1"/>
  <c r="O1818" i="1"/>
  <c r="P1818" i="1"/>
  <c r="Q1818" i="1"/>
  <c r="A1819" i="1"/>
  <c r="C1819" i="1"/>
  <c r="L1819" i="1"/>
  <c r="M1819" i="1"/>
  <c r="N1819" i="1"/>
  <c r="O1819" i="1"/>
  <c r="P1819" i="1"/>
  <c r="Q1819" i="1"/>
  <c r="A1820" i="1"/>
  <c r="C1820" i="1"/>
  <c r="L1820" i="1"/>
  <c r="M1820" i="1"/>
  <c r="N1820" i="1"/>
  <c r="O1820" i="1"/>
  <c r="P1820" i="1"/>
  <c r="Q1820" i="1"/>
  <c r="A1821" i="1"/>
  <c r="C1821" i="1"/>
  <c r="L1821" i="1"/>
  <c r="M1821" i="1"/>
  <c r="N1821" i="1"/>
  <c r="O1821" i="1"/>
  <c r="P1821" i="1"/>
  <c r="Q1821" i="1"/>
  <c r="A1822" i="1"/>
  <c r="C1822" i="1"/>
  <c r="L1822" i="1"/>
  <c r="M1822" i="1"/>
  <c r="N1822" i="1"/>
  <c r="O1822" i="1"/>
  <c r="P1822" i="1"/>
  <c r="Q1822" i="1"/>
  <c r="A1823" i="1"/>
  <c r="C1823" i="1"/>
  <c r="L1823" i="1"/>
  <c r="M1823" i="1"/>
  <c r="N1823" i="1"/>
  <c r="O1823" i="1"/>
  <c r="P1823" i="1"/>
  <c r="Q1823" i="1"/>
  <c r="A1824" i="1"/>
  <c r="C1824" i="1"/>
  <c r="L1824" i="1"/>
  <c r="M1824" i="1"/>
  <c r="N1824" i="1"/>
  <c r="O1824" i="1"/>
  <c r="P1824" i="1"/>
  <c r="Q1824" i="1"/>
  <c r="A1825" i="1"/>
  <c r="C1825" i="1"/>
  <c r="L1825" i="1"/>
  <c r="M1825" i="1"/>
  <c r="N1825" i="1"/>
  <c r="O1825" i="1"/>
  <c r="P1825" i="1"/>
  <c r="Q1825" i="1"/>
  <c r="A1826" i="1"/>
  <c r="C1826" i="1"/>
  <c r="L1826" i="1"/>
  <c r="M1826" i="1"/>
  <c r="N1826" i="1"/>
  <c r="O1826" i="1"/>
  <c r="P1826" i="1"/>
  <c r="Q1826" i="1"/>
  <c r="A1827" i="1"/>
  <c r="C1827" i="1"/>
  <c r="L1827" i="1"/>
  <c r="M1827" i="1"/>
  <c r="N1827" i="1"/>
  <c r="O1827" i="1"/>
  <c r="P1827" i="1"/>
  <c r="Q1827" i="1"/>
  <c r="A1828" i="1"/>
  <c r="C1828" i="1"/>
  <c r="L1828" i="1"/>
  <c r="M1828" i="1"/>
  <c r="N1828" i="1"/>
  <c r="O1828" i="1"/>
  <c r="P1828" i="1"/>
  <c r="Q1828" i="1"/>
  <c r="A1829" i="1"/>
  <c r="C1829" i="1"/>
  <c r="L1829" i="1"/>
  <c r="M1829" i="1"/>
  <c r="N1829" i="1"/>
  <c r="O1829" i="1"/>
  <c r="P1829" i="1"/>
  <c r="Q1829" i="1"/>
  <c r="A1830" i="1"/>
  <c r="C1830" i="1"/>
  <c r="L1830" i="1"/>
  <c r="M1830" i="1"/>
  <c r="N1830" i="1"/>
  <c r="O1830" i="1"/>
  <c r="P1830" i="1"/>
  <c r="Q1830" i="1"/>
  <c r="A1831" i="1"/>
  <c r="C1831" i="1"/>
  <c r="L1831" i="1"/>
  <c r="M1831" i="1"/>
  <c r="N1831" i="1"/>
  <c r="O1831" i="1"/>
  <c r="P1831" i="1"/>
  <c r="Q1831" i="1"/>
  <c r="A1832" i="1"/>
  <c r="C1832" i="1"/>
  <c r="L1832" i="1"/>
  <c r="M1832" i="1"/>
  <c r="N1832" i="1"/>
  <c r="O1832" i="1"/>
  <c r="P1832" i="1"/>
  <c r="Q1832" i="1"/>
  <c r="A1833" i="1"/>
  <c r="C1833" i="1"/>
  <c r="L1833" i="1"/>
  <c r="M1833" i="1"/>
  <c r="N1833" i="1"/>
  <c r="O1833" i="1"/>
  <c r="P1833" i="1"/>
  <c r="Q1833" i="1"/>
  <c r="A1834" i="1"/>
  <c r="C1834" i="1"/>
  <c r="L1834" i="1"/>
  <c r="M1834" i="1"/>
  <c r="N1834" i="1"/>
  <c r="O1834" i="1"/>
  <c r="P1834" i="1"/>
  <c r="Q1834" i="1"/>
  <c r="A1835" i="1"/>
  <c r="C1835" i="1"/>
  <c r="L1835" i="1"/>
  <c r="M1835" i="1"/>
  <c r="N1835" i="1"/>
  <c r="O1835" i="1"/>
  <c r="P1835" i="1"/>
  <c r="Q1835" i="1"/>
  <c r="A1836" i="1"/>
  <c r="C1836" i="1"/>
  <c r="L1836" i="1"/>
  <c r="M1836" i="1"/>
  <c r="N1836" i="1"/>
  <c r="O1836" i="1"/>
  <c r="P1836" i="1"/>
  <c r="Q1836" i="1"/>
  <c r="A1837" i="1"/>
  <c r="C1837" i="1"/>
  <c r="L1837" i="1"/>
  <c r="M1837" i="1"/>
  <c r="N1837" i="1"/>
  <c r="O1837" i="1"/>
  <c r="P1837" i="1"/>
  <c r="Q1837" i="1"/>
  <c r="A1838" i="1"/>
  <c r="C1838" i="1"/>
  <c r="L1838" i="1"/>
  <c r="M1838" i="1"/>
  <c r="N1838" i="1"/>
  <c r="O1838" i="1"/>
  <c r="P1838" i="1"/>
  <c r="Q1838" i="1"/>
  <c r="A1839" i="1"/>
  <c r="C1839" i="1"/>
  <c r="L1839" i="1"/>
  <c r="M1839" i="1"/>
  <c r="N1839" i="1"/>
  <c r="O1839" i="1"/>
  <c r="P1839" i="1"/>
  <c r="Q1839" i="1"/>
  <c r="A1840" i="1"/>
  <c r="C1840" i="1"/>
  <c r="L1840" i="1"/>
  <c r="M1840" i="1"/>
  <c r="N1840" i="1"/>
  <c r="O1840" i="1"/>
  <c r="P1840" i="1"/>
  <c r="Q1840" i="1"/>
  <c r="A1841" i="1"/>
  <c r="C1841" i="1"/>
  <c r="L1841" i="1"/>
  <c r="M1841" i="1"/>
  <c r="N1841" i="1"/>
  <c r="O1841" i="1"/>
  <c r="P1841" i="1"/>
  <c r="Q1841" i="1"/>
  <c r="A1842" i="1"/>
  <c r="C1842" i="1"/>
  <c r="L1842" i="1"/>
  <c r="M1842" i="1"/>
  <c r="N1842" i="1"/>
  <c r="O1842" i="1"/>
  <c r="P1842" i="1"/>
  <c r="Q1842" i="1"/>
  <c r="A1843" i="1"/>
  <c r="C1843" i="1"/>
  <c r="L1843" i="1"/>
  <c r="M1843" i="1"/>
  <c r="N1843" i="1"/>
  <c r="O1843" i="1"/>
  <c r="P1843" i="1"/>
  <c r="Q1843" i="1"/>
  <c r="A1844" i="1"/>
  <c r="C1844" i="1"/>
  <c r="L1844" i="1"/>
  <c r="M1844" i="1"/>
  <c r="N1844" i="1"/>
  <c r="O1844" i="1"/>
  <c r="P1844" i="1"/>
  <c r="Q1844" i="1"/>
  <c r="A1845" i="1"/>
  <c r="C1845" i="1"/>
  <c r="L1845" i="1"/>
  <c r="M1845" i="1"/>
  <c r="N1845" i="1"/>
  <c r="O1845" i="1"/>
  <c r="P1845" i="1"/>
  <c r="Q1845" i="1"/>
  <c r="A1846" i="1"/>
  <c r="C1846" i="1"/>
  <c r="L1846" i="1"/>
  <c r="M1846" i="1"/>
  <c r="N1846" i="1"/>
  <c r="O1846" i="1"/>
  <c r="P1846" i="1"/>
  <c r="Q1846" i="1"/>
  <c r="A1847" i="1"/>
  <c r="C1847" i="1"/>
  <c r="L1847" i="1"/>
  <c r="M1847" i="1"/>
  <c r="N1847" i="1"/>
  <c r="O1847" i="1"/>
  <c r="P1847" i="1"/>
  <c r="Q1847" i="1"/>
  <c r="A1848" i="1"/>
  <c r="C1848" i="1"/>
  <c r="L1848" i="1"/>
  <c r="M1848" i="1"/>
  <c r="N1848" i="1"/>
  <c r="O1848" i="1"/>
  <c r="P1848" i="1"/>
  <c r="Q1848" i="1"/>
  <c r="A1849" i="1"/>
  <c r="C1849" i="1"/>
  <c r="L1849" i="1"/>
  <c r="M1849" i="1"/>
  <c r="N1849" i="1"/>
  <c r="O1849" i="1"/>
  <c r="P1849" i="1"/>
  <c r="Q1849" i="1"/>
  <c r="A1850" i="1"/>
  <c r="C1850" i="1"/>
  <c r="L1850" i="1"/>
  <c r="M1850" i="1"/>
  <c r="N1850" i="1"/>
  <c r="O1850" i="1"/>
  <c r="P1850" i="1"/>
  <c r="Q1850" i="1"/>
  <c r="A1851" i="1"/>
  <c r="C1851" i="1"/>
  <c r="L1851" i="1"/>
  <c r="M1851" i="1"/>
  <c r="N1851" i="1"/>
  <c r="O1851" i="1"/>
  <c r="P1851" i="1"/>
  <c r="Q1851" i="1"/>
  <c r="A1852" i="1"/>
  <c r="C1852" i="1"/>
  <c r="L1852" i="1"/>
  <c r="M1852" i="1"/>
  <c r="N1852" i="1"/>
  <c r="O1852" i="1"/>
  <c r="P1852" i="1"/>
  <c r="Q1852" i="1"/>
  <c r="A1853" i="1"/>
  <c r="C1853" i="1"/>
  <c r="L1853" i="1"/>
  <c r="M1853" i="1"/>
  <c r="N1853" i="1"/>
  <c r="O1853" i="1"/>
  <c r="P1853" i="1"/>
  <c r="Q1853" i="1"/>
  <c r="A1854" i="1"/>
  <c r="C1854" i="1"/>
  <c r="L1854" i="1"/>
  <c r="M1854" i="1"/>
  <c r="N1854" i="1"/>
  <c r="O1854" i="1"/>
  <c r="P1854" i="1"/>
  <c r="Q1854" i="1"/>
  <c r="A1855" i="1"/>
  <c r="C1855" i="1"/>
  <c r="L1855" i="1"/>
  <c r="M1855" i="1"/>
  <c r="N1855" i="1"/>
  <c r="O1855" i="1"/>
  <c r="P1855" i="1"/>
  <c r="Q1855" i="1"/>
  <c r="A1856" i="1"/>
  <c r="C1856" i="1"/>
  <c r="L1856" i="1"/>
  <c r="M1856" i="1"/>
  <c r="N1856" i="1"/>
  <c r="O1856" i="1"/>
  <c r="P1856" i="1"/>
  <c r="Q1856" i="1"/>
  <c r="A1857" i="1"/>
  <c r="C1857" i="1"/>
  <c r="L1857" i="1"/>
  <c r="M1857" i="1"/>
  <c r="N1857" i="1"/>
  <c r="O1857" i="1"/>
  <c r="P1857" i="1"/>
  <c r="Q1857" i="1"/>
  <c r="A1858" i="1"/>
  <c r="C1858" i="1"/>
  <c r="L1858" i="1"/>
  <c r="M1858" i="1"/>
  <c r="N1858" i="1"/>
  <c r="O1858" i="1"/>
  <c r="P1858" i="1"/>
  <c r="Q1858" i="1"/>
  <c r="A1859" i="1"/>
  <c r="C1859" i="1"/>
  <c r="L1859" i="1"/>
  <c r="M1859" i="1"/>
  <c r="N1859" i="1"/>
  <c r="O1859" i="1"/>
  <c r="P1859" i="1"/>
  <c r="Q1859" i="1"/>
  <c r="A1860" i="1"/>
  <c r="C1860" i="1"/>
  <c r="L1860" i="1"/>
  <c r="M1860" i="1"/>
  <c r="N1860" i="1"/>
  <c r="O1860" i="1"/>
  <c r="P1860" i="1"/>
  <c r="Q1860" i="1"/>
  <c r="A1861" i="1"/>
  <c r="C1861" i="1"/>
  <c r="L1861" i="1"/>
  <c r="M1861" i="1"/>
  <c r="N1861" i="1"/>
  <c r="O1861" i="1"/>
  <c r="P1861" i="1"/>
  <c r="Q1861" i="1"/>
  <c r="A1862" i="1"/>
  <c r="C1862" i="1"/>
  <c r="L1862" i="1"/>
  <c r="M1862" i="1"/>
  <c r="N1862" i="1"/>
  <c r="O1862" i="1"/>
  <c r="P1862" i="1"/>
  <c r="Q1862" i="1"/>
  <c r="A1863" i="1"/>
  <c r="C1863" i="1"/>
  <c r="L1863" i="1"/>
  <c r="M1863" i="1"/>
  <c r="N1863" i="1"/>
  <c r="O1863" i="1"/>
  <c r="P1863" i="1"/>
  <c r="Q1863" i="1"/>
  <c r="A1864" i="1"/>
  <c r="C1864" i="1"/>
  <c r="L1864" i="1"/>
  <c r="M1864" i="1"/>
  <c r="N1864" i="1"/>
  <c r="O1864" i="1"/>
  <c r="P1864" i="1"/>
  <c r="Q1864" i="1"/>
  <c r="A1865" i="1"/>
  <c r="C1865" i="1"/>
  <c r="L1865" i="1"/>
  <c r="M1865" i="1"/>
  <c r="N1865" i="1"/>
  <c r="O1865" i="1"/>
  <c r="P1865" i="1"/>
  <c r="Q1865" i="1"/>
  <c r="A1866" i="1"/>
  <c r="C1866" i="1"/>
  <c r="L1866" i="1"/>
  <c r="M1866" i="1"/>
  <c r="N1866" i="1"/>
  <c r="O1866" i="1"/>
  <c r="P1866" i="1"/>
  <c r="Q1866" i="1"/>
  <c r="A1867" i="1"/>
  <c r="C1867" i="1"/>
  <c r="L1867" i="1"/>
  <c r="M1867" i="1"/>
  <c r="N1867" i="1"/>
  <c r="O1867" i="1"/>
  <c r="P1867" i="1"/>
  <c r="Q1867" i="1"/>
  <c r="A1868" i="1"/>
  <c r="C1868" i="1"/>
  <c r="L1868" i="1"/>
  <c r="M1868" i="1"/>
  <c r="N1868" i="1"/>
  <c r="O1868" i="1"/>
  <c r="P1868" i="1"/>
  <c r="Q1868" i="1"/>
  <c r="A1869" i="1"/>
  <c r="C1869" i="1"/>
  <c r="L1869" i="1"/>
  <c r="M1869" i="1"/>
  <c r="N1869" i="1"/>
  <c r="O1869" i="1"/>
  <c r="P1869" i="1"/>
  <c r="Q1869" i="1"/>
  <c r="A1870" i="1"/>
  <c r="C1870" i="1"/>
  <c r="L1870" i="1"/>
  <c r="M1870" i="1"/>
  <c r="N1870" i="1"/>
  <c r="O1870" i="1"/>
  <c r="P1870" i="1"/>
  <c r="Q1870" i="1"/>
  <c r="A1871" i="1"/>
  <c r="C1871" i="1"/>
  <c r="L1871" i="1"/>
  <c r="M1871" i="1"/>
  <c r="N1871" i="1"/>
  <c r="O1871" i="1"/>
  <c r="P1871" i="1"/>
  <c r="Q1871" i="1"/>
  <c r="A1872" i="1"/>
  <c r="C1872" i="1"/>
  <c r="L1872" i="1"/>
  <c r="M1872" i="1"/>
  <c r="N1872" i="1"/>
  <c r="O1872" i="1"/>
  <c r="P1872" i="1"/>
  <c r="Q1872" i="1"/>
  <c r="A1873" i="1"/>
  <c r="C1873" i="1"/>
  <c r="L1873" i="1"/>
  <c r="M1873" i="1"/>
  <c r="N1873" i="1"/>
  <c r="O1873" i="1"/>
  <c r="P1873" i="1"/>
  <c r="Q1873" i="1"/>
  <c r="A1874" i="1"/>
  <c r="C1874" i="1"/>
  <c r="L1874" i="1"/>
  <c r="M1874" i="1"/>
  <c r="N1874" i="1"/>
  <c r="O1874" i="1"/>
  <c r="P1874" i="1"/>
  <c r="Q1874" i="1"/>
  <c r="A1875" i="1"/>
  <c r="C1875" i="1"/>
  <c r="L1875" i="1"/>
  <c r="M1875" i="1"/>
  <c r="N1875" i="1"/>
  <c r="O1875" i="1"/>
  <c r="P1875" i="1"/>
  <c r="Q1875" i="1"/>
  <c r="A1876" i="1"/>
  <c r="C1876" i="1"/>
  <c r="L1876" i="1"/>
  <c r="M1876" i="1"/>
  <c r="N1876" i="1"/>
  <c r="O1876" i="1"/>
  <c r="P1876" i="1"/>
  <c r="Q1876" i="1"/>
  <c r="A1877" i="1"/>
  <c r="C1877" i="1"/>
  <c r="L1877" i="1"/>
  <c r="M1877" i="1"/>
  <c r="N1877" i="1"/>
  <c r="O1877" i="1"/>
  <c r="P1877" i="1"/>
  <c r="Q1877" i="1"/>
  <c r="A1878" i="1"/>
  <c r="C1878" i="1"/>
  <c r="L1878" i="1"/>
  <c r="M1878" i="1"/>
  <c r="N1878" i="1"/>
  <c r="O1878" i="1"/>
  <c r="P1878" i="1"/>
  <c r="Q1878" i="1"/>
  <c r="A1879" i="1"/>
  <c r="C1879" i="1"/>
  <c r="L1879" i="1"/>
  <c r="M1879" i="1"/>
  <c r="N1879" i="1"/>
  <c r="O1879" i="1"/>
  <c r="P1879" i="1"/>
  <c r="Q1879" i="1"/>
  <c r="A1880" i="1"/>
  <c r="C1880" i="1"/>
  <c r="L1880" i="1"/>
  <c r="M1880" i="1"/>
  <c r="N1880" i="1"/>
  <c r="O1880" i="1"/>
  <c r="P1880" i="1"/>
  <c r="Q1880" i="1"/>
  <c r="A1881" i="1"/>
  <c r="C1881" i="1"/>
  <c r="L1881" i="1"/>
  <c r="M1881" i="1"/>
  <c r="N1881" i="1"/>
  <c r="O1881" i="1"/>
  <c r="P1881" i="1"/>
  <c r="Q1881" i="1"/>
  <c r="A1882" i="1"/>
  <c r="C1882" i="1"/>
  <c r="L1882" i="1"/>
  <c r="M1882" i="1"/>
  <c r="N1882" i="1"/>
  <c r="O1882" i="1"/>
  <c r="P1882" i="1"/>
  <c r="Q1882" i="1"/>
  <c r="A1883" i="1"/>
  <c r="C1883" i="1"/>
  <c r="L1883" i="1"/>
  <c r="M1883" i="1"/>
  <c r="N1883" i="1"/>
  <c r="O1883" i="1"/>
  <c r="P1883" i="1"/>
  <c r="Q1883" i="1"/>
  <c r="A1884" i="1"/>
  <c r="C1884" i="1"/>
  <c r="L1884" i="1"/>
  <c r="M1884" i="1"/>
  <c r="N1884" i="1"/>
  <c r="O1884" i="1"/>
  <c r="P1884" i="1"/>
  <c r="Q1884" i="1"/>
  <c r="A1885" i="1"/>
  <c r="C1885" i="1"/>
  <c r="L1885" i="1"/>
  <c r="M1885" i="1"/>
  <c r="N1885" i="1"/>
  <c r="O1885" i="1"/>
  <c r="P1885" i="1"/>
  <c r="Q1885" i="1"/>
  <c r="A1886" i="1"/>
  <c r="C1886" i="1"/>
  <c r="L1886" i="1"/>
  <c r="M1886" i="1"/>
  <c r="N1886" i="1"/>
  <c r="O1886" i="1"/>
  <c r="P1886" i="1"/>
  <c r="Q1886" i="1"/>
  <c r="A1887" i="1"/>
  <c r="C1887" i="1"/>
  <c r="L1887" i="1"/>
  <c r="M1887" i="1"/>
  <c r="N1887" i="1"/>
  <c r="O1887" i="1"/>
  <c r="P1887" i="1"/>
  <c r="Q1887" i="1"/>
  <c r="A1888" i="1"/>
  <c r="C1888" i="1"/>
  <c r="L1888" i="1"/>
  <c r="M1888" i="1"/>
  <c r="N1888" i="1"/>
  <c r="O1888" i="1"/>
  <c r="P1888" i="1"/>
  <c r="Q1888" i="1"/>
  <c r="A1889" i="1"/>
  <c r="C1889" i="1"/>
  <c r="L1889" i="1"/>
  <c r="M1889" i="1"/>
  <c r="N1889" i="1"/>
  <c r="O1889" i="1"/>
  <c r="P1889" i="1"/>
  <c r="Q1889" i="1"/>
  <c r="A1890" i="1"/>
  <c r="C1890" i="1"/>
  <c r="L1890" i="1"/>
  <c r="M1890" i="1"/>
  <c r="N1890" i="1"/>
  <c r="O1890" i="1"/>
  <c r="P1890" i="1"/>
  <c r="Q1890" i="1"/>
  <c r="A1891" i="1"/>
  <c r="C1891" i="1"/>
  <c r="L1891" i="1"/>
  <c r="M1891" i="1"/>
  <c r="N1891" i="1"/>
  <c r="O1891" i="1"/>
  <c r="P1891" i="1"/>
  <c r="Q1891" i="1"/>
  <c r="A1892" i="1"/>
  <c r="C1892" i="1"/>
  <c r="L1892" i="1"/>
  <c r="M1892" i="1"/>
  <c r="N1892" i="1"/>
  <c r="O1892" i="1"/>
  <c r="P1892" i="1"/>
  <c r="Q1892" i="1"/>
  <c r="A1893" i="1"/>
  <c r="C1893" i="1"/>
  <c r="L1893" i="1"/>
  <c r="M1893" i="1"/>
  <c r="N1893" i="1"/>
  <c r="O1893" i="1"/>
  <c r="P1893" i="1"/>
  <c r="Q1893" i="1"/>
  <c r="A1894" i="1"/>
  <c r="C1894" i="1"/>
  <c r="L1894" i="1"/>
  <c r="M1894" i="1"/>
  <c r="N1894" i="1"/>
  <c r="O1894" i="1"/>
  <c r="P1894" i="1"/>
  <c r="Q1894" i="1"/>
  <c r="A1895" i="1"/>
  <c r="C1895" i="1"/>
  <c r="L1895" i="1"/>
  <c r="M1895" i="1"/>
  <c r="N1895" i="1"/>
  <c r="O1895" i="1"/>
  <c r="P1895" i="1"/>
  <c r="Q1895" i="1"/>
  <c r="A1896" i="1"/>
  <c r="C1896" i="1"/>
  <c r="L1896" i="1"/>
  <c r="M1896" i="1"/>
  <c r="N1896" i="1"/>
  <c r="O1896" i="1"/>
  <c r="P1896" i="1"/>
  <c r="Q1896" i="1"/>
  <c r="A1897" i="1"/>
  <c r="C1897" i="1"/>
  <c r="L1897" i="1"/>
  <c r="M1897" i="1"/>
  <c r="N1897" i="1"/>
  <c r="O1897" i="1"/>
  <c r="P1897" i="1"/>
  <c r="Q1897" i="1"/>
  <c r="A1898" i="1"/>
  <c r="C1898" i="1"/>
  <c r="L1898" i="1"/>
  <c r="M1898" i="1"/>
  <c r="N1898" i="1"/>
  <c r="O1898" i="1"/>
  <c r="P1898" i="1"/>
  <c r="Q1898" i="1"/>
  <c r="A1899" i="1"/>
  <c r="C1899" i="1"/>
  <c r="L1899" i="1"/>
  <c r="M1899" i="1"/>
  <c r="N1899" i="1"/>
  <c r="O1899" i="1"/>
  <c r="P1899" i="1"/>
  <c r="Q1899" i="1"/>
  <c r="A1900" i="1"/>
  <c r="C1900" i="1"/>
  <c r="L1900" i="1"/>
  <c r="M1900" i="1"/>
  <c r="N1900" i="1"/>
  <c r="O1900" i="1"/>
  <c r="P1900" i="1"/>
  <c r="Q1900" i="1"/>
  <c r="A1901" i="1"/>
  <c r="C1901" i="1"/>
  <c r="L1901" i="1"/>
  <c r="M1901" i="1"/>
  <c r="N1901" i="1"/>
  <c r="O1901" i="1"/>
  <c r="P1901" i="1"/>
  <c r="Q1901" i="1"/>
  <c r="A1902" i="1"/>
  <c r="C1902" i="1"/>
  <c r="L1902" i="1"/>
  <c r="M1902" i="1"/>
  <c r="N1902" i="1"/>
  <c r="O1902" i="1"/>
  <c r="P1902" i="1"/>
  <c r="Q1902" i="1"/>
  <c r="A1903" i="1"/>
  <c r="C1903" i="1"/>
  <c r="L1903" i="1"/>
  <c r="M1903" i="1"/>
  <c r="N1903" i="1"/>
  <c r="O1903" i="1"/>
  <c r="P1903" i="1"/>
  <c r="Q1903" i="1"/>
  <c r="A1904" i="1"/>
  <c r="C1904" i="1"/>
  <c r="L1904" i="1"/>
  <c r="M1904" i="1"/>
  <c r="N1904" i="1"/>
  <c r="O1904" i="1"/>
  <c r="P1904" i="1"/>
  <c r="Q1904" i="1"/>
  <c r="A1905" i="1"/>
  <c r="C1905" i="1"/>
  <c r="L1905" i="1"/>
  <c r="M1905" i="1"/>
  <c r="N1905" i="1"/>
  <c r="O1905" i="1"/>
  <c r="P1905" i="1"/>
  <c r="Q1905" i="1"/>
  <c r="A1906" i="1"/>
  <c r="C1906" i="1"/>
  <c r="L1906" i="1"/>
  <c r="M1906" i="1"/>
  <c r="N1906" i="1"/>
  <c r="O1906" i="1"/>
  <c r="P1906" i="1"/>
  <c r="Q1906" i="1"/>
  <c r="A1907" i="1"/>
  <c r="C1907" i="1"/>
  <c r="L1907" i="1"/>
  <c r="M1907" i="1"/>
  <c r="N1907" i="1"/>
  <c r="O1907" i="1"/>
  <c r="P1907" i="1"/>
  <c r="Q1907" i="1"/>
  <c r="A1908" i="1"/>
  <c r="C1908" i="1"/>
  <c r="L1908" i="1"/>
  <c r="M1908" i="1"/>
  <c r="N1908" i="1"/>
  <c r="O1908" i="1"/>
  <c r="P1908" i="1"/>
  <c r="Q1908" i="1"/>
  <c r="A1909" i="1"/>
  <c r="C1909" i="1"/>
  <c r="L1909" i="1"/>
  <c r="M1909" i="1"/>
  <c r="N1909" i="1"/>
  <c r="O1909" i="1"/>
  <c r="P1909" i="1"/>
  <c r="Q1909" i="1"/>
  <c r="A1910" i="1"/>
  <c r="C1910" i="1"/>
  <c r="L1910" i="1"/>
  <c r="M1910" i="1"/>
  <c r="N1910" i="1"/>
  <c r="O1910" i="1"/>
  <c r="P1910" i="1"/>
  <c r="Q1910" i="1"/>
  <c r="A1911" i="1"/>
  <c r="C1911" i="1"/>
  <c r="L1911" i="1"/>
  <c r="M1911" i="1"/>
  <c r="N1911" i="1"/>
  <c r="O1911" i="1"/>
  <c r="P1911" i="1"/>
  <c r="Q1911" i="1"/>
  <c r="A1912" i="1"/>
  <c r="C1912" i="1"/>
  <c r="L1912" i="1"/>
  <c r="M1912" i="1"/>
  <c r="N1912" i="1"/>
  <c r="O1912" i="1"/>
  <c r="P1912" i="1"/>
  <c r="Q1912" i="1"/>
  <c r="A1913" i="1"/>
  <c r="C1913" i="1"/>
  <c r="L1913" i="1"/>
  <c r="M1913" i="1"/>
  <c r="N1913" i="1"/>
  <c r="O1913" i="1"/>
  <c r="P1913" i="1"/>
  <c r="Q1913" i="1"/>
  <c r="A1914" i="1"/>
  <c r="C1914" i="1"/>
  <c r="L1914" i="1"/>
  <c r="M1914" i="1"/>
  <c r="N1914" i="1"/>
  <c r="O1914" i="1"/>
  <c r="P1914" i="1"/>
  <c r="Q1914" i="1"/>
  <c r="A1915" i="1"/>
  <c r="C1915" i="1"/>
  <c r="L1915" i="1"/>
  <c r="M1915" i="1"/>
  <c r="N1915" i="1"/>
  <c r="O1915" i="1"/>
  <c r="P1915" i="1"/>
  <c r="Q1915" i="1"/>
  <c r="A1916" i="1"/>
  <c r="C1916" i="1"/>
  <c r="L1916" i="1"/>
  <c r="M1916" i="1"/>
  <c r="N1916" i="1"/>
  <c r="O1916" i="1"/>
  <c r="P1916" i="1"/>
  <c r="Q1916" i="1"/>
  <c r="A1917" i="1"/>
  <c r="C1917" i="1"/>
  <c r="L1917" i="1"/>
  <c r="M1917" i="1"/>
  <c r="N1917" i="1"/>
  <c r="O1917" i="1"/>
  <c r="P1917" i="1"/>
  <c r="Q1917" i="1"/>
  <c r="A1918" i="1"/>
  <c r="C1918" i="1"/>
  <c r="L1918" i="1"/>
  <c r="M1918" i="1"/>
  <c r="N1918" i="1"/>
  <c r="O1918" i="1"/>
  <c r="P1918" i="1"/>
  <c r="Q1918" i="1"/>
  <c r="A1919" i="1"/>
  <c r="C1919" i="1"/>
  <c r="L1919" i="1"/>
  <c r="M1919" i="1"/>
  <c r="N1919" i="1"/>
  <c r="O1919" i="1"/>
  <c r="P1919" i="1"/>
  <c r="Q1919" i="1"/>
  <c r="A1920" i="1"/>
  <c r="C1920" i="1"/>
  <c r="L1920" i="1"/>
  <c r="M1920" i="1"/>
  <c r="N1920" i="1"/>
  <c r="O1920" i="1"/>
  <c r="P1920" i="1"/>
  <c r="Q1920" i="1"/>
  <c r="A1921" i="1"/>
  <c r="C1921" i="1"/>
  <c r="L1921" i="1"/>
  <c r="M1921" i="1"/>
  <c r="N1921" i="1"/>
  <c r="O1921" i="1"/>
  <c r="P1921" i="1"/>
  <c r="Q1921" i="1"/>
  <c r="A1922" i="1"/>
  <c r="C1922" i="1"/>
  <c r="L1922" i="1"/>
  <c r="M1922" i="1"/>
  <c r="N1922" i="1"/>
  <c r="O1922" i="1"/>
  <c r="P1922" i="1"/>
  <c r="Q1922" i="1"/>
  <c r="A1923" i="1"/>
  <c r="C1923" i="1"/>
  <c r="L1923" i="1"/>
  <c r="M1923" i="1"/>
  <c r="N1923" i="1"/>
  <c r="O1923" i="1"/>
  <c r="P1923" i="1"/>
  <c r="Q1923" i="1"/>
  <c r="A1924" i="1"/>
  <c r="C1924" i="1"/>
  <c r="L1924" i="1"/>
  <c r="M1924" i="1"/>
  <c r="N1924" i="1"/>
  <c r="O1924" i="1"/>
  <c r="P1924" i="1"/>
  <c r="Q1924" i="1"/>
  <c r="A1925" i="1"/>
  <c r="C1925" i="1"/>
  <c r="L1925" i="1"/>
  <c r="M1925" i="1"/>
  <c r="N1925" i="1"/>
  <c r="O1925" i="1"/>
  <c r="P1925" i="1"/>
  <c r="Q1925" i="1"/>
  <c r="A1926" i="1"/>
  <c r="C1926" i="1"/>
  <c r="L1926" i="1"/>
  <c r="M1926" i="1"/>
  <c r="N1926" i="1"/>
  <c r="O1926" i="1"/>
  <c r="P1926" i="1"/>
  <c r="Q1926" i="1"/>
  <c r="A1927" i="1"/>
  <c r="C1927" i="1"/>
  <c r="L1927" i="1"/>
  <c r="M1927" i="1"/>
  <c r="N1927" i="1"/>
  <c r="O1927" i="1"/>
  <c r="P1927" i="1"/>
  <c r="Q1927" i="1"/>
  <c r="A1928" i="1"/>
  <c r="C1928" i="1"/>
  <c r="L1928" i="1"/>
  <c r="M1928" i="1"/>
  <c r="N1928" i="1"/>
  <c r="O1928" i="1"/>
  <c r="P1928" i="1"/>
  <c r="Q1928" i="1"/>
  <c r="A1929" i="1"/>
  <c r="C1929" i="1"/>
  <c r="L1929" i="1"/>
  <c r="M1929" i="1"/>
  <c r="N1929" i="1"/>
  <c r="O1929" i="1"/>
  <c r="P1929" i="1"/>
  <c r="Q1929" i="1"/>
  <c r="A1930" i="1"/>
  <c r="C1930" i="1"/>
  <c r="L1930" i="1"/>
  <c r="M1930" i="1"/>
  <c r="N1930" i="1"/>
  <c r="O1930" i="1"/>
  <c r="P1930" i="1"/>
  <c r="Q1930" i="1"/>
  <c r="A1931" i="1"/>
  <c r="C1931" i="1"/>
  <c r="L1931" i="1"/>
  <c r="M1931" i="1"/>
  <c r="N1931" i="1"/>
  <c r="O1931" i="1"/>
  <c r="P1931" i="1"/>
  <c r="Q1931" i="1"/>
  <c r="A1932" i="1"/>
  <c r="C1932" i="1"/>
  <c r="L1932" i="1"/>
  <c r="M1932" i="1"/>
  <c r="N1932" i="1"/>
  <c r="O1932" i="1"/>
  <c r="P1932" i="1"/>
  <c r="Q1932" i="1"/>
  <c r="A1933" i="1"/>
  <c r="C1933" i="1"/>
  <c r="L1933" i="1"/>
  <c r="M1933" i="1"/>
  <c r="N1933" i="1"/>
  <c r="O1933" i="1"/>
  <c r="P1933" i="1"/>
  <c r="Q1933" i="1"/>
  <c r="A1934" i="1"/>
  <c r="C1934" i="1"/>
  <c r="L1934" i="1"/>
  <c r="M1934" i="1"/>
  <c r="N1934" i="1"/>
  <c r="O1934" i="1"/>
  <c r="P1934" i="1"/>
  <c r="Q1934" i="1"/>
  <c r="A1935" i="1"/>
  <c r="C1935" i="1"/>
  <c r="L1935" i="1"/>
  <c r="M1935" i="1"/>
  <c r="N1935" i="1"/>
  <c r="O1935" i="1"/>
  <c r="P1935" i="1"/>
  <c r="Q1935" i="1"/>
  <c r="A1936" i="1"/>
  <c r="C1936" i="1"/>
  <c r="L1936" i="1"/>
  <c r="M1936" i="1"/>
  <c r="N1936" i="1"/>
  <c r="O1936" i="1"/>
  <c r="P1936" i="1"/>
  <c r="Q1936" i="1"/>
  <c r="A1937" i="1"/>
  <c r="C1937" i="1"/>
  <c r="L1937" i="1"/>
  <c r="M1937" i="1"/>
  <c r="N1937" i="1"/>
  <c r="O1937" i="1"/>
  <c r="P1937" i="1"/>
  <c r="Q1937" i="1"/>
  <c r="A1938" i="1"/>
  <c r="C1938" i="1"/>
  <c r="L1938" i="1"/>
  <c r="M1938" i="1"/>
  <c r="N1938" i="1"/>
  <c r="O1938" i="1"/>
  <c r="P1938" i="1"/>
  <c r="Q1938" i="1"/>
  <c r="A1939" i="1"/>
  <c r="C1939" i="1"/>
  <c r="L1939" i="1"/>
  <c r="M1939" i="1"/>
  <c r="N1939" i="1"/>
  <c r="O1939" i="1"/>
  <c r="P1939" i="1"/>
  <c r="Q1939" i="1"/>
  <c r="A1940" i="1"/>
  <c r="C1940" i="1"/>
  <c r="L1940" i="1"/>
  <c r="M1940" i="1"/>
  <c r="N1940" i="1"/>
  <c r="O1940" i="1"/>
  <c r="P1940" i="1"/>
  <c r="Q1940" i="1"/>
  <c r="A1941" i="1"/>
  <c r="C1941" i="1"/>
  <c r="L1941" i="1"/>
  <c r="M1941" i="1"/>
  <c r="N1941" i="1"/>
  <c r="O1941" i="1"/>
  <c r="P1941" i="1"/>
  <c r="Q1941" i="1"/>
  <c r="A1942" i="1"/>
  <c r="C1942" i="1"/>
  <c r="L1942" i="1"/>
  <c r="M1942" i="1"/>
  <c r="N1942" i="1"/>
  <c r="O1942" i="1"/>
  <c r="P1942" i="1"/>
  <c r="Q1942" i="1"/>
  <c r="A1943" i="1"/>
  <c r="C1943" i="1"/>
  <c r="L1943" i="1"/>
  <c r="M1943" i="1"/>
  <c r="N1943" i="1"/>
  <c r="O1943" i="1"/>
  <c r="P1943" i="1"/>
  <c r="Q1943" i="1"/>
  <c r="A1944" i="1"/>
  <c r="C1944" i="1"/>
  <c r="L1944" i="1"/>
  <c r="M1944" i="1"/>
  <c r="N1944" i="1"/>
  <c r="O1944" i="1"/>
  <c r="P1944" i="1"/>
  <c r="Q1944" i="1"/>
  <c r="A1945" i="1"/>
  <c r="C1945" i="1"/>
  <c r="L1945" i="1"/>
  <c r="M1945" i="1"/>
  <c r="N1945" i="1"/>
  <c r="O1945" i="1"/>
  <c r="P1945" i="1"/>
  <c r="Q1945" i="1"/>
  <c r="A1946" i="1"/>
  <c r="C1946" i="1"/>
  <c r="L1946" i="1"/>
  <c r="M1946" i="1"/>
  <c r="N1946" i="1"/>
  <c r="O1946" i="1"/>
  <c r="P1946" i="1"/>
  <c r="Q1946" i="1"/>
  <c r="A1947" i="1"/>
  <c r="C1947" i="1"/>
  <c r="L1947" i="1"/>
  <c r="M1947" i="1"/>
  <c r="N1947" i="1"/>
  <c r="O1947" i="1"/>
  <c r="P1947" i="1"/>
  <c r="Q1947" i="1"/>
  <c r="A1948" i="1"/>
  <c r="C1948" i="1"/>
  <c r="L1948" i="1"/>
  <c r="M1948" i="1"/>
  <c r="N1948" i="1"/>
  <c r="O1948" i="1"/>
  <c r="P1948" i="1"/>
  <c r="Q1948" i="1"/>
  <c r="A1949" i="1"/>
  <c r="C1949" i="1"/>
  <c r="L1949" i="1"/>
  <c r="M1949" i="1"/>
  <c r="N1949" i="1"/>
  <c r="O1949" i="1"/>
  <c r="P1949" i="1"/>
  <c r="Q1949" i="1"/>
  <c r="A1950" i="1"/>
  <c r="C1950" i="1"/>
  <c r="L1950" i="1"/>
  <c r="M1950" i="1"/>
  <c r="N1950" i="1"/>
  <c r="O1950" i="1"/>
  <c r="P1950" i="1"/>
  <c r="Q1950" i="1"/>
  <c r="A1951" i="1"/>
  <c r="C1951" i="1"/>
  <c r="L1951" i="1"/>
  <c r="M1951" i="1"/>
  <c r="N1951" i="1"/>
  <c r="O1951" i="1"/>
  <c r="P1951" i="1"/>
  <c r="Q1951" i="1"/>
  <c r="A1952" i="1"/>
  <c r="C1952" i="1"/>
  <c r="L1952" i="1"/>
  <c r="M1952" i="1"/>
  <c r="N1952" i="1"/>
  <c r="O1952" i="1"/>
  <c r="P1952" i="1"/>
  <c r="Q1952" i="1"/>
  <c r="A1953" i="1"/>
  <c r="C1953" i="1"/>
  <c r="L1953" i="1"/>
  <c r="M1953" i="1"/>
  <c r="N1953" i="1"/>
  <c r="O1953" i="1"/>
  <c r="P1953" i="1"/>
  <c r="Q1953" i="1"/>
  <c r="A1954" i="1"/>
  <c r="C1954" i="1"/>
  <c r="L1954" i="1"/>
  <c r="M1954" i="1"/>
  <c r="N1954" i="1"/>
  <c r="O1954" i="1"/>
  <c r="P1954" i="1"/>
  <c r="Q1954" i="1"/>
  <c r="A1955" i="1"/>
  <c r="C1955" i="1"/>
  <c r="L1955" i="1"/>
  <c r="M1955" i="1"/>
  <c r="N1955" i="1"/>
  <c r="O1955" i="1"/>
  <c r="P1955" i="1"/>
  <c r="Q1955" i="1"/>
  <c r="A1956" i="1"/>
  <c r="C1956" i="1"/>
  <c r="L1956" i="1"/>
  <c r="M1956" i="1"/>
  <c r="N1956" i="1"/>
  <c r="O1956" i="1"/>
  <c r="P1956" i="1"/>
  <c r="Q1956" i="1"/>
  <c r="A1957" i="1"/>
  <c r="C1957" i="1"/>
  <c r="L1957" i="1"/>
  <c r="M1957" i="1"/>
  <c r="N1957" i="1"/>
  <c r="O1957" i="1"/>
  <c r="P1957" i="1"/>
  <c r="Q1957" i="1"/>
  <c r="A1958" i="1"/>
  <c r="C1958" i="1"/>
  <c r="L1958" i="1"/>
  <c r="M1958" i="1"/>
  <c r="N1958" i="1"/>
  <c r="O1958" i="1"/>
  <c r="P1958" i="1"/>
  <c r="Q1958" i="1"/>
  <c r="A1959" i="1"/>
  <c r="C1959" i="1"/>
  <c r="L1959" i="1"/>
  <c r="M1959" i="1"/>
  <c r="N1959" i="1"/>
  <c r="O1959" i="1"/>
  <c r="P1959" i="1"/>
  <c r="Q1959" i="1"/>
  <c r="A1960" i="1"/>
  <c r="C1960" i="1"/>
  <c r="L1960" i="1"/>
  <c r="M1960" i="1"/>
  <c r="N1960" i="1"/>
  <c r="O1960" i="1"/>
  <c r="P1960" i="1"/>
  <c r="Q1960" i="1"/>
  <c r="A1961" i="1"/>
  <c r="C1961" i="1"/>
  <c r="L1961" i="1"/>
  <c r="M1961" i="1"/>
  <c r="N1961" i="1"/>
  <c r="O1961" i="1"/>
  <c r="P1961" i="1"/>
  <c r="Q1961" i="1"/>
  <c r="A1962" i="1"/>
  <c r="C1962" i="1"/>
  <c r="L1962" i="1"/>
  <c r="M1962" i="1"/>
  <c r="N1962" i="1"/>
  <c r="O1962" i="1"/>
  <c r="P1962" i="1"/>
  <c r="Q1962" i="1"/>
  <c r="A1963" i="1"/>
  <c r="C1963" i="1"/>
  <c r="L1963" i="1"/>
  <c r="M1963" i="1"/>
  <c r="N1963" i="1"/>
  <c r="O1963" i="1"/>
  <c r="P1963" i="1"/>
  <c r="Q1963" i="1"/>
  <c r="A1964" i="1"/>
  <c r="C1964" i="1"/>
  <c r="L1964" i="1"/>
  <c r="M1964" i="1"/>
  <c r="N1964" i="1"/>
  <c r="O1964" i="1"/>
  <c r="P1964" i="1"/>
  <c r="Q1964" i="1"/>
  <c r="A1965" i="1"/>
  <c r="C1965" i="1"/>
  <c r="L1965" i="1"/>
  <c r="M1965" i="1"/>
  <c r="N1965" i="1"/>
  <c r="O1965" i="1"/>
  <c r="P1965" i="1"/>
  <c r="Q1965" i="1"/>
  <c r="A1966" i="1"/>
  <c r="C1966" i="1"/>
  <c r="L1966" i="1"/>
  <c r="M1966" i="1"/>
  <c r="N1966" i="1"/>
  <c r="O1966" i="1"/>
  <c r="P1966" i="1"/>
  <c r="Q1966" i="1"/>
  <c r="A1967" i="1"/>
  <c r="C1967" i="1"/>
  <c r="L1967" i="1"/>
  <c r="M1967" i="1"/>
  <c r="N1967" i="1"/>
  <c r="O1967" i="1"/>
  <c r="P1967" i="1"/>
  <c r="Q1967" i="1"/>
  <c r="A1968" i="1"/>
  <c r="C1968" i="1"/>
  <c r="L1968" i="1"/>
  <c r="M1968" i="1"/>
  <c r="N1968" i="1"/>
  <c r="O1968" i="1"/>
  <c r="P1968" i="1"/>
  <c r="Q1968" i="1"/>
  <c r="A1969" i="1"/>
  <c r="C1969" i="1"/>
  <c r="L1969" i="1"/>
  <c r="M1969" i="1"/>
  <c r="N1969" i="1"/>
  <c r="O1969" i="1"/>
  <c r="P1969" i="1"/>
  <c r="Q1969" i="1"/>
  <c r="A1970" i="1"/>
  <c r="C1970" i="1"/>
  <c r="L1970" i="1"/>
  <c r="M1970" i="1"/>
  <c r="N1970" i="1"/>
  <c r="O1970" i="1"/>
  <c r="P1970" i="1"/>
  <c r="Q1970" i="1"/>
  <c r="A1971" i="1"/>
  <c r="C1971" i="1"/>
  <c r="L1971" i="1"/>
  <c r="M1971" i="1"/>
  <c r="N1971" i="1"/>
  <c r="O1971" i="1"/>
  <c r="P1971" i="1"/>
  <c r="Q1971" i="1"/>
  <c r="A1972" i="1"/>
  <c r="C1972" i="1"/>
  <c r="L1972" i="1"/>
  <c r="M1972" i="1"/>
  <c r="N1972" i="1"/>
  <c r="O1972" i="1"/>
  <c r="P1972" i="1"/>
  <c r="Q1972" i="1"/>
  <c r="A1973" i="1"/>
  <c r="C1973" i="1"/>
  <c r="L1973" i="1"/>
  <c r="M1973" i="1"/>
  <c r="N1973" i="1"/>
  <c r="O1973" i="1"/>
  <c r="P1973" i="1"/>
  <c r="Q1973" i="1"/>
  <c r="A1974" i="1"/>
  <c r="C1974" i="1"/>
  <c r="L1974" i="1"/>
  <c r="M1974" i="1"/>
  <c r="N1974" i="1"/>
  <c r="O1974" i="1"/>
  <c r="P1974" i="1"/>
  <c r="Q1974" i="1"/>
  <c r="A1975" i="1"/>
  <c r="C1975" i="1"/>
  <c r="L1975" i="1"/>
  <c r="M1975" i="1"/>
  <c r="N1975" i="1"/>
  <c r="O1975" i="1"/>
  <c r="P1975" i="1"/>
  <c r="Q1975" i="1"/>
  <c r="A1976" i="1"/>
  <c r="C1976" i="1"/>
  <c r="L1976" i="1"/>
  <c r="M1976" i="1"/>
  <c r="N1976" i="1"/>
  <c r="O1976" i="1"/>
  <c r="P1976" i="1"/>
  <c r="Q1976" i="1"/>
  <c r="A1977" i="1"/>
  <c r="C1977" i="1"/>
  <c r="L1977" i="1"/>
  <c r="M1977" i="1"/>
  <c r="N1977" i="1"/>
  <c r="O1977" i="1"/>
  <c r="P1977" i="1"/>
  <c r="Q1977" i="1"/>
  <c r="A1978" i="1"/>
  <c r="C1978" i="1"/>
  <c r="L1978" i="1"/>
  <c r="M1978" i="1"/>
  <c r="N1978" i="1"/>
  <c r="O1978" i="1"/>
  <c r="P1978" i="1"/>
  <c r="Q1978" i="1"/>
  <c r="A1979" i="1"/>
  <c r="C1979" i="1"/>
  <c r="L1979" i="1"/>
  <c r="M1979" i="1"/>
  <c r="N1979" i="1"/>
  <c r="O1979" i="1"/>
  <c r="P1979" i="1"/>
  <c r="Q1979" i="1"/>
  <c r="A1980" i="1"/>
  <c r="C1980" i="1"/>
  <c r="L1980" i="1"/>
  <c r="M1980" i="1"/>
  <c r="N1980" i="1"/>
  <c r="O1980" i="1"/>
  <c r="P1980" i="1"/>
  <c r="Q1980" i="1"/>
  <c r="A1981" i="1"/>
  <c r="C1981" i="1"/>
  <c r="L1981" i="1"/>
  <c r="M1981" i="1"/>
  <c r="N1981" i="1"/>
  <c r="O1981" i="1"/>
  <c r="P1981" i="1"/>
  <c r="Q1981" i="1"/>
  <c r="A1982" i="1"/>
  <c r="C1982" i="1"/>
  <c r="L1982" i="1"/>
  <c r="M1982" i="1"/>
  <c r="N1982" i="1"/>
  <c r="O1982" i="1"/>
  <c r="P1982" i="1"/>
  <c r="Q1982" i="1"/>
  <c r="A1983" i="1"/>
  <c r="C1983" i="1"/>
  <c r="L1983" i="1"/>
  <c r="M1983" i="1"/>
  <c r="N1983" i="1"/>
  <c r="O1983" i="1"/>
  <c r="P1983" i="1"/>
  <c r="Q1983" i="1"/>
  <c r="A1984" i="1"/>
  <c r="C1984" i="1"/>
  <c r="L1984" i="1"/>
  <c r="M1984" i="1"/>
  <c r="N1984" i="1"/>
  <c r="O1984" i="1"/>
  <c r="P1984" i="1"/>
  <c r="Q1984" i="1"/>
  <c r="A1985" i="1"/>
  <c r="C1985" i="1"/>
  <c r="L1985" i="1"/>
  <c r="M1985" i="1"/>
  <c r="N1985" i="1"/>
  <c r="O1985" i="1"/>
  <c r="P1985" i="1"/>
  <c r="Q1985" i="1"/>
  <c r="A1986" i="1"/>
  <c r="C1986" i="1"/>
  <c r="L1986" i="1"/>
  <c r="M1986" i="1"/>
  <c r="N1986" i="1"/>
  <c r="O1986" i="1"/>
  <c r="P1986" i="1"/>
  <c r="Q1986" i="1"/>
  <c r="A1987" i="1"/>
  <c r="C1987" i="1"/>
  <c r="L1987" i="1"/>
  <c r="M1987" i="1"/>
  <c r="N1987" i="1"/>
  <c r="O1987" i="1"/>
  <c r="P1987" i="1"/>
  <c r="Q1987" i="1"/>
  <c r="A1988" i="1"/>
  <c r="C1988" i="1"/>
  <c r="L1988" i="1"/>
  <c r="M1988" i="1"/>
  <c r="N1988" i="1"/>
  <c r="O1988" i="1"/>
  <c r="P1988" i="1"/>
  <c r="Q1988" i="1"/>
  <c r="A1989" i="1"/>
  <c r="C1989" i="1"/>
  <c r="L1989" i="1"/>
  <c r="M1989" i="1"/>
  <c r="N1989" i="1"/>
  <c r="O1989" i="1"/>
  <c r="P1989" i="1"/>
  <c r="Q1989" i="1"/>
  <c r="A1990" i="1"/>
  <c r="C1990" i="1"/>
  <c r="L1990" i="1"/>
  <c r="M1990" i="1"/>
  <c r="N1990" i="1"/>
  <c r="O1990" i="1"/>
  <c r="P1990" i="1"/>
  <c r="Q1990" i="1"/>
  <c r="A1991" i="1"/>
  <c r="C1991" i="1"/>
  <c r="L1991" i="1"/>
  <c r="M1991" i="1"/>
  <c r="N1991" i="1"/>
  <c r="O1991" i="1"/>
  <c r="P1991" i="1"/>
  <c r="Q1991" i="1"/>
  <c r="A1992" i="1"/>
  <c r="C1992" i="1"/>
  <c r="L1992" i="1"/>
  <c r="M1992" i="1"/>
  <c r="N1992" i="1"/>
  <c r="O1992" i="1"/>
  <c r="P1992" i="1"/>
  <c r="Q1992" i="1"/>
  <c r="A1993" i="1"/>
  <c r="C1993" i="1"/>
  <c r="L1993" i="1"/>
  <c r="M1993" i="1"/>
  <c r="N1993" i="1"/>
  <c r="O1993" i="1"/>
  <c r="P1993" i="1"/>
  <c r="Q1993" i="1"/>
  <c r="A1994" i="1"/>
  <c r="C1994" i="1"/>
  <c r="L1994" i="1"/>
  <c r="M1994" i="1"/>
  <c r="N1994" i="1"/>
  <c r="O1994" i="1"/>
  <c r="P1994" i="1"/>
  <c r="Q1994" i="1"/>
  <c r="A1995" i="1"/>
  <c r="C1995" i="1"/>
  <c r="L1995" i="1"/>
  <c r="M1995" i="1"/>
  <c r="N1995" i="1"/>
  <c r="O1995" i="1"/>
  <c r="P1995" i="1"/>
  <c r="Q1995" i="1"/>
  <c r="A1996" i="1"/>
  <c r="C1996" i="1"/>
  <c r="L1996" i="1"/>
  <c r="M1996" i="1"/>
  <c r="N1996" i="1"/>
  <c r="O1996" i="1"/>
  <c r="P1996" i="1"/>
  <c r="Q1996" i="1"/>
  <c r="A1997" i="1"/>
  <c r="C1997" i="1"/>
  <c r="L1997" i="1"/>
  <c r="M1997" i="1"/>
  <c r="N1997" i="1"/>
  <c r="O1997" i="1"/>
  <c r="P1997" i="1"/>
  <c r="Q1997" i="1"/>
  <c r="A1998" i="1"/>
  <c r="C1998" i="1"/>
  <c r="L1998" i="1"/>
  <c r="M1998" i="1"/>
  <c r="N1998" i="1"/>
  <c r="O1998" i="1"/>
  <c r="P1998" i="1"/>
  <c r="Q1998" i="1"/>
  <c r="A1999" i="1"/>
  <c r="C1999" i="1"/>
  <c r="L1999" i="1"/>
  <c r="M1999" i="1"/>
  <c r="N1999" i="1"/>
  <c r="O1999" i="1"/>
  <c r="P1999" i="1"/>
  <c r="Q1999" i="1"/>
  <c r="A2000" i="1"/>
  <c r="C2000" i="1"/>
  <c r="L2000" i="1"/>
  <c r="M2000" i="1"/>
  <c r="N2000" i="1"/>
  <c r="O2000" i="1"/>
  <c r="P2000" i="1"/>
  <c r="Q2000" i="1"/>
  <c r="A2001" i="1"/>
  <c r="C2001" i="1"/>
  <c r="L2001" i="1"/>
  <c r="M2001" i="1"/>
  <c r="N2001" i="1"/>
  <c r="O2001" i="1"/>
  <c r="P2001" i="1"/>
  <c r="Q2001" i="1"/>
  <c r="A2002" i="1"/>
  <c r="C2002" i="1"/>
  <c r="L2002" i="1"/>
  <c r="M2002" i="1"/>
  <c r="N2002" i="1"/>
  <c r="O2002" i="1"/>
  <c r="P2002" i="1"/>
  <c r="Q2002" i="1"/>
  <c r="A2003" i="1"/>
  <c r="C2003" i="1"/>
  <c r="L2003" i="1"/>
  <c r="M2003" i="1"/>
  <c r="N2003" i="1"/>
  <c r="O2003" i="1"/>
  <c r="P2003" i="1"/>
  <c r="Q2003" i="1"/>
  <c r="A2004" i="1"/>
  <c r="C2004" i="1"/>
  <c r="L2004" i="1"/>
  <c r="M2004" i="1"/>
  <c r="N2004" i="1"/>
  <c r="O2004" i="1"/>
  <c r="P2004" i="1"/>
  <c r="Q2004" i="1"/>
  <c r="A2005" i="1"/>
  <c r="C2005" i="1"/>
  <c r="L2005" i="1"/>
  <c r="M2005" i="1"/>
  <c r="N2005" i="1"/>
  <c r="O2005" i="1"/>
  <c r="P2005" i="1"/>
  <c r="Q2005" i="1"/>
  <c r="A2006" i="1"/>
  <c r="C2006" i="1"/>
  <c r="L2006" i="1"/>
  <c r="M2006" i="1"/>
  <c r="N2006" i="1"/>
  <c r="O2006" i="1"/>
  <c r="P2006" i="1"/>
  <c r="Q2006" i="1"/>
  <c r="A2007" i="1"/>
  <c r="C2007" i="1"/>
  <c r="L2007" i="1"/>
  <c r="M2007" i="1"/>
  <c r="N2007" i="1"/>
  <c r="O2007" i="1"/>
  <c r="P2007" i="1"/>
  <c r="Q2007" i="1"/>
  <c r="A2008" i="1"/>
  <c r="C2008" i="1"/>
  <c r="L2008" i="1"/>
  <c r="M2008" i="1"/>
  <c r="N2008" i="1"/>
  <c r="O2008" i="1"/>
  <c r="P2008" i="1"/>
  <c r="Q2008" i="1"/>
  <c r="A2009" i="1"/>
  <c r="C2009" i="1"/>
  <c r="L2009" i="1"/>
  <c r="M2009" i="1"/>
  <c r="N2009" i="1"/>
  <c r="O2009" i="1"/>
  <c r="P2009" i="1"/>
  <c r="Q2009" i="1"/>
  <c r="A2010" i="1"/>
  <c r="C2010" i="1"/>
  <c r="L2010" i="1"/>
  <c r="M2010" i="1"/>
  <c r="N2010" i="1"/>
  <c r="O2010" i="1"/>
  <c r="P2010" i="1"/>
  <c r="Q2010" i="1"/>
  <c r="A2011" i="1"/>
  <c r="C2011" i="1"/>
  <c r="L2011" i="1"/>
  <c r="M2011" i="1"/>
  <c r="N2011" i="1"/>
  <c r="O2011" i="1"/>
  <c r="P2011" i="1"/>
  <c r="Q2011" i="1"/>
  <c r="A2012" i="1"/>
  <c r="C2012" i="1"/>
  <c r="L2012" i="1"/>
  <c r="M2012" i="1"/>
  <c r="N2012" i="1"/>
  <c r="O2012" i="1"/>
  <c r="P2012" i="1"/>
  <c r="Q2012" i="1"/>
  <c r="A2013" i="1"/>
  <c r="C2013" i="1"/>
  <c r="L2013" i="1"/>
  <c r="M2013" i="1"/>
  <c r="N2013" i="1"/>
  <c r="O2013" i="1"/>
  <c r="P2013" i="1"/>
  <c r="Q2013" i="1"/>
  <c r="A2014" i="1"/>
  <c r="C2014" i="1"/>
  <c r="L2014" i="1"/>
  <c r="M2014" i="1"/>
  <c r="N2014" i="1"/>
  <c r="O2014" i="1"/>
  <c r="P2014" i="1"/>
  <c r="Q2014" i="1"/>
  <c r="A2015" i="1"/>
  <c r="C2015" i="1"/>
  <c r="L2015" i="1"/>
  <c r="M2015" i="1"/>
  <c r="N2015" i="1"/>
  <c r="O2015" i="1"/>
  <c r="P2015" i="1"/>
  <c r="Q2015" i="1"/>
  <c r="A2016" i="1"/>
  <c r="C2016" i="1"/>
  <c r="L2016" i="1"/>
  <c r="M2016" i="1"/>
  <c r="N2016" i="1"/>
  <c r="O2016" i="1"/>
  <c r="P2016" i="1"/>
  <c r="Q2016" i="1"/>
  <c r="A2017" i="1"/>
  <c r="C2017" i="1"/>
  <c r="L2017" i="1"/>
  <c r="M2017" i="1"/>
  <c r="N2017" i="1"/>
  <c r="O2017" i="1"/>
  <c r="P2017" i="1"/>
  <c r="Q2017" i="1"/>
  <c r="A2018" i="1"/>
  <c r="C2018" i="1"/>
  <c r="L2018" i="1"/>
  <c r="M2018" i="1"/>
  <c r="N2018" i="1"/>
  <c r="O2018" i="1"/>
  <c r="P2018" i="1"/>
  <c r="Q2018" i="1"/>
  <c r="A2019" i="1"/>
  <c r="C2019" i="1"/>
  <c r="L2019" i="1"/>
  <c r="M2019" i="1"/>
  <c r="N2019" i="1"/>
  <c r="O2019" i="1"/>
  <c r="P2019" i="1"/>
  <c r="Q2019" i="1"/>
  <c r="A2020" i="1"/>
  <c r="C2020" i="1"/>
  <c r="L2020" i="1"/>
  <c r="M2020" i="1"/>
  <c r="N2020" i="1"/>
  <c r="O2020" i="1"/>
  <c r="P2020" i="1"/>
  <c r="Q2020" i="1"/>
  <c r="A2021" i="1"/>
  <c r="C2021" i="1"/>
  <c r="L2021" i="1"/>
  <c r="M2021" i="1"/>
  <c r="N2021" i="1"/>
  <c r="O2021" i="1"/>
  <c r="P2021" i="1"/>
  <c r="Q2021" i="1"/>
  <c r="A2022" i="1"/>
  <c r="C2022" i="1"/>
  <c r="L2022" i="1"/>
  <c r="M2022" i="1"/>
  <c r="N2022" i="1"/>
  <c r="O2022" i="1"/>
  <c r="P2022" i="1"/>
  <c r="Q2022" i="1"/>
  <c r="A2023" i="1"/>
  <c r="C2023" i="1"/>
  <c r="L2023" i="1"/>
  <c r="M2023" i="1"/>
  <c r="N2023" i="1"/>
  <c r="O2023" i="1"/>
  <c r="P2023" i="1"/>
  <c r="Q2023" i="1"/>
  <c r="A2024" i="1"/>
  <c r="C2024" i="1"/>
  <c r="L2024" i="1"/>
  <c r="M2024" i="1"/>
  <c r="N2024" i="1"/>
  <c r="O2024" i="1"/>
  <c r="P2024" i="1"/>
  <c r="Q2024" i="1"/>
  <c r="A2025" i="1"/>
  <c r="C2025" i="1"/>
  <c r="L2025" i="1"/>
  <c r="M2025" i="1"/>
  <c r="N2025" i="1"/>
  <c r="O2025" i="1"/>
  <c r="P2025" i="1"/>
  <c r="Q2025" i="1"/>
  <c r="A2026" i="1"/>
  <c r="C2026" i="1"/>
  <c r="L2026" i="1"/>
  <c r="M2026" i="1"/>
  <c r="N2026" i="1"/>
  <c r="O2026" i="1"/>
  <c r="P2026" i="1"/>
  <c r="Q2026" i="1"/>
  <c r="A2027" i="1"/>
  <c r="C2027" i="1"/>
  <c r="L2027" i="1"/>
  <c r="M2027" i="1"/>
  <c r="N2027" i="1"/>
  <c r="O2027" i="1"/>
  <c r="P2027" i="1"/>
  <c r="Q2027" i="1"/>
  <c r="A2028" i="1"/>
  <c r="C2028" i="1"/>
  <c r="L2028" i="1"/>
  <c r="M2028" i="1"/>
  <c r="N2028" i="1"/>
  <c r="O2028" i="1"/>
  <c r="P2028" i="1"/>
  <c r="Q2028" i="1"/>
  <c r="A2029" i="1"/>
  <c r="C2029" i="1"/>
  <c r="L2029" i="1"/>
  <c r="M2029" i="1"/>
  <c r="N2029" i="1"/>
  <c r="O2029" i="1"/>
  <c r="P2029" i="1"/>
  <c r="Q2029" i="1"/>
  <c r="A2030" i="1"/>
  <c r="C2030" i="1"/>
  <c r="L2030" i="1"/>
  <c r="M2030" i="1"/>
  <c r="N2030" i="1"/>
  <c r="O2030" i="1"/>
  <c r="P2030" i="1"/>
  <c r="Q2030" i="1"/>
  <c r="A2031" i="1"/>
  <c r="C2031" i="1"/>
  <c r="L2031" i="1"/>
  <c r="M2031" i="1"/>
  <c r="N2031" i="1"/>
  <c r="O2031" i="1"/>
  <c r="P2031" i="1"/>
  <c r="Q2031" i="1"/>
  <c r="A2032" i="1"/>
  <c r="C2032" i="1"/>
  <c r="L2032" i="1"/>
  <c r="M2032" i="1"/>
  <c r="N2032" i="1"/>
  <c r="O2032" i="1"/>
  <c r="P2032" i="1"/>
  <c r="Q2032" i="1"/>
  <c r="A2033" i="1"/>
  <c r="C2033" i="1"/>
  <c r="L2033" i="1"/>
  <c r="M2033" i="1"/>
  <c r="N2033" i="1"/>
  <c r="O2033" i="1"/>
  <c r="P2033" i="1"/>
  <c r="Q2033" i="1"/>
  <c r="A2034" i="1"/>
  <c r="C2034" i="1"/>
  <c r="L2034" i="1"/>
  <c r="M2034" i="1"/>
  <c r="N2034" i="1"/>
  <c r="O2034" i="1"/>
  <c r="P2034" i="1"/>
  <c r="Q2034" i="1"/>
  <c r="A2035" i="1"/>
  <c r="C2035" i="1"/>
  <c r="L2035" i="1"/>
  <c r="M2035" i="1"/>
  <c r="N2035" i="1"/>
  <c r="O2035" i="1"/>
  <c r="P2035" i="1"/>
  <c r="Q2035" i="1"/>
  <c r="A2036" i="1"/>
  <c r="C2036" i="1"/>
  <c r="L2036" i="1"/>
  <c r="M2036" i="1"/>
  <c r="N2036" i="1"/>
  <c r="O2036" i="1"/>
  <c r="P2036" i="1"/>
  <c r="Q2036" i="1"/>
  <c r="A2037" i="1"/>
  <c r="C2037" i="1"/>
  <c r="L2037" i="1"/>
  <c r="M2037" i="1"/>
  <c r="N2037" i="1"/>
  <c r="O2037" i="1"/>
  <c r="P2037" i="1"/>
  <c r="Q2037" i="1"/>
  <c r="A2038" i="1"/>
  <c r="C2038" i="1"/>
  <c r="L2038" i="1"/>
  <c r="M2038" i="1"/>
  <c r="N2038" i="1"/>
  <c r="O2038" i="1"/>
  <c r="P2038" i="1"/>
  <c r="Q2038" i="1"/>
  <c r="A2039" i="1"/>
  <c r="C2039" i="1"/>
  <c r="L2039" i="1"/>
  <c r="M2039" i="1"/>
  <c r="N2039" i="1"/>
  <c r="O2039" i="1"/>
  <c r="P2039" i="1"/>
  <c r="Q2039" i="1"/>
  <c r="A2040" i="1"/>
  <c r="C2040" i="1"/>
  <c r="L2040" i="1"/>
  <c r="M2040" i="1"/>
  <c r="N2040" i="1"/>
  <c r="O2040" i="1"/>
  <c r="P2040" i="1"/>
  <c r="Q2040" i="1"/>
  <c r="A2041" i="1"/>
  <c r="C2041" i="1"/>
  <c r="L2041" i="1"/>
  <c r="M2041" i="1"/>
  <c r="N2041" i="1"/>
  <c r="O2041" i="1"/>
  <c r="P2041" i="1"/>
  <c r="Q2041" i="1"/>
  <c r="A2042" i="1"/>
  <c r="C2042" i="1"/>
  <c r="L2042" i="1"/>
  <c r="M2042" i="1"/>
  <c r="N2042" i="1"/>
  <c r="O2042" i="1"/>
  <c r="P2042" i="1"/>
  <c r="Q2042" i="1"/>
  <c r="A2043" i="1"/>
  <c r="C2043" i="1"/>
  <c r="L2043" i="1"/>
  <c r="M2043" i="1"/>
  <c r="N2043" i="1"/>
  <c r="O2043" i="1"/>
  <c r="P2043" i="1"/>
  <c r="Q2043" i="1"/>
  <c r="A2044" i="1"/>
  <c r="C2044" i="1"/>
  <c r="L2044" i="1"/>
  <c r="M2044" i="1"/>
  <c r="N2044" i="1"/>
  <c r="O2044" i="1"/>
  <c r="P2044" i="1"/>
  <c r="Q2044" i="1"/>
  <c r="A2045" i="1"/>
  <c r="C2045" i="1"/>
  <c r="L2045" i="1"/>
  <c r="M2045" i="1"/>
  <c r="N2045" i="1"/>
  <c r="O2045" i="1"/>
  <c r="P2045" i="1"/>
  <c r="Q2045" i="1"/>
  <c r="A2046" i="1"/>
  <c r="C2046" i="1"/>
  <c r="L2046" i="1"/>
  <c r="M2046" i="1"/>
  <c r="N2046" i="1"/>
  <c r="O2046" i="1"/>
  <c r="P2046" i="1"/>
  <c r="Q2046" i="1"/>
  <c r="A2047" i="1"/>
  <c r="C2047" i="1"/>
  <c r="L2047" i="1"/>
  <c r="M2047" i="1"/>
  <c r="N2047" i="1"/>
  <c r="O2047" i="1"/>
  <c r="P2047" i="1"/>
  <c r="Q2047" i="1"/>
  <c r="A2048" i="1"/>
  <c r="C2048" i="1"/>
  <c r="L2048" i="1"/>
  <c r="M2048" i="1"/>
  <c r="N2048" i="1"/>
  <c r="O2048" i="1"/>
  <c r="P2048" i="1"/>
  <c r="Q2048" i="1"/>
  <c r="A2049" i="1"/>
  <c r="C2049" i="1"/>
  <c r="L2049" i="1"/>
  <c r="M2049" i="1"/>
  <c r="N2049" i="1"/>
  <c r="O2049" i="1"/>
  <c r="P2049" i="1"/>
  <c r="Q2049" i="1"/>
  <c r="A2050" i="1"/>
  <c r="C2050" i="1"/>
  <c r="L2050" i="1"/>
  <c r="M2050" i="1"/>
  <c r="N2050" i="1"/>
  <c r="O2050" i="1"/>
  <c r="P2050" i="1"/>
  <c r="Q2050" i="1"/>
  <c r="A2051" i="1"/>
  <c r="C2051" i="1"/>
  <c r="L2051" i="1"/>
  <c r="M2051" i="1"/>
  <c r="N2051" i="1"/>
  <c r="O2051" i="1"/>
  <c r="P2051" i="1"/>
  <c r="Q2051" i="1"/>
  <c r="A2052" i="1"/>
  <c r="C2052" i="1"/>
  <c r="L2052" i="1"/>
  <c r="M2052" i="1"/>
  <c r="N2052" i="1"/>
  <c r="O2052" i="1"/>
  <c r="P2052" i="1"/>
  <c r="Q2052" i="1"/>
  <c r="A2053" i="1"/>
  <c r="C2053" i="1"/>
  <c r="L2053" i="1"/>
  <c r="M2053" i="1"/>
  <c r="N2053" i="1"/>
  <c r="O2053" i="1"/>
  <c r="P2053" i="1"/>
  <c r="Q2053" i="1"/>
  <c r="A2054" i="1"/>
  <c r="C2054" i="1"/>
  <c r="L2054" i="1"/>
  <c r="M2054" i="1"/>
  <c r="N2054" i="1"/>
  <c r="O2054" i="1"/>
  <c r="P2054" i="1"/>
  <c r="Q2054" i="1"/>
  <c r="A2055" i="1"/>
  <c r="C2055" i="1"/>
  <c r="L2055" i="1"/>
  <c r="M2055" i="1"/>
  <c r="N2055" i="1"/>
  <c r="O2055" i="1"/>
  <c r="P2055" i="1"/>
  <c r="Q2055" i="1"/>
  <c r="A2056" i="1"/>
  <c r="C2056" i="1"/>
  <c r="L2056" i="1"/>
  <c r="M2056" i="1"/>
  <c r="N2056" i="1"/>
  <c r="O2056" i="1"/>
  <c r="P2056" i="1"/>
  <c r="Q2056" i="1"/>
  <c r="A2057" i="1"/>
  <c r="C2057" i="1"/>
  <c r="L2057" i="1"/>
  <c r="M2057" i="1"/>
  <c r="N2057" i="1"/>
  <c r="O2057" i="1"/>
  <c r="P2057" i="1"/>
  <c r="Q2057" i="1"/>
  <c r="A2058" i="1"/>
  <c r="C2058" i="1"/>
  <c r="L2058" i="1"/>
  <c r="M2058" i="1"/>
  <c r="N2058" i="1"/>
  <c r="O2058" i="1"/>
  <c r="P2058" i="1"/>
  <c r="Q2058" i="1"/>
  <c r="A2059" i="1"/>
  <c r="C2059" i="1"/>
  <c r="L2059" i="1"/>
  <c r="M2059" i="1"/>
  <c r="N2059" i="1"/>
  <c r="O2059" i="1"/>
  <c r="P2059" i="1"/>
  <c r="Q2059" i="1"/>
  <c r="A2060" i="1"/>
  <c r="C2060" i="1"/>
  <c r="L2060" i="1"/>
  <c r="M2060" i="1"/>
  <c r="N2060" i="1"/>
  <c r="O2060" i="1"/>
  <c r="P2060" i="1"/>
  <c r="Q2060" i="1"/>
  <c r="A2061" i="1"/>
  <c r="C2061" i="1"/>
  <c r="L2061" i="1"/>
  <c r="M2061" i="1"/>
  <c r="N2061" i="1"/>
  <c r="O2061" i="1"/>
  <c r="P2061" i="1"/>
  <c r="Q2061" i="1"/>
  <c r="A2062" i="1"/>
  <c r="C2062" i="1"/>
  <c r="L2062" i="1"/>
  <c r="M2062" i="1"/>
  <c r="N2062" i="1"/>
  <c r="O2062" i="1"/>
  <c r="P2062" i="1"/>
  <c r="Q2062" i="1"/>
  <c r="A2063" i="1"/>
  <c r="C2063" i="1"/>
  <c r="L2063" i="1"/>
  <c r="M2063" i="1"/>
  <c r="N2063" i="1"/>
  <c r="O2063" i="1"/>
  <c r="P2063" i="1"/>
  <c r="Q2063" i="1"/>
  <c r="A2064" i="1"/>
  <c r="C2064" i="1"/>
  <c r="L2064" i="1"/>
  <c r="M2064" i="1"/>
  <c r="N2064" i="1"/>
  <c r="O2064" i="1"/>
  <c r="P2064" i="1"/>
  <c r="Q2064" i="1"/>
  <c r="A2065" i="1"/>
  <c r="C2065" i="1"/>
  <c r="L2065" i="1"/>
  <c r="M2065" i="1"/>
  <c r="N2065" i="1"/>
  <c r="O2065" i="1"/>
  <c r="P2065" i="1"/>
  <c r="Q2065" i="1"/>
  <c r="A2066" i="1"/>
  <c r="C2066" i="1"/>
  <c r="L2066" i="1"/>
  <c r="M2066" i="1"/>
  <c r="N2066" i="1"/>
  <c r="O2066" i="1"/>
  <c r="P2066" i="1"/>
  <c r="Q2066" i="1"/>
  <c r="A2067" i="1"/>
  <c r="C2067" i="1"/>
  <c r="L2067" i="1"/>
  <c r="M2067" i="1"/>
  <c r="N2067" i="1"/>
  <c r="O2067" i="1"/>
  <c r="P2067" i="1"/>
  <c r="Q2067" i="1"/>
  <c r="A2068" i="1"/>
  <c r="C2068" i="1"/>
  <c r="L2068" i="1"/>
  <c r="M2068" i="1"/>
  <c r="N2068" i="1"/>
  <c r="O2068" i="1"/>
  <c r="P2068" i="1"/>
  <c r="Q2068" i="1"/>
  <c r="A2069" i="1"/>
  <c r="C2069" i="1"/>
  <c r="L2069" i="1"/>
  <c r="M2069" i="1"/>
  <c r="N2069" i="1"/>
  <c r="O2069" i="1"/>
  <c r="P2069" i="1"/>
  <c r="Q2069" i="1"/>
  <c r="A2070" i="1"/>
  <c r="C2070" i="1"/>
  <c r="L2070" i="1"/>
  <c r="M2070" i="1"/>
  <c r="N2070" i="1"/>
  <c r="O2070" i="1"/>
  <c r="P2070" i="1"/>
  <c r="Q2070" i="1"/>
  <c r="A2071" i="1"/>
  <c r="C2071" i="1"/>
  <c r="L2071" i="1"/>
  <c r="M2071" i="1"/>
  <c r="N2071" i="1"/>
  <c r="O2071" i="1"/>
  <c r="P2071" i="1"/>
  <c r="Q2071" i="1"/>
  <c r="A2072" i="1"/>
  <c r="C2072" i="1"/>
  <c r="L2072" i="1"/>
  <c r="M2072" i="1"/>
  <c r="N2072" i="1"/>
  <c r="O2072" i="1"/>
  <c r="P2072" i="1"/>
  <c r="Q2072" i="1"/>
  <c r="A2073" i="1"/>
  <c r="C2073" i="1"/>
  <c r="L2073" i="1"/>
  <c r="M2073" i="1"/>
  <c r="N2073" i="1"/>
  <c r="O2073" i="1"/>
  <c r="P2073" i="1"/>
  <c r="Q2073" i="1"/>
  <c r="A2074" i="1"/>
  <c r="C2074" i="1"/>
  <c r="L2074" i="1"/>
  <c r="M2074" i="1"/>
  <c r="N2074" i="1"/>
  <c r="O2074" i="1"/>
  <c r="P2074" i="1"/>
  <c r="Q2074" i="1"/>
  <c r="A2075" i="1"/>
  <c r="C2075" i="1"/>
  <c r="L2075" i="1"/>
  <c r="M2075" i="1"/>
  <c r="N2075" i="1"/>
  <c r="O2075" i="1"/>
  <c r="P2075" i="1"/>
  <c r="Q2075" i="1"/>
  <c r="A2076" i="1"/>
  <c r="C2076" i="1"/>
  <c r="L2076" i="1"/>
  <c r="M2076" i="1"/>
  <c r="N2076" i="1"/>
  <c r="O2076" i="1"/>
  <c r="P2076" i="1"/>
  <c r="Q2076" i="1"/>
  <c r="A2077" i="1"/>
  <c r="C2077" i="1"/>
  <c r="L2077" i="1"/>
  <c r="M2077" i="1"/>
  <c r="N2077" i="1"/>
  <c r="O2077" i="1"/>
  <c r="P2077" i="1"/>
  <c r="Q2077" i="1"/>
  <c r="A2078" i="1"/>
  <c r="C2078" i="1"/>
  <c r="L2078" i="1"/>
  <c r="M2078" i="1"/>
  <c r="N2078" i="1"/>
  <c r="O2078" i="1"/>
  <c r="P2078" i="1"/>
  <c r="Q2078" i="1"/>
  <c r="A2079" i="1"/>
  <c r="C2079" i="1"/>
  <c r="L2079" i="1"/>
  <c r="M2079" i="1"/>
  <c r="N2079" i="1"/>
  <c r="O2079" i="1"/>
  <c r="P2079" i="1"/>
  <c r="Q2079" i="1"/>
  <c r="A2080" i="1"/>
  <c r="C2080" i="1"/>
  <c r="L2080" i="1"/>
  <c r="M2080" i="1"/>
  <c r="N2080" i="1"/>
  <c r="O2080" i="1"/>
  <c r="P2080" i="1"/>
  <c r="Q2080" i="1"/>
  <c r="A2081" i="1"/>
  <c r="C2081" i="1"/>
  <c r="L2081" i="1"/>
  <c r="M2081" i="1"/>
  <c r="N2081" i="1"/>
  <c r="O2081" i="1"/>
  <c r="P2081" i="1"/>
  <c r="Q2081" i="1"/>
  <c r="A2082" i="1"/>
  <c r="C2082" i="1"/>
  <c r="L2082" i="1"/>
  <c r="M2082" i="1"/>
  <c r="N2082" i="1"/>
  <c r="O2082" i="1"/>
  <c r="P2082" i="1"/>
  <c r="Q2082" i="1"/>
  <c r="A2083" i="1"/>
  <c r="C2083" i="1"/>
  <c r="L2083" i="1"/>
  <c r="M2083" i="1"/>
  <c r="N2083" i="1"/>
  <c r="O2083" i="1"/>
  <c r="P2083" i="1"/>
  <c r="Q2083" i="1"/>
  <c r="A2084" i="1"/>
  <c r="C2084" i="1"/>
  <c r="L2084" i="1"/>
  <c r="M2084" i="1"/>
  <c r="N2084" i="1"/>
  <c r="O2084" i="1"/>
  <c r="P2084" i="1"/>
  <c r="Q2084" i="1"/>
  <c r="A2085" i="1"/>
  <c r="C2085" i="1"/>
  <c r="L2085" i="1"/>
  <c r="M2085" i="1"/>
  <c r="N2085" i="1"/>
  <c r="O2085" i="1"/>
  <c r="P2085" i="1"/>
  <c r="Q2085" i="1"/>
  <c r="A2086" i="1"/>
  <c r="C2086" i="1"/>
  <c r="L2086" i="1"/>
  <c r="M2086" i="1"/>
  <c r="N2086" i="1"/>
  <c r="O2086" i="1"/>
  <c r="P2086" i="1"/>
  <c r="Q2086" i="1"/>
  <c r="A2087" i="1"/>
  <c r="C2087" i="1"/>
  <c r="L2087" i="1"/>
  <c r="M2087" i="1"/>
  <c r="N2087" i="1"/>
  <c r="O2087" i="1"/>
  <c r="P2087" i="1"/>
  <c r="Q2087" i="1"/>
  <c r="A2088" i="1"/>
  <c r="C2088" i="1"/>
  <c r="L2088" i="1"/>
  <c r="M2088" i="1"/>
  <c r="N2088" i="1"/>
  <c r="O2088" i="1"/>
  <c r="P2088" i="1"/>
  <c r="Q2088" i="1"/>
  <c r="A2089" i="1"/>
  <c r="C2089" i="1"/>
  <c r="L2089" i="1"/>
  <c r="M2089" i="1"/>
  <c r="N2089" i="1"/>
  <c r="O2089" i="1"/>
  <c r="P2089" i="1"/>
  <c r="Q2089" i="1"/>
  <c r="A2090" i="1"/>
  <c r="C2090" i="1"/>
  <c r="L2090" i="1"/>
  <c r="M2090" i="1"/>
  <c r="N2090" i="1"/>
  <c r="O2090" i="1"/>
  <c r="P2090" i="1"/>
  <c r="Q2090" i="1"/>
  <c r="A2091" i="1"/>
  <c r="C2091" i="1"/>
  <c r="L2091" i="1"/>
  <c r="M2091" i="1"/>
  <c r="N2091" i="1"/>
  <c r="O2091" i="1"/>
  <c r="P2091" i="1"/>
  <c r="Q2091" i="1"/>
  <c r="A2092" i="1"/>
  <c r="C2092" i="1"/>
  <c r="L2092" i="1"/>
  <c r="M2092" i="1"/>
  <c r="N2092" i="1"/>
  <c r="O2092" i="1"/>
  <c r="P2092" i="1"/>
  <c r="Q2092" i="1"/>
  <c r="A2093" i="1"/>
  <c r="C2093" i="1"/>
  <c r="L2093" i="1"/>
  <c r="M2093" i="1"/>
  <c r="N2093" i="1"/>
  <c r="O2093" i="1"/>
  <c r="P2093" i="1"/>
  <c r="Q2093" i="1"/>
  <c r="A2094" i="1"/>
  <c r="C2094" i="1"/>
  <c r="L2094" i="1"/>
  <c r="M2094" i="1"/>
  <c r="N2094" i="1"/>
  <c r="O2094" i="1"/>
  <c r="P2094" i="1"/>
  <c r="Q2094" i="1"/>
  <c r="A2095" i="1"/>
  <c r="C2095" i="1"/>
  <c r="L2095" i="1"/>
  <c r="M2095" i="1"/>
  <c r="N2095" i="1"/>
  <c r="O2095" i="1"/>
  <c r="P2095" i="1"/>
  <c r="Q2095" i="1"/>
  <c r="A2096" i="1"/>
  <c r="C2096" i="1"/>
  <c r="L2096" i="1"/>
  <c r="M2096" i="1"/>
  <c r="N2096" i="1"/>
  <c r="O2096" i="1"/>
  <c r="P2096" i="1"/>
  <c r="Q2096" i="1"/>
  <c r="A2097" i="1"/>
  <c r="C2097" i="1"/>
  <c r="L2097" i="1"/>
  <c r="M2097" i="1"/>
  <c r="N2097" i="1"/>
  <c r="O2097" i="1"/>
  <c r="P2097" i="1"/>
  <c r="Q2097" i="1"/>
  <c r="A2098" i="1"/>
  <c r="C2098" i="1"/>
  <c r="L2098" i="1"/>
  <c r="M2098" i="1"/>
  <c r="N2098" i="1"/>
  <c r="O2098" i="1"/>
  <c r="P2098" i="1"/>
  <c r="Q2098" i="1"/>
  <c r="A2099" i="1"/>
  <c r="C2099" i="1"/>
  <c r="L2099" i="1"/>
  <c r="M2099" i="1"/>
  <c r="N2099" i="1"/>
  <c r="O2099" i="1"/>
  <c r="P2099" i="1"/>
  <c r="Q2099" i="1"/>
  <c r="A2100" i="1"/>
  <c r="C2100" i="1"/>
  <c r="L2100" i="1"/>
  <c r="M2100" i="1"/>
  <c r="N2100" i="1"/>
  <c r="O2100" i="1"/>
  <c r="P2100" i="1"/>
  <c r="Q2100" i="1"/>
  <c r="A2101" i="1"/>
  <c r="C2101" i="1"/>
  <c r="L2101" i="1"/>
  <c r="M2101" i="1"/>
  <c r="N2101" i="1"/>
  <c r="O2101" i="1"/>
  <c r="P2101" i="1"/>
  <c r="Q2101" i="1"/>
  <c r="A2102" i="1"/>
  <c r="C2102" i="1"/>
  <c r="L2102" i="1"/>
  <c r="M2102" i="1"/>
  <c r="N2102" i="1"/>
  <c r="O2102" i="1"/>
  <c r="P2102" i="1"/>
  <c r="Q2102" i="1"/>
  <c r="A2103" i="1"/>
  <c r="C2103" i="1"/>
  <c r="L2103" i="1"/>
  <c r="M2103" i="1"/>
  <c r="N2103" i="1"/>
  <c r="O2103" i="1"/>
  <c r="P2103" i="1"/>
  <c r="Q2103" i="1"/>
  <c r="A2104" i="1"/>
  <c r="C2104" i="1"/>
  <c r="L2104" i="1"/>
  <c r="M2104" i="1"/>
  <c r="N2104" i="1"/>
  <c r="O2104" i="1"/>
  <c r="P2104" i="1"/>
  <c r="Q2104" i="1"/>
  <c r="A2105" i="1"/>
  <c r="C2105" i="1"/>
  <c r="L2105" i="1"/>
  <c r="M2105" i="1"/>
  <c r="N2105" i="1"/>
  <c r="O2105" i="1"/>
  <c r="P2105" i="1"/>
  <c r="Q2105" i="1"/>
  <c r="A2106" i="1"/>
  <c r="C2106" i="1"/>
  <c r="L2106" i="1"/>
  <c r="M2106" i="1"/>
  <c r="N2106" i="1"/>
  <c r="O2106" i="1"/>
  <c r="P2106" i="1"/>
  <c r="Q2106" i="1"/>
  <c r="A2107" i="1"/>
  <c r="C2107" i="1"/>
  <c r="L2107" i="1"/>
  <c r="M2107" i="1"/>
  <c r="N2107" i="1"/>
  <c r="O2107" i="1"/>
  <c r="P2107" i="1"/>
  <c r="Q2107" i="1"/>
  <c r="A2108" i="1"/>
  <c r="C2108" i="1"/>
  <c r="L2108" i="1"/>
  <c r="M2108" i="1"/>
  <c r="N2108" i="1"/>
  <c r="O2108" i="1"/>
  <c r="P2108" i="1"/>
  <c r="Q2108" i="1"/>
  <c r="A2109" i="1"/>
  <c r="C2109" i="1"/>
  <c r="L2109" i="1"/>
  <c r="M2109" i="1"/>
  <c r="N2109" i="1"/>
  <c r="O2109" i="1"/>
  <c r="P2109" i="1"/>
  <c r="Q2109" i="1"/>
  <c r="A2110" i="1"/>
  <c r="C2110" i="1"/>
  <c r="L2110" i="1"/>
  <c r="M2110" i="1"/>
  <c r="N2110" i="1"/>
  <c r="O2110" i="1"/>
  <c r="P2110" i="1"/>
  <c r="Q2110" i="1"/>
  <c r="A2111" i="1"/>
  <c r="C2111" i="1"/>
  <c r="L2111" i="1"/>
  <c r="M2111" i="1"/>
  <c r="N2111" i="1"/>
  <c r="O2111" i="1"/>
  <c r="P2111" i="1"/>
  <c r="Q2111" i="1"/>
  <c r="A2112" i="1"/>
  <c r="C2112" i="1"/>
  <c r="L2112" i="1"/>
  <c r="M2112" i="1"/>
  <c r="N2112" i="1"/>
  <c r="O2112" i="1"/>
  <c r="P2112" i="1"/>
  <c r="Q2112" i="1"/>
  <c r="A2113" i="1"/>
  <c r="C2113" i="1"/>
  <c r="L2113" i="1"/>
  <c r="M2113" i="1"/>
  <c r="N2113" i="1"/>
  <c r="O2113" i="1"/>
  <c r="P2113" i="1"/>
  <c r="Q2113" i="1"/>
  <c r="A2114" i="1"/>
  <c r="C2114" i="1"/>
  <c r="L2114" i="1"/>
  <c r="M2114" i="1"/>
  <c r="N2114" i="1"/>
  <c r="O2114" i="1"/>
  <c r="P2114" i="1"/>
  <c r="Q2114" i="1"/>
  <c r="A2115" i="1"/>
  <c r="C2115" i="1"/>
  <c r="L2115" i="1"/>
  <c r="M2115" i="1"/>
  <c r="N2115" i="1"/>
  <c r="O2115" i="1"/>
  <c r="P2115" i="1"/>
  <c r="Q2115" i="1"/>
  <c r="A2116" i="1"/>
  <c r="C2116" i="1"/>
  <c r="L2116" i="1"/>
  <c r="M2116" i="1"/>
  <c r="N2116" i="1"/>
  <c r="O2116" i="1"/>
  <c r="P2116" i="1"/>
  <c r="Q2116" i="1"/>
  <c r="A2117" i="1"/>
  <c r="C2117" i="1"/>
  <c r="L2117" i="1"/>
  <c r="M2117" i="1"/>
  <c r="N2117" i="1"/>
  <c r="O2117" i="1"/>
  <c r="P2117" i="1"/>
  <c r="Q2117" i="1"/>
  <c r="A2118" i="1"/>
  <c r="C2118" i="1"/>
  <c r="L2118" i="1"/>
  <c r="M2118" i="1"/>
  <c r="N2118" i="1"/>
  <c r="O2118" i="1"/>
  <c r="P2118" i="1"/>
  <c r="Q2118" i="1"/>
  <c r="A2119" i="1"/>
  <c r="C2119" i="1"/>
  <c r="L2119" i="1"/>
  <c r="M2119" i="1"/>
  <c r="N2119" i="1"/>
  <c r="O2119" i="1"/>
  <c r="P2119" i="1"/>
  <c r="Q2119" i="1"/>
  <c r="A2120" i="1"/>
  <c r="C2120" i="1"/>
  <c r="L2120" i="1"/>
  <c r="M2120" i="1"/>
  <c r="N2120" i="1"/>
  <c r="O2120" i="1"/>
  <c r="P2120" i="1"/>
  <c r="Q2120" i="1"/>
  <c r="A2121" i="1"/>
  <c r="C2121" i="1"/>
  <c r="L2121" i="1"/>
  <c r="M2121" i="1"/>
  <c r="N2121" i="1"/>
  <c r="O2121" i="1"/>
  <c r="P2121" i="1"/>
  <c r="Q2121" i="1"/>
  <c r="A2122" i="1"/>
  <c r="C2122" i="1"/>
  <c r="L2122" i="1"/>
  <c r="M2122" i="1"/>
  <c r="N2122" i="1"/>
  <c r="O2122" i="1"/>
  <c r="P2122" i="1"/>
  <c r="Q2122" i="1"/>
  <c r="A2123" i="1"/>
  <c r="C2123" i="1"/>
  <c r="L2123" i="1"/>
  <c r="M2123" i="1"/>
  <c r="N2123" i="1"/>
  <c r="O2123" i="1"/>
  <c r="P2123" i="1"/>
  <c r="Q2123" i="1"/>
  <c r="A2124" i="1"/>
  <c r="C2124" i="1"/>
  <c r="L2124" i="1"/>
  <c r="M2124" i="1"/>
  <c r="N2124" i="1"/>
  <c r="O2124" i="1"/>
  <c r="P2124" i="1"/>
  <c r="Q2124" i="1"/>
  <c r="A2125" i="1"/>
  <c r="C2125" i="1"/>
  <c r="L2125" i="1"/>
  <c r="M2125" i="1"/>
  <c r="N2125" i="1"/>
  <c r="O2125" i="1"/>
  <c r="P2125" i="1"/>
  <c r="Q2125" i="1"/>
  <c r="A2126" i="1"/>
  <c r="C2126" i="1"/>
  <c r="L2126" i="1"/>
  <c r="M2126" i="1"/>
  <c r="N2126" i="1"/>
  <c r="O2126" i="1"/>
  <c r="P2126" i="1"/>
  <c r="Q2126" i="1"/>
  <c r="A2127" i="1"/>
  <c r="C2127" i="1"/>
  <c r="L2127" i="1"/>
  <c r="M2127" i="1"/>
  <c r="N2127" i="1"/>
  <c r="O2127" i="1"/>
  <c r="P2127" i="1"/>
  <c r="Q2127" i="1"/>
  <c r="A2128" i="1"/>
  <c r="C2128" i="1"/>
  <c r="L2128" i="1"/>
  <c r="M2128" i="1"/>
  <c r="N2128" i="1"/>
  <c r="O2128" i="1"/>
  <c r="P2128" i="1"/>
  <c r="Q2128" i="1"/>
  <c r="A2129" i="1"/>
  <c r="C2129" i="1"/>
  <c r="L2129" i="1"/>
  <c r="M2129" i="1"/>
  <c r="N2129" i="1"/>
  <c r="O2129" i="1"/>
  <c r="P2129" i="1"/>
  <c r="Q2129" i="1"/>
  <c r="A2130" i="1"/>
  <c r="C2130" i="1"/>
  <c r="L2130" i="1"/>
  <c r="M2130" i="1"/>
  <c r="N2130" i="1"/>
  <c r="O2130" i="1"/>
  <c r="P2130" i="1"/>
  <c r="Q2130" i="1"/>
  <c r="A2131" i="1"/>
  <c r="C2131" i="1"/>
  <c r="L2131" i="1"/>
  <c r="M2131" i="1"/>
  <c r="N2131" i="1"/>
  <c r="O2131" i="1"/>
  <c r="P2131" i="1"/>
  <c r="Q2131" i="1"/>
  <c r="A2132" i="1"/>
  <c r="C2132" i="1"/>
  <c r="L2132" i="1"/>
  <c r="M2132" i="1"/>
  <c r="N2132" i="1"/>
  <c r="O2132" i="1"/>
  <c r="P2132" i="1"/>
  <c r="Q2132" i="1"/>
  <c r="A2133" i="1"/>
  <c r="C2133" i="1"/>
  <c r="L2133" i="1"/>
  <c r="M2133" i="1"/>
  <c r="N2133" i="1"/>
  <c r="O2133" i="1"/>
  <c r="P2133" i="1"/>
  <c r="Q2133" i="1"/>
  <c r="A2134" i="1"/>
  <c r="C2134" i="1"/>
  <c r="L2134" i="1"/>
  <c r="M2134" i="1"/>
  <c r="N2134" i="1"/>
  <c r="O2134" i="1"/>
  <c r="P2134" i="1"/>
  <c r="Q2134" i="1"/>
  <c r="A2135" i="1"/>
  <c r="C2135" i="1"/>
  <c r="L2135" i="1"/>
  <c r="M2135" i="1"/>
  <c r="N2135" i="1"/>
  <c r="O2135" i="1"/>
  <c r="P2135" i="1"/>
  <c r="Q2135" i="1"/>
  <c r="A2136" i="1"/>
  <c r="C2136" i="1"/>
  <c r="L2136" i="1"/>
  <c r="M2136" i="1"/>
  <c r="N2136" i="1"/>
  <c r="O2136" i="1"/>
  <c r="P2136" i="1"/>
  <c r="Q2136" i="1"/>
  <c r="A2137" i="1"/>
  <c r="C2137" i="1"/>
  <c r="L2137" i="1"/>
  <c r="M2137" i="1"/>
  <c r="N2137" i="1"/>
  <c r="O2137" i="1"/>
  <c r="P2137" i="1"/>
  <c r="Q2137" i="1"/>
  <c r="A2138" i="1"/>
  <c r="C2138" i="1"/>
  <c r="L2138" i="1"/>
  <c r="M2138" i="1"/>
  <c r="N2138" i="1"/>
  <c r="O2138" i="1"/>
  <c r="P2138" i="1"/>
  <c r="Q2138" i="1"/>
  <c r="A2139" i="1"/>
  <c r="C2139" i="1"/>
  <c r="L2139" i="1"/>
  <c r="M2139" i="1"/>
  <c r="N2139" i="1"/>
  <c r="O2139" i="1"/>
  <c r="P2139" i="1"/>
  <c r="Q2139" i="1"/>
  <c r="A2140" i="1"/>
  <c r="C2140" i="1"/>
  <c r="L2140" i="1"/>
  <c r="M2140" i="1"/>
  <c r="N2140" i="1"/>
  <c r="O2140" i="1"/>
  <c r="P2140" i="1"/>
  <c r="Q2140" i="1"/>
  <c r="A2141" i="1"/>
  <c r="C2141" i="1"/>
  <c r="L2141" i="1"/>
  <c r="M2141" i="1"/>
  <c r="N2141" i="1"/>
  <c r="O2141" i="1"/>
  <c r="P2141" i="1"/>
  <c r="Q2141" i="1"/>
  <c r="A2142" i="1"/>
  <c r="C2142" i="1"/>
  <c r="L2142" i="1"/>
  <c r="M2142" i="1"/>
  <c r="N2142" i="1"/>
  <c r="O2142" i="1"/>
  <c r="P2142" i="1"/>
  <c r="Q2142" i="1"/>
  <c r="A2143" i="1"/>
  <c r="C2143" i="1"/>
  <c r="L2143" i="1"/>
  <c r="M2143" i="1"/>
  <c r="N2143" i="1"/>
  <c r="O2143" i="1"/>
  <c r="P2143" i="1"/>
  <c r="Q2143" i="1"/>
  <c r="A2144" i="1"/>
  <c r="C2144" i="1"/>
  <c r="L2144" i="1"/>
  <c r="M2144" i="1"/>
  <c r="N2144" i="1"/>
  <c r="O2144" i="1"/>
  <c r="P2144" i="1"/>
  <c r="Q2144" i="1"/>
  <c r="A2145" i="1"/>
  <c r="C2145" i="1"/>
  <c r="L2145" i="1"/>
  <c r="M2145" i="1"/>
  <c r="N2145" i="1"/>
  <c r="O2145" i="1"/>
  <c r="P2145" i="1"/>
  <c r="Q2145" i="1"/>
  <c r="A2146" i="1"/>
  <c r="C2146" i="1"/>
  <c r="L2146" i="1"/>
  <c r="M2146" i="1"/>
  <c r="N2146" i="1"/>
  <c r="O2146" i="1"/>
  <c r="P2146" i="1"/>
  <c r="Q2146" i="1"/>
  <c r="A2147" i="1"/>
  <c r="C2147" i="1"/>
  <c r="L2147" i="1"/>
  <c r="M2147" i="1"/>
  <c r="N2147" i="1"/>
  <c r="O2147" i="1"/>
  <c r="P2147" i="1"/>
  <c r="Q2147" i="1"/>
  <c r="A2148" i="1"/>
  <c r="C2148" i="1"/>
  <c r="L2148" i="1"/>
  <c r="M2148" i="1"/>
  <c r="N2148" i="1"/>
  <c r="O2148" i="1"/>
  <c r="P2148" i="1"/>
  <c r="Q2148" i="1"/>
  <c r="A2149" i="1"/>
  <c r="C2149" i="1"/>
  <c r="L2149" i="1"/>
  <c r="M2149" i="1"/>
  <c r="N2149" i="1"/>
  <c r="O2149" i="1"/>
  <c r="P2149" i="1"/>
  <c r="Q2149" i="1"/>
  <c r="A2150" i="1"/>
  <c r="C2150" i="1"/>
  <c r="L2150" i="1"/>
  <c r="M2150" i="1"/>
  <c r="N2150" i="1"/>
  <c r="O2150" i="1"/>
  <c r="P2150" i="1"/>
  <c r="Q2150" i="1"/>
  <c r="A2151" i="1"/>
  <c r="C2151" i="1"/>
  <c r="L2151" i="1"/>
  <c r="M2151" i="1"/>
  <c r="N2151" i="1"/>
  <c r="O2151" i="1"/>
  <c r="P2151" i="1"/>
  <c r="Q2151" i="1"/>
  <c r="A2152" i="1"/>
  <c r="C2152" i="1"/>
  <c r="L2152" i="1"/>
  <c r="M2152" i="1"/>
  <c r="N2152" i="1"/>
  <c r="O2152" i="1"/>
  <c r="P2152" i="1"/>
  <c r="Q2152" i="1"/>
  <c r="A2153" i="1"/>
  <c r="C2153" i="1"/>
  <c r="L2153" i="1"/>
  <c r="M2153" i="1"/>
  <c r="N2153" i="1"/>
  <c r="O2153" i="1"/>
  <c r="P2153" i="1"/>
  <c r="Q2153" i="1"/>
  <c r="A2154" i="1"/>
  <c r="C2154" i="1"/>
  <c r="L2154" i="1"/>
  <c r="M2154" i="1"/>
  <c r="N2154" i="1"/>
  <c r="O2154" i="1"/>
  <c r="P2154" i="1"/>
  <c r="Q2154" i="1"/>
  <c r="A2155" i="1"/>
  <c r="C2155" i="1"/>
  <c r="L2155" i="1"/>
  <c r="M2155" i="1"/>
  <c r="N2155" i="1"/>
  <c r="O2155" i="1"/>
  <c r="P2155" i="1"/>
  <c r="Q2155" i="1"/>
  <c r="A2156" i="1"/>
  <c r="C2156" i="1"/>
  <c r="L2156" i="1"/>
  <c r="M2156" i="1"/>
  <c r="N2156" i="1"/>
  <c r="O2156" i="1"/>
  <c r="P2156" i="1"/>
  <c r="Q2156" i="1"/>
  <c r="A2157" i="1"/>
  <c r="C2157" i="1"/>
  <c r="L2157" i="1"/>
  <c r="M2157" i="1"/>
  <c r="N2157" i="1"/>
  <c r="O2157" i="1"/>
  <c r="P2157" i="1"/>
  <c r="Q2157" i="1"/>
  <c r="A2158" i="1"/>
  <c r="C2158" i="1"/>
  <c r="L2158" i="1"/>
  <c r="M2158" i="1"/>
  <c r="N2158" i="1"/>
  <c r="O2158" i="1"/>
  <c r="P2158" i="1"/>
  <c r="Q2158" i="1"/>
  <c r="A2159" i="1"/>
  <c r="C2159" i="1"/>
  <c r="L2159" i="1"/>
  <c r="M2159" i="1"/>
  <c r="N2159" i="1"/>
  <c r="O2159" i="1"/>
  <c r="P2159" i="1"/>
  <c r="Q2159" i="1"/>
  <c r="A2160" i="1"/>
  <c r="C2160" i="1"/>
  <c r="L2160" i="1"/>
  <c r="M2160" i="1"/>
  <c r="N2160" i="1"/>
  <c r="O2160" i="1"/>
  <c r="P2160" i="1"/>
  <c r="Q2160" i="1"/>
  <c r="A2161" i="1"/>
  <c r="C2161" i="1"/>
  <c r="L2161" i="1"/>
  <c r="M2161" i="1"/>
  <c r="N2161" i="1"/>
  <c r="O2161" i="1"/>
  <c r="P2161" i="1"/>
  <c r="Q2161" i="1"/>
  <c r="A2162" i="1"/>
  <c r="C2162" i="1"/>
  <c r="L2162" i="1"/>
  <c r="M2162" i="1"/>
  <c r="N2162" i="1"/>
  <c r="O2162" i="1"/>
  <c r="P2162" i="1"/>
  <c r="Q2162" i="1"/>
  <c r="A2163" i="1"/>
  <c r="C2163" i="1"/>
  <c r="L2163" i="1"/>
  <c r="M2163" i="1"/>
  <c r="N2163" i="1"/>
  <c r="O2163" i="1"/>
  <c r="P2163" i="1"/>
  <c r="Q2163" i="1"/>
  <c r="A2164" i="1"/>
  <c r="C2164" i="1"/>
  <c r="L2164" i="1"/>
  <c r="M2164" i="1"/>
  <c r="N2164" i="1"/>
  <c r="O2164" i="1"/>
  <c r="P2164" i="1"/>
  <c r="Q2164" i="1"/>
  <c r="A2165" i="1"/>
  <c r="C2165" i="1"/>
  <c r="L2165" i="1"/>
  <c r="M2165" i="1"/>
  <c r="N2165" i="1"/>
  <c r="O2165" i="1"/>
  <c r="P2165" i="1"/>
  <c r="Q2165" i="1"/>
  <c r="A2166" i="1"/>
  <c r="C2166" i="1"/>
  <c r="L2166" i="1"/>
  <c r="M2166" i="1"/>
  <c r="N2166" i="1"/>
  <c r="O2166" i="1"/>
  <c r="P2166" i="1"/>
  <c r="Q2166" i="1"/>
  <c r="A2167" i="1"/>
  <c r="C2167" i="1"/>
  <c r="L2167" i="1"/>
  <c r="M2167" i="1"/>
  <c r="N2167" i="1"/>
  <c r="O2167" i="1"/>
  <c r="P2167" i="1"/>
  <c r="Q2167" i="1"/>
  <c r="A2168" i="1"/>
  <c r="C2168" i="1"/>
  <c r="L2168" i="1"/>
  <c r="M2168" i="1"/>
  <c r="N2168" i="1"/>
  <c r="O2168" i="1"/>
  <c r="P2168" i="1"/>
  <c r="Q2168" i="1"/>
  <c r="A2169" i="1"/>
  <c r="C2169" i="1"/>
  <c r="L2169" i="1"/>
  <c r="M2169" i="1"/>
  <c r="N2169" i="1"/>
  <c r="O2169" i="1"/>
  <c r="P2169" i="1"/>
  <c r="Q2169" i="1"/>
  <c r="A2170" i="1"/>
  <c r="C2170" i="1"/>
  <c r="L2170" i="1"/>
  <c r="M2170" i="1"/>
  <c r="N2170" i="1"/>
  <c r="O2170" i="1"/>
  <c r="P2170" i="1"/>
  <c r="Q2170" i="1"/>
  <c r="A2171" i="1"/>
  <c r="C2171" i="1"/>
  <c r="L2171" i="1"/>
  <c r="M2171" i="1"/>
  <c r="N2171" i="1"/>
  <c r="O2171" i="1"/>
  <c r="P2171" i="1"/>
  <c r="Q2171" i="1"/>
  <c r="A2172" i="1"/>
  <c r="C2172" i="1"/>
  <c r="L2172" i="1"/>
  <c r="M2172" i="1"/>
  <c r="N2172" i="1"/>
  <c r="O2172" i="1"/>
  <c r="P2172" i="1"/>
  <c r="Q2172" i="1"/>
  <c r="A2173" i="1"/>
  <c r="C2173" i="1"/>
  <c r="L2173" i="1"/>
  <c r="M2173" i="1"/>
  <c r="N2173" i="1"/>
  <c r="O2173" i="1"/>
  <c r="P2173" i="1"/>
  <c r="Q2173" i="1"/>
  <c r="A2174" i="1"/>
  <c r="C2174" i="1"/>
  <c r="L2174" i="1"/>
  <c r="M2174" i="1"/>
  <c r="N2174" i="1"/>
  <c r="O2174" i="1"/>
  <c r="P2174" i="1"/>
  <c r="Q2174" i="1"/>
  <c r="A2175" i="1"/>
  <c r="C2175" i="1"/>
  <c r="L2175" i="1"/>
  <c r="M2175" i="1"/>
  <c r="N2175" i="1"/>
  <c r="O2175" i="1"/>
  <c r="P2175" i="1"/>
  <c r="Q2175" i="1"/>
  <c r="A2176" i="1"/>
  <c r="C2176" i="1"/>
  <c r="L2176" i="1"/>
  <c r="M2176" i="1"/>
  <c r="N2176" i="1"/>
  <c r="O2176" i="1"/>
  <c r="P2176" i="1"/>
  <c r="Q2176" i="1"/>
  <c r="A2177" i="1"/>
  <c r="C2177" i="1"/>
  <c r="L2177" i="1"/>
  <c r="M2177" i="1"/>
  <c r="N2177" i="1"/>
  <c r="O2177" i="1"/>
  <c r="P2177" i="1"/>
  <c r="Q2177" i="1"/>
  <c r="A2178" i="1"/>
  <c r="C2178" i="1"/>
  <c r="L2178" i="1"/>
  <c r="M2178" i="1"/>
  <c r="N2178" i="1"/>
  <c r="O2178" i="1"/>
  <c r="P2178" i="1"/>
  <c r="Q2178" i="1"/>
  <c r="A2179" i="1"/>
  <c r="C2179" i="1"/>
  <c r="L2179" i="1"/>
  <c r="M2179" i="1"/>
  <c r="N2179" i="1"/>
  <c r="O2179" i="1"/>
  <c r="P2179" i="1"/>
  <c r="Q2179" i="1"/>
  <c r="A2180" i="1"/>
  <c r="C2180" i="1"/>
  <c r="L2180" i="1"/>
  <c r="M2180" i="1"/>
  <c r="N2180" i="1"/>
  <c r="O2180" i="1"/>
  <c r="P2180" i="1"/>
  <c r="Q2180" i="1"/>
  <c r="A2181" i="1"/>
  <c r="C2181" i="1"/>
  <c r="L2181" i="1"/>
  <c r="M2181" i="1"/>
  <c r="N2181" i="1"/>
  <c r="O2181" i="1"/>
  <c r="P2181" i="1"/>
  <c r="Q2181" i="1"/>
  <c r="A2182" i="1"/>
  <c r="C2182" i="1"/>
  <c r="L2182" i="1"/>
  <c r="M2182" i="1"/>
  <c r="N2182" i="1"/>
  <c r="O2182" i="1"/>
  <c r="P2182" i="1"/>
  <c r="Q2182" i="1"/>
  <c r="A2183" i="1"/>
  <c r="C2183" i="1"/>
  <c r="L2183" i="1"/>
  <c r="M2183" i="1"/>
  <c r="N2183" i="1"/>
  <c r="O2183" i="1"/>
  <c r="P2183" i="1"/>
  <c r="Q2183" i="1"/>
  <c r="A2184" i="1"/>
  <c r="C2184" i="1"/>
  <c r="L2184" i="1"/>
  <c r="M2184" i="1"/>
  <c r="N2184" i="1"/>
  <c r="O2184" i="1"/>
  <c r="P2184" i="1"/>
  <c r="Q2184" i="1"/>
  <c r="A2185" i="1"/>
  <c r="C2185" i="1"/>
  <c r="L2185" i="1"/>
  <c r="M2185" i="1"/>
  <c r="N2185" i="1"/>
  <c r="O2185" i="1"/>
  <c r="P2185" i="1"/>
  <c r="Q2185" i="1"/>
  <c r="A2186" i="1"/>
  <c r="C2186" i="1"/>
  <c r="L2186" i="1"/>
  <c r="M2186" i="1"/>
  <c r="N2186" i="1"/>
  <c r="O2186" i="1"/>
  <c r="P2186" i="1"/>
  <c r="Q2186" i="1"/>
  <c r="A2187" i="1"/>
  <c r="C2187" i="1"/>
  <c r="L2187" i="1"/>
  <c r="M2187" i="1"/>
  <c r="N2187" i="1"/>
  <c r="O2187" i="1"/>
  <c r="P2187" i="1"/>
  <c r="Q2187" i="1"/>
  <c r="A2188" i="1"/>
  <c r="C2188" i="1"/>
  <c r="L2188" i="1"/>
  <c r="M2188" i="1"/>
  <c r="N2188" i="1"/>
  <c r="O2188" i="1"/>
  <c r="P2188" i="1"/>
  <c r="Q2188" i="1"/>
  <c r="A2189" i="1"/>
  <c r="C2189" i="1"/>
  <c r="L2189" i="1"/>
  <c r="M2189" i="1"/>
  <c r="N2189" i="1"/>
  <c r="O2189" i="1"/>
  <c r="P2189" i="1"/>
  <c r="Q2189" i="1"/>
  <c r="A2190" i="1"/>
  <c r="C2190" i="1"/>
  <c r="L2190" i="1"/>
  <c r="M2190" i="1"/>
  <c r="N2190" i="1"/>
  <c r="O2190" i="1"/>
  <c r="P2190" i="1"/>
  <c r="Q2190" i="1"/>
  <c r="A2191" i="1"/>
  <c r="C2191" i="1"/>
  <c r="L2191" i="1"/>
  <c r="M2191" i="1"/>
  <c r="N2191" i="1"/>
  <c r="O2191" i="1"/>
  <c r="P2191" i="1"/>
  <c r="Q2191" i="1"/>
  <c r="A2192" i="1"/>
  <c r="C2192" i="1"/>
  <c r="L2192" i="1"/>
  <c r="M2192" i="1"/>
  <c r="N2192" i="1"/>
  <c r="O2192" i="1"/>
  <c r="P2192" i="1"/>
  <c r="Q2192" i="1"/>
  <c r="A2193" i="1"/>
  <c r="C2193" i="1"/>
  <c r="L2193" i="1"/>
  <c r="M2193" i="1"/>
  <c r="N2193" i="1"/>
  <c r="O2193" i="1"/>
  <c r="P2193" i="1"/>
  <c r="Q2193" i="1"/>
  <c r="A2194" i="1"/>
  <c r="C2194" i="1"/>
  <c r="L2194" i="1"/>
  <c r="M2194" i="1"/>
  <c r="N2194" i="1"/>
  <c r="O2194" i="1"/>
  <c r="P2194" i="1"/>
  <c r="Q2194" i="1"/>
  <c r="A2195" i="1"/>
  <c r="C2195" i="1"/>
  <c r="L2195" i="1"/>
  <c r="M2195" i="1"/>
  <c r="N2195" i="1"/>
  <c r="O2195" i="1"/>
  <c r="P2195" i="1"/>
  <c r="Q2195" i="1"/>
  <c r="A2196" i="1"/>
  <c r="C2196" i="1"/>
  <c r="L2196" i="1"/>
  <c r="M2196" i="1"/>
  <c r="N2196" i="1"/>
  <c r="O2196" i="1"/>
  <c r="P2196" i="1"/>
  <c r="Q2196" i="1"/>
  <c r="A2197" i="1"/>
  <c r="C2197" i="1"/>
  <c r="L2197" i="1"/>
  <c r="M2197" i="1"/>
  <c r="N2197" i="1"/>
  <c r="O2197" i="1"/>
  <c r="P2197" i="1"/>
  <c r="Q2197" i="1"/>
  <c r="A2198" i="1"/>
  <c r="C2198" i="1"/>
  <c r="L2198" i="1"/>
  <c r="M2198" i="1"/>
  <c r="N2198" i="1"/>
  <c r="O2198" i="1"/>
  <c r="P2198" i="1"/>
  <c r="Q2198" i="1"/>
  <c r="A2199" i="1"/>
  <c r="C2199" i="1"/>
  <c r="L2199" i="1"/>
  <c r="M2199" i="1"/>
  <c r="N2199" i="1"/>
  <c r="O2199" i="1"/>
  <c r="P2199" i="1"/>
  <c r="Q2199" i="1"/>
  <c r="A2200" i="1"/>
  <c r="C2200" i="1"/>
  <c r="L2200" i="1"/>
  <c r="M2200" i="1"/>
  <c r="N2200" i="1"/>
  <c r="O2200" i="1"/>
  <c r="P2200" i="1"/>
  <c r="Q2200" i="1"/>
  <c r="A2201" i="1"/>
  <c r="C2201" i="1"/>
  <c r="L2201" i="1"/>
  <c r="M2201" i="1"/>
  <c r="N2201" i="1"/>
  <c r="O2201" i="1"/>
  <c r="P2201" i="1"/>
  <c r="Q2201" i="1"/>
  <c r="A2202" i="1"/>
  <c r="C2202" i="1"/>
  <c r="L2202" i="1"/>
  <c r="M2202" i="1"/>
  <c r="N2202" i="1"/>
  <c r="O2202" i="1"/>
  <c r="P2202" i="1"/>
  <c r="Q2202" i="1"/>
  <c r="A2203" i="1"/>
  <c r="C2203" i="1"/>
  <c r="L2203" i="1"/>
  <c r="M2203" i="1"/>
  <c r="N2203" i="1"/>
  <c r="O2203" i="1"/>
  <c r="P2203" i="1"/>
  <c r="Q2203" i="1"/>
  <c r="A2204" i="1"/>
  <c r="C2204" i="1"/>
  <c r="L2204" i="1"/>
  <c r="M2204" i="1"/>
  <c r="N2204" i="1"/>
  <c r="O2204" i="1"/>
  <c r="P2204" i="1"/>
  <c r="Q2204" i="1"/>
  <c r="A2205" i="1"/>
  <c r="C2205" i="1"/>
  <c r="L2205" i="1"/>
  <c r="M2205" i="1"/>
  <c r="N2205" i="1"/>
  <c r="O2205" i="1"/>
  <c r="P2205" i="1"/>
  <c r="Q2205" i="1"/>
  <c r="A2206" i="1"/>
  <c r="C2206" i="1"/>
  <c r="L2206" i="1"/>
  <c r="M2206" i="1"/>
  <c r="N2206" i="1"/>
  <c r="O2206" i="1"/>
  <c r="P2206" i="1"/>
  <c r="Q2206" i="1"/>
  <c r="A2207" i="1"/>
  <c r="C2207" i="1"/>
  <c r="L2207" i="1"/>
  <c r="M2207" i="1"/>
  <c r="N2207" i="1"/>
  <c r="O2207" i="1"/>
  <c r="P2207" i="1"/>
  <c r="Q2207" i="1"/>
  <c r="A2208" i="1"/>
  <c r="C2208" i="1"/>
  <c r="L2208" i="1"/>
  <c r="M2208" i="1"/>
  <c r="N2208" i="1"/>
  <c r="O2208" i="1"/>
  <c r="P2208" i="1"/>
  <c r="Q2208" i="1"/>
  <c r="A2209" i="1"/>
  <c r="C2209" i="1"/>
  <c r="L2209" i="1"/>
  <c r="M2209" i="1"/>
  <c r="N2209" i="1"/>
  <c r="O2209" i="1"/>
  <c r="P2209" i="1"/>
  <c r="Q2209" i="1"/>
  <c r="A2210" i="1"/>
  <c r="C2210" i="1"/>
  <c r="L2210" i="1"/>
  <c r="M2210" i="1"/>
  <c r="N2210" i="1"/>
  <c r="O2210" i="1"/>
  <c r="P2210" i="1"/>
  <c r="Q2210" i="1"/>
  <c r="A2211" i="1"/>
  <c r="C2211" i="1"/>
  <c r="L2211" i="1"/>
  <c r="M2211" i="1"/>
  <c r="N2211" i="1"/>
  <c r="O2211" i="1"/>
  <c r="P2211" i="1"/>
  <c r="Q2211" i="1"/>
  <c r="A2212" i="1"/>
  <c r="C2212" i="1"/>
  <c r="L2212" i="1"/>
  <c r="M2212" i="1"/>
  <c r="N2212" i="1"/>
  <c r="O2212" i="1"/>
  <c r="P2212" i="1"/>
  <c r="Q2212" i="1"/>
  <c r="A2213" i="1"/>
  <c r="C2213" i="1"/>
  <c r="L2213" i="1"/>
  <c r="M2213" i="1"/>
  <c r="N2213" i="1"/>
  <c r="O2213" i="1"/>
  <c r="P2213" i="1"/>
  <c r="Q2213" i="1"/>
  <c r="A2214" i="1"/>
  <c r="C2214" i="1"/>
  <c r="L2214" i="1"/>
  <c r="M2214" i="1"/>
  <c r="N2214" i="1"/>
  <c r="O2214" i="1"/>
  <c r="P2214" i="1"/>
  <c r="Q2214" i="1"/>
  <c r="A2215" i="1"/>
  <c r="C2215" i="1"/>
  <c r="L2215" i="1"/>
  <c r="M2215" i="1"/>
  <c r="N2215" i="1"/>
  <c r="O2215" i="1"/>
  <c r="P2215" i="1"/>
  <c r="Q2215" i="1"/>
  <c r="A2216" i="1"/>
  <c r="C2216" i="1"/>
  <c r="L2216" i="1"/>
  <c r="M2216" i="1"/>
  <c r="N2216" i="1"/>
  <c r="O2216" i="1"/>
  <c r="P2216" i="1"/>
  <c r="Q2216" i="1"/>
  <c r="A2217" i="1"/>
  <c r="C2217" i="1"/>
  <c r="L2217" i="1"/>
  <c r="M2217" i="1"/>
  <c r="N2217" i="1"/>
  <c r="O2217" i="1"/>
  <c r="P2217" i="1"/>
  <c r="Q2217" i="1"/>
  <c r="A2218" i="1"/>
  <c r="C2218" i="1"/>
  <c r="L2218" i="1"/>
  <c r="M2218" i="1"/>
  <c r="N2218" i="1"/>
  <c r="O2218" i="1"/>
  <c r="P2218" i="1"/>
  <c r="Q2218" i="1"/>
  <c r="A2219" i="1"/>
  <c r="C2219" i="1"/>
  <c r="L2219" i="1"/>
  <c r="M2219" i="1"/>
  <c r="N2219" i="1"/>
  <c r="O2219" i="1"/>
  <c r="P2219" i="1"/>
  <c r="Q2219" i="1"/>
  <c r="A2220" i="1"/>
  <c r="C2220" i="1"/>
  <c r="L2220" i="1"/>
  <c r="M2220" i="1"/>
  <c r="N2220" i="1"/>
  <c r="O2220" i="1"/>
  <c r="P2220" i="1"/>
  <c r="Q2220" i="1"/>
  <c r="A2221" i="1"/>
  <c r="C2221" i="1"/>
  <c r="L2221" i="1"/>
  <c r="M2221" i="1"/>
  <c r="N2221" i="1"/>
  <c r="O2221" i="1"/>
  <c r="P2221" i="1"/>
  <c r="Q2221" i="1"/>
  <c r="A2222" i="1"/>
  <c r="C2222" i="1"/>
  <c r="L2222" i="1"/>
  <c r="M2222" i="1"/>
  <c r="N2222" i="1"/>
  <c r="O2222" i="1"/>
  <c r="P2222" i="1"/>
  <c r="Q2222" i="1"/>
  <c r="A2223" i="1"/>
  <c r="C2223" i="1"/>
  <c r="L2223" i="1"/>
  <c r="M2223" i="1"/>
  <c r="N2223" i="1"/>
  <c r="O2223" i="1"/>
  <c r="P2223" i="1"/>
  <c r="Q2223" i="1"/>
  <c r="A2224" i="1"/>
  <c r="C2224" i="1"/>
  <c r="L2224" i="1"/>
  <c r="M2224" i="1"/>
  <c r="N2224" i="1"/>
  <c r="O2224" i="1"/>
  <c r="P2224" i="1"/>
  <c r="Q2224" i="1"/>
  <c r="A2225" i="1"/>
  <c r="C2225" i="1"/>
  <c r="L2225" i="1"/>
  <c r="M2225" i="1"/>
  <c r="N2225" i="1"/>
  <c r="O2225" i="1"/>
  <c r="P2225" i="1"/>
  <c r="Q2225" i="1"/>
  <c r="A2226" i="1"/>
  <c r="C2226" i="1"/>
  <c r="L2226" i="1"/>
  <c r="M2226" i="1"/>
  <c r="N2226" i="1"/>
  <c r="O2226" i="1"/>
  <c r="P2226" i="1"/>
  <c r="Q2226" i="1"/>
  <c r="A2227" i="1"/>
  <c r="C2227" i="1"/>
  <c r="L2227" i="1"/>
  <c r="M2227" i="1"/>
  <c r="N2227" i="1"/>
  <c r="O2227" i="1"/>
  <c r="P2227" i="1"/>
  <c r="Q2227" i="1"/>
  <c r="A2228" i="1"/>
  <c r="C2228" i="1"/>
  <c r="L2228" i="1"/>
  <c r="M2228" i="1"/>
  <c r="N2228" i="1"/>
  <c r="O2228" i="1"/>
  <c r="P2228" i="1"/>
  <c r="Q2228" i="1"/>
  <c r="A2229" i="1"/>
  <c r="C2229" i="1"/>
  <c r="L2229" i="1"/>
  <c r="M2229" i="1"/>
  <c r="N2229" i="1"/>
  <c r="O2229" i="1"/>
  <c r="P2229" i="1"/>
  <c r="Q2229" i="1"/>
  <c r="A2230" i="1"/>
  <c r="C2230" i="1"/>
  <c r="L2230" i="1"/>
  <c r="M2230" i="1"/>
  <c r="N2230" i="1"/>
  <c r="O2230" i="1"/>
  <c r="P2230" i="1"/>
  <c r="Q2230" i="1"/>
  <c r="A2231" i="1"/>
  <c r="C2231" i="1"/>
  <c r="L2231" i="1"/>
  <c r="M2231" i="1"/>
  <c r="N2231" i="1"/>
  <c r="O2231" i="1"/>
  <c r="P2231" i="1"/>
  <c r="Q2231" i="1"/>
  <c r="A2232" i="1"/>
  <c r="C2232" i="1"/>
  <c r="L2232" i="1"/>
  <c r="M2232" i="1"/>
  <c r="N2232" i="1"/>
  <c r="O2232" i="1"/>
  <c r="P2232" i="1"/>
  <c r="Q2232" i="1"/>
  <c r="A2233" i="1"/>
  <c r="C2233" i="1"/>
  <c r="L2233" i="1"/>
  <c r="M2233" i="1"/>
  <c r="N2233" i="1"/>
  <c r="O2233" i="1"/>
  <c r="P2233" i="1"/>
  <c r="Q2233" i="1"/>
  <c r="A2234" i="1"/>
  <c r="C2234" i="1"/>
  <c r="L2234" i="1"/>
  <c r="M2234" i="1"/>
  <c r="N2234" i="1"/>
  <c r="O2234" i="1"/>
  <c r="P2234" i="1"/>
  <c r="Q2234" i="1"/>
  <c r="A2235" i="1"/>
  <c r="C2235" i="1"/>
  <c r="L2235" i="1"/>
  <c r="M2235" i="1"/>
  <c r="N2235" i="1"/>
  <c r="O2235" i="1"/>
  <c r="P2235" i="1"/>
  <c r="Q2235" i="1"/>
  <c r="A2236" i="1"/>
  <c r="C2236" i="1"/>
  <c r="L2236" i="1"/>
  <c r="M2236" i="1"/>
  <c r="N2236" i="1"/>
  <c r="O2236" i="1"/>
  <c r="P2236" i="1"/>
  <c r="Q2236" i="1"/>
  <c r="A2237" i="1"/>
  <c r="C2237" i="1"/>
  <c r="L2237" i="1"/>
  <c r="M2237" i="1"/>
  <c r="N2237" i="1"/>
  <c r="O2237" i="1"/>
  <c r="P2237" i="1"/>
  <c r="Q2237" i="1"/>
  <c r="A2238" i="1"/>
  <c r="C2238" i="1"/>
  <c r="L2238" i="1"/>
  <c r="M2238" i="1"/>
  <c r="N2238" i="1"/>
  <c r="O2238" i="1"/>
  <c r="P2238" i="1"/>
  <c r="Q2238" i="1"/>
  <c r="A2239" i="1"/>
  <c r="C2239" i="1"/>
  <c r="L2239" i="1"/>
  <c r="M2239" i="1"/>
  <c r="N2239" i="1"/>
  <c r="O2239" i="1"/>
  <c r="P2239" i="1"/>
  <c r="Q2239" i="1"/>
  <c r="A2240" i="1"/>
  <c r="C2240" i="1"/>
  <c r="L2240" i="1"/>
  <c r="M2240" i="1"/>
  <c r="N2240" i="1"/>
  <c r="O2240" i="1"/>
  <c r="P2240" i="1"/>
  <c r="Q2240" i="1"/>
  <c r="A2241" i="1"/>
  <c r="C2241" i="1"/>
  <c r="L2241" i="1"/>
  <c r="M2241" i="1"/>
  <c r="N2241" i="1"/>
  <c r="O2241" i="1"/>
  <c r="P2241" i="1"/>
  <c r="Q2241" i="1"/>
  <c r="A2242" i="1"/>
  <c r="C2242" i="1"/>
  <c r="L2242" i="1"/>
  <c r="M2242" i="1"/>
  <c r="N2242" i="1"/>
  <c r="O2242" i="1"/>
  <c r="P2242" i="1"/>
  <c r="Q2242" i="1"/>
  <c r="A2243" i="1"/>
  <c r="C2243" i="1"/>
  <c r="L2243" i="1"/>
  <c r="M2243" i="1"/>
  <c r="N2243" i="1"/>
  <c r="O2243" i="1"/>
  <c r="P2243" i="1"/>
  <c r="Q2243" i="1"/>
  <c r="A2244" i="1"/>
  <c r="C2244" i="1"/>
  <c r="L2244" i="1"/>
  <c r="M2244" i="1"/>
  <c r="N2244" i="1"/>
  <c r="O2244" i="1"/>
  <c r="P2244" i="1"/>
  <c r="Q2244" i="1"/>
  <c r="A2245" i="1"/>
  <c r="C2245" i="1"/>
  <c r="L2245" i="1"/>
  <c r="M2245" i="1"/>
  <c r="N2245" i="1"/>
  <c r="O2245" i="1"/>
  <c r="P2245" i="1"/>
  <c r="Q2245" i="1"/>
  <c r="A2246" i="1"/>
  <c r="C2246" i="1"/>
  <c r="L2246" i="1"/>
  <c r="M2246" i="1"/>
  <c r="N2246" i="1"/>
  <c r="O2246" i="1"/>
  <c r="P2246" i="1"/>
  <c r="Q2246" i="1"/>
  <c r="A2247" i="1"/>
  <c r="C2247" i="1"/>
  <c r="L2247" i="1"/>
  <c r="M2247" i="1"/>
  <c r="N2247" i="1"/>
  <c r="O2247" i="1"/>
  <c r="P2247" i="1"/>
  <c r="Q2247" i="1"/>
  <c r="A2248" i="1"/>
  <c r="C2248" i="1"/>
  <c r="L2248" i="1"/>
  <c r="M2248" i="1"/>
  <c r="N2248" i="1"/>
  <c r="O2248" i="1"/>
  <c r="P2248" i="1"/>
  <c r="Q2248" i="1"/>
  <c r="A2249" i="1"/>
  <c r="C2249" i="1"/>
  <c r="L2249" i="1"/>
  <c r="M2249" i="1"/>
  <c r="N2249" i="1"/>
  <c r="O2249" i="1"/>
  <c r="P2249" i="1"/>
  <c r="Q2249" i="1"/>
  <c r="A2250" i="1"/>
  <c r="C2250" i="1"/>
  <c r="L2250" i="1"/>
  <c r="M2250" i="1"/>
  <c r="N2250" i="1"/>
  <c r="O2250" i="1"/>
  <c r="P2250" i="1"/>
  <c r="Q2250" i="1"/>
  <c r="A2251" i="1"/>
  <c r="C2251" i="1"/>
  <c r="L2251" i="1"/>
  <c r="M2251" i="1"/>
  <c r="N2251" i="1"/>
  <c r="O2251" i="1"/>
  <c r="P2251" i="1"/>
  <c r="Q2251" i="1"/>
  <c r="A2252" i="1"/>
  <c r="C2252" i="1"/>
  <c r="L2252" i="1"/>
  <c r="M2252" i="1"/>
  <c r="N2252" i="1"/>
  <c r="O2252" i="1"/>
  <c r="P2252" i="1"/>
  <c r="Q2252" i="1"/>
  <c r="A2253" i="1"/>
  <c r="C2253" i="1"/>
  <c r="L2253" i="1"/>
  <c r="M2253" i="1"/>
  <c r="N2253" i="1"/>
  <c r="O2253" i="1"/>
  <c r="P2253" i="1"/>
  <c r="Q2253" i="1"/>
  <c r="A2254" i="1"/>
  <c r="C2254" i="1"/>
  <c r="L2254" i="1"/>
  <c r="M2254" i="1"/>
  <c r="N2254" i="1"/>
  <c r="O2254" i="1"/>
  <c r="P2254" i="1"/>
  <c r="Q2254" i="1"/>
  <c r="A2255" i="1"/>
  <c r="C2255" i="1"/>
  <c r="L2255" i="1"/>
  <c r="M2255" i="1"/>
  <c r="N2255" i="1"/>
  <c r="O2255" i="1"/>
  <c r="P2255" i="1"/>
  <c r="Q2255" i="1"/>
  <c r="A2256" i="1"/>
  <c r="C2256" i="1"/>
  <c r="L2256" i="1"/>
  <c r="M2256" i="1"/>
  <c r="N2256" i="1"/>
  <c r="O2256" i="1"/>
  <c r="P2256" i="1"/>
  <c r="Q2256" i="1"/>
  <c r="A2257" i="1"/>
  <c r="C2257" i="1"/>
  <c r="L2257" i="1"/>
  <c r="M2257" i="1"/>
  <c r="N2257" i="1"/>
  <c r="O2257" i="1"/>
  <c r="P2257" i="1"/>
  <c r="Q2257" i="1"/>
  <c r="A2258" i="1"/>
  <c r="C2258" i="1"/>
  <c r="L2258" i="1"/>
  <c r="M2258" i="1"/>
  <c r="N2258" i="1"/>
  <c r="O2258" i="1"/>
  <c r="P2258" i="1"/>
  <c r="Q2258" i="1"/>
  <c r="A2259" i="1"/>
  <c r="C2259" i="1"/>
  <c r="L2259" i="1"/>
  <c r="M2259" i="1"/>
  <c r="N2259" i="1"/>
  <c r="O2259" i="1"/>
  <c r="P2259" i="1"/>
  <c r="Q2259" i="1"/>
  <c r="A2260" i="1"/>
  <c r="C2260" i="1"/>
  <c r="L2260" i="1"/>
  <c r="M2260" i="1"/>
  <c r="N2260" i="1"/>
  <c r="O2260" i="1"/>
  <c r="P2260" i="1"/>
  <c r="Q2260" i="1"/>
  <c r="A2261" i="1"/>
  <c r="C2261" i="1"/>
  <c r="L2261" i="1"/>
  <c r="M2261" i="1"/>
  <c r="N2261" i="1"/>
  <c r="O2261" i="1"/>
  <c r="P2261" i="1"/>
  <c r="Q2261" i="1"/>
  <c r="A2262" i="1"/>
  <c r="C2262" i="1"/>
  <c r="L2262" i="1"/>
  <c r="M2262" i="1"/>
  <c r="N2262" i="1"/>
  <c r="O2262" i="1"/>
  <c r="P2262" i="1"/>
  <c r="Q2262" i="1"/>
  <c r="A2263" i="1"/>
  <c r="C2263" i="1"/>
  <c r="L2263" i="1"/>
  <c r="M2263" i="1"/>
  <c r="N2263" i="1"/>
  <c r="O2263" i="1"/>
  <c r="P2263" i="1"/>
  <c r="Q2263" i="1"/>
  <c r="A2264" i="1"/>
  <c r="C2264" i="1"/>
  <c r="L2264" i="1"/>
  <c r="M2264" i="1"/>
  <c r="N2264" i="1"/>
  <c r="O2264" i="1"/>
  <c r="P2264" i="1"/>
  <c r="Q2264" i="1"/>
  <c r="A2265" i="1"/>
  <c r="C2265" i="1"/>
  <c r="L2265" i="1"/>
  <c r="M2265" i="1"/>
  <c r="N2265" i="1"/>
  <c r="O2265" i="1"/>
  <c r="P2265" i="1"/>
  <c r="Q2265" i="1"/>
  <c r="A2266" i="1"/>
  <c r="C2266" i="1"/>
  <c r="L2266" i="1"/>
  <c r="M2266" i="1"/>
  <c r="N2266" i="1"/>
  <c r="O2266" i="1"/>
  <c r="P2266" i="1"/>
  <c r="Q2266" i="1"/>
  <c r="A2267" i="1"/>
  <c r="C2267" i="1"/>
  <c r="L2267" i="1"/>
  <c r="M2267" i="1"/>
  <c r="N2267" i="1"/>
  <c r="O2267" i="1"/>
  <c r="P2267" i="1"/>
  <c r="Q2267" i="1"/>
  <c r="A2268" i="1"/>
  <c r="C2268" i="1"/>
  <c r="L2268" i="1"/>
  <c r="M2268" i="1"/>
  <c r="N2268" i="1"/>
  <c r="O2268" i="1"/>
  <c r="P2268" i="1"/>
  <c r="Q2268" i="1"/>
  <c r="A2269" i="1"/>
  <c r="C2269" i="1"/>
  <c r="L2269" i="1"/>
  <c r="M2269" i="1"/>
  <c r="N2269" i="1"/>
  <c r="O2269" i="1"/>
  <c r="P2269" i="1"/>
  <c r="Q2269" i="1"/>
  <c r="A2270" i="1"/>
  <c r="C2270" i="1"/>
  <c r="L2270" i="1"/>
  <c r="M2270" i="1"/>
  <c r="N2270" i="1"/>
  <c r="O2270" i="1"/>
  <c r="P2270" i="1"/>
  <c r="Q2270" i="1"/>
  <c r="A2271" i="1"/>
  <c r="C2271" i="1"/>
  <c r="L2271" i="1"/>
  <c r="M2271" i="1"/>
  <c r="N2271" i="1"/>
  <c r="O2271" i="1"/>
  <c r="P2271" i="1"/>
  <c r="Q2271" i="1"/>
  <c r="A2272" i="1"/>
  <c r="C2272" i="1"/>
  <c r="L2272" i="1"/>
  <c r="M2272" i="1"/>
  <c r="N2272" i="1"/>
  <c r="O2272" i="1"/>
  <c r="P2272" i="1"/>
  <c r="Q2272" i="1"/>
  <c r="A2273" i="1"/>
  <c r="C2273" i="1"/>
  <c r="L2273" i="1"/>
  <c r="M2273" i="1"/>
  <c r="N2273" i="1"/>
  <c r="O2273" i="1"/>
  <c r="P2273" i="1"/>
  <c r="Q2273" i="1"/>
  <c r="A2274" i="1"/>
  <c r="C2274" i="1"/>
  <c r="L2274" i="1"/>
  <c r="M2274" i="1"/>
  <c r="N2274" i="1"/>
  <c r="O2274" i="1"/>
  <c r="P2274" i="1"/>
  <c r="Q2274" i="1"/>
  <c r="A2275" i="1"/>
  <c r="C2275" i="1"/>
  <c r="L2275" i="1"/>
  <c r="M2275" i="1"/>
  <c r="N2275" i="1"/>
  <c r="O2275" i="1"/>
  <c r="P2275" i="1"/>
  <c r="Q2275" i="1"/>
  <c r="A2276" i="1"/>
  <c r="C2276" i="1"/>
  <c r="L2276" i="1"/>
  <c r="M2276" i="1"/>
  <c r="N2276" i="1"/>
  <c r="O2276" i="1"/>
  <c r="P2276" i="1"/>
  <c r="Q2276" i="1"/>
  <c r="A2277" i="1"/>
  <c r="C2277" i="1"/>
  <c r="L2277" i="1"/>
  <c r="M2277" i="1"/>
  <c r="N2277" i="1"/>
  <c r="O2277" i="1"/>
  <c r="P2277" i="1"/>
  <c r="Q2277" i="1"/>
  <c r="A2278" i="1"/>
  <c r="C2278" i="1"/>
  <c r="L2278" i="1"/>
  <c r="M2278" i="1"/>
  <c r="N2278" i="1"/>
  <c r="O2278" i="1"/>
  <c r="P2278" i="1"/>
  <c r="Q2278" i="1"/>
  <c r="A2279" i="1"/>
  <c r="C2279" i="1"/>
  <c r="L2279" i="1"/>
  <c r="M2279" i="1"/>
  <c r="N2279" i="1"/>
  <c r="O2279" i="1"/>
  <c r="P2279" i="1"/>
  <c r="Q2279" i="1"/>
  <c r="A2280" i="1"/>
  <c r="C2280" i="1"/>
  <c r="L2280" i="1"/>
  <c r="M2280" i="1"/>
  <c r="N2280" i="1"/>
  <c r="O2280" i="1"/>
  <c r="P2280" i="1"/>
  <c r="Q2280" i="1"/>
  <c r="A2281" i="1"/>
  <c r="C2281" i="1"/>
  <c r="L2281" i="1"/>
  <c r="M2281" i="1"/>
  <c r="N2281" i="1"/>
  <c r="O2281" i="1"/>
  <c r="P2281" i="1"/>
  <c r="Q2281" i="1"/>
  <c r="A2282" i="1"/>
  <c r="C2282" i="1"/>
  <c r="L2282" i="1"/>
  <c r="M2282" i="1"/>
  <c r="N2282" i="1"/>
  <c r="O2282" i="1"/>
  <c r="P2282" i="1"/>
  <c r="Q2282" i="1"/>
  <c r="A2283" i="1"/>
  <c r="C2283" i="1"/>
  <c r="L2283" i="1"/>
  <c r="M2283" i="1"/>
  <c r="N2283" i="1"/>
  <c r="O2283" i="1"/>
  <c r="P2283" i="1"/>
  <c r="Q2283" i="1"/>
  <c r="A2284" i="1"/>
  <c r="C2284" i="1"/>
  <c r="L2284" i="1"/>
  <c r="M2284" i="1"/>
  <c r="N2284" i="1"/>
  <c r="O2284" i="1"/>
  <c r="P2284" i="1"/>
  <c r="Q2284" i="1"/>
  <c r="A2285" i="1"/>
  <c r="C2285" i="1"/>
  <c r="L2285" i="1"/>
  <c r="M2285" i="1"/>
  <c r="N2285" i="1"/>
  <c r="O2285" i="1"/>
  <c r="P2285" i="1"/>
  <c r="Q2285" i="1"/>
  <c r="A2286" i="1"/>
  <c r="C2286" i="1"/>
  <c r="L2286" i="1"/>
  <c r="M2286" i="1"/>
  <c r="N2286" i="1"/>
  <c r="O2286" i="1"/>
  <c r="P2286" i="1"/>
  <c r="Q2286" i="1"/>
  <c r="A2287" i="1"/>
  <c r="C2287" i="1"/>
  <c r="L2287" i="1"/>
  <c r="M2287" i="1"/>
  <c r="N2287" i="1"/>
  <c r="O2287" i="1"/>
  <c r="P2287" i="1"/>
  <c r="Q2287" i="1"/>
  <c r="A2288" i="1"/>
  <c r="C2288" i="1"/>
  <c r="L2288" i="1"/>
  <c r="M2288" i="1"/>
  <c r="N2288" i="1"/>
  <c r="O2288" i="1"/>
  <c r="P2288" i="1"/>
  <c r="Q2288" i="1"/>
  <c r="A2289" i="1"/>
  <c r="C2289" i="1"/>
  <c r="L2289" i="1"/>
  <c r="M2289" i="1"/>
  <c r="N2289" i="1"/>
  <c r="O2289" i="1"/>
  <c r="P2289" i="1"/>
  <c r="Q2289" i="1"/>
  <c r="A2290" i="1"/>
  <c r="C2290" i="1"/>
  <c r="L2290" i="1"/>
  <c r="M2290" i="1"/>
  <c r="N2290" i="1"/>
  <c r="O2290" i="1"/>
  <c r="P2290" i="1"/>
  <c r="Q2290" i="1"/>
  <c r="A2291" i="1"/>
  <c r="C2291" i="1"/>
  <c r="L2291" i="1"/>
  <c r="M2291" i="1"/>
  <c r="N2291" i="1"/>
  <c r="O2291" i="1"/>
  <c r="P2291" i="1"/>
  <c r="Q2291" i="1"/>
  <c r="A2292" i="1"/>
  <c r="C2292" i="1"/>
  <c r="L2292" i="1"/>
  <c r="M2292" i="1"/>
  <c r="N2292" i="1"/>
  <c r="O2292" i="1"/>
  <c r="P2292" i="1"/>
  <c r="Q2292" i="1"/>
  <c r="A2293" i="1"/>
  <c r="C2293" i="1"/>
  <c r="L2293" i="1"/>
  <c r="M2293" i="1"/>
  <c r="N2293" i="1"/>
  <c r="O2293" i="1"/>
  <c r="P2293" i="1"/>
  <c r="Q2293" i="1"/>
  <c r="A2294" i="1"/>
  <c r="C2294" i="1"/>
  <c r="L2294" i="1"/>
  <c r="M2294" i="1"/>
  <c r="N2294" i="1"/>
  <c r="O2294" i="1"/>
  <c r="P2294" i="1"/>
  <c r="Q2294" i="1"/>
  <c r="A2295" i="1"/>
  <c r="C2295" i="1"/>
  <c r="L2295" i="1"/>
  <c r="M2295" i="1"/>
  <c r="N2295" i="1"/>
  <c r="O2295" i="1"/>
  <c r="P2295" i="1"/>
  <c r="Q2295" i="1"/>
  <c r="A2296" i="1"/>
  <c r="C2296" i="1"/>
  <c r="L2296" i="1"/>
  <c r="M2296" i="1"/>
  <c r="N2296" i="1"/>
  <c r="O2296" i="1"/>
  <c r="P2296" i="1"/>
  <c r="Q2296" i="1"/>
  <c r="A2297" i="1"/>
  <c r="C2297" i="1"/>
  <c r="L2297" i="1"/>
  <c r="M2297" i="1"/>
  <c r="N2297" i="1"/>
  <c r="O2297" i="1"/>
  <c r="P2297" i="1"/>
  <c r="Q2297" i="1"/>
  <c r="A2298" i="1"/>
  <c r="C2298" i="1"/>
  <c r="L2298" i="1"/>
  <c r="M2298" i="1"/>
  <c r="N2298" i="1"/>
  <c r="O2298" i="1"/>
  <c r="P2298" i="1"/>
  <c r="Q2298" i="1"/>
  <c r="A2299" i="1"/>
  <c r="C2299" i="1"/>
  <c r="L2299" i="1"/>
  <c r="M2299" i="1"/>
  <c r="N2299" i="1"/>
  <c r="O2299" i="1"/>
  <c r="P2299" i="1"/>
  <c r="Q2299" i="1"/>
  <c r="A2300" i="1"/>
  <c r="C2300" i="1"/>
  <c r="L2300" i="1"/>
  <c r="M2300" i="1"/>
  <c r="N2300" i="1"/>
  <c r="O2300" i="1"/>
  <c r="P2300" i="1"/>
  <c r="Q2300" i="1"/>
  <c r="A2301" i="1"/>
  <c r="C2301" i="1"/>
  <c r="L2301" i="1"/>
  <c r="M2301" i="1"/>
  <c r="N2301" i="1"/>
  <c r="O2301" i="1"/>
  <c r="P2301" i="1"/>
  <c r="Q2301" i="1"/>
  <c r="A2302" i="1"/>
  <c r="C2302" i="1"/>
  <c r="L2302" i="1"/>
  <c r="M2302" i="1"/>
  <c r="N2302" i="1"/>
  <c r="O2302" i="1"/>
  <c r="P2302" i="1"/>
  <c r="Q2302" i="1"/>
  <c r="A2303" i="1"/>
  <c r="C2303" i="1"/>
  <c r="L2303" i="1"/>
  <c r="M2303" i="1"/>
  <c r="N2303" i="1"/>
  <c r="O2303" i="1"/>
  <c r="P2303" i="1"/>
  <c r="Q2303" i="1"/>
  <c r="A2304" i="1"/>
  <c r="C2304" i="1"/>
  <c r="L2304" i="1"/>
  <c r="M2304" i="1"/>
  <c r="N2304" i="1"/>
  <c r="O2304" i="1"/>
  <c r="P2304" i="1"/>
  <c r="Q2304" i="1"/>
  <c r="A2305" i="1"/>
  <c r="C2305" i="1"/>
  <c r="L2305" i="1"/>
  <c r="M2305" i="1"/>
  <c r="N2305" i="1"/>
  <c r="O2305" i="1"/>
  <c r="P2305" i="1"/>
  <c r="Q2305" i="1"/>
  <c r="A2306" i="1"/>
  <c r="C2306" i="1"/>
  <c r="L2306" i="1"/>
  <c r="M2306" i="1"/>
  <c r="N2306" i="1"/>
  <c r="O2306" i="1"/>
  <c r="P2306" i="1"/>
  <c r="Q2306" i="1"/>
  <c r="A2307" i="1"/>
  <c r="C2307" i="1"/>
  <c r="L2307" i="1"/>
  <c r="M2307" i="1"/>
  <c r="N2307" i="1"/>
  <c r="O2307" i="1"/>
  <c r="P2307" i="1"/>
  <c r="Q2307" i="1"/>
  <c r="A2308" i="1"/>
  <c r="C2308" i="1"/>
  <c r="L2308" i="1"/>
  <c r="M2308" i="1"/>
  <c r="N2308" i="1"/>
  <c r="O2308" i="1"/>
  <c r="P2308" i="1"/>
  <c r="Q2308" i="1"/>
  <c r="A2309" i="1"/>
  <c r="C2309" i="1"/>
  <c r="L2309" i="1"/>
  <c r="M2309" i="1"/>
  <c r="N2309" i="1"/>
  <c r="O2309" i="1"/>
  <c r="P2309" i="1"/>
  <c r="Q2309" i="1"/>
  <c r="A2310" i="1"/>
  <c r="C2310" i="1"/>
  <c r="L2310" i="1"/>
  <c r="M2310" i="1"/>
  <c r="N2310" i="1"/>
  <c r="O2310" i="1"/>
  <c r="P2310" i="1"/>
  <c r="Q2310" i="1"/>
  <c r="A2311" i="1"/>
  <c r="C2311" i="1"/>
  <c r="L2311" i="1"/>
  <c r="M2311" i="1"/>
  <c r="N2311" i="1"/>
  <c r="O2311" i="1"/>
  <c r="P2311" i="1"/>
  <c r="Q2311" i="1"/>
  <c r="A2312" i="1"/>
  <c r="C2312" i="1"/>
  <c r="L2312" i="1"/>
  <c r="M2312" i="1"/>
  <c r="N2312" i="1"/>
  <c r="O2312" i="1"/>
  <c r="P2312" i="1"/>
  <c r="Q2312" i="1"/>
  <c r="A2313" i="1"/>
  <c r="C2313" i="1"/>
  <c r="L2313" i="1"/>
  <c r="M2313" i="1"/>
  <c r="N2313" i="1"/>
  <c r="O2313" i="1"/>
  <c r="P2313" i="1"/>
  <c r="Q2313" i="1"/>
  <c r="A2314" i="1"/>
  <c r="C2314" i="1"/>
  <c r="L2314" i="1"/>
  <c r="M2314" i="1"/>
  <c r="N2314" i="1"/>
  <c r="O2314" i="1"/>
  <c r="P2314" i="1"/>
  <c r="Q2314" i="1"/>
  <c r="A2315" i="1"/>
  <c r="C2315" i="1"/>
  <c r="L2315" i="1"/>
  <c r="M2315" i="1"/>
  <c r="N2315" i="1"/>
  <c r="O2315" i="1"/>
  <c r="P2315" i="1"/>
  <c r="Q2315" i="1"/>
  <c r="A2316" i="1"/>
  <c r="C2316" i="1"/>
  <c r="L2316" i="1"/>
  <c r="M2316" i="1"/>
  <c r="N2316" i="1"/>
  <c r="O2316" i="1"/>
  <c r="P2316" i="1"/>
  <c r="Q2316" i="1"/>
  <c r="A2317" i="1"/>
  <c r="C2317" i="1"/>
  <c r="L2317" i="1"/>
  <c r="M2317" i="1"/>
  <c r="N2317" i="1"/>
  <c r="O2317" i="1"/>
  <c r="P2317" i="1"/>
  <c r="Q2317" i="1"/>
  <c r="A2318" i="1"/>
  <c r="C2318" i="1"/>
  <c r="L2318" i="1"/>
  <c r="M2318" i="1"/>
  <c r="N2318" i="1"/>
  <c r="O2318" i="1"/>
  <c r="P2318" i="1"/>
  <c r="Q2318" i="1"/>
  <c r="A2319" i="1"/>
  <c r="C2319" i="1"/>
  <c r="L2319" i="1"/>
  <c r="M2319" i="1"/>
  <c r="N2319" i="1"/>
  <c r="O2319" i="1"/>
  <c r="P2319" i="1"/>
  <c r="Q2319" i="1"/>
  <c r="A2320" i="1"/>
  <c r="C2320" i="1"/>
  <c r="L2320" i="1"/>
  <c r="M2320" i="1"/>
  <c r="N2320" i="1"/>
  <c r="O2320" i="1"/>
  <c r="P2320" i="1"/>
  <c r="Q2320" i="1"/>
  <c r="A2321" i="1"/>
  <c r="C2321" i="1"/>
  <c r="L2321" i="1"/>
  <c r="M2321" i="1"/>
  <c r="N2321" i="1"/>
  <c r="O2321" i="1"/>
  <c r="P2321" i="1"/>
  <c r="Q2321" i="1"/>
  <c r="A2322" i="1"/>
  <c r="C2322" i="1"/>
  <c r="L2322" i="1"/>
  <c r="M2322" i="1"/>
  <c r="N2322" i="1"/>
  <c r="O2322" i="1"/>
  <c r="P2322" i="1"/>
  <c r="Q2322" i="1"/>
  <c r="A2323" i="1"/>
  <c r="C2323" i="1"/>
  <c r="L2323" i="1"/>
  <c r="M2323" i="1"/>
  <c r="N2323" i="1"/>
  <c r="O2323" i="1"/>
  <c r="P2323" i="1"/>
  <c r="Q2323" i="1"/>
  <c r="A2324" i="1"/>
  <c r="C2324" i="1"/>
  <c r="L2324" i="1"/>
  <c r="M2324" i="1"/>
  <c r="N2324" i="1"/>
  <c r="O2324" i="1"/>
  <c r="P2324" i="1"/>
  <c r="Q2324" i="1"/>
  <c r="A2325" i="1"/>
  <c r="C2325" i="1"/>
  <c r="L2325" i="1"/>
  <c r="M2325" i="1"/>
  <c r="N2325" i="1"/>
  <c r="O2325" i="1"/>
  <c r="P2325" i="1"/>
  <c r="Q2325" i="1"/>
  <c r="A2326" i="1"/>
  <c r="C2326" i="1"/>
  <c r="L2326" i="1"/>
  <c r="M2326" i="1"/>
  <c r="N2326" i="1"/>
  <c r="O2326" i="1"/>
  <c r="P2326" i="1"/>
  <c r="Q2326" i="1"/>
  <c r="A2327" i="1"/>
  <c r="C2327" i="1"/>
  <c r="L2327" i="1"/>
  <c r="M2327" i="1"/>
  <c r="N2327" i="1"/>
  <c r="O2327" i="1"/>
  <c r="P2327" i="1"/>
  <c r="Q2327" i="1"/>
  <c r="A2328" i="1"/>
  <c r="C2328" i="1"/>
  <c r="L2328" i="1"/>
  <c r="M2328" i="1"/>
  <c r="N2328" i="1"/>
  <c r="O2328" i="1"/>
  <c r="P2328" i="1"/>
  <c r="Q2328" i="1"/>
  <c r="A2329" i="1"/>
  <c r="C2329" i="1"/>
  <c r="L2329" i="1"/>
  <c r="M2329" i="1"/>
  <c r="N2329" i="1"/>
  <c r="O2329" i="1"/>
  <c r="P2329" i="1"/>
  <c r="Q2329" i="1"/>
  <c r="A2330" i="1"/>
  <c r="C2330" i="1"/>
  <c r="L2330" i="1"/>
  <c r="M2330" i="1"/>
  <c r="N2330" i="1"/>
  <c r="O2330" i="1"/>
  <c r="P2330" i="1"/>
  <c r="Q2330" i="1"/>
  <c r="A2331" i="1"/>
  <c r="C2331" i="1"/>
  <c r="L2331" i="1"/>
  <c r="M2331" i="1"/>
  <c r="N2331" i="1"/>
  <c r="O2331" i="1"/>
  <c r="P2331" i="1"/>
  <c r="Q2331" i="1"/>
  <c r="A2332" i="1"/>
  <c r="C2332" i="1"/>
  <c r="L2332" i="1"/>
  <c r="M2332" i="1"/>
  <c r="N2332" i="1"/>
  <c r="O2332" i="1"/>
  <c r="P2332" i="1"/>
  <c r="Q2332" i="1"/>
  <c r="A2333" i="1"/>
  <c r="C2333" i="1"/>
  <c r="L2333" i="1"/>
  <c r="M2333" i="1"/>
  <c r="N2333" i="1"/>
  <c r="O2333" i="1"/>
  <c r="P2333" i="1"/>
  <c r="Q2333" i="1"/>
  <c r="A2334" i="1"/>
  <c r="C2334" i="1"/>
  <c r="L2334" i="1"/>
  <c r="M2334" i="1"/>
  <c r="N2334" i="1"/>
  <c r="O2334" i="1"/>
  <c r="P2334" i="1"/>
  <c r="Q2334" i="1"/>
  <c r="A2335" i="1"/>
  <c r="C2335" i="1"/>
  <c r="L2335" i="1"/>
  <c r="M2335" i="1"/>
  <c r="N2335" i="1"/>
  <c r="O2335" i="1"/>
  <c r="P2335" i="1"/>
  <c r="Q2335" i="1"/>
  <c r="A2336" i="1"/>
  <c r="C2336" i="1"/>
  <c r="L2336" i="1"/>
  <c r="M2336" i="1"/>
  <c r="N2336" i="1"/>
  <c r="O2336" i="1"/>
  <c r="P2336" i="1"/>
  <c r="Q2336" i="1"/>
  <c r="A2337" i="1"/>
  <c r="C2337" i="1"/>
  <c r="L2337" i="1"/>
  <c r="M2337" i="1"/>
  <c r="N2337" i="1"/>
  <c r="O2337" i="1"/>
  <c r="P2337" i="1"/>
  <c r="Q2337" i="1"/>
  <c r="A2338" i="1"/>
  <c r="C2338" i="1"/>
  <c r="L2338" i="1"/>
  <c r="M2338" i="1"/>
  <c r="N2338" i="1"/>
  <c r="O2338" i="1"/>
  <c r="P2338" i="1"/>
  <c r="Q2338" i="1"/>
  <c r="A2339" i="1"/>
  <c r="C2339" i="1"/>
  <c r="L2339" i="1"/>
  <c r="M2339" i="1"/>
  <c r="N2339" i="1"/>
  <c r="O2339" i="1"/>
  <c r="P2339" i="1"/>
  <c r="Q2339" i="1"/>
  <c r="A2340" i="1"/>
  <c r="C2340" i="1"/>
  <c r="L2340" i="1"/>
  <c r="M2340" i="1"/>
  <c r="N2340" i="1"/>
  <c r="O2340" i="1"/>
  <c r="P2340" i="1"/>
  <c r="Q2340" i="1"/>
  <c r="A2341" i="1"/>
  <c r="C2341" i="1"/>
  <c r="L2341" i="1"/>
  <c r="M2341" i="1"/>
  <c r="N2341" i="1"/>
  <c r="O2341" i="1"/>
  <c r="P2341" i="1"/>
  <c r="Q2341" i="1"/>
  <c r="A2342" i="1"/>
  <c r="C2342" i="1"/>
  <c r="L2342" i="1"/>
  <c r="M2342" i="1"/>
  <c r="N2342" i="1"/>
  <c r="O2342" i="1"/>
  <c r="P2342" i="1"/>
  <c r="Q2342" i="1"/>
  <c r="A2343" i="1"/>
  <c r="C2343" i="1"/>
  <c r="L2343" i="1"/>
  <c r="M2343" i="1"/>
  <c r="N2343" i="1"/>
  <c r="O2343" i="1"/>
  <c r="P2343" i="1"/>
  <c r="Q2343" i="1"/>
  <c r="A2344" i="1"/>
  <c r="C2344" i="1"/>
  <c r="L2344" i="1"/>
  <c r="M2344" i="1"/>
  <c r="N2344" i="1"/>
  <c r="O2344" i="1"/>
  <c r="P2344" i="1"/>
  <c r="Q2344" i="1"/>
  <c r="A2345" i="1"/>
  <c r="C2345" i="1"/>
  <c r="L2345" i="1"/>
  <c r="M2345" i="1"/>
  <c r="N2345" i="1"/>
  <c r="O2345" i="1"/>
  <c r="P2345" i="1"/>
  <c r="Q2345" i="1"/>
  <c r="A2346" i="1"/>
  <c r="C2346" i="1"/>
  <c r="L2346" i="1"/>
  <c r="M2346" i="1"/>
  <c r="N2346" i="1"/>
  <c r="O2346" i="1"/>
  <c r="P2346" i="1"/>
  <c r="Q2346" i="1"/>
  <c r="A2347" i="1"/>
  <c r="C2347" i="1"/>
  <c r="L2347" i="1"/>
  <c r="M2347" i="1"/>
  <c r="N2347" i="1"/>
  <c r="O2347" i="1"/>
  <c r="P2347" i="1"/>
  <c r="Q2347" i="1"/>
  <c r="A2348" i="1"/>
  <c r="C2348" i="1"/>
  <c r="L2348" i="1"/>
  <c r="M2348" i="1"/>
  <c r="N2348" i="1"/>
  <c r="O2348" i="1"/>
  <c r="P2348" i="1"/>
  <c r="Q2348" i="1"/>
  <c r="A2349" i="1"/>
  <c r="C2349" i="1"/>
  <c r="L2349" i="1"/>
  <c r="M2349" i="1"/>
  <c r="N2349" i="1"/>
  <c r="O2349" i="1"/>
  <c r="P2349" i="1"/>
  <c r="Q2349" i="1"/>
  <c r="A2350" i="1"/>
  <c r="C2350" i="1"/>
  <c r="L2350" i="1"/>
  <c r="M2350" i="1"/>
  <c r="N2350" i="1"/>
  <c r="O2350" i="1"/>
  <c r="P2350" i="1"/>
  <c r="Q2350" i="1"/>
  <c r="A2351" i="1"/>
  <c r="C2351" i="1"/>
  <c r="L2351" i="1"/>
  <c r="M2351" i="1"/>
  <c r="N2351" i="1"/>
  <c r="O2351" i="1"/>
  <c r="P2351" i="1"/>
  <c r="Q2351" i="1"/>
  <c r="A2352" i="1"/>
  <c r="C2352" i="1"/>
  <c r="L2352" i="1"/>
  <c r="M2352" i="1"/>
  <c r="N2352" i="1"/>
  <c r="O2352" i="1"/>
  <c r="P2352" i="1"/>
  <c r="Q2352" i="1"/>
  <c r="A2353" i="1"/>
  <c r="C2353" i="1"/>
  <c r="L2353" i="1"/>
  <c r="M2353" i="1"/>
  <c r="N2353" i="1"/>
  <c r="O2353" i="1"/>
  <c r="P2353" i="1"/>
  <c r="Q2353" i="1"/>
  <c r="A2354" i="1"/>
  <c r="C2354" i="1"/>
  <c r="L2354" i="1"/>
  <c r="M2354" i="1"/>
  <c r="N2354" i="1"/>
  <c r="O2354" i="1"/>
  <c r="P2354" i="1"/>
  <c r="Q2354" i="1"/>
  <c r="A2355" i="1"/>
  <c r="C2355" i="1"/>
  <c r="L2355" i="1"/>
  <c r="M2355" i="1"/>
  <c r="N2355" i="1"/>
  <c r="O2355" i="1"/>
  <c r="P2355" i="1"/>
  <c r="Q2355" i="1"/>
  <c r="A2356" i="1"/>
  <c r="C2356" i="1"/>
  <c r="L2356" i="1"/>
  <c r="M2356" i="1"/>
  <c r="N2356" i="1"/>
  <c r="O2356" i="1"/>
  <c r="P2356" i="1"/>
  <c r="Q2356" i="1"/>
  <c r="A2357" i="1"/>
  <c r="C2357" i="1"/>
  <c r="L2357" i="1"/>
  <c r="M2357" i="1"/>
  <c r="N2357" i="1"/>
  <c r="O2357" i="1"/>
  <c r="P2357" i="1"/>
  <c r="Q2357" i="1"/>
  <c r="A2358" i="1"/>
  <c r="C2358" i="1"/>
  <c r="L2358" i="1"/>
  <c r="M2358" i="1"/>
  <c r="N2358" i="1"/>
  <c r="O2358" i="1"/>
  <c r="P2358" i="1"/>
  <c r="Q2358" i="1"/>
  <c r="A2359" i="1"/>
  <c r="C2359" i="1"/>
  <c r="L2359" i="1"/>
  <c r="M2359" i="1"/>
  <c r="N2359" i="1"/>
  <c r="O2359" i="1"/>
  <c r="P2359" i="1"/>
  <c r="Q2359" i="1"/>
  <c r="A2360" i="1"/>
  <c r="C2360" i="1"/>
  <c r="L2360" i="1"/>
  <c r="M2360" i="1"/>
  <c r="N2360" i="1"/>
  <c r="O2360" i="1"/>
  <c r="P2360" i="1"/>
  <c r="Q2360" i="1"/>
  <c r="A2361" i="1"/>
  <c r="C2361" i="1"/>
  <c r="L2361" i="1"/>
  <c r="M2361" i="1"/>
  <c r="N2361" i="1"/>
  <c r="O2361" i="1"/>
  <c r="P2361" i="1"/>
  <c r="Q2361" i="1"/>
  <c r="A2362" i="1"/>
  <c r="C2362" i="1"/>
  <c r="L2362" i="1"/>
  <c r="M2362" i="1"/>
  <c r="N2362" i="1"/>
  <c r="O2362" i="1"/>
  <c r="P2362" i="1"/>
  <c r="Q2362" i="1"/>
  <c r="A2363" i="1"/>
  <c r="C2363" i="1"/>
  <c r="L2363" i="1"/>
  <c r="M2363" i="1"/>
  <c r="N2363" i="1"/>
  <c r="O2363" i="1"/>
  <c r="P2363" i="1"/>
  <c r="Q2363" i="1"/>
  <c r="A2364" i="1"/>
  <c r="C2364" i="1"/>
  <c r="L2364" i="1"/>
  <c r="M2364" i="1"/>
  <c r="N2364" i="1"/>
  <c r="O2364" i="1"/>
  <c r="P2364" i="1"/>
  <c r="Q2364" i="1"/>
  <c r="A2365" i="1"/>
  <c r="C2365" i="1"/>
  <c r="L2365" i="1"/>
  <c r="M2365" i="1"/>
  <c r="N2365" i="1"/>
  <c r="O2365" i="1"/>
  <c r="P2365" i="1"/>
  <c r="Q2365" i="1"/>
  <c r="A2366" i="1"/>
  <c r="C2366" i="1"/>
  <c r="L2366" i="1"/>
  <c r="M2366" i="1"/>
  <c r="N2366" i="1"/>
  <c r="O2366" i="1"/>
  <c r="P2366" i="1"/>
  <c r="Q2366" i="1"/>
  <c r="A2367" i="1"/>
  <c r="C2367" i="1"/>
  <c r="L2367" i="1"/>
  <c r="M2367" i="1"/>
  <c r="N2367" i="1"/>
  <c r="O2367" i="1"/>
  <c r="P2367" i="1"/>
  <c r="Q2367" i="1"/>
  <c r="A2368" i="1"/>
  <c r="C2368" i="1"/>
  <c r="L2368" i="1"/>
  <c r="M2368" i="1"/>
  <c r="N2368" i="1"/>
  <c r="O2368" i="1"/>
  <c r="P2368" i="1"/>
  <c r="Q2368" i="1"/>
  <c r="A2369" i="1"/>
  <c r="C2369" i="1"/>
  <c r="L2369" i="1"/>
  <c r="M2369" i="1"/>
  <c r="N2369" i="1"/>
  <c r="O2369" i="1"/>
  <c r="P2369" i="1"/>
  <c r="Q2369" i="1"/>
  <c r="A2370" i="1"/>
  <c r="C2370" i="1"/>
  <c r="L2370" i="1"/>
  <c r="M2370" i="1"/>
  <c r="N2370" i="1"/>
  <c r="O2370" i="1"/>
  <c r="P2370" i="1"/>
  <c r="Q2370" i="1"/>
  <c r="A2371" i="1"/>
  <c r="C2371" i="1"/>
  <c r="L2371" i="1"/>
  <c r="M2371" i="1"/>
  <c r="N2371" i="1"/>
  <c r="O2371" i="1"/>
  <c r="P2371" i="1"/>
  <c r="Q2371" i="1"/>
  <c r="A2372" i="1"/>
  <c r="C2372" i="1"/>
  <c r="L2372" i="1"/>
  <c r="M2372" i="1"/>
  <c r="N2372" i="1"/>
  <c r="O2372" i="1"/>
  <c r="P2372" i="1"/>
  <c r="Q2372" i="1"/>
  <c r="A2373" i="1"/>
  <c r="C2373" i="1"/>
  <c r="L2373" i="1"/>
  <c r="M2373" i="1"/>
  <c r="N2373" i="1"/>
  <c r="O2373" i="1"/>
  <c r="P2373" i="1"/>
  <c r="Q2373" i="1"/>
  <c r="A2374" i="1"/>
  <c r="C2374" i="1"/>
  <c r="L2374" i="1"/>
  <c r="M2374" i="1"/>
  <c r="N2374" i="1"/>
  <c r="O2374" i="1"/>
  <c r="P2374" i="1"/>
  <c r="Q2374" i="1"/>
  <c r="A2375" i="1"/>
  <c r="C2375" i="1"/>
  <c r="L2375" i="1"/>
  <c r="M2375" i="1"/>
  <c r="N2375" i="1"/>
  <c r="O2375" i="1"/>
  <c r="P2375" i="1"/>
  <c r="Q2375" i="1"/>
  <c r="A2376" i="1"/>
  <c r="C2376" i="1"/>
  <c r="L2376" i="1"/>
  <c r="M2376" i="1"/>
  <c r="N2376" i="1"/>
  <c r="O2376" i="1"/>
  <c r="P2376" i="1"/>
  <c r="Q2376" i="1"/>
  <c r="A2377" i="1"/>
  <c r="C2377" i="1"/>
  <c r="L2377" i="1"/>
  <c r="M2377" i="1"/>
  <c r="N2377" i="1"/>
  <c r="O2377" i="1"/>
  <c r="P2377" i="1"/>
  <c r="Q2377" i="1"/>
  <c r="A2378" i="1"/>
  <c r="C2378" i="1"/>
  <c r="L2378" i="1"/>
  <c r="M2378" i="1"/>
  <c r="N2378" i="1"/>
  <c r="O2378" i="1"/>
  <c r="P2378" i="1"/>
  <c r="Q2378" i="1"/>
  <c r="A2379" i="1"/>
  <c r="C2379" i="1"/>
  <c r="L2379" i="1"/>
  <c r="M2379" i="1"/>
  <c r="N2379" i="1"/>
  <c r="O2379" i="1"/>
  <c r="P2379" i="1"/>
  <c r="Q2379" i="1"/>
  <c r="A2380" i="1"/>
  <c r="C2380" i="1"/>
  <c r="L2380" i="1"/>
  <c r="M2380" i="1"/>
  <c r="N2380" i="1"/>
  <c r="O2380" i="1"/>
  <c r="P2380" i="1"/>
  <c r="Q2380" i="1"/>
  <c r="A2381" i="1"/>
  <c r="C2381" i="1"/>
  <c r="L2381" i="1"/>
  <c r="M2381" i="1"/>
  <c r="N2381" i="1"/>
  <c r="O2381" i="1"/>
  <c r="P2381" i="1"/>
  <c r="Q2381" i="1"/>
  <c r="A2382" i="1"/>
  <c r="C2382" i="1"/>
  <c r="L2382" i="1"/>
  <c r="M2382" i="1"/>
  <c r="N2382" i="1"/>
  <c r="O2382" i="1"/>
  <c r="P2382" i="1"/>
  <c r="Q2382" i="1"/>
  <c r="A2383" i="1"/>
  <c r="C2383" i="1"/>
  <c r="L2383" i="1"/>
  <c r="M2383" i="1"/>
  <c r="N2383" i="1"/>
  <c r="O2383" i="1"/>
  <c r="P2383" i="1"/>
  <c r="Q2383" i="1"/>
  <c r="A2384" i="1"/>
  <c r="C2384" i="1"/>
  <c r="L2384" i="1"/>
  <c r="M2384" i="1"/>
  <c r="N2384" i="1"/>
  <c r="O2384" i="1"/>
  <c r="P2384" i="1"/>
  <c r="Q2384" i="1"/>
  <c r="A2385" i="1"/>
  <c r="C2385" i="1"/>
  <c r="L2385" i="1"/>
  <c r="M2385" i="1"/>
  <c r="N2385" i="1"/>
  <c r="O2385" i="1"/>
  <c r="P2385" i="1"/>
  <c r="Q2385" i="1"/>
  <c r="A2386" i="1"/>
  <c r="C2386" i="1"/>
  <c r="L2386" i="1"/>
  <c r="M2386" i="1"/>
  <c r="N2386" i="1"/>
  <c r="O2386" i="1"/>
  <c r="P2386" i="1"/>
  <c r="Q2386" i="1"/>
  <c r="A2387" i="1"/>
  <c r="C2387" i="1"/>
  <c r="L2387" i="1"/>
  <c r="M2387" i="1"/>
  <c r="N2387" i="1"/>
  <c r="O2387" i="1"/>
  <c r="P2387" i="1"/>
  <c r="Q2387" i="1"/>
  <c r="A2388" i="1"/>
  <c r="C2388" i="1"/>
  <c r="L2388" i="1"/>
  <c r="M2388" i="1"/>
  <c r="N2388" i="1"/>
  <c r="O2388" i="1"/>
  <c r="P2388" i="1"/>
  <c r="Q2388" i="1"/>
  <c r="A2389" i="1"/>
  <c r="C2389" i="1"/>
  <c r="L2389" i="1"/>
  <c r="M2389" i="1"/>
  <c r="N2389" i="1"/>
  <c r="O2389" i="1"/>
  <c r="P2389" i="1"/>
  <c r="Q2389" i="1"/>
  <c r="A2390" i="1"/>
  <c r="C2390" i="1"/>
  <c r="L2390" i="1"/>
  <c r="M2390" i="1"/>
  <c r="N2390" i="1"/>
  <c r="O2390" i="1"/>
  <c r="P2390" i="1"/>
  <c r="Q2390" i="1"/>
  <c r="A2391" i="1"/>
  <c r="C2391" i="1"/>
  <c r="L2391" i="1"/>
  <c r="M2391" i="1"/>
  <c r="N2391" i="1"/>
  <c r="O2391" i="1"/>
  <c r="P2391" i="1"/>
  <c r="Q2391" i="1"/>
  <c r="A2392" i="1"/>
  <c r="C2392" i="1"/>
  <c r="L2392" i="1"/>
  <c r="M2392" i="1"/>
  <c r="N2392" i="1"/>
  <c r="O2392" i="1"/>
  <c r="P2392" i="1"/>
  <c r="Q2392" i="1"/>
  <c r="A2393" i="1"/>
  <c r="C2393" i="1"/>
  <c r="L2393" i="1"/>
  <c r="M2393" i="1"/>
  <c r="N2393" i="1"/>
  <c r="O2393" i="1"/>
  <c r="P2393" i="1"/>
  <c r="Q2393" i="1"/>
  <c r="A2394" i="1"/>
  <c r="C2394" i="1"/>
  <c r="L2394" i="1"/>
  <c r="M2394" i="1"/>
  <c r="N2394" i="1"/>
  <c r="O2394" i="1"/>
  <c r="P2394" i="1"/>
  <c r="Q2394" i="1"/>
  <c r="A2395" i="1"/>
  <c r="C2395" i="1"/>
  <c r="L2395" i="1"/>
  <c r="M2395" i="1"/>
  <c r="N2395" i="1"/>
  <c r="O2395" i="1"/>
  <c r="P2395" i="1"/>
  <c r="Q2395" i="1"/>
  <c r="A2396" i="1"/>
  <c r="C2396" i="1"/>
  <c r="L2396" i="1"/>
  <c r="M2396" i="1"/>
  <c r="N2396" i="1"/>
  <c r="O2396" i="1"/>
  <c r="P2396" i="1"/>
  <c r="Q2396" i="1"/>
  <c r="A2397" i="1"/>
  <c r="C2397" i="1"/>
  <c r="L2397" i="1"/>
  <c r="M2397" i="1"/>
  <c r="N2397" i="1"/>
  <c r="O2397" i="1"/>
  <c r="P2397" i="1"/>
  <c r="Q2397" i="1"/>
  <c r="A2398" i="1"/>
  <c r="C2398" i="1"/>
  <c r="L2398" i="1"/>
  <c r="M2398" i="1"/>
  <c r="N2398" i="1"/>
  <c r="O2398" i="1"/>
  <c r="P2398" i="1"/>
  <c r="Q2398" i="1"/>
  <c r="A2399" i="1"/>
  <c r="C2399" i="1"/>
  <c r="L2399" i="1"/>
  <c r="M2399" i="1"/>
  <c r="N2399" i="1"/>
  <c r="O2399" i="1"/>
  <c r="P2399" i="1"/>
  <c r="Q2399" i="1"/>
  <c r="A2400" i="1"/>
  <c r="C2400" i="1"/>
  <c r="L2400" i="1"/>
  <c r="M2400" i="1"/>
  <c r="N2400" i="1"/>
  <c r="O2400" i="1"/>
  <c r="P2400" i="1"/>
  <c r="Q2400" i="1"/>
  <c r="A2401" i="1"/>
  <c r="C2401" i="1"/>
  <c r="L2401" i="1"/>
  <c r="M2401" i="1"/>
  <c r="N2401" i="1"/>
  <c r="O2401" i="1"/>
  <c r="P2401" i="1"/>
  <c r="Q2401" i="1"/>
  <c r="A2402" i="1"/>
  <c r="C2402" i="1"/>
  <c r="L2402" i="1"/>
  <c r="M2402" i="1"/>
  <c r="N2402" i="1"/>
  <c r="O2402" i="1"/>
  <c r="P2402" i="1"/>
  <c r="Q2402" i="1"/>
  <c r="A2403" i="1"/>
  <c r="C2403" i="1"/>
  <c r="L2403" i="1"/>
  <c r="M2403" i="1"/>
  <c r="N2403" i="1"/>
  <c r="O2403" i="1"/>
  <c r="P2403" i="1"/>
  <c r="Q2403" i="1"/>
  <c r="A2404" i="1"/>
  <c r="C2404" i="1"/>
  <c r="L2404" i="1"/>
  <c r="M2404" i="1"/>
  <c r="N2404" i="1"/>
  <c r="O2404" i="1"/>
  <c r="P2404" i="1"/>
  <c r="Q2404" i="1"/>
  <c r="A2405" i="1"/>
  <c r="C2405" i="1"/>
  <c r="L2405" i="1"/>
  <c r="M2405" i="1"/>
  <c r="N2405" i="1"/>
  <c r="O2405" i="1"/>
  <c r="P2405" i="1"/>
  <c r="Q2405" i="1"/>
  <c r="A2406" i="1"/>
  <c r="C2406" i="1"/>
  <c r="L2406" i="1"/>
  <c r="M2406" i="1"/>
  <c r="N2406" i="1"/>
  <c r="O2406" i="1"/>
  <c r="P2406" i="1"/>
  <c r="Q2406" i="1"/>
  <c r="A2407" i="1"/>
  <c r="C2407" i="1"/>
  <c r="L2407" i="1"/>
  <c r="M2407" i="1"/>
  <c r="N2407" i="1"/>
  <c r="O2407" i="1"/>
  <c r="P2407" i="1"/>
  <c r="Q2407" i="1"/>
  <c r="A2408" i="1"/>
  <c r="C2408" i="1"/>
  <c r="L2408" i="1"/>
  <c r="M2408" i="1"/>
  <c r="N2408" i="1"/>
  <c r="O2408" i="1"/>
  <c r="P2408" i="1"/>
  <c r="Q2408" i="1"/>
  <c r="A2409" i="1"/>
  <c r="C2409" i="1"/>
  <c r="L2409" i="1"/>
  <c r="M2409" i="1"/>
  <c r="N2409" i="1"/>
  <c r="O2409" i="1"/>
  <c r="P2409" i="1"/>
  <c r="Q2409" i="1"/>
  <c r="A2410" i="1"/>
  <c r="C2410" i="1"/>
  <c r="L2410" i="1"/>
  <c r="M2410" i="1"/>
  <c r="N2410" i="1"/>
  <c r="O2410" i="1"/>
  <c r="P2410" i="1"/>
  <c r="Q2410" i="1"/>
  <c r="A2411" i="1"/>
  <c r="C2411" i="1"/>
  <c r="L2411" i="1"/>
  <c r="M2411" i="1"/>
  <c r="N2411" i="1"/>
  <c r="O2411" i="1"/>
  <c r="P2411" i="1"/>
  <c r="Q2411" i="1"/>
  <c r="A2412" i="1"/>
  <c r="C2412" i="1"/>
  <c r="L2412" i="1"/>
  <c r="M2412" i="1"/>
  <c r="N2412" i="1"/>
  <c r="O2412" i="1"/>
  <c r="P2412" i="1"/>
  <c r="Q2412" i="1"/>
  <c r="A2413" i="1"/>
  <c r="C2413" i="1"/>
  <c r="L2413" i="1"/>
  <c r="M2413" i="1"/>
  <c r="N2413" i="1"/>
  <c r="O2413" i="1"/>
  <c r="P2413" i="1"/>
  <c r="Q2413" i="1"/>
  <c r="A2414" i="1"/>
  <c r="C2414" i="1"/>
  <c r="L2414" i="1"/>
  <c r="M2414" i="1"/>
  <c r="N2414" i="1"/>
  <c r="O2414" i="1"/>
  <c r="P2414" i="1"/>
  <c r="Q2414" i="1"/>
  <c r="A2415" i="1"/>
  <c r="C2415" i="1"/>
  <c r="L2415" i="1"/>
  <c r="M2415" i="1"/>
  <c r="N2415" i="1"/>
  <c r="O2415" i="1"/>
  <c r="P2415" i="1"/>
  <c r="Q2415" i="1"/>
  <c r="A2416" i="1"/>
  <c r="C2416" i="1"/>
  <c r="L2416" i="1"/>
  <c r="M2416" i="1"/>
  <c r="N2416" i="1"/>
  <c r="O2416" i="1"/>
  <c r="P2416" i="1"/>
  <c r="Q2416" i="1"/>
  <c r="A2417" i="1"/>
  <c r="C2417" i="1"/>
  <c r="L2417" i="1"/>
  <c r="M2417" i="1"/>
  <c r="N2417" i="1"/>
  <c r="O2417" i="1"/>
  <c r="P2417" i="1"/>
  <c r="Q2417" i="1"/>
  <c r="A2418" i="1"/>
  <c r="C2418" i="1"/>
  <c r="L2418" i="1"/>
  <c r="M2418" i="1"/>
  <c r="N2418" i="1"/>
  <c r="O2418" i="1"/>
  <c r="P2418" i="1"/>
  <c r="Q2418" i="1"/>
  <c r="A2419" i="1"/>
  <c r="C2419" i="1"/>
  <c r="L2419" i="1"/>
  <c r="M2419" i="1"/>
  <c r="N2419" i="1"/>
  <c r="O2419" i="1"/>
  <c r="P2419" i="1"/>
  <c r="Q2419" i="1"/>
  <c r="A2420" i="1"/>
  <c r="C2420" i="1"/>
  <c r="L2420" i="1"/>
  <c r="M2420" i="1"/>
  <c r="N2420" i="1"/>
  <c r="O2420" i="1"/>
  <c r="P2420" i="1"/>
  <c r="Q2420" i="1"/>
  <c r="A2421" i="1"/>
  <c r="C2421" i="1"/>
  <c r="L2421" i="1"/>
  <c r="M2421" i="1"/>
  <c r="N2421" i="1"/>
  <c r="O2421" i="1"/>
  <c r="P2421" i="1"/>
  <c r="Q2421" i="1"/>
  <c r="A2422" i="1"/>
  <c r="C2422" i="1"/>
  <c r="L2422" i="1"/>
  <c r="M2422" i="1"/>
  <c r="N2422" i="1"/>
  <c r="O2422" i="1"/>
  <c r="P2422" i="1"/>
  <c r="Q2422" i="1"/>
  <c r="A2423" i="1"/>
  <c r="C2423" i="1"/>
  <c r="L2423" i="1"/>
  <c r="M2423" i="1"/>
  <c r="N2423" i="1"/>
  <c r="O2423" i="1"/>
  <c r="P2423" i="1"/>
  <c r="Q2423" i="1"/>
  <c r="A2424" i="1"/>
  <c r="C2424" i="1"/>
  <c r="L2424" i="1"/>
  <c r="M2424" i="1"/>
  <c r="N2424" i="1"/>
  <c r="O2424" i="1"/>
  <c r="P2424" i="1"/>
  <c r="Q2424" i="1"/>
  <c r="A2425" i="1"/>
  <c r="C2425" i="1"/>
  <c r="L2425" i="1"/>
  <c r="M2425" i="1"/>
  <c r="N2425" i="1"/>
  <c r="O2425" i="1"/>
  <c r="P2425" i="1"/>
  <c r="Q2425" i="1"/>
  <c r="A2426" i="1"/>
  <c r="C2426" i="1"/>
  <c r="L2426" i="1"/>
  <c r="M2426" i="1"/>
  <c r="N2426" i="1"/>
  <c r="O2426" i="1"/>
  <c r="P2426" i="1"/>
  <c r="Q2426" i="1"/>
  <c r="A2427" i="1"/>
  <c r="C2427" i="1"/>
  <c r="L2427" i="1"/>
  <c r="M2427" i="1"/>
  <c r="N2427" i="1"/>
  <c r="O2427" i="1"/>
  <c r="P2427" i="1"/>
  <c r="Q2427" i="1"/>
  <c r="A2428" i="1"/>
  <c r="C2428" i="1"/>
  <c r="L2428" i="1"/>
  <c r="M2428" i="1"/>
  <c r="N2428" i="1"/>
  <c r="O2428" i="1"/>
  <c r="P2428" i="1"/>
  <c r="Q2428" i="1"/>
  <c r="A2429" i="1"/>
  <c r="C2429" i="1"/>
  <c r="L2429" i="1"/>
  <c r="M2429" i="1"/>
  <c r="N2429" i="1"/>
  <c r="O2429" i="1"/>
  <c r="P2429" i="1"/>
  <c r="Q2429" i="1"/>
  <c r="A2430" i="1"/>
  <c r="C2430" i="1"/>
  <c r="L2430" i="1"/>
  <c r="M2430" i="1"/>
  <c r="N2430" i="1"/>
  <c r="O2430" i="1"/>
  <c r="P2430" i="1"/>
  <c r="Q2430" i="1"/>
  <c r="A2431" i="1"/>
  <c r="C2431" i="1"/>
  <c r="L2431" i="1"/>
  <c r="M2431" i="1"/>
  <c r="N2431" i="1"/>
  <c r="O2431" i="1"/>
  <c r="P2431" i="1"/>
  <c r="Q2431" i="1"/>
  <c r="A2432" i="1"/>
  <c r="C2432" i="1"/>
  <c r="L2432" i="1"/>
  <c r="M2432" i="1"/>
  <c r="N2432" i="1"/>
  <c r="O2432" i="1"/>
  <c r="P2432" i="1"/>
  <c r="Q2432" i="1"/>
  <c r="A2433" i="1"/>
  <c r="C2433" i="1"/>
  <c r="L2433" i="1"/>
  <c r="M2433" i="1"/>
  <c r="N2433" i="1"/>
  <c r="O2433" i="1"/>
  <c r="P2433" i="1"/>
  <c r="Q2433" i="1"/>
  <c r="A2434" i="1"/>
  <c r="C2434" i="1"/>
  <c r="L2434" i="1"/>
  <c r="M2434" i="1"/>
  <c r="N2434" i="1"/>
  <c r="O2434" i="1"/>
  <c r="P2434" i="1"/>
  <c r="Q2434" i="1"/>
  <c r="A2435" i="1"/>
  <c r="C2435" i="1"/>
  <c r="L2435" i="1"/>
  <c r="M2435" i="1"/>
  <c r="N2435" i="1"/>
  <c r="O2435" i="1"/>
  <c r="P2435" i="1"/>
  <c r="Q2435" i="1"/>
  <c r="A2436" i="1"/>
  <c r="C2436" i="1"/>
  <c r="L2436" i="1"/>
  <c r="M2436" i="1"/>
  <c r="N2436" i="1"/>
  <c r="O2436" i="1"/>
  <c r="P2436" i="1"/>
  <c r="Q2436" i="1"/>
  <c r="A2437" i="1"/>
  <c r="C2437" i="1"/>
  <c r="L2437" i="1"/>
  <c r="M2437" i="1"/>
  <c r="N2437" i="1"/>
  <c r="O2437" i="1"/>
  <c r="P2437" i="1"/>
  <c r="Q2437" i="1"/>
  <c r="A2438" i="1"/>
  <c r="C2438" i="1"/>
  <c r="L2438" i="1"/>
  <c r="M2438" i="1"/>
  <c r="N2438" i="1"/>
  <c r="O2438" i="1"/>
  <c r="P2438" i="1"/>
  <c r="Q2438" i="1"/>
  <c r="A2439" i="1"/>
  <c r="C2439" i="1"/>
  <c r="L2439" i="1"/>
  <c r="M2439" i="1"/>
  <c r="N2439" i="1"/>
  <c r="O2439" i="1"/>
  <c r="P2439" i="1"/>
  <c r="Q2439" i="1"/>
  <c r="A2440" i="1"/>
  <c r="C2440" i="1"/>
  <c r="L2440" i="1"/>
  <c r="M2440" i="1"/>
  <c r="N2440" i="1"/>
  <c r="O2440" i="1"/>
  <c r="P2440" i="1"/>
  <c r="Q2440" i="1"/>
  <c r="A2441" i="1"/>
  <c r="C2441" i="1"/>
  <c r="L2441" i="1"/>
  <c r="M2441" i="1"/>
  <c r="N2441" i="1"/>
  <c r="O2441" i="1"/>
  <c r="P2441" i="1"/>
  <c r="Q2441" i="1"/>
  <c r="A2442" i="1"/>
  <c r="C2442" i="1"/>
  <c r="L2442" i="1"/>
  <c r="M2442" i="1"/>
  <c r="N2442" i="1"/>
  <c r="O2442" i="1"/>
  <c r="P2442" i="1"/>
  <c r="Q2442" i="1"/>
  <c r="A2443" i="1"/>
  <c r="C2443" i="1"/>
  <c r="L2443" i="1"/>
  <c r="M2443" i="1"/>
  <c r="N2443" i="1"/>
  <c r="O2443" i="1"/>
  <c r="P2443" i="1"/>
  <c r="Q2443" i="1"/>
  <c r="A2444" i="1"/>
  <c r="C2444" i="1"/>
  <c r="L2444" i="1"/>
  <c r="M2444" i="1"/>
  <c r="N2444" i="1"/>
  <c r="O2444" i="1"/>
  <c r="P2444" i="1"/>
  <c r="Q2444" i="1"/>
  <c r="A2445" i="1"/>
  <c r="C2445" i="1"/>
  <c r="L2445" i="1"/>
  <c r="M2445" i="1"/>
  <c r="N2445" i="1"/>
  <c r="O2445" i="1"/>
  <c r="P2445" i="1"/>
  <c r="Q2445" i="1"/>
  <c r="A2446" i="1"/>
  <c r="C2446" i="1"/>
  <c r="L2446" i="1"/>
  <c r="M2446" i="1"/>
  <c r="N2446" i="1"/>
  <c r="O2446" i="1"/>
  <c r="P2446" i="1"/>
  <c r="Q2446" i="1"/>
  <c r="A2447" i="1"/>
  <c r="C2447" i="1"/>
  <c r="L2447" i="1"/>
  <c r="M2447" i="1"/>
  <c r="N2447" i="1"/>
  <c r="O2447" i="1"/>
  <c r="P2447" i="1"/>
  <c r="Q2447" i="1"/>
  <c r="A2448" i="1"/>
  <c r="C2448" i="1"/>
  <c r="L2448" i="1"/>
  <c r="M2448" i="1"/>
  <c r="N2448" i="1"/>
  <c r="O2448" i="1"/>
  <c r="P2448" i="1"/>
  <c r="Q2448" i="1"/>
  <c r="A2449" i="1"/>
  <c r="C2449" i="1"/>
  <c r="L2449" i="1"/>
  <c r="M2449" i="1"/>
  <c r="N2449" i="1"/>
  <c r="O2449" i="1"/>
  <c r="P2449" i="1"/>
  <c r="Q2449" i="1"/>
  <c r="A2450" i="1"/>
  <c r="C2450" i="1"/>
  <c r="L2450" i="1"/>
  <c r="M2450" i="1"/>
  <c r="N2450" i="1"/>
  <c r="O2450" i="1"/>
  <c r="P2450" i="1"/>
  <c r="Q2450" i="1"/>
  <c r="A2451" i="1"/>
  <c r="C2451" i="1"/>
  <c r="L2451" i="1"/>
  <c r="M2451" i="1"/>
  <c r="N2451" i="1"/>
  <c r="O2451" i="1"/>
  <c r="P2451" i="1"/>
  <c r="Q2451" i="1"/>
  <c r="A2452" i="1"/>
  <c r="C2452" i="1"/>
  <c r="L2452" i="1"/>
  <c r="M2452" i="1"/>
  <c r="N2452" i="1"/>
  <c r="O2452" i="1"/>
  <c r="P2452" i="1"/>
  <c r="Q2452" i="1"/>
  <c r="A2453" i="1"/>
  <c r="C2453" i="1"/>
  <c r="L2453" i="1"/>
  <c r="M2453" i="1"/>
  <c r="N2453" i="1"/>
  <c r="O2453" i="1"/>
  <c r="P2453" i="1"/>
  <c r="Q2453" i="1"/>
  <c r="A2454" i="1"/>
  <c r="C2454" i="1"/>
  <c r="L2454" i="1"/>
  <c r="M2454" i="1"/>
  <c r="N2454" i="1"/>
  <c r="O2454" i="1"/>
  <c r="P2454" i="1"/>
  <c r="Q2454" i="1"/>
  <c r="A2455" i="1"/>
  <c r="C2455" i="1"/>
  <c r="L2455" i="1"/>
  <c r="M2455" i="1"/>
  <c r="N2455" i="1"/>
  <c r="O2455" i="1"/>
  <c r="P2455" i="1"/>
  <c r="Q2455" i="1"/>
  <c r="A2456" i="1"/>
  <c r="C2456" i="1"/>
  <c r="L2456" i="1"/>
  <c r="M2456" i="1"/>
  <c r="N2456" i="1"/>
  <c r="O2456" i="1"/>
  <c r="P2456" i="1"/>
  <c r="Q2456" i="1"/>
  <c r="A2457" i="1"/>
  <c r="C2457" i="1"/>
  <c r="L2457" i="1"/>
  <c r="M2457" i="1"/>
  <c r="N2457" i="1"/>
  <c r="O2457" i="1"/>
  <c r="P2457" i="1"/>
  <c r="Q2457" i="1"/>
  <c r="A2458" i="1"/>
  <c r="C2458" i="1"/>
  <c r="L2458" i="1"/>
  <c r="M2458" i="1"/>
  <c r="N2458" i="1"/>
  <c r="O2458" i="1"/>
  <c r="P2458" i="1"/>
  <c r="Q2458" i="1"/>
  <c r="A2459" i="1"/>
  <c r="C2459" i="1"/>
  <c r="L2459" i="1"/>
  <c r="M2459" i="1"/>
  <c r="N2459" i="1"/>
  <c r="O2459" i="1"/>
  <c r="P2459" i="1"/>
  <c r="Q2459" i="1"/>
  <c r="A2460" i="1"/>
  <c r="C2460" i="1"/>
  <c r="L2460" i="1"/>
  <c r="M2460" i="1"/>
  <c r="N2460" i="1"/>
  <c r="O2460" i="1"/>
  <c r="P2460" i="1"/>
  <c r="Q2460" i="1"/>
  <c r="A2461" i="1"/>
  <c r="C2461" i="1"/>
  <c r="L2461" i="1"/>
  <c r="M2461" i="1"/>
  <c r="N2461" i="1"/>
  <c r="O2461" i="1"/>
  <c r="P2461" i="1"/>
  <c r="Q2461" i="1"/>
  <c r="A2462" i="1"/>
  <c r="C2462" i="1"/>
  <c r="L2462" i="1"/>
  <c r="M2462" i="1"/>
  <c r="N2462" i="1"/>
  <c r="O2462" i="1"/>
  <c r="P2462" i="1"/>
  <c r="Q2462" i="1"/>
  <c r="A2463" i="1"/>
  <c r="C2463" i="1"/>
  <c r="L2463" i="1"/>
  <c r="M2463" i="1"/>
  <c r="N2463" i="1"/>
  <c r="O2463" i="1"/>
  <c r="P2463" i="1"/>
  <c r="Q2463" i="1"/>
  <c r="A2464" i="1"/>
  <c r="C2464" i="1"/>
  <c r="L2464" i="1"/>
  <c r="M2464" i="1"/>
  <c r="N2464" i="1"/>
  <c r="O2464" i="1"/>
  <c r="P2464" i="1"/>
  <c r="Q2464" i="1"/>
  <c r="A2465" i="1"/>
  <c r="C2465" i="1"/>
  <c r="L2465" i="1"/>
  <c r="M2465" i="1"/>
  <c r="N2465" i="1"/>
  <c r="O2465" i="1"/>
  <c r="P2465" i="1"/>
  <c r="Q2465" i="1"/>
  <c r="A2466" i="1"/>
  <c r="C2466" i="1"/>
  <c r="L2466" i="1"/>
  <c r="M2466" i="1"/>
  <c r="N2466" i="1"/>
  <c r="O2466" i="1"/>
  <c r="P2466" i="1"/>
  <c r="Q2466" i="1"/>
  <c r="A2467" i="1"/>
  <c r="C2467" i="1"/>
  <c r="L2467" i="1"/>
  <c r="M2467" i="1"/>
  <c r="N2467" i="1"/>
  <c r="O2467" i="1"/>
  <c r="P2467" i="1"/>
  <c r="Q2467" i="1"/>
  <c r="A2468" i="1"/>
  <c r="C2468" i="1"/>
  <c r="L2468" i="1"/>
  <c r="M2468" i="1"/>
  <c r="N2468" i="1"/>
  <c r="O2468" i="1"/>
  <c r="P2468" i="1"/>
  <c r="Q2468" i="1"/>
  <c r="A2469" i="1"/>
  <c r="C2469" i="1"/>
  <c r="L2469" i="1"/>
  <c r="M2469" i="1"/>
  <c r="N2469" i="1"/>
  <c r="O2469" i="1"/>
  <c r="P2469" i="1"/>
  <c r="Q2469" i="1"/>
  <c r="A2470" i="1"/>
  <c r="C2470" i="1"/>
  <c r="L2470" i="1"/>
  <c r="M2470" i="1"/>
  <c r="N2470" i="1"/>
  <c r="O2470" i="1"/>
  <c r="P2470" i="1"/>
  <c r="Q2470" i="1"/>
  <c r="A2471" i="1"/>
  <c r="C2471" i="1"/>
  <c r="L2471" i="1"/>
  <c r="M2471" i="1"/>
  <c r="N2471" i="1"/>
  <c r="O2471" i="1"/>
  <c r="P2471" i="1"/>
  <c r="Q2471" i="1"/>
  <c r="A2472" i="1"/>
  <c r="C2472" i="1"/>
  <c r="L2472" i="1"/>
  <c r="M2472" i="1"/>
  <c r="N2472" i="1"/>
  <c r="O2472" i="1"/>
  <c r="P2472" i="1"/>
  <c r="Q2472" i="1"/>
  <c r="A2473" i="1"/>
  <c r="C2473" i="1"/>
  <c r="L2473" i="1"/>
  <c r="M2473" i="1"/>
  <c r="N2473" i="1"/>
  <c r="O2473" i="1"/>
  <c r="P2473" i="1"/>
  <c r="Q2473" i="1"/>
  <c r="A2474" i="1"/>
  <c r="C2474" i="1"/>
  <c r="L2474" i="1"/>
  <c r="M2474" i="1"/>
  <c r="N2474" i="1"/>
  <c r="O2474" i="1"/>
  <c r="P2474" i="1"/>
  <c r="Q2474" i="1"/>
  <c r="A2475" i="1"/>
  <c r="C2475" i="1"/>
  <c r="L2475" i="1"/>
  <c r="M2475" i="1"/>
  <c r="N2475" i="1"/>
  <c r="O2475" i="1"/>
  <c r="P2475" i="1"/>
  <c r="Q2475" i="1"/>
  <c r="A2476" i="1"/>
  <c r="C2476" i="1"/>
  <c r="L2476" i="1"/>
  <c r="M2476" i="1"/>
  <c r="N2476" i="1"/>
  <c r="O2476" i="1"/>
  <c r="P2476" i="1"/>
  <c r="Q2476" i="1"/>
  <c r="A2477" i="1"/>
  <c r="C2477" i="1"/>
  <c r="L2477" i="1"/>
  <c r="M2477" i="1"/>
  <c r="N2477" i="1"/>
  <c r="O2477" i="1"/>
  <c r="P2477" i="1"/>
  <c r="Q2477" i="1"/>
  <c r="A2478" i="1"/>
  <c r="C2478" i="1"/>
  <c r="L2478" i="1"/>
  <c r="M2478" i="1"/>
  <c r="N2478" i="1"/>
  <c r="O2478" i="1"/>
  <c r="P2478" i="1"/>
  <c r="Q2478" i="1"/>
  <c r="A2479" i="1"/>
  <c r="C2479" i="1"/>
  <c r="L2479" i="1"/>
  <c r="M2479" i="1"/>
  <c r="N2479" i="1"/>
  <c r="O2479" i="1"/>
  <c r="P2479" i="1"/>
  <c r="Q2479" i="1"/>
  <c r="A2480" i="1"/>
  <c r="C2480" i="1"/>
  <c r="L2480" i="1"/>
  <c r="M2480" i="1"/>
  <c r="N2480" i="1"/>
  <c r="O2480" i="1"/>
  <c r="P2480" i="1"/>
  <c r="Q2480" i="1"/>
  <c r="A2481" i="1"/>
  <c r="C2481" i="1"/>
  <c r="L2481" i="1"/>
  <c r="M2481" i="1"/>
  <c r="N2481" i="1"/>
  <c r="O2481" i="1"/>
  <c r="P2481" i="1"/>
  <c r="Q2481" i="1"/>
  <c r="A2482" i="1"/>
  <c r="C2482" i="1"/>
  <c r="L2482" i="1"/>
  <c r="M2482" i="1"/>
  <c r="N2482" i="1"/>
  <c r="O2482" i="1"/>
  <c r="P2482" i="1"/>
  <c r="Q2482" i="1"/>
  <c r="A2483" i="1"/>
  <c r="C2483" i="1"/>
  <c r="L2483" i="1"/>
  <c r="M2483" i="1"/>
  <c r="N2483" i="1"/>
  <c r="O2483" i="1"/>
  <c r="P2483" i="1"/>
  <c r="Q2483" i="1"/>
  <c r="A2484" i="1"/>
  <c r="C2484" i="1"/>
  <c r="L2484" i="1"/>
  <c r="M2484" i="1"/>
  <c r="N2484" i="1"/>
  <c r="O2484" i="1"/>
  <c r="P2484" i="1"/>
  <c r="Q2484" i="1"/>
  <c r="A2485" i="1"/>
  <c r="C2485" i="1"/>
  <c r="L2485" i="1"/>
  <c r="M2485" i="1"/>
  <c r="N2485" i="1"/>
  <c r="O2485" i="1"/>
  <c r="P2485" i="1"/>
  <c r="Q2485" i="1"/>
  <c r="A2486" i="1"/>
  <c r="C2486" i="1"/>
  <c r="L2486" i="1"/>
  <c r="M2486" i="1"/>
  <c r="N2486" i="1"/>
  <c r="O2486" i="1"/>
  <c r="P2486" i="1"/>
  <c r="Q2486" i="1"/>
  <c r="A2487" i="1"/>
  <c r="C2487" i="1"/>
  <c r="L2487" i="1"/>
  <c r="M2487" i="1"/>
  <c r="N2487" i="1"/>
  <c r="O2487" i="1"/>
  <c r="P2487" i="1"/>
  <c r="Q2487" i="1"/>
  <c r="A2488" i="1"/>
  <c r="C2488" i="1"/>
  <c r="L2488" i="1"/>
  <c r="M2488" i="1"/>
  <c r="N2488" i="1"/>
  <c r="O2488" i="1"/>
  <c r="P2488" i="1"/>
  <c r="Q2488" i="1"/>
  <c r="A2489" i="1"/>
  <c r="C2489" i="1"/>
  <c r="L2489" i="1"/>
  <c r="M2489" i="1"/>
  <c r="N2489" i="1"/>
  <c r="O2489" i="1"/>
  <c r="P2489" i="1"/>
  <c r="Q2489" i="1"/>
  <c r="A2490" i="1"/>
  <c r="C2490" i="1"/>
  <c r="L2490" i="1"/>
  <c r="M2490" i="1"/>
  <c r="N2490" i="1"/>
  <c r="O2490" i="1"/>
  <c r="P2490" i="1"/>
  <c r="Q2490" i="1"/>
  <c r="A2491" i="1"/>
  <c r="C2491" i="1"/>
  <c r="L2491" i="1"/>
  <c r="M2491" i="1"/>
  <c r="N2491" i="1"/>
  <c r="O2491" i="1"/>
  <c r="P2491" i="1"/>
  <c r="Q2491" i="1"/>
  <c r="A2492" i="1"/>
  <c r="C2492" i="1"/>
  <c r="L2492" i="1"/>
  <c r="M2492" i="1"/>
  <c r="N2492" i="1"/>
  <c r="O2492" i="1"/>
  <c r="P2492" i="1"/>
  <c r="Q2492" i="1"/>
  <c r="A2493" i="1"/>
  <c r="C2493" i="1"/>
  <c r="L2493" i="1"/>
  <c r="M2493" i="1"/>
  <c r="N2493" i="1"/>
  <c r="O2493" i="1"/>
  <c r="P2493" i="1"/>
  <c r="Q2493" i="1"/>
  <c r="A2494" i="1"/>
  <c r="C2494" i="1"/>
  <c r="L2494" i="1"/>
  <c r="M2494" i="1"/>
  <c r="N2494" i="1"/>
  <c r="O2494" i="1"/>
  <c r="P2494" i="1"/>
  <c r="Q2494" i="1"/>
  <c r="A2495" i="1"/>
  <c r="C2495" i="1"/>
  <c r="L2495" i="1"/>
  <c r="M2495" i="1"/>
  <c r="N2495" i="1"/>
  <c r="O2495" i="1"/>
  <c r="P2495" i="1"/>
  <c r="Q2495" i="1"/>
  <c r="A2496" i="1"/>
  <c r="C2496" i="1"/>
  <c r="L2496" i="1"/>
  <c r="M2496" i="1"/>
  <c r="N2496" i="1"/>
  <c r="O2496" i="1"/>
  <c r="P2496" i="1"/>
  <c r="Q2496" i="1"/>
  <c r="A2497" i="1"/>
  <c r="C2497" i="1"/>
  <c r="L2497" i="1"/>
  <c r="M2497" i="1"/>
  <c r="N2497" i="1"/>
  <c r="O2497" i="1"/>
  <c r="P2497" i="1"/>
  <c r="Q2497" i="1"/>
  <c r="A2498" i="1"/>
  <c r="C2498" i="1"/>
  <c r="L2498" i="1"/>
  <c r="M2498" i="1"/>
  <c r="N2498" i="1"/>
  <c r="O2498" i="1"/>
  <c r="P2498" i="1"/>
  <c r="Q2498" i="1"/>
  <c r="A2499" i="1"/>
  <c r="C2499" i="1"/>
  <c r="L2499" i="1"/>
  <c r="M2499" i="1"/>
  <c r="N2499" i="1"/>
  <c r="O2499" i="1"/>
  <c r="P2499" i="1"/>
  <c r="Q2499" i="1"/>
  <c r="A2500" i="1"/>
  <c r="C2500" i="1"/>
  <c r="L2500" i="1"/>
  <c r="M2500" i="1"/>
  <c r="N2500" i="1"/>
  <c r="O2500" i="1"/>
  <c r="P2500" i="1"/>
  <c r="Q2500" i="1"/>
  <c r="A2501" i="1"/>
  <c r="C2501" i="1"/>
  <c r="L2501" i="1"/>
  <c r="M2501" i="1"/>
  <c r="N2501" i="1"/>
  <c r="O2501" i="1"/>
  <c r="P2501" i="1"/>
  <c r="Q2501" i="1"/>
  <c r="A2502" i="1"/>
  <c r="C2502" i="1"/>
  <c r="L2502" i="1"/>
  <c r="M2502" i="1"/>
  <c r="N2502" i="1"/>
  <c r="O2502" i="1"/>
  <c r="P2502" i="1"/>
  <c r="Q2502" i="1"/>
  <c r="A2503" i="1"/>
  <c r="C2503" i="1"/>
  <c r="L2503" i="1"/>
  <c r="M2503" i="1"/>
  <c r="N2503" i="1"/>
  <c r="O2503" i="1"/>
  <c r="P2503" i="1"/>
  <c r="Q2503" i="1"/>
  <c r="A2504" i="1"/>
  <c r="C2504" i="1"/>
  <c r="L2504" i="1"/>
  <c r="M2504" i="1"/>
  <c r="N2504" i="1"/>
  <c r="O2504" i="1"/>
  <c r="P2504" i="1"/>
  <c r="Q2504" i="1"/>
  <c r="A2505" i="1"/>
  <c r="C2505" i="1"/>
  <c r="L2505" i="1"/>
  <c r="M2505" i="1"/>
  <c r="N2505" i="1"/>
  <c r="O2505" i="1"/>
  <c r="P2505" i="1"/>
  <c r="Q2505" i="1"/>
  <c r="A2506" i="1"/>
  <c r="C2506" i="1"/>
  <c r="L2506" i="1"/>
  <c r="M2506" i="1"/>
  <c r="N2506" i="1"/>
  <c r="O2506" i="1"/>
  <c r="P2506" i="1"/>
  <c r="Q2506" i="1"/>
  <c r="A2507" i="1"/>
  <c r="C2507" i="1"/>
  <c r="L2507" i="1"/>
  <c r="M2507" i="1"/>
  <c r="N2507" i="1"/>
  <c r="O2507" i="1"/>
  <c r="P2507" i="1"/>
  <c r="Q2507" i="1"/>
  <c r="A2508" i="1"/>
  <c r="C2508" i="1"/>
  <c r="L2508" i="1"/>
  <c r="M2508" i="1"/>
  <c r="N2508" i="1"/>
  <c r="O2508" i="1"/>
  <c r="P2508" i="1"/>
  <c r="Q2508" i="1"/>
  <c r="A2509" i="1"/>
  <c r="C2509" i="1"/>
  <c r="L2509" i="1"/>
  <c r="M2509" i="1"/>
  <c r="N2509" i="1"/>
  <c r="O2509" i="1"/>
  <c r="P2509" i="1"/>
  <c r="Q2509" i="1"/>
  <c r="A2510" i="1"/>
  <c r="C2510" i="1"/>
  <c r="L2510" i="1"/>
  <c r="M2510" i="1"/>
  <c r="N2510" i="1"/>
  <c r="O2510" i="1"/>
  <c r="P2510" i="1"/>
  <c r="Q2510" i="1"/>
  <c r="A2511" i="1"/>
  <c r="C2511" i="1"/>
  <c r="L2511" i="1"/>
  <c r="M2511" i="1"/>
  <c r="N2511" i="1"/>
  <c r="O2511" i="1"/>
  <c r="P2511" i="1"/>
  <c r="Q2511" i="1"/>
  <c r="A2512" i="1"/>
  <c r="C2512" i="1"/>
  <c r="L2512" i="1"/>
  <c r="M2512" i="1"/>
  <c r="N2512" i="1"/>
  <c r="O2512" i="1"/>
  <c r="P2512" i="1"/>
  <c r="Q2512" i="1"/>
  <c r="A2513" i="1"/>
  <c r="C2513" i="1"/>
  <c r="L2513" i="1"/>
  <c r="M2513" i="1"/>
  <c r="N2513" i="1"/>
  <c r="O2513" i="1"/>
  <c r="P2513" i="1"/>
  <c r="Q2513" i="1"/>
  <c r="A2514" i="1"/>
  <c r="C2514" i="1"/>
  <c r="L2514" i="1"/>
  <c r="M2514" i="1"/>
  <c r="N2514" i="1"/>
  <c r="O2514" i="1"/>
  <c r="P2514" i="1"/>
  <c r="Q2514" i="1"/>
  <c r="A2515" i="1"/>
  <c r="C2515" i="1"/>
  <c r="L2515" i="1"/>
  <c r="M2515" i="1"/>
  <c r="N2515" i="1"/>
  <c r="O2515" i="1"/>
  <c r="P2515" i="1"/>
  <c r="Q2515" i="1"/>
  <c r="A2516" i="1"/>
  <c r="C2516" i="1"/>
  <c r="L2516" i="1"/>
  <c r="M2516" i="1"/>
  <c r="N2516" i="1"/>
  <c r="O2516" i="1"/>
  <c r="P2516" i="1"/>
  <c r="Q2516" i="1"/>
  <c r="A2517" i="1"/>
  <c r="C2517" i="1"/>
  <c r="L2517" i="1"/>
  <c r="M2517" i="1"/>
  <c r="N2517" i="1"/>
  <c r="O2517" i="1"/>
  <c r="P2517" i="1"/>
  <c r="Q2517" i="1"/>
  <c r="A2518" i="1"/>
  <c r="C2518" i="1"/>
  <c r="L2518" i="1"/>
  <c r="M2518" i="1"/>
  <c r="N2518" i="1"/>
  <c r="O2518" i="1"/>
  <c r="P2518" i="1"/>
  <c r="Q2518" i="1"/>
  <c r="A2519" i="1"/>
  <c r="C2519" i="1"/>
  <c r="L2519" i="1"/>
  <c r="M2519" i="1"/>
  <c r="N2519" i="1"/>
  <c r="O2519" i="1"/>
  <c r="P2519" i="1"/>
  <c r="Q2519" i="1"/>
  <c r="A2520" i="1"/>
  <c r="C2520" i="1"/>
  <c r="L2520" i="1"/>
  <c r="M2520" i="1"/>
  <c r="N2520" i="1"/>
  <c r="O2520" i="1"/>
  <c r="P2520" i="1"/>
  <c r="Q2520" i="1"/>
  <c r="A2521" i="1"/>
  <c r="C2521" i="1"/>
  <c r="L2521" i="1"/>
  <c r="M2521" i="1"/>
  <c r="N2521" i="1"/>
  <c r="O2521" i="1"/>
  <c r="P2521" i="1"/>
  <c r="Q2521" i="1"/>
  <c r="A2522" i="1"/>
  <c r="C2522" i="1"/>
  <c r="L2522" i="1"/>
  <c r="M2522" i="1"/>
  <c r="N2522" i="1"/>
  <c r="O2522" i="1"/>
  <c r="P2522" i="1"/>
  <c r="Q2522" i="1"/>
  <c r="A2523" i="1"/>
  <c r="C2523" i="1"/>
  <c r="L2523" i="1"/>
  <c r="M2523" i="1"/>
  <c r="N2523" i="1"/>
  <c r="O2523" i="1"/>
  <c r="P2523" i="1"/>
  <c r="Q2523" i="1"/>
  <c r="A2524" i="1"/>
  <c r="C2524" i="1"/>
  <c r="L2524" i="1"/>
  <c r="M2524" i="1"/>
  <c r="N2524" i="1"/>
  <c r="O2524" i="1"/>
  <c r="P2524" i="1"/>
  <c r="Q2524" i="1"/>
  <c r="A2525" i="1"/>
  <c r="C2525" i="1"/>
  <c r="L2525" i="1"/>
  <c r="M2525" i="1"/>
  <c r="N2525" i="1"/>
  <c r="O2525" i="1"/>
  <c r="P2525" i="1"/>
  <c r="Q2525" i="1"/>
  <c r="A2526" i="1"/>
  <c r="C2526" i="1"/>
  <c r="L2526" i="1"/>
  <c r="M2526" i="1"/>
  <c r="N2526" i="1"/>
  <c r="O2526" i="1"/>
  <c r="P2526" i="1"/>
  <c r="Q2526" i="1"/>
  <c r="A2527" i="1"/>
  <c r="C2527" i="1"/>
  <c r="L2527" i="1"/>
  <c r="M2527" i="1"/>
  <c r="N2527" i="1"/>
  <c r="O2527" i="1"/>
  <c r="P2527" i="1"/>
  <c r="Q2527" i="1"/>
  <c r="A2528" i="1"/>
  <c r="C2528" i="1"/>
  <c r="L2528" i="1"/>
  <c r="M2528" i="1"/>
  <c r="N2528" i="1"/>
  <c r="O2528" i="1"/>
  <c r="P2528" i="1"/>
  <c r="Q2528" i="1"/>
  <c r="A2529" i="1"/>
  <c r="C2529" i="1"/>
  <c r="L2529" i="1"/>
  <c r="M2529" i="1"/>
  <c r="N2529" i="1"/>
  <c r="O2529" i="1"/>
  <c r="P2529" i="1"/>
  <c r="Q2529" i="1"/>
  <c r="A2530" i="1"/>
  <c r="C2530" i="1"/>
  <c r="L2530" i="1"/>
  <c r="M2530" i="1"/>
  <c r="N2530" i="1"/>
  <c r="O2530" i="1"/>
  <c r="P2530" i="1"/>
  <c r="Q2530" i="1"/>
  <c r="A2531" i="1"/>
  <c r="C2531" i="1"/>
  <c r="L2531" i="1"/>
  <c r="M2531" i="1"/>
  <c r="N2531" i="1"/>
  <c r="O2531" i="1"/>
  <c r="P2531" i="1"/>
  <c r="Q2531" i="1"/>
  <c r="A2532" i="1"/>
  <c r="C2532" i="1"/>
  <c r="L2532" i="1"/>
  <c r="M2532" i="1"/>
  <c r="N2532" i="1"/>
  <c r="O2532" i="1"/>
  <c r="P2532" i="1"/>
  <c r="Q2532" i="1"/>
  <c r="A2533" i="1"/>
  <c r="C2533" i="1"/>
  <c r="L2533" i="1"/>
  <c r="M2533" i="1"/>
  <c r="N2533" i="1"/>
  <c r="O2533" i="1"/>
  <c r="P2533" i="1"/>
  <c r="Q2533" i="1"/>
  <c r="A2534" i="1"/>
  <c r="C2534" i="1"/>
  <c r="L2534" i="1"/>
  <c r="M2534" i="1"/>
  <c r="N2534" i="1"/>
  <c r="O2534" i="1"/>
  <c r="P2534" i="1"/>
  <c r="Q2534" i="1"/>
  <c r="A2535" i="1"/>
  <c r="C2535" i="1"/>
  <c r="L2535" i="1"/>
  <c r="M2535" i="1"/>
  <c r="N2535" i="1"/>
  <c r="O2535" i="1"/>
  <c r="P2535" i="1"/>
  <c r="Q2535" i="1"/>
  <c r="A2536" i="1"/>
  <c r="C2536" i="1"/>
  <c r="L2536" i="1"/>
  <c r="M2536" i="1"/>
  <c r="N2536" i="1"/>
  <c r="O2536" i="1"/>
  <c r="P2536" i="1"/>
  <c r="Q2536" i="1"/>
  <c r="A2537" i="1"/>
  <c r="C2537" i="1"/>
  <c r="L2537" i="1"/>
  <c r="M2537" i="1"/>
  <c r="N2537" i="1"/>
  <c r="O2537" i="1"/>
  <c r="P2537" i="1"/>
  <c r="Q2537" i="1"/>
  <c r="A2538" i="1"/>
  <c r="C2538" i="1"/>
  <c r="L2538" i="1"/>
  <c r="M2538" i="1"/>
  <c r="N2538" i="1"/>
  <c r="O2538" i="1"/>
  <c r="P2538" i="1"/>
  <c r="Q2538" i="1"/>
  <c r="A2539" i="1"/>
  <c r="C2539" i="1"/>
  <c r="L2539" i="1"/>
  <c r="M2539" i="1"/>
  <c r="N2539" i="1"/>
  <c r="O2539" i="1"/>
  <c r="P2539" i="1"/>
  <c r="Q2539" i="1"/>
  <c r="A2540" i="1"/>
  <c r="C2540" i="1"/>
  <c r="L2540" i="1"/>
  <c r="M2540" i="1"/>
  <c r="N2540" i="1"/>
  <c r="O2540" i="1"/>
  <c r="P2540" i="1"/>
  <c r="Q2540" i="1"/>
  <c r="A2541" i="1"/>
  <c r="C2541" i="1"/>
  <c r="L2541" i="1"/>
  <c r="M2541" i="1"/>
  <c r="N2541" i="1"/>
  <c r="O2541" i="1"/>
  <c r="P2541" i="1"/>
  <c r="Q2541" i="1"/>
  <c r="A2542" i="1"/>
  <c r="C2542" i="1"/>
  <c r="L2542" i="1"/>
  <c r="M2542" i="1"/>
  <c r="N2542" i="1"/>
  <c r="O2542" i="1"/>
  <c r="P2542" i="1"/>
  <c r="Q2542" i="1"/>
  <c r="A2543" i="1"/>
  <c r="C2543" i="1"/>
  <c r="L2543" i="1"/>
  <c r="M2543" i="1"/>
  <c r="N2543" i="1"/>
  <c r="O2543" i="1"/>
  <c r="P2543" i="1"/>
  <c r="Q2543" i="1"/>
  <c r="A2544" i="1"/>
  <c r="C2544" i="1"/>
  <c r="L2544" i="1"/>
  <c r="M2544" i="1"/>
  <c r="N2544" i="1"/>
  <c r="O2544" i="1"/>
  <c r="P2544" i="1"/>
  <c r="Q2544" i="1"/>
  <c r="A2545" i="1"/>
  <c r="C2545" i="1"/>
  <c r="L2545" i="1"/>
  <c r="M2545" i="1"/>
  <c r="N2545" i="1"/>
  <c r="O2545" i="1"/>
  <c r="P2545" i="1"/>
  <c r="Q2545" i="1"/>
  <c r="A2546" i="1"/>
  <c r="C2546" i="1"/>
  <c r="L2546" i="1"/>
  <c r="M2546" i="1"/>
  <c r="N2546" i="1"/>
  <c r="O2546" i="1"/>
  <c r="P2546" i="1"/>
  <c r="Q2546" i="1"/>
  <c r="A2547" i="1"/>
  <c r="C2547" i="1"/>
  <c r="L2547" i="1"/>
  <c r="M2547" i="1"/>
  <c r="N2547" i="1"/>
  <c r="O2547" i="1"/>
  <c r="P2547" i="1"/>
  <c r="Q2547" i="1"/>
  <c r="A2548" i="1"/>
  <c r="C2548" i="1"/>
  <c r="L2548" i="1"/>
  <c r="M2548" i="1"/>
  <c r="N2548" i="1"/>
  <c r="O2548" i="1"/>
  <c r="P2548" i="1"/>
  <c r="Q2548" i="1"/>
  <c r="A2549" i="1"/>
  <c r="C2549" i="1"/>
  <c r="L2549" i="1"/>
  <c r="M2549" i="1"/>
  <c r="N2549" i="1"/>
  <c r="O2549" i="1"/>
  <c r="P2549" i="1"/>
  <c r="Q2549" i="1"/>
  <c r="A2550" i="1"/>
  <c r="C2550" i="1"/>
  <c r="L2550" i="1"/>
  <c r="M2550" i="1"/>
  <c r="N2550" i="1"/>
  <c r="O2550" i="1"/>
  <c r="P2550" i="1"/>
  <c r="Q2550" i="1"/>
  <c r="A2551" i="1"/>
  <c r="C2551" i="1"/>
  <c r="L2551" i="1"/>
  <c r="M2551" i="1"/>
  <c r="N2551" i="1"/>
  <c r="O2551" i="1"/>
  <c r="P2551" i="1"/>
  <c r="Q2551" i="1"/>
  <c r="A2552" i="1"/>
  <c r="C2552" i="1"/>
  <c r="L2552" i="1"/>
  <c r="M2552" i="1"/>
  <c r="N2552" i="1"/>
  <c r="O2552" i="1"/>
  <c r="P2552" i="1"/>
  <c r="Q2552" i="1"/>
  <c r="A2553" i="1"/>
  <c r="C2553" i="1"/>
  <c r="L2553" i="1"/>
  <c r="M2553" i="1"/>
  <c r="N2553" i="1"/>
  <c r="O2553" i="1"/>
  <c r="P2553" i="1"/>
  <c r="Q2553" i="1"/>
  <c r="A2554" i="1"/>
  <c r="C2554" i="1"/>
  <c r="L2554" i="1"/>
  <c r="M2554" i="1"/>
  <c r="N2554" i="1"/>
  <c r="O2554" i="1"/>
  <c r="P2554" i="1"/>
  <c r="Q2554" i="1"/>
  <c r="A2555" i="1"/>
  <c r="C2555" i="1"/>
  <c r="L2555" i="1"/>
  <c r="M2555" i="1"/>
  <c r="N2555" i="1"/>
  <c r="O2555" i="1"/>
  <c r="P2555" i="1"/>
  <c r="Q2555" i="1"/>
  <c r="A2556" i="1"/>
  <c r="C2556" i="1"/>
  <c r="L2556" i="1"/>
  <c r="M2556" i="1"/>
  <c r="N2556" i="1"/>
  <c r="O2556" i="1"/>
  <c r="P2556" i="1"/>
  <c r="Q2556" i="1"/>
  <c r="A2557" i="1"/>
  <c r="C2557" i="1"/>
  <c r="L2557" i="1"/>
  <c r="M2557" i="1"/>
  <c r="N2557" i="1"/>
  <c r="O2557" i="1"/>
  <c r="P2557" i="1"/>
  <c r="Q2557" i="1"/>
  <c r="A2558" i="1"/>
  <c r="C2558" i="1"/>
  <c r="L2558" i="1"/>
  <c r="M2558" i="1"/>
  <c r="N2558" i="1"/>
  <c r="O2558" i="1"/>
  <c r="P2558" i="1"/>
  <c r="Q2558" i="1"/>
  <c r="A2559" i="1"/>
  <c r="C2559" i="1"/>
  <c r="L2559" i="1"/>
  <c r="M2559" i="1"/>
  <c r="N2559" i="1"/>
  <c r="O2559" i="1"/>
  <c r="P2559" i="1"/>
  <c r="Q2559" i="1"/>
  <c r="A2560" i="1"/>
  <c r="C2560" i="1"/>
  <c r="L2560" i="1"/>
  <c r="M2560" i="1"/>
  <c r="N2560" i="1"/>
  <c r="O2560" i="1"/>
  <c r="P2560" i="1"/>
  <c r="Q2560" i="1"/>
  <c r="A2561" i="1"/>
  <c r="C2561" i="1"/>
  <c r="L2561" i="1"/>
  <c r="M2561" i="1"/>
  <c r="N2561" i="1"/>
  <c r="O2561" i="1"/>
  <c r="P2561" i="1"/>
  <c r="Q2561" i="1"/>
  <c r="A2562" i="1"/>
  <c r="C2562" i="1"/>
  <c r="L2562" i="1"/>
  <c r="M2562" i="1"/>
  <c r="N2562" i="1"/>
  <c r="O2562" i="1"/>
  <c r="P2562" i="1"/>
  <c r="Q2562" i="1"/>
  <c r="A2563" i="1"/>
  <c r="C2563" i="1"/>
  <c r="L2563" i="1"/>
  <c r="M2563" i="1"/>
  <c r="N2563" i="1"/>
  <c r="O2563" i="1"/>
  <c r="P2563" i="1"/>
  <c r="Q2563" i="1"/>
  <c r="A2564" i="1"/>
  <c r="C2564" i="1"/>
  <c r="L2564" i="1"/>
  <c r="M2564" i="1"/>
  <c r="N2564" i="1"/>
  <c r="O2564" i="1"/>
  <c r="P2564" i="1"/>
  <c r="Q2564" i="1"/>
  <c r="A2565" i="1"/>
  <c r="C2565" i="1"/>
  <c r="L2565" i="1"/>
  <c r="M2565" i="1"/>
  <c r="N2565" i="1"/>
  <c r="O2565" i="1"/>
  <c r="P2565" i="1"/>
  <c r="Q2565" i="1"/>
  <c r="A2566" i="1"/>
  <c r="C2566" i="1"/>
  <c r="L2566" i="1"/>
  <c r="M2566" i="1"/>
  <c r="N2566" i="1"/>
  <c r="O2566" i="1"/>
  <c r="P2566" i="1"/>
  <c r="Q2566" i="1"/>
  <c r="A2567" i="1"/>
  <c r="C2567" i="1"/>
  <c r="L2567" i="1"/>
  <c r="M2567" i="1"/>
  <c r="N2567" i="1"/>
  <c r="O2567" i="1"/>
  <c r="P2567" i="1"/>
  <c r="Q2567" i="1"/>
  <c r="A2568" i="1"/>
  <c r="C2568" i="1"/>
  <c r="L2568" i="1"/>
  <c r="M2568" i="1"/>
  <c r="N2568" i="1"/>
  <c r="O2568" i="1"/>
  <c r="P2568" i="1"/>
  <c r="Q2568" i="1"/>
  <c r="A2569" i="1"/>
  <c r="C2569" i="1"/>
  <c r="L2569" i="1"/>
  <c r="M2569" i="1"/>
  <c r="N2569" i="1"/>
  <c r="O2569" i="1"/>
  <c r="P2569" i="1"/>
  <c r="Q2569" i="1"/>
  <c r="A2570" i="1"/>
  <c r="C2570" i="1"/>
  <c r="L2570" i="1"/>
  <c r="M2570" i="1"/>
  <c r="N2570" i="1"/>
  <c r="O2570" i="1"/>
  <c r="P2570" i="1"/>
  <c r="Q2570" i="1"/>
  <c r="A2571" i="1"/>
  <c r="C2571" i="1"/>
  <c r="L2571" i="1"/>
  <c r="M2571" i="1"/>
  <c r="N2571" i="1"/>
  <c r="O2571" i="1"/>
  <c r="P2571" i="1"/>
  <c r="Q2571" i="1"/>
  <c r="A2572" i="1"/>
  <c r="C2572" i="1"/>
  <c r="L2572" i="1"/>
  <c r="M2572" i="1"/>
  <c r="N2572" i="1"/>
  <c r="O2572" i="1"/>
  <c r="P2572" i="1"/>
  <c r="Q2572" i="1"/>
  <c r="A2573" i="1"/>
  <c r="C2573" i="1"/>
  <c r="L2573" i="1"/>
  <c r="M2573" i="1"/>
  <c r="N2573" i="1"/>
  <c r="O2573" i="1"/>
  <c r="P2573" i="1"/>
  <c r="Q2573" i="1"/>
  <c r="A2574" i="1"/>
  <c r="C2574" i="1"/>
  <c r="L2574" i="1"/>
  <c r="M2574" i="1"/>
  <c r="N2574" i="1"/>
  <c r="O2574" i="1"/>
  <c r="P2574" i="1"/>
  <c r="Q2574" i="1"/>
  <c r="A2575" i="1"/>
  <c r="C2575" i="1"/>
  <c r="L2575" i="1"/>
  <c r="M2575" i="1"/>
  <c r="N2575" i="1"/>
  <c r="O2575" i="1"/>
  <c r="P2575" i="1"/>
  <c r="Q2575" i="1"/>
  <c r="A2576" i="1"/>
  <c r="C2576" i="1"/>
  <c r="L2576" i="1"/>
  <c r="M2576" i="1"/>
  <c r="N2576" i="1"/>
  <c r="O2576" i="1"/>
  <c r="P2576" i="1"/>
  <c r="Q2576" i="1"/>
  <c r="A2577" i="1"/>
  <c r="C2577" i="1"/>
  <c r="L2577" i="1"/>
  <c r="M2577" i="1"/>
  <c r="N2577" i="1"/>
  <c r="O2577" i="1"/>
  <c r="P2577" i="1"/>
  <c r="Q2577" i="1"/>
  <c r="A2578" i="1"/>
  <c r="C2578" i="1"/>
  <c r="L2578" i="1"/>
  <c r="M2578" i="1"/>
  <c r="N2578" i="1"/>
  <c r="O2578" i="1"/>
  <c r="P2578" i="1"/>
  <c r="Q2578" i="1"/>
  <c r="A2579" i="1"/>
  <c r="C2579" i="1"/>
  <c r="L2579" i="1"/>
  <c r="M2579" i="1"/>
  <c r="N2579" i="1"/>
  <c r="O2579" i="1"/>
  <c r="P2579" i="1"/>
  <c r="Q2579" i="1"/>
  <c r="A2580" i="1"/>
  <c r="C2580" i="1"/>
  <c r="L2580" i="1"/>
  <c r="M2580" i="1"/>
  <c r="N2580" i="1"/>
  <c r="O2580" i="1"/>
  <c r="P2580" i="1"/>
  <c r="Q2580" i="1"/>
  <c r="A2581" i="1"/>
  <c r="C2581" i="1"/>
  <c r="L2581" i="1"/>
  <c r="M2581" i="1"/>
  <c r="N2581" i="1"/>
  <c r="O2581" i="1"/>
  <c r="P2581" i="1"/>
  <c r="Q2581" i="1"/>
  <c r="A2582" i="1"/>
  <c r="C2582" i="1"/>
  <c r="L2582" i="1"/>
  <c r="M2582" i="1"/>
  <c r="N2582" i="1"/>
  <c r="O2582" i="1"/>
  <c r="P2582" i="1"/>
  <c r="Q2582" i="1"/>
  <c r="A2583" i="1"/>
  <c r="C2583" i="1"/>
  <c r="L2583" i="1"/>
  <c r="M2583" i="1"/>
  <c r="N2583" i="1"/>
  <c r="O2583" i="1"/>
  <c r="P2583" i="1"/>
  <c r="Q2583" i="1"/>
  <c r="A2584" i="1"/>
  <c r="C2584" i="1"/>
  <c r="L2584" i="1"/>
  <c r="M2584" i="1"/>
  <c r="N2584" i="1"/>
  <c r="O2584" i="1"/>
  <c r="P2584" i="1"/>
  <c r="Q2584" i="1"/>
  <c r="A2585" i="1"/>
  <c r="C2585" i="1"/>
  <c r="L2585" i="1"/>
  <c r="M2585" i="1"/>
  <c r="N2585" i="1"/>
  <c r="O2585" i="1"/>
  <c r="P2585" i="1"/>
  <c r="Q2585" i="1"/>
  <c r="A2586" i="1"/>
  <c r="C2586" i="1"/>
  <c r="L2586" i="1"/>
  <c r="M2586" i="1"/>
  <c r="N2586" i="1"/>
  <c r="O2586" i="1"/>
  <c r="P2586" i="1"/>
  <c r="Q2586" i="1"/>
  <c r="A2587" i="1"/>
  <c r="C2587" i="1"/>
  <c r="L2587" i="1"/>
  <c r="M2587" i="1"/>
  <c r="N2587" i="1"/>
  <c r="O2587" i="1"/>
  <c r="P2587" i="1"/>
  <c r="Q2587" i="1"/>
  <c r="A2588" i="1"/>
  <c r="C2588" i="1"/>
  <c r="L2588" i="1"/>
  <c r="M2588" i="1"/>
  <c r="N2588" i="1"/>
  <c r="O2588" i="1"/>
  <c r="P2588" i="1"/>
  <c r="Q2588" i="1"/>
  <c r="A2589" i="1"/>
  <c r="C2589" i="1"/>
  <c r="L2589" i="1"/>
  <c r="M2589" i="1"/>
  <c r="N2589" i="1"/>
  <c r="O2589" i="1"/>
  <c r="P2589" i="1"/>
  <c r="Q2589" i="1"/>
  <c r="A2590" i="1"/>
  <c r="C2590" i="1"/>
  <c r="L2590" i="1"/>
  <c r="M2590" i="1"/>
  <c r="N2590" i="1"/>
  <c r="O2590" i="1"/>
  <c r="P2590" i="1"/>
  <c r="Q2590" i="1"/>
  <c r="A2591" i="1"/>
  <c r="C2591" i="1"/>
  <c r="L2591" i="1"/>
  <c r="M2591" i="1"/>
  <c r="N2591" i="1"/>
  <c r="O2591" i="1"/>
  <c r="P2591" i="1"/>
  <c r="Q2591" i="1"/>
  <c r="A2592" i="1"/>
  <c r="C2592" i="1"/>
  <c r="L2592" i="1"/>
  <c r="M2592" i="1"/>
  <c r="N2592" i="1"/>
  <c r="O2592" i="1"/>
  <c r="P2592" i="1"/>
  <c r="Q2592" i="1"/>
  <c r="A2593" i="1"/>
  <c r="C2593" i="1"/>
  <c r="L2593" i="1"/>
  <c r="M2593" i="1"/>
  <c r="N2593" i="1"/>
  <c r="O2593" i="1"/>
  <c r="P2593" i="1"/>
  <c r="Q2593" i="1"/>
  <c r="A2594" i="1"/>
  <c r="C2594" i="1"/>
  <c r="L2594" i="1"/>
  <c r="M2594" i="1"/>
  <c r="N2594" i="1"/>
  <c r="O2594" i="1"/>
  <c r="P2594" i="1"/>
  <c r="Q2594" i="1"/>
  <c r="A2595" i="1"/>
  <c r="C2595" i="1"/>
  <c r="L2595" i="1"/>
  <c r="M2595" i="1"/>
  <c r="N2595" i="1"/>
  <c r="O2595" i="1"/>
  <c r="P2595" i="1"/>
  <c r="Q2595" i="1"/>
  <c r="A2596" i="1"/>
  <c r="C2596" i="1"/>
  <c r="L2596" i="1"/>
  <c r="M2596" i="1"/>
  <c r="N2596" i="1"/>
  <c r="O2596" i="1"/>
  <c r="P2596" i="1"/>
  <c r="Q2596" i="1"/>
  <c r="A2597" i="1"/>
  <c r="C2597" i="1"/>
  <c r="L2597" i="1"/>
  <c r="M2597" i="1"/>
  <c r="N2597" i="1"/>
  <c r="O2597" i="1"/>
  <c r="P2597" i="1"/>
  <c r="Q2597" i="1"/>
  <c r="A2598" i="1"/>
  <c r="C2598" i="1"/>
  <c r="L2598" i="1"/>
  <c r="M2598" i="1"/>
  <c r="N2598" i="1"/>
  <c r="O2598" i="1"/>
  <c r="P2598" i="1"/>
  <c r="Q2598" i="1"/>
  <c r="A2599" i="1"/>
  <c r="C2599" i="1"/>
  <c r="L2599" i="1"/>
  <c r="M2599" i="1"/>
  <c r="N2599" i="1"/>
  <c r="O2599" i="1"/>
  <c r="P2599" i="1"/>
  <c r="Q2599" i="1"/>
  <c r="A2600" i="1"/>
  <c r="C2600" i="1"/>
  <c r="L2600" i="1"/>
  <c r="M2600" i="1"/>
  <c r="N2600" i="1"/>
  <c r="O2600" i="1"/>
  <c r="P2600" i="1"/>
  <c r="Q2600" i="1"/>
  <c r="A2601" i="1"/>
  <c r="C2601" i="1"/>
  <c r="L2601" i="1"/>
  <c r="M2601" i="1"/>
  <c r="N2601" i="1"/>
  <c r="O2601" i="1"/>
  <c r="P2601" i="1"/>
  <c r="Q2601" i="1"/>
  <c r="A2602" i="1"/>
  <c r="C2602" i="1"/>
  <c r="L2602" i="1"/>
  <c r="M2602" i="1"/>
  <c r="N2602" i="1"/>
  <c r="O2602" i="1"/>
  <c r="P2602" i="1"/>
  <c r="Q2602" i="1"/>
  <c r="A2603" i="1"/>
  <c r="C2603" i="1"/>
  <c r="L2603" i="1"/>
  <c r="M2603" i="1"/>
  <c r="N2603" i="1"/>
  <c r="O2603" i="1"/>
  <c r="P2603" i="1"/>
  <c r="Q2603" i="1"/>
  <c r="A2604" i="1"/>
  <c r="C2604" i="1"/>
  <c r="L2604" i="1"/>
  <c r="M2604" i="1"/>
  <c r="N2604" i="1"/>
  <c r="O2604" i="1"/>
  <c r="P2604" i="1"/>
  <c r="Q2604" i="1"/>
  <c r="A2605" i="1"/>
  <c r="C2605" i="1"/>
  <c r="L2605" i="1"/>
  <c r="M2605" i="1"/>
  <c r="N2605" i="1"/>
  <c r="O2605" i="1"/>
  <c r="P2605" i="1"/>
  <c r="Q2605" i="1"/>
  <c r="A2606" i="1"/>
  <c r="C2606" i="1"/>
  <c r="L2606" i="1"/>
  <c r="M2606" i="1"/>
  <c r="N2606" i="1"/>
  <c r="O2606" i="1"/>
  <c r="P2606" i="1"/>
  <c r="Q2606" i="1"/>
  <c r="A2607" i="1"/>
  <c r="C2607" i="1"/>
  <c r="L2607" i="1"/>
  <c r="M2607" i="1"/>
  <c r="N2607" i="1"/>
  <c r="O2607" i="1"/>
  <c r="P2607" i="1"/>
  <c r="Q2607" i="1"/>
  <c r="A2608" i="1"/>
  <c r="C2608" i="1"/>
  <c r="L2608" i="1"/>
  <c r="M2608" i="1"/>
  <c r="N2608" i="1"/>
  <c r="O2608" i="1"/>
  <c r="P2608" i="1"/>
  <c r="Q2608" i="1"/>
  <c r="A2609" i="1"/>
  <c r="C2609" i="1"/>
  <c r="L2609" i="1"/>
  <c r="M2609" i="1"/>
  <c r="N2609" i="1"/>
  <c r="O2609" i="1"/>
  <c r="P2609" i="1"/>
  <c r="Q2609" i="1"/>
  <c r="A2610" i="1"/>
  <c r="C2610" i="1"/>
  <c r="L2610" i="1"/>
  <c r="M2610" i="1"/>
  <c r="N2610" i="1"/>
  <c r="O2610" i="1"/>
  <c r="P2610" i="1"/>
  <c r="Q2610" i="1"/>
  <c r="A2611" i="1"/>
  <c r="C2611" i="1"/>
  <c r="L2611" i="1"/>
  <c r="M2611" i="1"/>
  <c r="N2611" i="1"/>
  <c r="O2611" i="1"/>
  <c r="P2611" i="1"/>
  <c r="Q2611" i="1"/>
  <c r="A2612" i="1"/>
  <c r="C2612" i="1"/>
  <c r="L2612" i="1"/>
  <c r="M2612" i="1"/>
  <c r="N2612" i="1"/>
  <c r="O2612" i="1"/>
  <c r="P2612" i="1"/>
  <c r="Q2612" i="1"/>
  <c r="A2613" i="1"/>
  <c r="C2613" i="1"/>
  <c r="L2613" i="1"/>
  <c r="M2613" i="1"/>
  <c r="N2613" i="1"/>
  <c r="O2613" i="1"/>
  <c r="P2613" i="1"/>
  <c r="Q2613" i="1"/>
  <c r="A2614" i="1"/>
  <c r="C2614" i="1"/>
  <c r="L2614" i="1"/>
  <c r="M2614" i="1"/>
  <c r="N2614" i="1"/>
  <c r="O2614" i="1"/>
  <c r="P2614" i="1"/>
  <c r="Q2614" i="1"/>
  <c r="A2615" i="1"/>
  <c r="C2615" i="1"/>
  <c r="L2615" i="1"/>
  <c r="M2615" i="1"/>
  <c r="N2615" i="1"/>
  <c r="O2615" i="1"/>
  <c r="P2615" i="1"/>
  <c r="Q2615" i="1"/>
  <c r="A2616" i="1"/>
  <c r="C2616" i="1"/>
  <c r="L2616" i="1"/>
  <c r="M2616" i="1"/>
  <c r="N2616" i="1"/>
  <c r="O2616" i="1"/>
  <c r="P2616" i="1"/>
  <c r="Q2616" i="1"/>
  <c r="A2617" i="1"/>
  <c r="C2617" i="1"/>
  <c r="L2617" i="1"/>
  <c r="M2617" i="1"/>
  <c r="N2617" i="1"/>
  <c r="O2617" i="1"/>
  <c r="P2617" i="1"/>
  <c r="Q2617" i="1"/>
  <c r="A2618" i="1"/>
  <c r="C2618" i="1"/>
  <c r="L2618" i="1"/>
  <c r="M2618" i="1"/>
  <c r="N2618" i="1"/>
  <c r="O2618" i="1"/>
  <c r="P2618" i="1"/>
  <c r="Q2618" i="1"/>
  <c r="A2619" i="1"/>
  <c r="C2619" i="1"/>
  <c r="L2619" i="1"/>
  <c r="M2619" i="1"/>
  <c r="N2619" i="1"/>
  <c r="O2619" i="1"/>
  <c r="P2619" i="1"/>
  <c r="Q2619" i="1"/>
  <c r="A2620" i="1"/>
  <c r="C2620" i="1"/>
  <c r="L2620" i="1"/>
  <c r="M2620" i="1"/>
  <c r="N2620" i="1"/>
  <c r="O2620" i="1"/>
  <c r="P2620" i="1"/>
  <c r="Q2620" i="1"/>
  <c r="A2621" i="1"/>
  <c r="C2621" i="1"/>
  <c r="L2621" i="1"/>
  <c r="M2621" i="1"/>
  <c r="N2621" i="1"/>
  <c r="O2621" i="1"/>
  <c r="P2621" i="1"/>
  <c r="Q2621" i="1"/>
  <c r="A2622" i="1"/>
  <c r="C2622" i="1"/>
  <c r="L2622" i="1"/>
  <c r="M2622" i="1"/>
  <c r="N2622" i="1"/>
  <c r="O2622" i="1"/>
  <c r="P2622" i="1"/>
  <c r="Q2622" i="1"/>
  <c r="A2623" i="1"/>
  <c r="C2623" i="1"/>
  <c r="L2623" i="1"/>
  <c r="M2623" i="1"/>
  <c r="N2623" i="1"/>
  <c r="O2623" i="1"/>
  <c r="P2623" i="1"/>
  <c r="Q2623" i="1"/>
  <c r="A2624" i="1"/>
  <c r="C2624" i="1"/>
  <c r="L2624" i="1"/>
  <c r="M2624" i="1"/>
  <c r="N2624" i="1"/>
  <c r="O2624" i="1"/>
  <c r="P2624" i="1"/>
  <c r="Q2624" i="1"/>
  <c r="A2625" i="1"/>
  <c r="C2625" i="1"/>
  <c r="L2625" i="1"/>
  <c r="M2625" i="1"/>
  <c r="N2625" i="1"/>
  <c r="O2625" i="1"/>
  <c r="P2625" i="1"/>
  <c r="Q2625" i="1"/>
  <c r="A2626" i="1"/>
  <c r="C2626" i="1"/>
  <c r="L2626" i="1"/>
  <c r="M2626" i="1"/>
  <c r="N2626" i="1"/>
  <c r="O2626" i="1"/>
  <c r="P2626" i="1"/>
  <c r="Q2626" i="1"/>
  <c r="A2627" i="1"/>
  <c r="C2627" i="1"/>
  <c r="L2627" i="1"/>
  <c r="M2627" i="1"/>
  <c r="N2627" i="1"/>
  <c r="O2627" i="1"/>
  <c r="P2627" i="1"/>
  <c r="Q2627" i="1"/>
  <c r="A2628" i="1"/>
  <c r="C2628" i="1"/>
  <c r="L2628" i="1"/>
  <c r="M2628" i="1"/>
  <c r="N2628" i="1"/>
  <c r="O2628" i="1"/>
  <c r="P2628" i="1"/>
  <c r="Q2628" i="1"/>
  <c r="A2629" i="1"/>
  <c r="C2629" i="1"/>
  <c r="L2629" i="1"/>
  <c r="M2629" i="1"/>
  <c r="N2629" i="1"/>
  <c r="O2629" i="1"/>
  <c r="P2629" i="1"/>
  <c r="Q2629" i="1"/>
  <c r="A2630" i="1"/>
  <c r="C2630" i="1"/>
  <c r="L2630" i="1"/>
  <c r="M2630" i="1"/>
  <c r="N2630" i="1"/>
  <c r="O2630" i="1"/>
  <c r="P2630" i="1"/>
  <c r="Q2630" i="1"/>
  <c r="A2631" i="1"/>
  <c r="C2631" i="1"/>
  <c r="L2631" i="1"/>
  <c r="M2631" i="1"/>
  <c r="N2631" i="1"/>
  <c r="O2631" i="1"/>
  <c r="P2631" i="1"/>
  <c r="Q2631" i="1"/>
  <c r="A2632" i="1"/>
  <c r="C2632" i="1"/>
  <c r="L2632" i="1"/>
  <c r="M2632" i="1"/>
  <c r="N2632" i="1"/>
  <c r="O2632" i="1"/>
  <c r="P2632" i="1"/>
  <c r="Q2632" i="1"/>
  <c r="A2633" i="1"/>
  <c r="C2633" i="1"/>
  <c r="L2633" i="1"/>
  <c r="M2633" i="1"/>
  <c r="N2633" i="1"/>
  <c r="O2633" i="1"/>
  <c r="P2633" i="1"/>
  <c r="Q2633" i="1"/>
  <c r="A2634" i="1"/>
  <c r="C2634" i="1"/>
  <c r="L2634" i="1"/>
  <c r="M2634" i="1"/>
  <c r="N2634" i="1"/>
  <c r="O2634" i="1"/>
  <c r="P2634" i="1"/>
  <c r="Q2634" i="1"/>
  <c r="A2635" i="1"/>
  <c r="C2635" i="1"/>
  <c r="L2635" i="1"/>
  <c r="M2635" i="1"/>
  <c r="N2635" i="1"/>
  <c r="O2635" i="1"/>
  <c r="P2635" i="1"/>
  <c r="Q2635" i="1"/>
  <c r="A2636" i="1"/>
  <c r="C2636" i="1"/>
  <c r="L2636" i="1"/>
  <c r="M2636" i="1"/>
  <c r="N2636" i="1"/>
  <c r="O2636" i="1"/>
  <c r="P2636" i="1"/>
  <c r="Q2636" i="1"/>
  <c r="A2637" i="1"/>
  <c r="C2637" i="1"/>
  <c r="L2637" i="1"/>
  <c r="M2637" i="1"/>
  <c r="N2637" i="1"/>
  <c r="O2637" i="1"/>
  <c r="P2637" i="1"/>
  <c r="Q2637" i="1"/>
  <c r="A2638" i="1"/>
  <c r="C2638" i="1"/>
  <c r="L2638" i="1"/>
  <c r="M2638" i="1"/>
  <c r="N2638" i="1"/>
  <c r="O2638" i="1"/>
  <c r="P2638" i="1"/>
  <c r="Q2638" i="1"/>
  <c r="A2639" i="1"/>
  <c r="C2639" i="1"/>
  <c r="L2639" i="1"/>
  <c r="M2639" i="1"/>
  <c r="N2639" i="1"/>
  <c r="O2639" i="1"/>
  <c r="P2639" i="1"/>
  <c r="Q2639" i="1"/>
  <c r="A2640" i="1"/>
  <c r="C2640" i="1"/>
  <c r="L2640" i="1"/>
  <c r="M2640" i="1"/>
  <c r="N2640" i="1"/>
  <c r="O2640" i="1"/>
  <c r="P2640" i="1"/>
  <c r="Q2640" i="1"/>
  <c r="A2641" i="1"/>
  <c r="C2641" i="1"/>
  <c r="L2641" i="1"/>
  <c r="M2641" i="1"/>
  <c r="N2641" i="1"/>
  <c r="O2641" i="1"/>
  <c r="P2641" i="1"/>
  <c r="Q2641" i="1"/>
  <c r="A2642" i="1"/>
  <c r="C2642" i="1"/>
  <c r="L2642" i="1"/>
  <c r="M2642" i="1"/>
  <c r="N2642" i="1"/>
  <c r="O2642" i="1"/>
  <c r="P2642" i="1"/>
  <c r="Q2642" i="1"/>
  <c r="A2643" i="1"/>
  <c r="C2643" i="1"/>
  <c r="L2643" i="1"/>
  <c r="M2643" i="1"/>
  <c r="N2643" i="1"/>
  <c r="O2643" i="1"/>
  <c r="P2643" i="1"/>
  <c r="Q2643" i="1"/>
  <c r="A2644" i="1"/>
  <c r="C2644" i="1"/>
  <c r="L2644" i="1"/>
  <c r="M2644" i="1"/>
  <c r="N2644" i="1"/>
  <c r="O2644" i="1"/>
  <c r="P2644" i="1"/>
  <c r="Q2644" i="1"/>
  <c r="A2645" i="1"/>
  <c r="C2645" i="1"/>
  <c r="L2645" i="1"/>
  <c r="M2645" i="1"/>
  <c r="N2645" i="1"/>
  <c r="O2645" i="1"/>
  <c r="P2645" i="1"/>
  <c r="Q2645" i="1"/>
  <c r="A2646" i="1"/>
  <c r="C2646" i="1"/>
  <c r="L2646" i="1"/>
  <c r="M2646" i="1"/>
  <c r="N2646" i="1"/>
  <c r="O2646" i="1"/>
  <c r="P2646" i="1"/>
  <c r="Q2646" i="1"/>
  <c r="A2647" i="1"/>
  <c r="C2647" i="1"/>
  <c r="L2647" i="1"/>
  <c r="M2647" i="1"/>
  <c r="N2647" i="1"/>
  <c r="O2647" i="1"/>
  <c r="P2647" i="1"/>
  <c r="Q2647" i="1"/>
  <c r="A2648" i="1"/>
  <c r="C2648" i="1"/>
  <c r="L2648" i="1"/>
  <c r="M2648" i="1"/>
  <c r="N2648" i="1"/>
  <c r="O2648" i="1"/>
  <c r="P2648" i="1"/>
  <c r="Q2648" i="1"/>
  <c r="A2649" i="1"/>
  <c r="C2649" i="1"/>
  <c r="L2649" i="1"/>
  <c r="M2649" i="1"/>
  <c r="N2649" i="1"/>
  <c r="O2649" i="1"/>
  <c r="P2649" i="1"/>
  <c r="Q2649" i="1"/>
  <c r="A2650" i="1"/>
  <c r="C2650" i="1"/>
  <c r="L2650" i="1"/>
  <c r="M2650" i="1"/>
  <c r="N2650" i="1"/>
  <c r="O2650" i="1"/>
  <c r="P2650" i="1"/>
  <c r="Q2650" i="1"/>
  <c r="A2651" i="1"/>
  <c r="C2651" i="1"/>
  <c r="L2651" i="1"/>
  <c r="M2651" i="1"/>
  <c r="N2651" i="1"/>
  <c r="O2651" i="1"/>
  <c r="P2651" i="1"/>
  <c r="Q2651" i="1"/>
  <c r="A2652" i="1"/>
  <c r="C2652" i="1"/>
  <c r="L2652" i="1"/>
  <c r="M2652" i="1"/>
  <c r="N2652" i="1"/>
  <c r="O2652" i="1"/>
  <c r="P2652" i="1"/>
  <c r="Q2652" i="1"/>
  <c r="A2653" i="1"/>
  <c r="C2653" i="1"/>
  <c r="L2653" i="1"/>
  <c r="M2653" i="1"/>
  <c r="N2653" i="1"/>
  <c r="O2653" i="1"/>
  <c r="P2653" i="1"/>
  <c r="Q2653" i="1"/>
  <c r="A2654" i="1"/>
  <c r="C2654" i="1"/>
  <c r="L2654" i="1"/>
  <c r="M2654" i="1"/>
  <c r="N2654" i="1"/>
  <c r="O2654" i="1"/>
  <c r="P2654" i="1"/>
  <c r="Q2654" i="1"/>
  <c r="A2655" i="1"/>
  <c r="C2655" i="1"/>
  <c r="L2655" i="1"/>
  <c r="M2655" i="1"/>
  <c r="N2655" i="1"/>
  <c r="O2655" i="1"/>
  <c r="P2655" i="1"/>
  <c r="Q2655" i="1"/>
  <c r="A2656" i="1"/>
  <c r="C2656" i="1"/>
  <c r="L2656" i="1"/>
  <c r="M2656" i="1"/>
  <c r="N2656" i="1"/>
  <c r="O2656" i="1"/>
  <c r="P2656" i="1"/>
  <c r="Q2656" i="1"/>
  <c r="A2657" i="1"/>
  <c r="C2657" i="1"/>
  <c r="L2657" i="1"/>
  <c r="M2657" i="1"/>
  <c r="N2657" i="1"/>
  <c r="O2657" i="1"/>
  <c r="P2657" i="1"/>
  <c r="Q2657" i="1"/>
  <c r="A2658" i="1"/>
  <c r="C2658" i="1"/>
  <c r="L2658" i="1"/>
  <c r="M2658" i="1"/>
  <c r="N2658" i="1"/>
  <c r="O2658" i="1"/>
  <c r="P2658" i="1"/>
  <c r="Q2658" i="1"/>
  <c r="A2659" i="1"/>
  <c r="C2659" i="1"/>
  <c r="L2659" i="1"/>
  <c r="M2659" i="1"/>
  <c r="N2659" i="1"/>
  <c r="O2659" i="1"/>
  <c r="P2659" i="1"/>
  <c r="Q2659" i="1"/>
  <c r="A2660" i="1"/>
  <c r="C2660" i="1"/>
  <c r="L2660" i="1"/>
  <c r="M2660" i="1"/>
  <c r="N2660" i="1"/>
  <c r="O2660" i="1"/>
  <c r="P2660" i="1"/>
  <c r="Q2660" i="1"/>
  <c r="A2661" i="1"/>
  <c r="C2661" i="1"/>
  <c r="L2661" i="1"/>
  <c r="M2661" i="1"/>
  <c r="N2661" i="1"/>
  <c r="O2661" i="1"/>
  <c r="P2661" i="1"/>
  <c r="Q2661" i="1"/>
  <c r="A2662" i="1"/>
  <c r="C2662" i="1"/>
  <c r="L2662" i="1"/>
  <c r="M2662" i="1"/>
  <c r="N2662" i="1"/>
  <c r="O2662" i="1"/>
  <c r="P2662" i="1"/>
  <c r="Q2662" i="1"/>
  <c r="A2663" i="1"/>
  <c r="C2663" i="1"/>
  <c r="L2663" i="1"/>
  <c r="M2663" i="1"/>
  <c r="N2663" i="1"/>
  <c r="O2663" i="1"/>
  <c r="P2663" i="1"/>
  <c r="Q2663" i="1"/>
  <c r="A2664" i="1"/>
  <c r="C2664" i="1"/>
  <c r="L2664" i="1"/>
  <c r="M2664" i="1"/>
  <c r="N2664" i="1"/>
  <c r="O2664" i="1"/>
  <c r="P2664" i="1"/>
  <c r="Q2664" i="1"/>
  <c r="A2665" i="1"/>
  <c r="C2665" i="1"/>
  <c r="L2665" i="1"/>
  <c r="M2665" i="1"/>
  <c r="N2665" i="1"/>
  <c r="O2665" i="1"/>
  <c r="P2665" i="1"/>
  <c r="Q2665" i="1"/>
  <c r="A2666" i="1"/>
  <c r="C2666" i="1"/>
  <c r="L2666" i="1"/>
  <c r="M2666" i="1"/>
  <c r="N2666" i="1"/>
  <c r="O2666" i="1"/>
  <c r="P2666" i="1"/>
  <c r="Q2666" i="1"/>
  <c r="A2667" i="1"/>
  <c r="C2667" i="1"/>
  <c r="L2667" i="1"/>
  <c r="M2667" i="1"/>
  <c r="N2667" i="1"/>
  <c r="O2667" i="1"/>
  <c r="P2667" i="1"/>
  <c r="Q2667" i="1"/>
  <c r="A2668" i="1"/>
  <c r="C2668" i="1"/>
  <c r="L2668" i="1"/>
  <c r="M2668" i="1"/>
  <c r="N2668" i="1"/>
  <c r="O2668" i="1"/>
  <c r="P2668" i="1"/>
  <c r="Q2668" i="1"/>
  <c r="A2669" i="1"/>
  <c r="C2669" i="1"/>
  <c r="L2669" i="1"/>
  <c r="M2669" i="1"/>
  <c r="N2669" i="1"/>
  <c r="O2669" i="1"/>
  <c r="P2669" i="1"/>
  <c r="Q2669" i="1"/>
  <c r="A2670" i="1"/>
  <c r="C2670" i="1"/>
  <c r="L2670" i="1"/>
  <c r="M2670" i="1"/>
  <c r="N2670" i="1"/>
  <c r="O2670" i="1"/>
  <c r="P2670" i="1"/>
  <c r="Q2670" i="1"/>
  <c r="A2671" i="1"/>
  <c r="C2671" i="1"/>
  <c r="L2671" i="1"/>
  <c r="M2671" i="1"/>
  <c r="N2671" i="1"/>
  <c r="O2671" i="1"/>
  <c r="P2671" i="1"/>
  <c r="Q2671" i="1"/>
  <c r="A2672" i="1"/>
  <c r="C2672" i="1"/>
  <c r="L2672" i="1"/>
  <c r="M2672" i="1"/>
  <c r="N2672" i="1"/>
  <c r="O2672" i="1"/>
  <c r="P2672" i="1"/>
  <c r="Q2672" i="1"/>
  <c r="A2673" i="1"/>
  <c r="C2673" i="1"/>
  <c r="L2673" i="1"/>
  <c r="M2673" i="1"/>
  <c r="N2673" i="1"/>
  <c r="O2673" i="1"/>
  <c r="P2673" i="1"/>
  <c r="Q2673" i="1"/>
  <c r="A2674" i="1"/>
  <c r="C2674" i="1"/>
  <c r="L2674" i="1"/>
  <c r="M2674" i="1"/>
  <c r="N2674" i="1"/>
  <c r="O2674" i="1"/>
  <c r="P2674" i="1"/>
  <c r="Q2674" i="1"/>
  <c r="A2675" i="1"/>
  <c r="C2675" i="1"/>
  <c r="L2675" i="1"/>
  <c r="M2675" i="1"/>
  <c r="N2675" i="1"/>
  <c r="O2675" i="1"/>
  <c r="P2675" i="1"/>
  <c r="Q2675" i="1"/>
  <c r="A2676" i="1"/>
  <c r="C2676" i="1"/>
  <c r="L2676" i="1"/>
  <c r="M2676" i="1"/>
  <c r="N2676" i="1"/>
  <c r="O2676" i="1"/>
  <c r="P2676" i="1"/>
  <c r="Q2676" i="1"/>
  <c r="A2677" i="1"/>
  <c r="C2677" i="1"/>
  <c r="L2677" i="1"/>
  <c r="M2677" i="1"/>
  <c r="N2677" i="1"/>
  <c r="O2677" i="1"/>
  <c r="P2677" i="1"/>
  <c r="Q2677" i="1"/>
  <c r="A2678" i="1"/>
  <c r="C2678" i="1"/>
  <c r="L2678" i="1"/>
  <c r="M2678" i="1"/>
  <c r="N2678" i="1"/>
  <c r="O2678" i="1"/>
  <c r="P2678" i="1"/>
  <c r="Q2678" i="1"/>
  <c r="A2679" i="1"/>
  <c r="C2679" i="1"/>
  <c r="L2679" i="1"/>
  <c r="M2679" i="1"/>
  <c r="N2679" i="1"/>
  <c r="O2679" i="1"/>
  <c r="P2679" i="1"/>
  <c r="Q2679" i="1"/>
  <c r="A2680" i="1"/>
  <c r="C2680" i="1"/>
  <c r="L2680" i="1"/>
  <c r="M2680" i="1"/>
  <c r="N2680" i="1"/>
  <c r="O2680" i="1"/>
  <c r="P2680" i="1"/>
  <c r="Q2680" i="1"/>
  <c r="A2681" i="1"/>
  <c r="C2681" i="1"/>
  <c r="L2681" i="1"/>
  <c r="M2681" i="1"/>
  <c r="N2681" i="1"/>
  <c r="O2681" i="1"/>
  <c r="P2681" i="1"/>
  <c r="Q2681" i="1"/>
  <c r="A2682" i="1"/>
  <c r="C2682" i="1"/>
  <c r="L2682" i="1"/>
  <c r="M2682" i="1"/>
  <c r="N2682" i="1"/>
  <c r="O2682" i="1"/>
  <c r="P2682" i="1"/>
  <c r="Q2682" i="1"/>
  <c r="A2683" i="1"/>
  <c r="C2683" i="1"/>
  <c r="L2683" i="1"/>
  <c r="M2683" i="1"/>
  <c r="N2683" i="1"/>
  <c r="O2683" i="1"/>
  <c r="P2683" i="1"/>
  <c r="Q2683" i="1"/>
  <c r="A2684" i="1"/>
  <c r="C2684" i="1"/>
  <c r="L2684" i="1"/>
  <c r="M2684" i="1"/>
  <c r="N2684" i="1"/>
  <c r="O2684" i="1"/>
  <c r="P2684" i="1"/>
  <c r="Q2684" i="1"/>
  <c r="A2685" i="1"/>
  <c r="C2685" i="1"/>
  <c r="L2685" i="1"/>
  <c r="M2685" i="1"/>
  <c r="N2685" i="1"/>
  <c r="O2685" i="1"/>
  <c r="P2685" i="1"/>
  <c r="Q2685" i="1"/>
  <c r="A2686" i="1"/>
  <c r="C2686" i="1"/>
  <c r="L2686" i="1"/>
  <c r="M2686" i="1"/>
  <c r="N2686" i="1"/>
  <c r="O2686" i="1"/>
  <c r="P2686" i="1"/>
  <c r="Q2686" i="1"/>
  <c r="A2687" i="1"/>
  <c r="C2687" i="1"/>
  <c r="L2687" i="1"/>
  <c r="M2687" i="1"/>
  <c r="N2687" i="1"/>
  <c r="O2687" i="1"/>
  <c r="P2687" i="1"/>
  <c r="Q2687" i="1"/>
  <c r="A2688" i="1"/>
  <c r="C2688" i="1"/>
  <c r="L2688" i="1"/>
  <c r="M2688" i="1"/>
  <c r="N2688" i="1"/>
  <c r="O2688" i="1"/>
  <c r="P2688" i="1"/>
  <c r="Q2688" i="1"/>
  <c r="A2689" i="1"/>
  <c r="C2689" i="1"/>
  <c r="L2689" i="1"/>
  <c r="M2689" i="1"/>
  <c r="N2689" i="1"/>
  <c r="O2689" i="1"/>
  <c r="P2689" i="1"/>
  <c r="Q2689" i="1"/>
  <c r="A2690" i="1"/>
  <c r="C2690" i="1"/>
  <c r="L2690" i="1"/>
  <c r="M2690" i="1"/>
  <c r="N2690" i="1"/>
  <c r="O2690" i="1"/>
  <c r="P2690" i="1"/>
  <c r="Q2690" i="1"/>
  <c r="A2691" i="1"/>
  <c r="C2691" i="1"/>
  <c r="L2691" i="1"/>
  <c r="M2691" i="1"/>
  <c r="N2691" i="1"/>
  <c r="O2691" i="1"/>
  <c r="P2691" i="1"/>
  <c r="Q2691" i="1"/>
  <c r="A2692" i="1"/>
  <c r="C2692" i="1"/>
  <c r="L2692" i="1"/>
  <c r="M2692" i="1"/>
  <c r="N2692" i="1"/>
  <c r="O2692" i="1"/>
  <c r="P2692" i="1"/>
  <c r="Q2692" i="1"/>
  <c r="A2693" i="1"/>
  <c r="C2693" i="1"/>
  <c r="L2693" i="1"/>
  <c r="M2693" i="1"/>
  <c r="N2693" i="1"/>
  <c r="O2693" i="1"/>
  <c r="P2693" i="1"/>
  <c r="Q2693" i="1"/>
  <c r="A2694" i="1"/>
  <c r="C2694" i="1"/>
  <c r="L2694" i="1"/>
  <c r="M2694" i="1"/>
  <c r="N2694" i="1"/>
  <c r="O2694" i="1"/>
  <c r="P2694" i="1"/>
  <c r="Q2694" i="1"/>
  <c r="A2695" i="1"/>
  <c r="C2695" i="1"/>
  <c r="L2695" i="1"/>
  <c r="M2695" i="1"/>
  <c r="N2695" i="1"/>
  <c r="O2695" i="1"/>
  <c r="P2695" i="1"/>
  <c r="Q2695" i="1"/>
  <c r="A2696" i="1"/>
  <c r="C2696" i="1"/>
  <c r="L2696" i="1"/>
  <c r="M2696" i="1"/>
  <c r="N2696" i="1"/>
  <c r="O2696" i="1"/>
  <c r="P2696" i="1"/>
  <c r="Q2696" i="1"/>
  <c r="A2697" i="1"/>
  <c r="C2697" i="1"/>
  <c r="L2697" i="1"/>
  <c r="M2697" i="1"/>
  <c r="N2697" i="1"/>
  <c r="O2697" i="1"/>
  <c r="P2697" i="1"/>
  <c r="Q2697" i="1"/>
  <c r="A2698" i="1"/>
  <c r="C2698" i="1"/>
  <c r="L2698" i="1"/>
  <c r="M2698" i="1"/>
  <c r="N2698" i="1"/>
  <c r="O2698" i="1"/>
  <c r="P2698" i="1"/>
  <c r="Q2698" i="1"/>
  <c r="A2699" i="1"/>
  <c r="C2699" i="1"/>
  <c r="L2699" i="1"/>
  <c r="M2699" i="1"/>
  <c r="N2699" i="1"/>
  <c r="O2699" i="1"/>
  <c r="P2699" i="1"/>
  <c r="Q2699" i="1"/>
  <c r="A2700" i="1"/>
  <c r="C2700" i="1"/>
  <c r="L2700" i="1"/>
  <c r="M2700" i="1"/>
  <c r="N2700" i="1"/>
  <c r="O2700" i="1"/>
  <c r="P2700" i="1"/>
  <c r="Q2700" i="1"/>
  <c r="A2701" i="1"/>
  <c r="C2701" i="1"/>
  <c r="L2701" i="1"/>
  <c r="M2701" i="1"/>
  <c r="N2701" i="1"/>
  <c r="O2701" i="1"/>
  <c r="P2701" i="1"/>
  <c r="Q2701" i="1"/>
  <c r="A2702" i="1"/>
  <c r="C2702" i="1"/>
  <c r="L2702" i="1"/>
  <c r="M2702" i="1"/>
  <c r="N2702" i="1"/>
  <c r="O2702" i="1"/>
  <c r="P2702" i="1"/>
  <c r="Q2702" i="1"/>
  <c r="A2703" i="1"/>
  <c r="C2703" i="1"/>
  <c r="L2703" i="1"/>
  <c r="M2703" i="1"/>
  <c r="N2703" i="1"/>
  <c r="O2703" i="1"/>
  <c r="P2703" i="1"/>
  <c r="Q2703" i="1"/>
  <c r="A2704" i="1"/>
  <c r="C2704" i="1"/>
  <c r="L2704" i="1"/>
  <c r="M2704" i="1"/>
  <c r="N2704" i="1"/>
  <c r="O2704" i="1"/>
  <c r="P2704" i="1"/>
  <c r="Q2704" i="1"/>
  <c r="A2705" i="1"/>
  <c r="C2705" i="1"/>
  <c r="L2705" i="1"/>
  <c r="M2705" i="1"/>
  <c r="N2705" i="1"/>
  <c r="O2705" i="1"/>
  <c r="P2705" i="1"/>
  <c r="Q2705" i="1"/>
  <c r="A2706" i="1"/>
  <c r="C2706" i="1"/>
  <c r="L2706" i="1"/>
  <c r="M2706" i="1"/>
  <c r="N2706" i="1"/>
  <c r="O2706" i="1"/>
  <c r="P2706" i="1"/>
  <c r="Q2706" i="1"/>
  <c r="A2707" i="1"/>
  <c r="C2707" i="1"/>
  <c r="L2707" i="1"/>
  <c r="M2707" i="1"/>
  <c r="N2707" i="1"/>
  <c r="O2707" i="1"/>
  <c r="P2707" i="1"/>
  <c r="Q2707" i="1"/>
  <c r="A2708" i="1"/>
  <c r="C2708" i="1"/>
  <c r="L2708" i="1"/>
  <c r="M2708" i="1"/>
  <c r="N2708" i="1"/>
  <c r="O2708" i="1"/>
  <c r="P2708" i="1"/>
  <c r="Q2708" i="1"/>
  <c r="A2709" i="1"/>
  <c r="C2709" i="1"/>
  <c r="L2709" i="1"/>
  <c r="M2709" i="1"/>
  <c r="N2709" i="1"/>
  <c r="O2709" i="1"/>
  <c r="P2709" i="1"/>
  <c r="Q2709" i="1"/>
  <c r="A2710" i="1"/>
  <c r="C2710" i="1"/>
  <c r="L2710" i="1"/>
  <c r="M2710" i="1"/>
  <c r="N2710" i="1"/>
  <c r="O2710" i="1"/>
  <c r="P2710" i="1"/>
  <c r="Q2710" i="1"/>
  <c r="A2711" i="1"/>
  <c r="C2711" i="1"/>
  <c r="L2711" i="1"/>
  <c r="M2711" i="1"/>
  <c r="N2711" i="1"/>
  <c r="O2711" i="1"/>
  <c r="P2711" i="1"/>
  <c r="Q2711" i="1"/>
  <c r="A2712" i="1"/>
  <c r="C2712" i="1"/>
  <c r="L2712" i="1"/>
  <c r="M2712" i="1"/>
  <c r="N2712" i="1"/>
  <c r="O2712" i="1"/>
  <c r="P2712" i="1"/>
  <c r="Q2712" i="1"/>
  <c r="A2713" i="1"/>
  <c r="C2713" i="1"/>
  <c r="L2713" i="1"/>
  <c r="M2713" i="1"/>
  <c r="N2713" i="1"/>
  <c r="O2713" i="1"/>
  <c r="P2713" i="1"/>
  <c r="Q2713" i="1"/>
  <c r="A2714" i="1"/>
  <c r="C2714" i="1"/>
  <c r="L2714" i="1"/>
  <c r="M2714" i="1"/>
  <c r="N2714" i="1"/>
  <c r="O2714" i="1"/>
  <c r="P2714" i="1"/>
  <c r="Q2714" i="1"/>
  <c r="A2715" i="1"/>
  <c r="C2715" i="1"/>
  <c r="L2715" i="1"/>
  <c r="M2715" i="1"/>
  <c r="N2715" i="1"/>
  <c r="O2715" i="1"/>
  <c r="P2715" i="1"/>
  <c r="Q2715" i="1"/>
  <c r="A2716" i="1"/>
  <c r="C2716" i="1"/>
  <c r="L2716" i="1"/>
  <c r="M2716" i="1"/>
  <c r="N2716" i="1"/>
  <c r="O2716" i="1"/>
  <c r="P2716" i="1"/>
  <c r="Q2716" i="1"/>
  <c r="A2717" i="1"/>
  <c r="C2717" i="1"/>
  <c r="L2717" i="1"/>
  <c r="M2717" i="1"/>
  <c r="N2717" i="1"/>
  <c r="O2717" i="1"/>
  <c r="P2717" i="1"/>
  <c r="Q2717" i="1"/>
  <c r="A2718" i="1"/>
  <c r="C2718" i="1"/>
  <c r="L2718" i="1"/>
  <c r="M2718" i="1"/>
  <c r="N2718" i="1"/>
  <c r="O2718" i="1"/>
  <c r="P2718" i="1"/>
  <c r="Q2718" i="1"/>
  <c r="A2719" i="1"/>
  <c r="C2719" i="1"/>
  <c r="L2719" i="1"/>
  <c r="M2719" i="1"/>
  <c r="N2719" i="1"/>
  <c r="O2719" i="1"/>
  <c r="P2719" i="1"/>
  <c r="Q2719" i="1"/>
  <c r="A2720" i="1"/>
  <c r="C2720" i="1"/>
  <c r="L2720" i="1"/>
  <c r="M2720" i="1"/>
  <c r="N2720" i="1"/>
  <c r="O2720" i="1"/>
  <c r="P2720" i="1"/>
  <c r="Q2720" i="1"/>
  <c r="A2721" i="1"/>
  <c r="C2721" i="1"/>
  <c r="L2721" i="1"/>
  <c r="M2721" i="1"/>
  <c r="N2721" i="1"/>
  <c r="O2721" i="1"/>
  <c r="P2721" i="1"/>
  <c r="Q2721" i="1"/>
  <c r="A2722" i="1"/>
  <c r="C2722" i="1"/>
  <c r="L2722" i="1"/>
  <c r="M2722" i="1"/>
  <c r="N2722" i="1"/>
  <c r="O2722" i="1"/>
  <c r="P2722" i="1"/>
  <c r="Q2722" i="1"/>
  <c r="A2723" i="1"/>
  <c r="C2723" i="1"/>
  <c r="L2723" i="1"/>
  <c r="M2723" i="1"/>
  <c r="N2723" i="1"/>
  <c r="O2723" i="1"/>
  <c r="P2723" i="1"/>
  <c r="Q2723" i="1"/>
  <c r="A2724" i="1"/>
  <c r="C2724" i="1"/>
  <c r="L2724" i="1"/>
  <c r="M2724" i="1"/>
  <c r="N2724" i="1"/>
  <c r="O2724" i="1"/>
  <c r="P2724" i="1"/>
  <c r="Q2724" i="1"/>
  <c r="A2725" i="1"/>
  <c r="C2725" i="1"/>
  <c r="L2725" i="1"/>
  <c r="M2725" i="1"/>
  <c r="N2725" i="1"/>
  <c r="O2725" i="1"/>
  <c r="P2725" i="1"/>
  <c r="Q2725" i="1"/>
  <c r="A2726" i="1"/>
  <c r="C2726" i="1"/>
  <c r="L2726" i="1"/>
  <c r="M2726" i="1"/>
  <c r="N2726" i="1"/>
  <c r="O2726" i="1"/>
  <c r="P2726" i="1"/>
  <c r="Q2726" i="1"/>
  <c r="A2727" i="1"/>
  <c r="C2727" i="1"/>
  <c r="L2727" i="1"/>
  <c r="M2727" i="1"/>
  <c r="N2727" i="1"/>
  <c r="O2727" i="1"/>
  <c r="P2727" i="1"/>
  <c r="Q2727" i="1"/>
  <c r="A2728" i="1"/>
  <c r="C2728" i="1"/>
  <c r="L2728" i="1"/>
  <c r="M2728" i="1"/>
  <c r="N2728" i="1"/>
  <c r="O2728" i="1"/>
  <c r="P2728" i="1"/>
  <c r="Q2728" i="1"/>
  <c r="A2729" i="1"/>
  <c r="C2729" i="1"/>
  <c r="L2729" i="1"/>
  <c r="M2729" i="1"/>
  <c r="N2729" i="1"/>
  <c r="O2729" i="1"/>
  <c r="P2729" i="1"/>
  <c r="Q2729" i="1"/>
  <c r="A2730" i="1"/>
  <c r="C2730" i="1"/>
  <c r="L2730" i="1"/>
  <c r="M2730" i="1"/>
  <c r="N2730" i="1"/>
  <c r="O2730" i="1"/>
  <c r="P2730" i="1"/>
  <c r="Q2730" i="1"/>
  <c r="A2731" i="1"/>
  <c r="C2731" i="1"/>
  <c r="L2731" i="1"/>
  <c r="M2731" i="1"/>
  <c r="N2731" i="1"/>
  <c r="O2731" i="1"/>
  <c r="P2731" i="1"/>
  <c r="Q2731" i="1"/>
  <c r="A2732" i="1"/>
  <c r="C2732" i="1"/>
  <c r="L2732" i="1"/>
  <c r="M2732" i="1"/>
  <c r="N2732" i="1"/>
  <c r="O2732" i="1"/>
  <c r="P2732" i="1"/>
  <c r="Q2732" i="1"/>
  <c r="A2733" i="1"/>
  <c r="C2733" i="1"/>
  <c r="L2733" i="1"/>
  <c r="M2733" i="1"/>
  <c r="N2733" i="1"/>
  <c r="O2733" i="1"/>
  <c r="P2733" i="1"/>
  <c r="Q2733" i="1"/>
  <c r="A2734" i="1"/>
  <c r="C2734" i="1"/>
  <c r="L2734" i="1"/>
  <c r="M2734" i="1"/>
  <c r="N2734" i="1"/>
  <c r="O2734" i="1"/>
  <c r="P2734" i="1"/>
  <c r="Q2734" i="1"/>
  <c r="A2735" i="1"/>
  <c r="C2735" i="1"/>
  <c r="L2735" i="1"/>
  <c r="M2735" i="1"/>
  <c r="N2735" i="1"/>
  <c r="O2735" i="1"/>
  <c r="P2735" i="1"/>
  <c r="Q2735" i="1"/>
  <c r="A2736" i="1"/>
  <c r="C2736" i="1"/>
  <c r="L2736" i="1"/>
  <c r="M2736" i="1"/>
  <c r="N2736" i="1"/>
  <c r="O2736" i="1"/>
  <c r="P2736" i="1"/>
  <c r="Q2736" i="1"/>
  <c r="A2737" i="1"/>
  <c r="C2737" i="1"/>
  <c r="L2737" i="1"/>
  <c r="M2737" i="1"/>
  <c r="N2737" i="1"/>
  <c r="O2737" i="1"/>
  <c r="P2737" i="1"/>
  <c r="Q2737" i="1"/>
  <c r="A2738" i="1"/>
  <c r="C2738" i="1"/>
  <c r="L2738" i="1"/>
  <c r="M2738" i="1"/>
  <c r="N2738" i="1"/>
  <c r="O2738" i="1"/>
  <c r="P2738" i="1"/>
  <c r="Q2738" i="1"/>
  <c r="A2739" i="1"/>
  <c r="C2739" i="1"/>
  <c r="L2739" i="1"/>
  <c r="M2739" i="1"/>
  <c r="N2739" i="1"/>
  <c r="O2739" i="1"/>
  <c r="P2739" i="1"/>
  <c r="Q2739" i="1"/>
  <c r="A2740" i="1"/>
  <c r="C2740" i="1"/>
  <c r="L2740" i="1"/>
  <c r="M2740" i="1"/>
  <c r="N2740" i="1"/>
  <c r="O2740" i="1"/>
  <c r="P2740" i="1"/>
  <c r="Q2740" i="1"/>
  <c r="A2741" i="1"/>
  <c r="C2741" i="1"/>
  <c r="L2741" i="1"/>
  <c r="M2741" i="1"/>
  <c r="N2741" i="1"/>
  <c r="O2741" i="1"/>
  <c r="P2741" i="1"/>
  <c r="Q2741" i="1"/>
  <c r="A2742" i="1"/>
  <c r="C2742" i="1"/>
  <c r="L2742" i="1"/>
  <c r="M2742" i="1"/>
  <c r="N2742" i="1"/>
  <c r="O2742" i="1"/>
  <c r="P2742" i="1"/>
  <c r="Q2742" i="1"/>
  <c r="A2743" i="1"/>
  <c r="C2743" i="1"/>
  <c r="L2743" i="1"/>
  <c r="M2743" i="1"/>
  <c r="N2743" i="1"/>
  <c r="O2743" i="1"/>
  <c r="P2743" i="1"/>
  <c r="Q2743" i="1"/>
  <c r="A2744" i="1"/>
  <c r="C2744" i="1"/>
  <c r="L2744" i="1"/>
  <c r="M2744" i="1"/>
  <c r="N2744" i="1"/>
  <c r="O2744" i="1"/>
  <c r="P2744" i="1"/>
  <c r="Q2744" i="1"/>
  <c r="A2745" i="1"/>
  <c r="C2745" i="1"/>
  <c r="L2745" i="1"/>
  <c r="M2745" i="1"/>
  <c r="N2745" i="1"/>
  <c r="O2745" i="1"/>
  <c r="P2745" i="1"/>
  <c r="Q2745" i="1"/>
  <c r="A2746" i="1"/>
  <c r="C2746" i="1"/>
  <c r="L2746" i="1"/>
  <c r="M2746" i="1"/>
  <c r="N2746" i="1"/>
  <c r="O2746" i="1"/>
  <c r="P2746" i="1"/>
  <c r="Q2746" i="1"/>
  <c r="A2747" i="1"/>
  <c r="C2747" i="1"/>
  <c r="L2747" i="1"/>
  <c r="M2747" i="1"/>
  <c r="N2747" i="1"/>
  <c r="O2747" i="1"/>
  <c r="P2747" i="1"/>
  <c r="Q2747" i="1"/>
  <c r="A2748" i="1"/>
  <c r="C2748" i="1"/>
  <c r="L2748" i="1"/>
  <c r="M2748" i="1"/>
  <c r="N2748" i="1"/>
  <c r="O2748" i="1"/>
  <c r="P2748" i="1"/>
  <c r="Q2748" i="1"/>
  <c r="A2749" i="1"/>
  <c r="C2749" i="1"/>
  <c r="L2749" i="1"/>
  <c r="M2749" i="1"/>
  <c r="N2749" i="1"/>
  <c r="O2749" i="1"/>
  <c r="P2749" i="1"/>
  <c r="Q2749" i="1"/>
  <c r="A2750" i="1"/>
  <c r="C2750" i="1"/>
  <c r="L2750" i="1"/>
  <c r="M2750" i="1"/>
  <c r="N2750" i="1"/>
  <c r="O2750" i="1"/>
  <c r="P2750" i="1"/>
  <c r="Q2750" i="1"/>
  <c r="A2751" i="1"/>
  <c r="C2751" i="1"/>
  <c r="L2751" i="1"/>
  <c r="M2751" i="1"/>
  <c r="N2751" i="1"/>
  <c r="O2751" i="1"/>
  <c r="P2751" i="1"/>
  <c r="Q2751" i="1"/>
  <c r="A2752" i="1"/>
  <c r="C2752" i="1"/>
  <c r="L2752" i="1"/>
  <c r="M2752" i="1"/>
  <c r="N2752" i="1"/>
  <c r="O2752" i="1"/>
  <c r="P2752" i="1"/>
  <c r="Q2752" i="1"/>
  <c r="A2753" i="1"/>
  <c r="C2753" i="1"/>
  <c r="L2753" i="1"/>
  <c r="M2753" i="1"/>
  <c r="N2753" i="1"/>
  <c r="O2753" i="1"/>
  <c r="P2753" i="1"/>
  <c r="Q2753" i="1"/>
  <c r="A2754" i="1"/>
  <c r="C2754" i="1"/>
  <c r="L2754" i="1"/>
  <c r="M2754" i="1"/>
  <c r="N2754" i="1"/>
  <c r="O2754" i="1"/>
  <c r="P2754" i="1"/>
  <c r="Q2754" i="1"/>
  <c r="A2755" i="1"/>
  <c r="C2755" i="1"/>
  <c r="L2755" i="1"/>
  <c r="M2755" i="1"/>
  <c r="N2755" i="1"/>
  <c r="O2755" i="1"/>
  <c r="P2755" i="1"/>
  <c r="Q2755" i="1"/>
  <c r="A2756" i="1"/>
  <c r="C2756" i="1"/>
  <c r="L2756" i="1"/>
  <c r="M2756" i="1"/>
  <c r="N2756" i="1"/>
  <c r="O2756" i="1"/>
  <c r="P2756" i="1"/>
  <c r="Q2756" i="1"/>
  <c r="A2757" i="1"/>
  <c r="C2757" i="1"/>
  <c r="L2757" i="1"/>
  <c r="M2757" i="1"/>
  <c r="N2757" i="1"/>
  <c r="O2757" i="1"/>
  <c r="P2757" i="1"/>
  <c r="Q2757" i="1"/>
  <c r="A2758" i="1"/>
  <c r="C2758" i="1"/>
  <c r="L2758" i="1"/>
  <c r="M2758" i="1"/>
  <c r="N2758" i="1"/>
  <c r="O2758" i="1"/>
  <c r="P2758" i="1"/>
  <c r="Q2758" i="1"/>
  <c r="A2759" i="1"/>
  <c r="C2759" i="1"/>
  <c r="L2759" i="1"/>
  <c r="M2759" i="1"/>
  <c r="N2759" i="1"/>
  <c r="O2759" i="1"/>
  <c r="P2759" i="1"/>
  <c r="Q2759" i="1"/>
  <c r="A2760" i="1"/>
  <c r="C2760" i="1"/>
  <c r="L2760" i="1"/>
  <c r="M2760" i="1"/>
  <c r="N2760" i="1"/>
  <c r="O2760" i="1"/>
  <c r="P2760" i="1"/>
  <c r="Q2760" i="1"/>
  <c r="A2761" i="1"/>
  <c r="C2761" i="1"/>
  <c r="L2761" i="1"/>
  <c r="M2761" i="1"/>
  <c r="N2761" i="1"/>
  <c r="O2761" i="1"/>
  <c r="P2761" i="1"/>
  <c r="Q2761" i="1"/>
  <c r="A2762" i="1"/>
  <c r="C2762" i="1"/>
  <c r="L2762" i="1"/>
  <c r="M2762" i="1"/>
  <c r="N2762" i="1"/>
  <c r="O2762" i="1"/>
  <c r="P2762" i="1"/>
  <c r="Q2762" i="1"/>
  <c r="A2763" i="1"/>
  <c r="C2763" i="1"/>
  <c r="L2763" i="1"/>
  <c r="M2763" i="1"/>
  <c r="N2763" i="1"/>
  <c r="O2763" i="1"/>
  <c r="P2763" i="1"/>
  <c r="Q2763" i="1"/>
  <c r="A2764" i="1"/>
  <c r="C2764" i="1"/>
  <c r="L2764" i="1"/>
  <c r="M2764" i="1"/>
  <c r="N2764" i="1"/>
  <c r="O2764" i="1"/>
  <c r="P2764" i="1"/>
  <c r="Q2764" i="1"/>
  <c r="A2765" i="1"/>
  <c r="C2765" i="1"/>
  <c r="L2765" i="1"/>
  <c r="M2765" i="1"/>
  <c r="N2765" i="1"/>
  <c r="O2765" i="1"/>
  <c r="P2765" i="1"/>
  <c r="Q2765" i="1"/>
  <c r="A2766" i="1"/>
  <c r="C2766" i="1"/>
  <c r="L2766" i="1"/>
  <c r="M2766" i="1"/>
  <c r="N2766" i="1"/>
  <c r="O2766" i="1"/>
  <c r="P2766" i="1"/>
  <c r="Q2766" i="1"/>
  <c r="A2767" i="1"/>
  <c r="C2767" i="1"/>
  <c r="L2767" i="1"/>
  <c r="M2767" i="1"/>
  <c r="N2767" i="1"/>
  <c r="O2767" i="1"/>
  <c r="P2767" i="1"/>
  <c r="Q2767" i="1"/>
  <c r="A2768" i="1"/>
  <c r="C2768" i="1"/>
  <c r="L2768" i="1"/>
  <c r="M2768" i="1"/>
  <c r="N2768" i="1"/>
  <c r="O2768" i="1"/>
  <c r="P2768" i="1"/>
  <c r="Q2768" i="1"/>
  <c r="A2769" i="1"/>
  <c r="C2769" i="1"/>
  <c r="L2769" i="1"/>
  <c r="M2769" i="1"/>
  <c r="N2769" i="1"/>
  <c r="O2769" i="1"/>
  <c r="P2769" i="1"/>
  <c r="Q2769" i="1"/>
  <c r="A2770" i="1"/>
  <c r="C2770" i="1"/>
  <c r="L2770" i="1"/>
  <c r="M2770" i="1"/>
  <c r="N2770" i="1"/>
  <c r="O2770" i="1"/>
  <c r="P2770" i="1"/>
  <c r="Q2770" i="1"/>
  <c r="A2771" i="1"/>
  <c r="C2771" i="1"/>
  <c r="L2771" i="1"/>
  <c r="M2771" i="1"/>
  <c r="N2771" i="1"/>
  <c r="O2771" i="1"/>
  <c r="P2771" i="1"/>
  <c r="Q2771" i="1"/>
  <c r="A2772" i="1"/>
  <c r="C2772" i="1"/>
  <c r="L2772" i="1"/>
  <c r="M2772" i="1"/>
  <c r="N2772" i="1"/>
  <c r="O2772" i="1"/>
  <c r="P2772" i="1"/>
  <c r="Q2772" i="1"/>
  <c r="A2773" i="1"/>
  <c r="C2773" i="1"/>
  <c r="L2773" i="1"/>
  <c r="M2773" i="1"/>
  <c r="N2773" i="1"/>
  <c r="O2773" i="1"/>
  <c r="P2773" i="1"/>
  <c r="Q2773" i="1"/>
  <c r="A2774" i="1"/>
  <c r="C2774" i="1"/>
  <c r="L2774" i="1"/>
  <c r="M2774" i="1"/>
  <c r="N2774" i="1"/>
  <c r="O2774" i="1"/>
  <c r="P2774" i="1"/>
  <c r="Q2774" i="1"/>
  <c r="A2775" i="1"/>
  <c r="C2775" i="1"/>
  <c r="L2775" i="1"/>
  <c r="M2775" i="1"/>
  <c r="N2775" i="1"/>
  <c r="O2775" i="1"/>
  <c r="P2775" i="1"/>
  <c r="Q2775" i="1"/>
  <c r="A2776" i="1"/>
  <c r="C2776" i="1"/>
  <c r="L2776" i="1"/>
  <c r="M2776" i="1"/>
  <c r="N2776" i="1"/>
  <c r="O2776" i="1"/>
  <c r="P2776" i="1"/>
  <c r="Q2776" i="1"/>
  <c r="A2777" i="1"/>
  <c r="C2777" i="1"/>
  <c r="L2777" i="1"/>
  <c r="M2777" i="1"/>
  <c r="N2777" i="1"/>
  <c r="O2777" i="1"/>
  <c r="P2777" i="1"/>
  <c r="Q2777" i="1"/>
  <c r="A2778" i="1"/>
  <c r="C2778" i="1"/>
  <c r="L2778" i="1"/>
  <c r="M2778" i="1"/>
  <c r="N2778" i="1"/>
  <c r="O2778" i="1"/>
  <c r="P2778" i="1"/>
  <c r="Q2778" i="1"/>
  <c r="A2779" i="1"/>
  <c r="C2779" i="1"/>
  <c r="L2779" i="1"/>
  <c r="M2779" i="1"/>
  <c r="N2779" i="1"/>
  <c r="O2779" i="1"/>
  <c r="P2779" i="1"/>
  <c r="Q2779" i="1"/>
  <c r="A2780" i="1"/>
  <c r="C2780" i="1"/>
  <c r="L2780" i="1"/>
  <c r="M2780" i="1"/>
  <c r="N2780" i="1"/>
  <c r="O2780" i="1"/>
  <c r="P2780" i="1"/>
  <c r="Q2780" i="1"/>
  <c r="A2781" i="1"/>
  <c r="C2781" i="1"/>
  <c r="L2781" i="1"/>
  <c r="M2781" i="1"/>
  <c r="N2781" i="1"/>
  <c r="O2781" i="1"/>
  <c r="P2781" i="1"/>
  <c r="Q2781" i="1"/>
  <c r="A2782" i="1"/>
  <c r="C2782" i="1"/>
  <c r="L2782" i="1"/>
  <c r="M2782" i="1"/>
  <c r="N2782" i="1"/>
  <c r="O2782" i="1"/>
  <c r="P2782" i="1"/>
  <c r="Q2782" i="1"/>
  <c r="A2783" i="1"/>
  <c r="C2783" i="1"/>
  <c r="L2783" i="1"/>
  <c r="M2783" i="1"/>
  <c r="N2783" i="1"/>
  <c r="O2783" i="1"/>
  <c r="P2783" i="1"/>
  <c r="Q2783" i="1"/>
  <c r="A2784" i="1"/>
  <c r="C2784" i="1"/>
  <c r="L2784" i="1"/>
  <c r="M2784" i="1"/>
  <c r="N2784" i="1"/>
  <c r="O2784" i="1"/>
  <c r="P2784" i="1"/>
  <c r="Q2784" i="1"/>
  <c r="A2785" i="1"/>
  <c r="C2785" i="1"/>
  <c r="L2785" i="1"/>
  <c r="M2785" i="1"/>
  <c r="N2785" i="1"/>
  <c r="O2785" i="1"/>
  <c r="P2785" i="1"/>
  <c r="Q2785" i="1"/>
  <c r="A2786" i="1"/>
  <c r="C2786" i="1"/>
  <c r="L2786" i="1"/>
  <c r="M2786" i="1"/>
  <c r="N2786" i="1"/>
  <c r="O2786" i="1"/>
  <c r="P2786" i="1"/>
  <c r="Q2786" i="1"/>
  <c r="A2787" i="1"/>
  <c r="C2787" i="1"/>
  <c r="L2787" i="1"/>
  <c r="M2787" i="1"/>
  <c r="N2787" i="1"/>
  <c r="O2787" i="1"/>
  <c r="P2787" i="1"/>
  <c r="Q2787" i="1"/>
  <c r="A2788" i="1"/>
  <c r="C2788" i="1"/>
  <c r="L2788" i="1"/>
  <c r="M2788" i="1"/>
  <c r="N2788" i="1"/>
  <c r="O2788" i="1"/>
  <c r="P2788" i="1"/>
  <c r="Q2788" i="1"/>
  <c r="A2789" i="1"/>
  <c r="C2789" i="1"/>
  <c r="L2789" i="1"/>
  <c r="M2789" i="1"/>
  <c r="N2789" i="1"/>
  <c r="O2789" i="1"/>
  <c r="P2789" i="1"/>
  <c r="Q2789" i="1"/>
  <c r="A2790" i="1"/>
  <c r="C2790" i="1"/>
  <c r="L2790" i="1"/>
  <c r="M2790" i="1"/>
  <c r="N2790" i="1"/>
  <c r="O2790" i="1"/>
  <c r="P2790" i="1"/>
  <c r="Q2790" i="1"/>
  <c r="A2791" i="1"/>
  <c r="C2791" i="1"/>
  <c r="L2791" i="1"/>
  <c r="M2791" i="1"/>
  <c r="N2791" i="1"/>
  <c r="O2791" i="1"/>
  <c r="P2791" i="1"/>
  <c r="Q2791" i="1"/>
  <c r="A2792" i="1"/>
  <c r="C2792" i="1"/>
  <c r="L2792" i="1"/>
  <c r="M2792" i="1"/>
  <c r="N2792" i="1"/>
  <c r="O2792" i="1"/>
  <c r="P2792" i="1"/>
  <c r="Q2792" i="1"/>
  <c r="A2793" i="1"/>
  <c r="C2793" i="1"/>
  <c r="L2793" i="1"/>
  <c r="M2793" i="1"/>
  <c r="N2793" i="1"/>
  <c r="O2793" i="1"/>
  <c r="P2793" i="1"/>
  <c r="Q2793" i="1"/>
  <c r="A2794" i="1"/>
  <c r="C2794" i="1"/>
  <c r="L2794" i="1"/>
  <c r="M2794" i="1"/>
  <c r="N2794" i="1"/>
  <c r="O2794" i="1"/>
  <c r="P2794" i="1"/>
  <c r="Q2794" i="1"/>
  <c r="A2795" i="1"/>
  <c r="C2795" i="1"/>
  <c r="L2795" i="1"/>
  <c r="M2795" i="1"/>
  <c r="N2795" i="1"/>
  <c r="O2795" i="1"/>
  <c r="P2795" i="1"/>
  <c r="Q2795" i="1"/>
  <c r="A2796" i="1"/>
  <c r="C2796" i="1"/>
  <c r="L2796" i="1"/>
  <c r="M2796" i="1"/>
  <c r="N2796" i="1"/>
  <c r="O2796" i="1"/>
  <c r="P2796" i="1"/>
  <c r="Q2796" i="1"/>
  <c r="A2797" i="1"/>
  <c r="C2797" i="1"/>
  <c r="L2797" i="1"/>
  <c r="M2797" i="1"/>
  <c r="N2797" i="1"/>
  <c r="O2797" i="1"/>
  <c r="P2797" i="1"/>
  <c r="Q2797" i="1"/>
  <c r="A2798" i="1"/>
  <c r="C2798" i="1"/>
  <c r="L2798" i="1"/>
  <c r="M2798" i="1"/>
  <c r="N2798" i="1"/>
  <c r="O2798" i="1"/>
  <c r="P2798" i="1"/>
  <c r="Q2798" i="1"/>
  <c r="A2799" i="1"/>
  <c r="C2799" i="1"/>
  <c r="L2799" i="1"/>
  <c r="M2799" i="1"/>
  <c r="N2799" i="1"/>
  <c r="O2799" i="1"/>
  <c r="P2799" i="1"/>
  <c r="Q2799" i="1"/>
  <c r="A2800" i="1"/>
  <c r="C2800" i="1"/>
  <c r="L2800" i="1"/>
  <c r="M2800" i="1"/>
  <c r="N2800" i="1"/>
  <c r="O2800" i="1"/>
  <c r="P2800" i="1"/>
  <c r="Q2800" i="1"/>
  <c r="A2801" i="1"/>
  <c r="C2801" i="1"/>
  <c r="L2801" i="1"/>
  <c r="M2801" i="1"/>
  <c r="N2801" i="1"/>
  <c r="O2801" i="1"/>
  <c r="P2801" i="1"/>
  <c r="Q2801" i="1"/>
  <c r="A2802" i="1"/>
  <c r="C2802" i="1"/>
  <c r="L2802" i="1"/>
  <c r="M2802" i="1"/>
  <c r="N2802" i="1"/>
  <c r="O2802" i="1"/>
  <c r="P2802" i="1"/>
  <c r="Q2802" i="1"/>
  <c r="A2803" i="1"/>
  <c r="C2803" i="1"/>
  <c r="L2803" i="1"/>
  <c r="M2803" i="1"/>
  <c r="N2803" i="1"/>
  <c r="O2803" i="1"/>
  <c r="P2803" i="1"/>
  <c r="Q2803" i="1"/>
  <c r="A2804" i="1"/>
  <c r="C2804" i="1"/>
  <c r="L2804" i="1"/>
  <c r="M2804" i="1"/>
  <c r="N2804" i="1"/>
  <c r="O2804" i="1"/>
  <c r="P2804" i="1"/>
  <c r="Q2804" i="1"/>
  <c r="A2805" i="1"/>
  <c r="C2805" i="1"/>
  <c r="L2805" i="1"/>
  <c r="M2805" i="1"/>
  <c r="N2805" i="1"/>
  <c r="O2805" i="1"/>
  <c r="P2805" i="1"/>
  <c r="Q2805" i="1"/>
  <c r="A2806" i="1"/>
  <c r="C2806" i="1"/>
  <c r="L2806" i="1"/>
  <c r="M2806" i="1"/>
  <c r="N2806" i="1"/>
  <c r="O2806" i="1"/>
  <c r="P2806" i="1"/>
  <c r="Q2806" i="1"/>
  <c r="A2807" i="1"/>
  <c r="C2807" i="1"/>
  <c r="L2807" i="1"/>
  <c r="M2807" i="1"/>
  <c r="N2807" i="1"/>
  <c r="O2807" i="1"/>
  <c r="P2807" i="1"/>
  <c r="Q2807" i="1"/>
  <c r="A2808" i="1"/>
  <c r="C2808" i="1"/>
  <c r="L2808" i="1"/>
  <c r="M2808" i="1"/>
  <c r="N2808" i="1"/>
  <c r="O2808" i="1"/>
  <c r="P2808" i="1"/>
  <c r="Q2808" i="1"/>
  <c r="A2809" i="1"/>
  <c r="C2809" i="1"/>
  <c r="L2809" i="1"/>
  <c r="M2809" i="1"/>
  <c r="N2809" i="1"/>
  <c r="O2809" i="1"/>
  <c r="P2809" i="1"/>
  <c r="Q2809" i="1"/>
  <c r="A2810" i="1"/>
  <c r="C2810" i="1"/>
  <c r="L2810" i="1"/>
  <c r="M2810" i="1"/>
  <c r="N2810" i="1"/>
  <c r="O2810" i="1"/>
  <c r="P2810" i="1"/>
  <c r="Q2810" i="1"/>
  <c r="A2811" i="1"/>
  <c r="C2811" i="1"/>
  <c r="L2811" i="1"/>
  <c r="M2811" i="1"/>
  <c r="N2811" i="1"/>
  <c r="O2811" i="1"/>
  <c r="P2811" i="1"/>
  <c r="Q2811" i="1"/>
  <c r="A2812" i="1"/>
  <c r="C2812" i="1"/>
  <c r="L2812" i="1"/>
  <c r="M2812" i="1"/>
  <c r="N2812" i="1"/>
  <c r="O2812" i="1"/>
  <c r="P2812" i="1"/>
  <c r="Q2812" i="1"/>
  <c r="A2813" i="1"/>
  <c r="C2813" i="1"/>
  <c r="L2813" i="1"/>
  <c r="M2813" i="1"/>
  <c r="N2813" i="1"/>
  <c r="O2813" i="1"/>
  <c r="P2813" i="1"/>
  <c r="Q2813" i="1"/>
  <c r="A2814" i="1"/>
  <c r="C2814" i="1"/>
  <c r="L2814" i="1"/>
  <c r="M2814" i="1"/>
  <c r="N2814" i="1"/>
  <c r="O2814" i="1"/>
  <c r="P2814" i="1"/>
  <c r="Q2814" i="1"/>
  <c r="A2815" i="1"/>
  <c r="C2815" i="1"/>
  <c r="L2815" i="1"/>
  <c r="M2815" i="1"/>
  <c r="N2815" i="1"/>
  <c r="O2815" i="1"/>
  <c r="P2815" i="1"/>
  <c r="Q2815" i="1"/>
  <c r="A2816" i="1"/>
  <c r="C2816" i="1"/>
  <c r="L2816" i="1"/>
  <c r="M2816" i="1"/>
  <c r="N2816" i="1"/>
  <c r="O2816" i="1"/>
  <c r="P2816" i="1"/>
  <c r="Q2816" i="1"/>
  <c r="A2817" i="1"/>
  <c r="C2817" i="1"/>
  <c r="L2817" i="1"/>
  <c r="M2817" i="1"/>
  <c r="N2817" i="1"/>
  <c r="O2817" i="1"/>
  <c r="P2817" i="1"/>
  <c r="Q2817" i="1"/>
  <c r="A2818" i="1"/>
  <c r="C2818" i="1"/>
  <c r="L2818" i="1"/>
  <c r="M2818" i="1"/>
  <c r="N2818" i="1"/>
  <c r="O2818" i="1"/>
  <c r="P2818" i="1"/>
  <c r="Q2818" i="1"/>
  <c r="A2819" i="1"/>
  <c r="C2819" i="1"/>
  <c r="L2819" i="1"/>
  <c r="M2819" i="1"/>
  <c r="N2819" i="1"/>
  <c r="O2819" i="1"/>
  <c r="P2819" i="1"/>
  <c r="Q2819" i="1"/>
  <c r="A2820" i="1"/>
  <c r="C2820" i="1"/>
  <c r="L2820" i="1"/>
  <c r="M2820" i="1"/>
  <c r="N2820" i="1"/>
  <c r="O2820" i="1"/>
  <c r="P2820" i="1"/>
  <c r="Q2820" i="1"/>
  <c r="A2821" i="1"/>
  <c r="C2821" i="1"/>
  <c r="L2821" i="1"/>
  <c r="M2821" i="1"/>
  <c r="N2821" i="1"/>
  <c r="O2821" i="1"/>
  <c r="P2821" i="1"/>
  <c r="Q2821" i="1"/>
  <c r="A2822" i="1"/>
  <c r="C2822" i="1"/>
  <c r="L2822" i="1"/>
  <c r="M2822" i="1"/>
  <c r="N2822" i="1"/>
  <c r="O2822" i="1"/>
  <c r="P2822" i="1"/>
  <c r="Q2822" i="1"/>
  <c r="A2823" i="1"/>
  <c r="C2823" i="1"/>
  <c r="L2823" i="1"/>
  <c r="M2823" i="1"/>
  <c r="N2823" i="1"/>
  <c r="O2823" i="1"/>
  <c r="P2823" i="1"/>
  <c r="Q2823" i="1"/>
  <c r="A2824" i="1"/>
  <c r="C2824" i="1"/>
  <c r="L2824" i="1"/>
  <c r="M2824" i="1"/>
  <c r="N2824" i="1"/>
  <c r="O2824" i="1"/>
  <c r="P2824" i="1"/>
  <c r="Q2824" i="1"/>
  <c r="A2825" i="1"/>
  <c r="C2825" i="1"/>
  <c r="L2825" i="1"/>
  <c r="M2825" i="1"/>
  <c r="N2825" i="1"/>
  <c r="O2825" i="1"/>
  <c r="P2825" i="1"/>
  <c r="Q2825" i="1"/>
  <c r="A2826" i="1"/>
  <c r="C2826" i="1"/>
  <c r="L2826" i="1"/>
  <c r="M2826" i="1"/>
  <c r="N2826" i="1"/>
  <c r="O2826" i="1"/>
  <c r="P2826" i="1"/>
  <c r="Q2826" i="1"/>
  <c r="A2827" i="1"/>
  <c r="C2827" i="1"/>
  <c r="L2827" i="1"/>
  <c r="M2827" i="1"/>
  <c r="N2827" i="1"/>
  <c r="O2827" i="1"/>
  <c r="P2827" i="1"/>
  <c r="Q2827" i="1"/>
  <c r="A2828" i="1"/>
  <c r="C2828" i="1"/>
  <c r="L2828" i="1"/>
  <c r="M2828" i="1"/>
  <c r="N2828" i="1"/>
  <c r="O2828" i="1"/>
  <c r="P2828" i="1"/>
  <c r="Q2828" i="1"/>
  <c r="A2829" i="1"/>
  <c r="C2829" i="1"/>
  <c r="L2829" i="1"/>
  <c r="M2829" i="1"/>
  <c r="N2829" i="1"/>
  <c r="O2829" i="1"/>
  <c r="P2829" i="1"/>
  <c r="Q2829" i="1"/>
  <c r="A2830" i="1"/>
  <c r="C2830" i="1"/>
  <c r="L2830" i="1"/>
  <c r="M2830" i="1"/>
  <c r="N2830" i="1"/>
  <c r="O2830" i="1"/>
  <c r="P2830" i="1"/>
  <c r="Q2830" i="1"/>
  <c r="A2831" i="1"/>
  <c r="C2831" i="1"/>
  <c r="L2831" i="1"/>
  <c r="M2831" i="1"/>
  <c r="N2831" i="1"/>
  <c r="O2831" i="1"/>
  <c r="P2831" i="1"/>
  <c r="Q2831" i="1"/>
  <c r="A2832" i="1"/>
  <c r="C2832" i="1"/>
  <c r="L2832" i="1"/>
  <c r="M2832" i="1"/>
  <c r="N2832" i="1"/>
  <c r="O2832" i="1"/>
  <c r="P2832" i="1"/>
  <c r="Q2832" i="1"/>
  <c r="A2833" i="1"/>
  <c r="C2833" i="1"/>
  <c r="L2833" i="1"/>
  <c r="M2833" i="1"/>
  <c r="N2833" i="1"/>
  <c r="O2833" i="1"/>
  <c r="P2833" i="1"/>
  <c r="Q2833" i="1"/>
  <c r="A2834" i="1"/>
  <c r="C2834" i="1"/>
  <c r="L2834" i="1"/>
  <c r="M2834" i="1"/>
  <c r="N2834" i="1"/>
  <c r="O2834" i="1"/>
  <c r="P2834" i="1"/>
  <c r="Q2834" i="1"/>
  <c r="A2835" i="1"/>
  <c r="C2835" i="1"/>
  <c r="L2835" i="1"/>
  <c r="M2835" i="1"/>
  <c r="N2835" i="1"/>
  <c r="O2835" i="1"/>
  <c r="P2835" i="1"/>
  <c r="Q2835" i="1"/>
  <c r="A2836" i="1"/>
  <c r="C2836" i="1"/>
  <c r="L2836" i="1"/>
  <c r="M2836" i="1"/>
  <c r="N2836" i="1"/>
  <c r="O2836" i="1"/>
  <c r="P2836" i="1"/>
  <c r="Q2836" i="1"/>
  <c r="A2837" i="1"/>
  <c r="C2837" i="1"/>
  <c r="L2837" i="1"/>
  <c r="M2837" i="1"/>
  <c r="N2837" i="1"/>
  <c r="O2837" i="1"/>
  <c r="P2837" i="1"/>
  <c r="Q2837" i="1"/>
  <c r="A2838" i="1"/>
  <c r="C2838" i="1"/>
  <c r="L2838" i="1"/>
  <c r="M2838" i="1"/>
  <c r="N2838" i="1"/>
  <c r="O2838" i="1"/>
  <c r="P2838" i="1"/>
  <c r="Q2838" i="1"/>
  <c r="A2839" i="1"/>
  <c r="C2839" i="1"/>
  <c r="L2839" i="1"/>
  <c r="M2839" i="1"/>
  <c r="N2839" i="1"/>
  <c r="O2839" i="1"/>
  <c r="P2839" i="1"/>
  <c r="Q2839" i="1"/>
  <c r="A2840" i="1"/>
  <c r="C2840" i="1"/>
  <c r="L2840" i="1"/>
  <c r="M2840" i="1"/>
  <c r="N2840" i="1"/>
  <c r="O2840" i="1"/>
  <c r="P2840" i="1"/>
  <c r="Q2840" i="1"/>
  <c r="A2841" i="1"/>
  <c r="C2841" i="1"/>
  <c r="L2841" i="1"/>
  <c r="M2841" i="1"/>
  <c r="N2841" i="1"/>
  <c r="O2841" i="1"/>
  <c r="P2841" i="1"/>
  <c r="Q2841" i="1"/>
  <c r="A2842" i="1"/>
  <c r="C2842" i="1"/>
  <c r="L2842" i="1"/>
  <c r="M2842" i="1"/>
  <c r="N2842" i="1"/>
  <c r="O2842" i="1"/>
  <c r="P2842" i="1"/>
  <c r="Q2842" i="1"/>
  <c r="A2843" i="1"/>
  <c r="C2843" i="1"/>
  <c r="L2843" i="1"/>
  <c r="M2843" i="1"/>
  <c r="N2843" i="1"/>
  <c r="O2843" i="1"/>
  <c r="P2843" i="1"/>
  <c r="Q2843" i="1"/>
  <c r="A2844" i="1"/>
  <c r="C2844" i="1"/>
  <c r="L2844" i="1"/>
  <c r="M2844" i="1"/>
  <c r="N2844" i="1"/>
  <c r="O2844" i="1"/>
  <c r="P2844" i="1"/>
  <c r="Q2844" i="1"/>
  <c r="A2845" i="1"/>
  <c r="C2845" i="1"/>
  <c r="L2845" i="1"/>
  <c r="M2845" i="1"/>
  <c r="N2845" i="1"/>
  <c r="O2845" i="1"/>
  <c r="P2845" i="1"/>
  <c r="Q2845" i="1"/>
  <c r="A2846" i="1"/>
  <c r="C2846" i="1"/>
  <c r="L2846" i="1"/>
  <c r="M2846" i="1"/>
  <c r="N2846" i="1"/>
  <c r="O2846" i="1"/>
  <c r="P2846" i="1"/>
  <c r="Q2846" i="1"/>
  <c r="A2847" i="1"/>
  <c r="C2847" i="1"/>
  <c r="L2847" i="1"/>
  <c r="M2847" i="1"/>
  <c r="N2847" i="1"/>
  <c r="O2847" i="1"/>
  <c r="P2847" i="1"/>
  <c r="Q2847" i="1"/>
  <c r="A2848" i="1"/>
  <c r="C2848" i="1"/>
  <c r="L2848" i="1"/>
  <c r="M2848" i="1"/>
  <c r="N2848" i="1"/>
  <c r="O2848" i="1"/>
  <c r="P2848" i="1"/>
  <c r="Q2848" i="1"/>
  <c r="A2849" i="1"/>
  <c r="C2849" i="1"/>
  <c r="L2849" i="1"/>
  <c r="M2849" i="1"/>
  <c r="N2849" i="1"/>
  <c r="O2849" i="1"/>
  <c r="P2849" i="1"/>
  <c r="Q2849" i="1"/>
  <c r="A2850" i="1"/>
  <c r="C2850" i="1"/>
  <c r="L2850" i="1"/>
  <c r="M2850" i="1"/>
  <c r="N2850" i="1"/>
  <c r="O2850" i="1"/>
  <c r="P2850" i="1"/>
  <c r="Q2850" i="1"/>
  <c r="A2851" i="1"/>
  <c r="C2851" i="1"/>
  <c r="L2851" i="1"/>
  <c r="M2851" i="1"/>
  <c r="N2851" i="1"/>
  <c r="O2851" i="1"/>
  <c r="P2851" i="1"/>
  <c r="Q2851" i="1"/>
  <c r="A2852" i="1"/>
  <c r="C2852" i="1"/>
  <c r="L2852" i="1"/>
  <c r="M2852" i="1"/>
  <c r="N2852" i="1"/>
  <c r="O2852" i="1"/>
  <c r="P2852" i="1"/>
  <c r="Q2852" i="1"/>
  <c r="A2853" i="1"/>
  <c r="C2853" i="1"/>
  <c r="L2853" i="1"/>
  <c r="M2853" i="1"/>
  <c r="N2853" i="1"/>
  <c r="O2853" i="1"/>
  <c r="P2853" i="1"/>
  <c r="Q2853" i="1"/>
  <c r="A2854" i="1"/>
  <c r="C2854" i="1"/>
  <c r="L2854" i="1"/>
  <c r="M2854" i="1"/>
  <c r="N2854" i="1"/>
  <c r="O2854" i="1"/>
  <c r="P2854" i="1"/>
  <c r="Q2854" i="1"/>
  <c r="A2855" i="1"/>
  <c r="C2855" i="1"/>
  <c r="L2855" i="1"/>
  <c r="M2855" i="1"/>
  <c r="N2855" i="1"/>
  <c r="O2855" i="1"/>
  <c r="P2855" i="1"/>
  <c r="Q2855" i="1"/>
  <c r="A2856" i="1"/>
  <c r="C2856" i="1"/>
  <c r="L2856" i="1"/>
  <c r="M2856" i="1"/>
  <c r="N2856" i="1"/>
  <c r="O2856" i="1"/>
  <c r="P2856" i="1"/>
  <c r="Q2856" i="1"/>
  <c r="A2857" i="1"/>
  <c r="C2857" i="1"/>
  <c r="L2857" i="1"/>
  <c r="M2857" i="1"/>
  <c r="N2857" i="1"/>
  <c r="O2857" i="1"/>
  <c r="P2857" i="1"/>
  <c r="Q2857" i="1"/>
  <c r="A2858" i="1"/>
  <c r="C2858" i="1"/>
  <c r="L2858" i="1"/>
  <c r="M2858" i="1"/>
  <c r="N2858" i="1"/>
  <c r="O2858" i="1"/>
  <c r="P2858" i="1"/>
  <c r="Q2858" i="1"/>
  <c r="A2859" i="1"/>
  <c r="C2859" i="1"/>
  <c r="L2859" i="1"/>
  <c r="M2859" i="1"/>
  <c r="N2859" i="1"/>
  <c r="O2859" i="1"/>
  <c r="P2859" i="1"/>
  <c r="Q2859" i="1"/>
  <c r="A2860" i="1"/>
  <c r="C2860" i="1"/>
  <c r="L2860" i="1"/>
  <c r="M2860" i="1"/>
  <c r="N2860" i="1"/>
  <c r="O2860" i="1"/>
  <c r="P2860" i="1"/>
  <c r="Q2860" i="1"/>
  <c r="A2861" i="1"/>
  <c r="C2861" i="1"/>
  <c r="L2861" i="1"/>
  <c r="M2861" i="1"/>
  <c r="N2861" i="1"/>
  <c r="O2861" i="1"/>
  <c r="P2861" i="1"/>
  <c r="Q2861" i="1"/>
  <c r="A2862" i="1"/>
  <c r="C2862" i="1"/>
  <c r="L2862" i="1"/>
  <c r="M2862" i="1"/>
  <c r="N2862" i="1"/>
  <c r="O2862" i="1"/>
  <c r="P2862" i="1"/>
  <c r="Q2862" i="1"/>
  <c r="A2863" i="1"/>
  <c r="C2863" i="1"/>
  <c r="L2863" i="1"/>
  <c r="M2863" i="1"/>
  <c r="N2863" i="1"/>
  <c r="O2863" i="1"/>
  <c r="P2863" i="1"/>
  <c r="Q2863" i="1"/>
  <c r="A2864" i="1"/>
  <c r="C2864" i="1"/>
  <c r="L2864" i="1"/>
  <c r="M2864" i="1"/>
  <c r="N2864" i="1"/>
  <c r="O2864" i="1"/>
  <c r="P2864" i="1"/>
  <c r="Q2864" i="1"/>
  <c r="A2865" i="1"/>
  <c r="C2865" i="1"/>
  <c r="L2865" i="1"/>
  <c r="M2865" i="1"/>
  <c r="N2865" i="1"/>
  <c r="O2865" i="1"/>
  <c r="P2865" i="1"/>
  <c r="Q2865" i="1"/>
  <c r="A2866" i="1"/>
  <c r="C2866" i="1"/>
  <c r="L2866" i="1"/>
  <c r="M2866" i="1"/>
  <c r="N2866" i="1"/>
  <c r="O2866" i="1"/>
  <c r="P2866" i="1"/>
  <c r="Q2866" i="1"/>
  <c r="A2867" i="1"/>
  <c r="C2867" i="1"/>
  <c r="L2867" i="1"/>
  <c r="M2867" i="1"/>
  <c r="N2867" i="1"/>
  <c r="O2867" i="1"/>
  <c r="P2867" i="1"/>
  <c r="Q2867" i="1"/>
  <c r="A2868" i="1"/>
  <c r="C2868" i="1"/>
  <c r="L2868" i="1"/>
  <c r="M2868" i="1"/>
  <c r="N2868" i="1"/>
  <c r="O2868" i="1"/>
  <c r="P2868" i="1"/>
  <c r="Q2868" i="1"/>
  <c r="A2869" i="1"/>
  <c r="C2869" i="1"/>
  <c r="L2869" i="1"/>
  <c r="M2869" i="1"/>
  <c r="N2869" i="1"/>
  <c r="O2869" i="1"/>
  <c r="P2869" i="1"/>
  <c r="Q2869" i="1"/>
  <c r="A2870" i="1"/>
  <c r="C2870" i="1"/>
  <c r="L2870" i="1"/>
  <c r="M2870" i="1"/>
  <c r="N2870" i="1"/>
  <c r="O2870" i="1"/>
  <c r="P2870" i="1"/>
  <c r="Q2870" i="1"/>
  <c r="A2871" i="1"/>
  <c r="C2871" i="1"/>
  <c r="L2871" i="1"/>
  <c r="M2871" i="1"/>
  <c r="N2871" i="1"/>
  <c r="O2871" i="1"/>
  <c r="P2871" i="1"/>
  <c r="Q2871" i="1"/>
  <c r="A2872" i="1"/>
  <c r="C2872" i="1"/>
  <c r="L2872" i="1"/>
  <c r="M2872" i="1"/>
  <c r="N2872" i="1"/>
  <c r="O2872" i="1"/>
  <c r="P2872" i="1"/>
  <c r="Q2872" i="1"/>
  <c r="A2873" i="1"/>
  <c r="C2873" i="1"/>
  <c r="L2873" i="1"/>
  <c r="M2873" i="1"/>
  <c r="N2873" i="1"/>
  <c r="O2873" i="1"/>
  <c r="P2873" i="1"/>
  <c r="Q2873" i="1"/>
  <c r="A2874" i="1"/>
  <c r="C2874" i="1"/>
  <c r="L2874" i="1"/>
  <c r="M2874" i="1"/>
  <c r="N2874" i="1"/>
  <c r="O2874" i="1"/>
  <c r="P2874" i="1"/>
  <c r="Q2874" i="1"/>
  <c r="A2875" i="1"/>
  <c r="C2875" i="1"/>
  <c r="L2875" i="1"/>
  <c r="M2875" i="1"/>
  <c r="N2875" i="1"/>
  <c r="O2875" i="1"/>
  <c r="P2875" i="1"/>
  <c r="Q2875" i="1"/>
  <c r="A2876" i="1"/>
  <c r="C2876" i="1"/>
  <c r="L2876" i="1"/>
  <c r="M2876" i="1"/>
  <c r="N2876" i="1"/>
  <c r="O2876" i="1"/>
  <c r="P2876" i="1"/>
  <c r="Q2876" i="1"/>
  <c r="A2877" i="1"/>
  <c r="C2877" i="1"/>
  <c r="L2877" i="1"/>
  <c r="M2877" i="1"/>
  <c r="N2877" i="1"/>
  <c r="O2877" i="1"/>
  <c r="P2877" i="1"/>
  <c r="Q2877" i="1"/>
  <c r="A2878" i="1"/>
  <c r="C2878" i="1"/>
  <c r="L2878" i="1"/>
  <c r="M2878" i="1"/>
  <c r="N2878" i="1"/>
  <c r="O2878" i="1"/>
  <c r="P2878" i="1"/>
  <c r="Q2878" i="1"/>
  <c r="A2879" i="1"/>
  <c r="C2879" i="1"/>
  <c r="L2879" i="1"/>
  <c r="M2879" i="1"/>
  <c r="N2879" i="1"/>
  <c r="O2879" i="1"/>
  <c r="P2879" i="1"/>
  <c r="Q2879" i="1"/>
  <c r="A2880" i="1"/>
  <c r="C2880" i="1"/>
  <c r="L2880" i="1"/>
  <c r="M2880" i="1"/>
  <c r="N2880" i="1"/>
  <c r="O2880" i="1"/>
  <c r="P2880" i="1"/>
  <c r="Q2880" i="1"/>
  <c r="A2881" i="1"/>
  <c r="C2881" i="1"/>
  <c r="L2881" i="1"/>
  <c r="M2881" i="1"/>
  <c r="N2881" i="1"/>
  <c r="O2881" i="1"/>
  <c r="P2881" i="1"/>
  <c r="Q2881" i="1"/>
  <c r="A2882" i="1"/>
  <c r="C2882" i="1"/>
  <c r="L2882" i="1"/>
  <c r="M2882" i="1"/>
  <c r="N2882" i="1"/>
  <c r="O2882" i="1"/>
  <c r="P2882" i="1"/>
  <c r="Q2882" i="1"/>
  <c r="A2883" i="1"/>
  <c r="C2883" i="1"/>
  <c r="L2883" i="1"/>
  <c r="M2883" i="1"/>
  <c r="N2883" i="1"/>
  <c r="O2883" i="1"/>
  <c r="P2883" i="1"/>
  <c r="Q2883" i="1"/>
  <c r="A2884" i="1"/>
  <c r="C2884" i="1"/>
  <c r="L2884" i="1"/>
  <c r="M2884" i="1"/>
  <c r="N2884" i="1"/>
  <c r="O2884" i="1"/>
  <c r="P2884" i="1"/>
  <c r="Q2884" i="1"/>
  <c r="A2885" i="1"/>
  <c r="C2885" i="1"/>
  <c r="L2885" i="1"/>
  <c r="M2885" i="1"/>
  <c r="N2885" i="1"/>
  <c r="O2885" i="1"/>
  <c r="P2885" i="1"/>
  <c r="Q2885" i="1"/>
  <c r="A2886" i="1"/>
  <c r="C2886" i="1"/>
  <c r="L2886" i="1"/>
  <c r="M2886" i="1"/>
  <c r="N2886" i="1"/>
  <c r="O2886" i="1"/>
  <c r="P2886" i="1"/>
  <c r="Q2886" i="1"/>
  <c r="A2887" i="1"/>
  <c r="C2887" i="1"/>
  <c r="L2887" i="1"/>
  <c r="M2887" i="1"/>
  <c r="N2887" i="1"/>
  <c r="O2887" i="1"/>
  <c r="P2887" i="1"/>
  <c r="Q2887" i="1"/>
  <c r="A2888" i="1"/>
  <c r="C2888" i="1"/>
  <c r="L2888" i="1"/>
  <c r="M2888" i="1"/>
  <c r="N2888" i="1"/>
  <c r="O2888" i="1"/>
  <c r="P2888" i="1"/>
  <c r="Q2888" i="1"/>
  <c r="A2889" i="1"/>
  <c r="C2889" i="1"/>
  <c r="L2889" i="1"/>
  <c r="M2889" i="1"/>
  <c r="N2889" i="1"/>
  <c r="O2889" i="1"/>
  <c r="P2889" i="1"/>
  <c r="Q2889" i="1"/>
  <c r="A2890" i="1"/>
  <c r="C2890" i="1"/>
  <c r="L2890" i="1"/>
  <c r="M2890" i="1"/>
  <c r="N2890" i="1"/>
  <c r="O2890" i="1"/>
  <c r="P2890" i="1"/>
  <c r="Q2890" i="1"/>
  <c r="A2891" i="1"/>
  <c r="C2891" i="1"/>
  <c r="L2891" i="1"/>
  <c r="M2891" i="1"/>
  <c r="N2891" i="1"/>
  <c r="O2891" i="1"/>
  <c r="P2891" i="1"/>
  <c r="Q2891" i="1"/>
  <c r="A2892" i="1"/>
  <c r="C2892" i="1"/>
  <c r="L2892" i="1"/>
  <c r="M2892" i="1"/>
  <c r="N2892" i="1"/>
  <c r="O2892" i="1"/>
  <c r="P2892" i="1"/>
  <c r="Q2892" i="1"/>
  <c r="A2893" i="1"/>
  <c r="C2893" i="1"/>
  <c r="L2893" i="1"/>
  <c r="M2893" i="1"/>
  <c r="N2893" i="1"/>
  <c r="O2893" i="1"/>
  <c r="P2893" i="1"/>
  <c r="Q2893" i="1"/>
  <c r="A2894" i="1"/>
  <c r="C2894" i="1"/>
  <c r="L2894" i="1"/>
  <c r="M2894" i="1"/>
  <c r="N2894" i="1"/>
  <c r="O2894" i="1"/>
  <c r="P2894" i="1"/>
  <c r="Q2894" i="1"/>
  <c r="A2895" i="1"/>
  <c r="C2895" i="1"/>
  <c r="L2895" i="1"/>
  <c r="M2895" i="1"/>
  <c r="N2895" i="1"/>
  <c r="O2895" i="1"/>
  <c r="P2895" i="1"/>
  <c r="Q2895" i="1"/>
  <c r="A2896" i="1"/>
  <c r="C2896" i="1"/>
  <c r="L2896" i="1"/>
  <c r="M2896" i="1"/>
  <c r="N2896" i="1"/>
  <c r="O2896" i="1"/>
  <c r="P2896" i="1"/>
  <c r="Q2896" i="1"/>
  <c r="A2897" i="1"/>
  <c r="C2897" i="1"/>
  <c r="L2897" i="1"/>
  <c r="M2897" i="1"/>
  <c r="N2897" i="1"/>
  <c r="O2897" i="1"/>
  <c r="P2897" i="1"/>
  <c r="Q2897" i="1"/>
  <c r="A2898" i="1"/>
  <c r="C2898" i="1"/>
  <c r="L2898" i="1"/>
  <c r="M2898" i="1"/>
  <c r="N2898" i="1"/>
  <c r="O2898" i="1"/>
  <c r="P2898" i="1"/>
  <c r="Q2898" i="1"/>
  <c r="A2899" i="1"/>
  <c r="C2899" i="1"/>
  <c r="L2899" i="1"/>
  <c r="M2899" i="1"/>
  <c r="N2899" i="1"/>
  <c r="O2899" i="1"/>
  <c r="P2899" i="1"/>
  <c r="Q2899" i="1"/>
  <c r="A2900" i="1"/>
  <c r="C2900" i="1"/>
  <c r="L2900" i="1"/>
  <c r="M2900" i="1"/>
  <c r="N2900" i="1"/>
  <c r="O2900" i="1"/>
  <c r="P2900" i="1"/>
  <c r="Q2900" i="1"/>
  <c r="A2901" i="1"/>
  <c r="C2901" i="1"/>
  <c r="L2901" i="1"/>
  <c r="M2901" i="1"/>
  <c r="N2901" i="1"/>
  <c r="O2901" i="1"/>
  <c r="P2901" i="1"/>
  <c r="Q2901" i="1"/>
  <c r="A2902" i="1"/>
  <c r="C2902" i="1"/>
  <c r="L2902" i="1"/>
  <c r="M2902" i="1"/>
  <c r="N2902" i="1"/>
  <c r="O2902" i="1"/>
  <c r="P2902" i="1"/>
  <c r="Q2902" i="1"/>
  <c r="A2903" i="1"/>
  <c r="C2903" i="1"/>
  <c r="L2903" i="1"/>
  <c r="M2903" i="1"/>
  <c r="N2903" i="1"/>
  <c r="O2903" i="1"/>
  <c r="P2903" i="1"/>
  <c r="Q2903" i="1"/>
  <c r="A2904" i="1"/>
  <c r="C2904" i="1"/>
  <c r="L2904" i="1"/>
  <c r="M2904" i="1"/>
  <c r="N2904" i="1"/>
  <c r="O2904" i="1"/>
  <c r="P2904" i="1"/>
  <c r="Q2904" i="1"/>
  <c r="A2905" i="1"/>
  <c r="C2905" i="1"/>
  <c r="L2905" i="1"/>
  <c r="M2905" i="1"/>
  <c r="N2905" i="1"/>
  <c r="O2905" i="1"/>
  <c r="P2905" i="1"/>
  <c r="Q2905" i="1"/>
  <c r="A2906" i="1"/>
  <c r="C2906" i="1"/>
  <c r="L2906" i="1"/>
  <c r="M2906" i="1"/>
  <c r="N2906" i="1"/>
  <c r="O2906" i="1"/>
  <c r="P2906" i="1"/>
  <c r="Q2906" i="1"/>
  <c r="A2907" i="1"/>
  <c r="C2907" i="1"/>
  <c r="L2907" i="1"/>
  <c r="M2907" i="1"/>
  <c r="N2907" i="1"/>
  <c r="O2907" i="1"/>
  <c r="P2907" i="1"/>
  <c r="Q2907" i="1"/>
  <c r="A2908" i="1"/>
  <c r="C2908" i="1"/>
  <c r="L2908" i="1"/>
  <c r="M2908" i="1"/>
  <c r="N2908" i="1"/>
  <c r="O2908" i="1"/>
  <c r="P2908" i="1"/>
  <c r="Q2908" i="1"/>
  <c r="A2909" i="1"/>
  <c r="C2909" i="1"/>
  <c r="L2909" i="1"/>
  <c r="M2909" i="1"/>
  <c r="N2909" i="1"/>
  <c r="O2909" i="1"/>
  <c r="P2909" i="1"/>
  <c r="Q2909" i="1"/>
  <c r="A2910" i="1"/>
  <c r="C2910" i="1"/>
  <c r="L2910" i="1"/>
  <c r="M2910" i="1"/>
  <c r="N2910" i="1"/>
  <c r="O2910" i="1"/>
  <c r="P2910" i="1"/>
  <c r="Q2910" i="1"/>
  <c r="A2911" i="1"/>
  <c r="C2911" i="1"/>
  <c r="L2911" i="1"/>
  <c r="M2911" i="1"/>
  <c r="N2911" i="1"/>
  <c r="O2911" i="1"/>
  <c r="P2911" i="1"/>
  <c r="Q2911" i="1"/>
  <c r="A2912" i="1"/>
  <c r="C2912" i="1"/>
  <c r="L2912" i="1"/>
  <c r="M2912" i="1"/>
  <c r="N2912" i="1"/>
  <c r="O2912" i="1"/>
  <c r="P2912" i="1"/>
  <c r="Q2912" i="1"/>
  <c r="A2913" i="1"/>
  <c r="C2913" i="1"/>
  <c r="L2913" i="1"/>
  <c r="M2913" i="1"/>
  <c r="N2913" i="1"/>
  <c r="O2913" i="1"/>
  <c r="P2913" i="1"/>
  <c r="Q2913" i="1"/>
  <c r="A2914" i="1"/>
  <c r="C2914" i="1"/>
  <c r="L2914" i="1"/>
  <c r="M2914" i="1"/>
  <c r="N2914" i="1"/>
  <c r="O2914" i="1"/>
  <c r="P2914" i="1"/>
  <c r="Q2914" i="1"/>
  <c r="A2915" i="1"/>
  <c r="C2915" i="1"/>
  <c r="L2915" i="1"/>
  <c r="M2915" i="1"/>
  <c r="N2915" i="1"/>
  <c r="O2915" i="1"/>
  <c r="P2915" i="1"/>
  <c r="Q2915" i="1"/>
  <c r="A2916" i="1"/>
  <c r="C2916" i="1"/>
  <c r="L2916" i="1"/>
  <c r="M2916" i="1"/>
  <c r="N2916" i="1"/>
  <c r="O2916" i="1"/>
  <c r="P2916" i="1"/>
  <c r="Q2916" i="1"/>
  <c r="A2917" i="1"/>
  <c r="C2917" i="1"/>
  <c r="L2917" i="1"/>
  <c r="M2917" i="1"/>
  <c r="N2917" i="1"/>
  <c r="O2917" i="1"/>
  <c r="P2917" i="1"/>
  <c r="Q2917" i="1"/>
  <c r="A2918" i="1"/>
  <c r="C2918" i="1"/>
  <c r="L2918" i="1"/>
  <c r="M2918" i="1"/>
  <c r="N2918" i="1"/>
  <c r="O2918" i="1"/>
  <c r="P2918" i="1"/>
  <c r="Q2918" i="1"/>
  <c r="A2919" i="1"/>
  <c r="C2919" i="1"/>
  <c r="L2919" i="1"/>
  <c r="M2919" i="1"/>
  <c r="N2919" i="1"/>
  <c r="O2919" i="1"/>
  <c r="P2919" i="1"/>
  <c r="Q2919" i="1"/>
  <c r="A2920" i="1"/>
  <c r="C2920" i="1"/>
  <c r="L2920" i="1"/>
  <c r="M2920" i="1"/>
  <c r="N2920" i="1"/>
  <c r="O2920" i="1"/>
  <c r="P2920" i="1"/>
  <c r="Q2920" i="1"/>
  <c r="A2921" i="1"/>
  <c r="C2921" i="1"/>
  <c r="L2921" i="1"/>
  <c r="M2921" i="1"/>
  <c r="N2921" i="1"/>
  <c r="O2921" i="1"/>
  <c r="P2921" i="1"/>
  <c r="Q2921" i="1"/>
  <c r="A2922" i="1"/>
  <c r="C2922" i="1"/>
  <c r="L2922" i="1"/>
  <c r="M2922" i="1"/>
  <c r="N2922" i="1"/>
  <c r="O2922" i="1"/>
  <c r="P2922" i="1"/>
  <c r="Q2922" i="1"/>
  <c r="A2923" i="1"/>
  <c r="C2923" i="1"/>
  <c r="L2923" i="1"/>
  <c r="M2923" i="1"/>
  <c r="N2923" i="1"/>
  <c r="O2923" i="1"/>
  <c r="P2923" i="1"/>
  <c r="Q2923" i="1"/>
  <c r="A2924" i="1"/>
  <c r="C2924" i="1"/>
  <c r="L2924" i="1"/>
  <c r="M2924" i="1"/>
  <c r="N2924" i="1"/>
  <c r="O2924" i="1"/>
  <c r="P2924" i="1"/>
  <c r="Q2924" i="1"/>
  <c r="A2925" i="1"/>
  <c r="C2925" i="1"/>
  <c r="L2925" i="1"/>
  <c r="M2925" i="1"/>
  <c r="N2925" i="1"/>
  <c r="O2925" i="1"/>
  <c r="P2925" i="1"/>
  <c r="Q2925" i="1"/>
  <c r="A2926" i="1"/>
  <c r="C2926" i="1"/>
  <c r="L2926" i="1"/>
  <c r="M2926" i="1"/>
  <c r="N2926" i="1"/>
  <c r="O2926" i="1"/>
  <c r="P2926" i="1"/>
  <c r="Q2926" i="1"/>
  <c r="A2927" i="1"/>
  <c r="C2927" i="1"/>
  <c r="L2927" i="1"/>
  <c r="M2927" i="1"/>
  <c r="N2927" i="1"/>
  <c r="O2927" i="1"/>
  <c r="P2927" i="1"/>
  <c r="Q2927" i="1"/>
  <c r="A2928" i="1"/>
  <c r="C2928" i="1"/>
  <c r="L2928" i="1"/>
  <c r="M2928" i="1"/>
  <c r="N2928" i="1"/>
  <c r="O2928" i="1"/>
  <c r="P2928" i="1"/>
  <c r="Q2928" i="1"/>
  <c r="A2929" i="1"/>
  <c r="C2929" i="1"/>
  <c r="L2929" i="1"/>
  <c r="M2929" i="1"/>
  <c r="N2929" i="1"/>
  <c r="O2929" i="1"/>
  <c r="P2929" i="1"/>
  <c r="Q2929" i="1"/>
  <c r="A2930" i="1"/>
  <c r="C2930" i="1"/>
  <c r="L2930" i="1"/>
  <c r="M2930" i="1"/>
  <c r="N2930" i="1"/>
  <c r="O2930" i="1"/>
  <c r="P2930" i="1"/>
  <c r="Q2930" i="1"/>
  <c r="A2931" i="1"/>
  <c r="C2931" i="1"/>
  <c r="L2931" i="1"/>
  <c r="M2931" i="1"/>
  <c r="N2931" i="1"/>
  <c r="O2931" i="1"/>
  <c r="P2931" i="1"/>
  <c r="Q2931" i="1"/>
  <c r="A2932" i="1"/>
  <c r="C2932" i="1"/>
  <c r="L2932" i="1"/>
  <c r="M2932" i="1"/>
  <c r="N2932" i="1"/>
  <c r="O2932" i="1"/>
  <c r="P2932" i="1"/>
  <c r="Q2932" i="1"/>
  <c r="A2933" i="1"/>
  <c r="C2933" i="1"/>
  <c r="L2933" i="1"/>
  <c r="M2933" i="1"/>
  <c r="N2933" i="1"/>
  <c r="O2933" i="1"/>
  <c r="P2933" i="1"/>
  <c r="Q2933" i="1"/>
  <c r="A2934" i="1"/>
  <c r="C2934" i="1"/>
  <c r="L2934" i="1"/>
  <c r="M2934" i="1"/>
  <c r="N2934" i="1"/>
  <c r="O2934" i="1"/>
  <c r="P2934" i="1"/>
  <c r="Q2934" i="1"/>
  <c r="A2935" i="1"/>
  <c r="C2935" i="1"/>
  <c r="L2935" i="1"/>
  <c r="M2935" i="1"/>
  <c r="N2935" i="1"/>
  <c r="O2935" i="1"/>
  <c r="P2935" i="1"/>
  <c r="Q2935" i="1"/>
  <c r="A2936" i="1"/>
  <c r="C2936" i="1"/>
  <c r="L2936" i="1"/>
  <c r="M2936" i="1"/>
  <c r="N2936" i="1"/>
  <c r="O2936" i="1"/>
  <c r="P2936" i="1"/>
  <c r="Q2936" i="1"/>
  <c r="A2937" i="1"/>
  <c r="C2937" i="1"/>
  <c r="L2937" i="1"/>
  <c r="M2937" i="1"/>
  <c r="N2937" i="1"/>
  <c r="O2937" i="1"/>
  <c r="P2937" i="1"/>
  <c r="Q2937" i="1"/>
  <c r="A2938" i="1"/>
  <c r="C2938" i="1"/>
  <c r="L2938" i="1"/>
  <c r="M2938" i="1"/>
  <c r="N2938" i="1"/>
  <c r="O2938" i="1"/>
  <c r="P2938" i="1"/>
  <c r="Q2938" i="1"/>
  <c r="A2939" i="1"/>
  <c r="C2939" i="1"/>
  <c r="L2939" i="1"/>
  <c r="M2939" i="1"/>
  <c r="N2939" i="1"/>
  <c r="O2939" i="1"/>
  <c r="P2939" i="1"/>
  <c r="Q2939" i="1"/>
  <c r="A2940" i="1"/>
  <c r="C2940" i="1"/>
  <c r="L2940" i="1"/>
  <c r="M2940" i="1"/>
  <c r="N2940" i="1"/>
  <c r="O2940" i="1"/>
  <c r="P2940" i="1"/>
  <c r="Q2940" i="1"/>
  <c r="A2941" i="1"/>
  <c r="C2941" i="1"/>
  <c r="L2941" i="1"/>
  <c r="M2941" i="1"/>
  <c r="N2941" i="1"/>
  <c r="O2941" i="1"/>
  <c r="P2941" i="1"/>
  <c r="Q2941" i="1"/>
  <c r="A2942" i="1"/>
  <c r="C2942" i="1"/>
  <c r="L2942" i="1"/>
  <c r="M2942" i="1"/>
  <c r="N2942" i="1"/>
  <c r="O2942" i="1"/>
  <c r="P2942" i="1"/>
  <c r="Q2942" i="1"/>
  <c r="A2943" i="1"/>
  <c r="C2943" i="1"/>
  <c r="L2943" i="1"/>
  <c r="M2943" i="1"/>
  <c r="N2943" i="1"/>
  <c r="O2943" i="1"/>
  <c r="P2943" i="1"/>
  <c r="Q2943" i="1"/>
  <c r="A2944" i="1"/>
  <c r="C2944" i="1"/>
  <c r="L2944" i="1"/>
  <c r="M2944" i="1"/>
  <c r="N2944" i="1"/>
  <c r="O2944" i="1"/>
  <c r="P2944" i="1"/>
  <c r="Q2944" i="1"/>
  <c r="A2945" i="1"/>
  <c r="C2945" i="1"/>
  <c r="L2945" i="1"/>
  <c r="M2945" i="1"/>
  <c r="N2945" i="1"/>
  <c r="O2945" i="1"/>
  <c r="P2945" i="1"/>
  <c r="Q2945" i="1"/>
  <c r="A2946" i="1"/>
  <c r="C2946" i="1"/>
  <c r="L2946" i="1"/>
  <c r="M2946" i="1"/>
  <c r="N2946" i="1"/>
  <c r="O2946" i="1"/>
  <c r="P2946" i="1"/>
  <c r="Q2946" i="1"/>
  <c r="A2947" i="1"/>
  <c r="C2947" i="1"/>
  <c r="L2947" i="1"/>
  <c r="M2947" i="1"/>
  <c r="N2947" i="1"/>
  <c r="O2947" i="1"/>
  <c r="P2947" i="1"/>
  <c r="Q2947" i="1"/>
  <c r="A2948" i="1"/>
  <c r="C2948" i="1"/>
  <c r="L2948" i="1"/>
  <c r="M2948" i="1"/>
  <c r="N2948" i="1"/>
  <c r="O2948" i="1"/>
  <c r="P2948" i="1"/>
  <c r="Q2948" i="1"/>
  <c r="A2949" i="1"/>
  <c r="C2949" i="1"/>
  <c r="L2949" i="1"/>
  <c r="M2949" i="1"/>
  <c r="N2949" i="1"/>
  <c r="O2949" i="1"/>
  <c r="P2949" i="1"/>
  <c r="Q2949" i="1"/>
  <c r="A2950" i="1"/>
  <c r="C2950" i="1"/>
  <c r="L2950" i="1"/>
  <c r="M2950" i="1"/>
  <c r="N2950" i="1"/>
  <c r="O2950" i="1"/>
  <c r="P2950" i="1"/>
  <c r="Q2950" i="1"/>
  <c r="A2951" i="1"/>
  <c r="C2951" i="1"/>
  <c r="L2951" i="1"/>
  <c r="M2951" i="1"/>
  <c r="N2951" i="1"/>
  <c r="O2951" i="1"/>
  <c r="P2951" i="1"/>
  <c r="Q2951" i="1"/>
  <c r="A2952" i="1"/>
  <c r="C2952" i="1"/>
  <c r="L2952" i="1"/>
  <c r="M2952" i="1"/>
  <c r="N2952" i="1"/>
  <c r="O2952" i="1"/>
  <c r="P2952" i="1"/>
  <c r="Q2952" i="1"/>
  <c r="A2953" i="1"/>
  <c r="C2953" i="1"/>
  <c r="L2953" i="1"/>
  <c r="M2953" i="1"/>
  <c r="N2953" i="1"/>
  <c r="O2953" i="1"/>
  <c r="P2953" i="1"/>
  <c r="Q2953" i="1"/>
  <c r="A2954" i="1"/>
  <c r="C2954" i="1"/>
  <c r="L2954" i="1"/>
  <c r="M2954" i="1"/>
  <c r="N2954" i="1"/>
  <c r="O2954" i="1"/>
  <c r="P2954" i="1"/>
  <c r="Q2954" i="1"/>
  <c r="A2955" i="1"/>
  <c r="C2955" i="1"/>
  <c r="L2955" i="1"/>
  <c r="M2955" i="1"/>
  <c r="N2955" i="1"/>
  <c r="O2955" i="1"/>
  <c r="P2955" i="1"/>
  <c r="Q2955" i="1"/>
  <c r="A2956" i="1"/>
  <c r="C2956" i="1"/>
  <c r="L2956" i="1"/>
  <c r="M2956" i="1"/>
  <c r="N2956" i="1"/>
  <c r="O2956" i="1"/>
  <c r="P2956" i="1"/>
  <c r="Q2956" i="1"/>
  <c r="A2957" i="1"/>
  <c r="C2957" i="1"/>
  <c r="L2957" i="1"/>
  <c r="M2957" i="1"/>
  <c r="N2957" i="1"/>
  <c r="O2957" i="1"/>
  <c r="P2957" i="1"/>
  <c r="Q2957" i="1"/>
  <c r="A2958" i="1"/>
  <c r="C2958" i="1"/>
  <c r="L2958" i="1"/>
  <c r="M2958" i="1"/>
  <c r="N2958" i="1"/>
  <c r="O2958" i="1"/>
  <c r="P2958" i="1"/>
  <c r="Q2958" i="1"/>
  <c r="A2959" i="1"/>
  <c r="C2959" i="1"/>
  <c r="L2959" i="1"/>
  <c r="M2959" i="1"/>
  <c r="N2959" i="1"/>
  <c r="O2959" i="1"/>
  <c r="P2959" i="1"/>
  <c r="Q2959" i="1"/>
  <c r="A2960" i="1"/>
  <c r="C2960" i="1"/>
  <c r="L2960" i="1"/>
  <c r="M2960" i="1"/>
  <c r="N2960" i="1"/>
  <c r="O2960" i="1"/>
  <c r="P2960" i="1"/>
  <c r="Q2960" i="1"/>
  <c r="A2961" i="1"/>
  <c r="C2961" i="1"/>
  <c r="L2961" i="1"/>
  <c r="M2961" i="1"/>
  <c r="N2961" i="1"/>
  <c r="O2961" i="1"/>
  <c r="P2961" i="1"/>
  <c r="Q2961" i="1"/>
  <c r="A2962" i="1"/>
  <c r="C2962" i="1"/>
  <c r="L2962" i="1"/>
  <c r="M2962" i="1"/>
  <c r="N2962" i="1"/>
  <c r="O2962" i="1"/>
  <c r="P2962" i="1"/>
  <c r="Q2962" i="1"/>
  <c r="A2963" i="1"/>
  <c r="C2963" i="1"/>
  <c r="L2963" i="1"/>
  <c r="M2963" i="1"/>
  <c r="N2963" i="1"/>
  <c r="O2963" i="1"/>
  <c r="P2963" i="1"/>
  <c r="Q2963" i="1"/>
  <c r="A2964" i="1"/>
  <c r="C2964" i="1"/>
  <c r="L2964" i="1"/>
  <c r="M2964" i="1"/>
  <c r="N2964" i="1"/>
  <c r="O2964" i="1"/>
  <c r="P2964" i="1"/>
  <c r="Q2964" i="1"/>
  <c r="A2965" i="1"/>
  <c r="C2965" i="1"/>
  <c r="L2965" i="1"/>
  <c r="M2965" i="1"/>
  <c r="N2965" i="1"/>
  <c r="O2965" i="1"/>
  <c r="P2965" i="1"/>
  <c r="Q2965" i="1"/>
  <c r="A2966" i="1"/>
  <c r="C2966" i="1"/>
  <c r="L2966" i="1"/>
  <c r="M2966" i="1"/>
  <c r="N2966" i="1"/>
  <c r="O2966" i="1"/>
  <c r="P2966" i="1"/>
  <c r="Q2966" i="1"/>
  <c r="A2967" i="1"/>
  <c r="C2967" i="1"/>
  <c r="L2967" i="1"/>
  <c r="M2967" i="1"/>
  <c r="N2967" i="1"/>
  <c r="O2967" i="1"/>
  <c r="P2967" i="1"/>
  <c r="Q2967" i="1"/>
  <c r="A2968" i="1"/>
  <c r="C2968" i="1"/>
  <c r="L2968" i="1"/>
  <c r="M2968" i="1"/>
  <c r="N2968" i="1"/>
  <c r="O2968" i="1"/>
  <c r="P2968" i="1"/>
  <c r="Q2968" i="1"/>
  <c r="A2969" i="1"/>
  <c r="C2969" i="1"/>
  <c r="L2969" i="1"/>
  <c r="M2969" i="1"/>
  <c r="N2969" i="1"/>
  <c r="O2969" i="1"/>
  <c r="P2969" i="1"/>
  <c r="Q2969" i="1"/>
  <c r="A2970" i="1"/>
  <c r="C2970" i="1"/>
  <c r="L2970" i="1"/>
  <c r="M2970" i="1"/>
  <c r="N2970" i="1"/>
  <c r="O2970" i="1"/>
  <c r="P2970" i="1"/>
  <c r="Q2970" i="1"/>
  <c r="A2971" i="1"/>
  <c r="C2971" i="1"/>
  <c r="L2971" i="1"/>
  <c r="M2971" i="1"/>
  <c r="N2971" i="1"/>
  <c r="O2971" i="1"/>
  <c r="P2971" i="1"/>
  <c r="Q2971" i="1"/>
  <c r="A2972" i="1"/>
  <c r="C2972" i="1"/>
  <c r="L2972" i="1"/>
  <c r="M2972" i="1"/>
  <c r="N2972" i="1"/>
  <c r="O2972" i="1"/>
  <c r="P2972" i="1"/>
  <c r="Q2972" i="1"/>
  <c r="A2973" i="1"/>
  <c r="C2973" i="1"/>
  <c r="L2973" i="1"/>
  <c r="M2973" i="1"/>
  <c r="N2973" i="1"/>
  <c r="O2973" i="1"/>
  <c r="P2973" i="1"/>
  <c r="Q2973" i="1"/>
  <c r="A2974" i="1"/>
  <c r="C2974" i="1"/>
  <c r="L2974" i="1"/>
  <c r="M2974" i="1"/>
  <c r="N2974" i="1"/>
  <c r="O2974" i="1"/>
  <c r="P2974" i="1"/>
  <c r="Q2974" i="1"/>
  <c r="A2975" i="1"/>
  <c r="C2975" i="1"/>
  <c r="L2975" i="1"/>
  <c r="M2975" i="1"/>
  <c r="N2975" i="1"/>
  <c r="O2975" i="1"/>
  <c r="P2975" i="1"/>
  <c r="Q2975" i="1"/>
  <c r="A2976" i="1"/>
  <c r="C2976" i="1"/>
  <c r="L2976" i="1"/>
  <c r="M2976" i="1"/>
  <c r="N2976" i="1"/>
  <c r="O2976" i="1"/>
  <c r="P2976" i="1"/>
  <c r="Q2976" i="1"/>
  <c r="A2977" i="1"/>
  <c r="C2977" i="1"/>
  <c r="L2977" i="1"/>
  <c r="M2977" i="1"/>
  <c r="N2977" i="1"/>
  <c r="O2977" i="1"/>
  <c r="P2977" i="1"/>
  <c r="Q2977" i="1"/>
  <c r="A2978" i="1"/>
  <c r="C2978" i="1"/>
  <c r="L2978" i="1"/>
  <c r="M2978" i="1"/>
  <c r="N2978" i="1"/>
  <c r="O2978" i="1"/>
  <c r="P2978" i="1"/>
  <c r="Q2978" i="1"/>
  <c r="A2979" i="1"/>
  <c r="C2979" i="1"/>
  <c r="L2979" i="1"/>
  <c r="M2979" i="1"/>
  <c r="N2979" i="1"/>
  <c r="O2979" i="1"/>
  <c r="P2979" i="1"/>
  <c r="Q2979" i="1"/>
  <c r="A2980" i="1"/>
  <c r="C2980" i="1"/>
  <c r="L2980" i="1"/>
  <c r="M2980" i="1"/>
  <c r="N2980" i="1"/>
  <c r="O2980" i="1"/>
  <c r="P2980" i="1"/>
  <c r="Q2980" i="1"/>
  <c r="A2981" i="1"/>
  <c r="C2981" i="1"/>
  <c r="L2981" i="1"/>
  <c r="M2981" i="1"/>
  <c r="N2981" i="1"/>
  <c r="O2981" i="1"/>
  <c r="P2981" i="1"/>
  <c r="Q2981" i="1"/>
  <c r="A2982" i="1"/>
  <c r="C2982" i="1"/>
  <c r="L2982" i="1"/>
  <c r="M2982" i="1"/>
  <c r="N2982" i="1"/>
  <c r="O2982" i="1"/>
  <c r="P2982" i="1"/>
  <c r="Q2982" i="1"/>
  <c r="A2983" i="1"/>
  <c r="C2983" i="1"/>
  <c r="L2983" i="1"/>
  <c r="M2983" i="1"/>
  <c r="N2983" i="1"/>
  <c r="O2983" i="1"/>
  <c r="P2983" i="1"/>
  <c r="Q2983" i="1"/>
  <c r="A2984" i="1"/>
  <c r="C2984" i="1"/>
  <c r="L2984" i="1"/>
  <c r="M2984" i="1"/>
  <c r="N2984" i="1"/>
  <c r="O2984" i="1"/>
  <c r="P2984" i="1"/>
  <c r="Q2984" i="1"/>
  <c r="A2985" i="1"/>
  <c r="C2985" i="1"/>
  <c r="L2985" i="1"/>
  <c r="M2985" i="1"/>
  <c r="N2985" i="1"/>
  <c r="O2985" i="1"/>
  <c r="P2985" i="1"/>
  <c r="Q2985" i="1"/>
  <c r="A2986" i="1"/>
  <c r="C2986" i="1"/>
  <c r="L2986" i="1"/>
  <c r="M2986" i="1"/>
  <c r="N2986" i="1"/>
  <c r="O2986" i="1"/>
  <c r="P2986" i="1"/>
  <c r="Q2986" i="1"/>
  <c r="A2987" i="1"/>
  <c r="C2987" i="1"/>
  <c r="L2987" i="1"/>
  <c r="M2987" i="1"/>
  <c r="N2987" i="1"/>
  <c r="O2987" i="1"/>
  <c r="P2987" i="1"/>
  <c r="Q2987" i="1"/>
  <c r="A2988" i="1"/>
  <c r="C2988" i="1"/>
  <c r="L2988" i="1"/>
  <c r="M2988" i="1"/>
  <c r="N2988" i="1"/>
  <c r="O2988" i="1"/>
  <c r="P2988" i="1"/>
  <c r="Q2988" i="1"/>
  <c r="A2989" i="1"/>
  <c r="C2989" i="1"/>
  <c r="L2989" i="1"/>
  <c r="M2989" i="1"/>
  <c r="N2989" i="1"/>
  <c r="O2989" i="1"/>
  <c r="P2989" i="1"/>
  <c r="Q2989" i="1"/>
  <c r="A2990" i="1"/>
  <c r="C2990" i="1"/>
  <c r="L2990" i="1"/>
  <c r="M2990" i="1"/>
  <c r="N2990" i="1"/>
  <c r="O2990" i="1"/>
  <c r="P2990" i="1"/>
  <c r="Q2990" i="1"/>
  <c r="A2991" i="1"/>
  <c r="C2991" i="1"/>
  <c r="L2991" i="1"/>
  <c r="M2991" i="1"/>
  <c r="N2991" i="1"/>
  <c r="O2991" i="1"/>
  <c r="P2991" i="1"/>
  <c r="Q2991" i="1"/>
  <c r="A2992" i="1"/>
  <c r="C2992" i="1"/>
  <c r="L2992" i="1"/>
  <c r="M2992" i="1"/>
  <c r="N2992" i="1"/>
  <c r="O2992" i="1"/>
  <c r="P2992" i="1"/>
  <c r="Q2992" i="1"/>
  <c r="A2993" i="1"/>
  <c r="C2993" i="1"/>
  <c r="L2993" i="1"/>
  <c r="M2993" i="1"/>
  <c r="N2993" i="1"/>
  <c r="O2993" i="1"/>
  <c r="P2993" i="1"/>
  <c r="Q2993" i="1"/>
  <c r="A2994" i="1"/>
  <c r="C2994" i="1"/>
  <c r="L2994" i="1"/>
  <c r="M2994" i="1"/>
  <c r="N2994" i="1"/>
  <c r="O2994" i="1"/>
  <c r="P2994" i="1"/>
  <c r="Q2994" i="1"/>
  <c r="A2995" i="1"/>
  <c r="C2995" i="1"/>
  <c r="L2995" i="1"/>
  <c r="M2995" i="1"/>
  <c r="N2995" i="1"/>
  <c r="O2995" i="1"/>
  <c r="P2995" i="1"/>
  <c r="Q2995" i="1"/>
  <c r="A2996" i="1"/>
  <c r="C2996" i="1"/>
  <c r="L2996" i="1"/>
  <c r="M2996" i="1"/>
  <c r="N2996" i="1"/>
  <c r="O2996" i="1"/>
  <c r="P2996" i="1"/>
  <c r="Q2996" i="1"/>
  <c r="A2997" i="1"/>
  <c r="C2997" i="1"/>
  <c r="L2997" i="1"/>
  <c r="M2997" i="1"/>
  <c r="N2997" i="1"/>
  <c r="O2997" i="1"/>
  <c r="P2997" i="1"/>
  <c r="Q2997" i="1"/>
  <c r="A2998" i="1"/>
  <c r="C2998" i="1"/>
  <c r="L2998" i="1"/>
  <c r="M2998" i="1"/>
  <c r="N2998" i="1"/>
  <c r="O2998" i="1"/>
  <c r="P2998" i="1"/>
  <c r="Q2998" i="1"/>
  <c r="A2999" i="1"/>
  <c r="C2999" i="1"/>
  <c r="L2999" i="1"/>
  <c r="M2999" i="1"/>
  <c r="N2999" i="1"/>
  <c r="O2999" i="1"/>
  <c r="P2999" i="1"/>
  <c r="Q2999" i="1"/>
  <c r="A3000" i="1"/>
  <c r="C3000" i="1"/>
  <c r="L3000" i="1"/>
  <c r="M3000" i="1"/>
  <c r="N3000" i="1"/>
  <c r="O3000" i="1"/>
  <c r="P3000" i="1"/>
  <c r="Q3000" i="1"/>
  <c r="A3001" i="1"/>
  <c r="C3001" i="1"/>
  <c r="L3001" i="1"/>
  <c r="M3001" i="1"/>
  <c r="N3001" i="1"/>
  <c r="O3001" i="1"/>
  <c r="P3001" i="1"/>
  <c r="Q3001" i="1"/>
  <c r="A3002" i="1"/>
  <c r="C3002" i="1"/>
  <c r="L3002" i="1"/>
  <c r="M3002" i="1"/>
  <c r="N3002" i="1"/>
  <c r="O3002" i="1"/>
  <c r="P3002" i="1"/>
  <c r="Q3002" i="1"/>
  <c r="A3003" i="1"/>
  <c r="C3003" i="1"/>
  <c r="L3003" i="1"/>
  <c r="M3003" i="1"/>
  <c r="N3003" i="1"/>
  <c r="O3003" i="1"/>
  <c r="P3003" i="1"/>
  <c r="Q3003" i="1"/>
  <c r="A3004" i="1"/>
  <c r="C3004" i="1"/>
  <c r="L3004" i="1"/>
  <c r="M3004" i="1"/>
  <c r="N3004" i="1"/>
  <c r="O3004" i="1"/>
  <c r="P3004" i="1"/>
  <c r="Q3004" i="1"/>
  <c r="A3005" i="1"/>
  <c r="C3005" i="1"/>
  <c r="L3005" i="1"/>
  <c r="M3005" i="1"/>
  <c r="N3005" i="1"/>
  <c r="O3005" i="1"/>
  <c r="P3005" i="1"/>
  <c r="Q3005" i="1"/>
  <c r="A3006" i="1"/>
  <c r="C3006" i="1"/>
  <c r="L3006" i="1"/>
  <c r="M3006" i="1"/>
  <c r="N3006" i="1"/>
  <c r="O3006" i="1"/>
  <c r="P3006" i="1"/>
  <c r="Q3006" i="1"/>
  <c r="A3007" i="1"/>
  <c r="C3007" i="1"/>
  <c r="L3007" i="1"/>
  <c r="M3007" i="1"/>
  <c r="N3007" i="1"/>
  <c r="O3007" i="1"/>
  <c r="P3007" i="1"/>
  <c r="Q3007" i="1"/>
  <c r="A3008" i="1"/>
  <c r="C3008" i="1"/>
  <c r="L3008" i="1"/>
  <c r="M3008" i="1"/>
  <c r="N3008" i="1"/>
  <c r="O3008" i="1"/>
  <c r="P3008" i="1"/>
  <c r="Q3008" i="1"/>
  <c r="A3009" i="1"/>
  <c r="C3009" i="1"/>
  <c r="L3009" i="1"/>
  <c r="M3009" i="1"/>
  <c r="N3009" i="1"/>
  <c r="O3009" i="1"/>
  <c r="P3009" i="1"/>
  <c r="Q3009" i="1"/>
  <c r="A3010" i="1"/>
  <c r="C3010" i="1"/>
  <c r="L3010" i="1"/>
  <c r="M3010" i="1"/>
  <c r="N3010" i="1"/>
  <c r="O3010" i="1"/>
  <c r="P3010" i="1"/>
  <c r="Q3010" i="1"/>
  <c r="A3011" i="1"/>
  <c r="C3011" i="1"/>
  <c r="L3011" i="1"/>
  <c r="M3011" i="1"/>
  <c r="N3011" i="1"/>
  <c r="O3011" i="1"/>
  <c r="P3011" i="1"/>
  <c r="Q3011" i="1"/>
  <c r="A3012" i="1"/>
  <c r="C3012" i="1"/>
  <c r="L3012" i="1"/>
  <c r="M3012" i="1"/>
  <c r="N3012" i="1"/>
  <c r="O3012" i="1"/>
  <c r="P3012" i="1"/>
  <c r="Q3012" i="1"/>
  <c r="A3013" i="1"/>
  <c r="C3013" i="1"/>
  <c r="L3013" i="1"/>
  <c r="M3013" i="1"/>
  <c r="N3013" i="1"/>
  <c r="O3013" i="1"/>
  <c r="P3013" i="1"/>
  <c r="Q3013" i="1"/>
  <c r="A3014" i="1"/>
  <c r="C3014" i="1"/>
  <c r="L3014" i="1"/>
  <c r="M3014" i="1"/>
  <c r="N3014" i="1"/>
  <c r="O3014" i="1"/>
  <c r="P3014" i="1"/>
  <c r="Q3014" i="1"/>
  <c r="A3015" i="1"/>
  <c r="C3015" i="1"/>
  <c r="L3015" i="1"/>
  <c r="M3015" i="1"/>
  <c r="N3015" i="1"/>
  <c r="O3015" i="1"/>
  <c r="P3015" i="1"/>
  <c r="Q3015" i="1"/>
  <c r="A3016" i="1"/>
  <c r="C3016" i="1"/>
  <c r="L3016" i="1"/>
  <c r="M3016" i="1"/>
  <c r="N3016" i="1"/>
  <c r="O3016" i="1"/>
  <c r="P3016" i="1"/>
  <c r="Q3016" i="1"/>
  <c r="A3017" i="1"/>
  <c r="C3017" i="1"/>
  <c r="L3017" i="1"/>
  <c r="M3017" i="1"/>
  <c r="N3017" i="1"/>
  <c r="O3017" i="1"/>
  <c r="P3017" i="1"/>
  <c r="Q3017" i="1"/>
  <c r="A3018" i="1"/>
  <c r="C3018" i="1"/>
  <c r="L3018" i="1"/>
  <c r="M3018" i="1"/>
  <c r="N3018" i="1"/>
  <c r="O3018" i="1"/>
  <c r="P3018" i="1"/>
  <c r="Q3018" i="1"/>
  <c r="A3019" i="1"/>
  <c r="C3019" i="1"/>
  <c r="L3019" i="1"/>
  <c r="M3019" i="1"/>
  <c r="N3019" i="1"/>
  <c r="O3019" i="1"/>
  <c r="P3019" i="1"/>
  <c r="Q3019" i="1"/>
  <c r="A3020" i="1"/>
  <c r="C3020" i="1"/>
  <c r="L3020" i="1"/>
  <c r="M3020" i="1"/>
  <c r="N3020" i="1"/>
  <c r="O3020" i="1"/>
  <c r="P3020" i="1"/>
  <c r="Q3020" i="1"/>
  <c r="A3021" i="1"/>
  <c r="C3021" i="1"/>
  <c r="L3021" i="1"/>
  <c r="M3021" i="1"/>
  <c r="N3021" i="1"/>
  <c r="O3021" i="1"/>
  <c r="P3021" i="1"/>
  <c r="Q3021" i="1"/>
  <c r="A3022" i="1"/>
  <c r="C3022" i="1"/>
  <c r="L3022" i="1"/>
  <c r="M3022" i="1"/>
  <c r="N3022" i="1"/>
  <c r="O3022" i="1"/>
  <c r="P3022" i="1"/>
  <c r="Q3022" i="1"/>
  <c r="A3023" i="1"/>
  <c r="C3023" i="1"/>
  <c r="L3023" i="1"/>
  <c r="M3023" i="1"/>
  <c r="N3023" i="1"/>
  <c r="O3023" i="1"/>
  <c r="P3023" i="1"/>
  <c r="Q3023" i="1"/>
  <c r="A3024" i="1"/>
  <c r="C3024" i="1"/>
  <c r="L3024" i="1"/>
  <c r="M3024" i="1"/>
  <c r="N3024" i="1"/>
  <c r="O3024" i="1"/>
  <c r="P3024" i="1"/>
  <c r="Q3024" i="1"/>
  <c r="A3025" i="1"/>
  <c r="C3025" i="1"/>
  <c r="L3025" i="1"/>
  <c r="M3025" i="1"/>
  <c r="N3025" i="1"/>
  <c r="O3025" i="1"/>
  <c r="P3025" i="1"/>
  <c r="Q3025" i="1"/>
  <c r="A3026" i="1"/>
  <c r="C3026" i="1"/>
  <c r="L3026" i="1"/>
  <c r="M3026" i="1"/>
  <c r="N3026" i="1"/>
  <c r="O3026" i="1"/>
  <c r="P3026" i="1"/>
  <c r="Q3026" i="1"/>
  <c r="A3027" i="1"/>
  <c r="C3027" i="1"/>
  <c r="L3027" i="1"/>
  <c r="M3027" i="1"/>
  <c r="N3027" i="1"/>
  <c r="O3027" i="1"/>
  <c r="P3027" i="1"/>
  <c r="Q3027" i="1"/>
  <c r="A3028" i="1"/>
  <c r="C3028" i="1"/>
  <c r="L3028" i="1"/>
  <c r="M3028" i="1"/>
  <c r="N3028" i="1"/>
  <c r="O3028" i="1"/>
  <c r="P3028" i="1"/>
  <c r="Q3028" i="1"/>
  <c r="A3029" i="1"/>
  <c r="C3029" i="1"/>
  <c r="L3029" i="1"/>
  <c r="M3029" i="1"/>
  <c r="N3029" i="1"/>
  <c r="O3029" i="1"/>
  <c r="P3029" i="1"/>
  <c r="Q3029" i="1"/>
  <c r="A3030" i="1"/>
  <c r="C3030" i="1"/>
  <c r="L3030" i="1"/>
  <c r="M3030" i="1"/>
  <c r="N3030" i="1"/>
  <c r="O3030" i="1"/>
  <c r="P3030" i="1"/>
  <c r="Q3030" i="1"/>
  <c r="A3031" i="1"/>
  <c r="C3031" i="1"/>
  <c r="L3031" i="1"/>
  <c r="M3031" i="1"/>
  <c r="N3031" i="1"/>
  <c r="O3031" i="1"/>
  <c r="P3031" i="1"/>
  <c r="Q3031" i="1"/>
  <c r="A3032" i="1"/>
  <c r="C3032" i="1"/>
  <c r="L3032" i="1"/>
  <c r="M3032" i="1"/>
  <c r="N3032" i="1"/>
  <c r="O3032" i="1"/>
  <c r="P3032" i="1"/>
  <c r="Q3032" i="1"/>
  <c r="A3033" i="1"/>
  <c r="C3033" i="1"/>
  <c r="L3033" i="1"/>
  <c r="M3033" i="1"/>
  <c r="N3033" i="1"/>
  <c r="O3033" i="1"/>
  <c r="P3033" i="1"/>
  <c r="Q3033" i="1"/>
  <c r="A3034" i="1"/>
  <c r="C3034" i="1"/>
  <c r="L3034" i="1"/>
  <c r="M3034" i="1"/>
  <c r="N3034" i="1"/>
  <c r="O3034" i="1"/>
  <c r="P3034" i="1"/>
  <c r="Q3034" i="1"/>
  <c r="A3035" i="1"/>
  <c r="C3035" i="1"/>
  <c r="L3035" i="1"/>
  <c r="M3035" i="1"/>
  <c r="N3035" i="1"/>
  <c r="O3035" i="1"/>
  <c r="P3035" i="1"/>
  <c r="Q3035" i="1"/>
  <c r="A3036" i="1"/>
  <c r="C3036" i="1"/>
  <c r="L3036" i="1"/>
  <c r="M3036" i="1"/>
  <c r="N3036" i="1"/>
  <c r="O3036" i="1"/>
  <c r="P3036" i="1"/>
  <c r="Q3036" i="1"/>
  <c r="A3037" i="1"/>
  <c r="C3037" i="1"/>
  <c r="L3037" i="1"/>
  <c r="M3037" i="1"/>
  <c r="N3037" i="1"/>
  <c r="O3037" i="1"/>
  <c r="P3037" i="1"/>
  <c r="Q3037" i="1"/>
  <c r="A3038" i="1"/>
  <c r="C3038" i="1"/>
  <c r="L3038" i="1"/>
  <c r="M3038" i="1"/>
  <c r="N3038" i="1"/>
  <c r="O3038" i="1"/>
  <c r="P3038" i="1"/>
  <c r="Q3038" i="1"/>
  <c r="A3039" i="1"/>
  <c r="C3039" i="1"/>
  <c r="L3039" i="1"/>
  <c r="M3039" i="1"/>
  <c r="N3039" i="1"/>
  <c r="O3039" i="1"/>
  <c r="P3039" i="1"/>
  <c r="Q3039" i="1"/>
  <c r="A3040" i="1"/>
  <c r="C3040" i="1"/>
  <c r="L3040" i="1"/>
  <c r="M3040" i="1"/>
  <c r="N3040" i="1"/>
  <c r="O3040" i="1"/>
  <c r="P3040" i="1"/>
  <c r="Q3040" i="1"/>
  <c r="A3041" i="1"/>
  <c r="C3041" i="1"/>
  <c r="L3041" i="1"/>
  <c r="M3041" i="1"/>
  <c r="N3041" i="1"/>
  <c r="O3041" i="1"/>
  <c r="P3041" i="1"/>
  <c r="Q3041" i="1"/>
  <c r="A3042" i="1"/>
  <c r="C3042" i="1"/>
  <c r="L3042" i="1"/>
  <c r="M3042" i="1"/>
  <c r="N3042" i="1"/>
  <c r="O3042" i="1"/>
  <c r="P3042" i="1"/>
  <c r="Q3042" i="1"/>
  <c r="A3043" i="1"/>
  <c r="C3043" i="1"/>
  <c r="L3043" i="1"/>
  <c r="M3043" i="1"/>
  <c r="N3043" i="1"/>
  <c r="O3043" i="1"/>
  <c r="P3043" i="1"/>
  <c r="Q3043" i="1"/>
  <c r="A3044" i="1"/>
  <c r="C3044" i="1"/>
  <c r="L3044" i="1"/>
  <c r="M3044" i="1"/>
  <c r="N3044" i="1"/>
  <c r="O3044" i="1"/>
  <c r="P3044" i="1"/>
  <c r="Q3044" i="1"/>
  <c r="A3045" i="1"/>
  <c r="C3045" i="1"/>
  <c r="L3045" i="1"/>
  <c r="M3045" i="1"/>
  <c r="N3045" i="1"/>
  <c r="O3045" i="1"/>
  <c r="P3045" i="1"/>
  <c r="Q3045" i="1"/>
  <c r="A3046" i="1"/>
  <c r="C3046" i="1"/>
  <c r="L3046" i="1"/>
  <c r="M3046" i="1"/>
  <c r="N3046" i="1"/>
  <c r="O3046" i="1"/>
  <c r="P3046" i="1"/>
  <c r="Q3046" i="1"/>
  <c r="A3047" i="1"/>
  <c r="C3047" i="1"/>
  <c r="L3047" i="1"/>
  <c r="M3047" i="1"/>
  <c r="N3047" i="1"/>
  <c r="O3047" i="1"/>
  <c r="P3047" i="1"/>
  <c r="Q3047" i="1"/>
  <c r="A3048" i="1"/>
  <c r="C3048" i="1"/>
  <c r="L3048" i="1"/>
  <c r="M3048" i="1"/>
  <c r="N3048" i="1"/>
  <c r="O3048" i="1"/>
  <c r="P3048" i="1"/>
  <c r="Q3048" i="1"/>
  <c r="A3049" i="1"/>
  <c r="C3049" i="1"/>
  <c r="L3049" i="1"/>
  <c r="M3049" i="1"/>
  <c r="N3049" i="1"/>
  <c r="O3049" i="1"/>
  <c r="P3049" i="1"/>
  <c r="Q3049" i="1"/>
  <c r="A3050" i="1"/>
  <c r="C3050" i="1"/>
  <c r="L3050" i="1"/>
  <c r="M3050" i="1"/>
  <c r="N3050" i="1"/>
  <c r="O3050" i="1"/>
  <c r="P3050" i="1"/>
  <c r="Q3050" i="1"/>
  <c r="A3051" i="1"/>
  <c r="C3051" i="1"/>
  <c r="L3051" i="1"/>
  <c r="M3051" i="1"/>
  <c r="N3051" i="1"/>
  <c r="O3051" i="1"/>
  <c r="P3051" i="1"/>
  <c r="Q3051" i="1"/>
  <c r="A3052" i="1"/>
  <c r="C3052" i="1"/>
  <c r="L3052" i="1"/>
  <c r="M3052" i="1"/>
  <c r="N3052" i="1"/>
  <c r="O3052" i="1"/>
  <c r="P3052" i="1"/>
  <c r="Q3052" i="1"/>
  <c r="A3053" i="1"/>
  <c r="C3053" i="1"/>
  <c r="L3053" i="1"/>
  <c r="M3053" i="1"/>
  <c r="N3053" i="1"/>
  <c r="O3053" i="1"/>
  <c r="P3053" i="1"/>
  <c r="Q3053" i="1"/>
  <c r="A3054" i="1"/>
  <c r="C3054" i="1"/>
  <c r="L3054" i="1"/>
  <c r="M3054" i="1"/>
  <c r="N3054" i="1"/>
  <c r="O3054" i="1"/>
  <c r="P3054" i="1"/>
  <c r="Q3054" i="1"/>
  <c r="A3055" i="1"/>
  <c r="C3055" i="1"/>
  <c r="L3055" i="1"/>
  <c r="M3055" i="1"/>
  <c r="N3055" i="1"/>
  <c r="O3055" i="1"/>
  <c r="P3055" i="1"/>
  <c r="Q3055" i="1"/>
  <c r="A3056" i="1"/>
  <c r="C3056" i="1"/>
  <c r="L3056" i="1"/>
  <c r="M3056" i="1"/>
  <c r="N3056" i="1"/>
  <c r="O3056" i="1"/>
  <c r="P3056" i="1"/>
  <c r="Q3056" i="1"/>
  <c r="A3057" i="1"/>
  <c r="C3057" i="1"/>
  <c r="L3057" i="1"/>
  <c r="M3057" i="1"/>
  <c r="N3057" i="1"/>
  <c r="O3057" i="1"/>
  <c r="P3057" i="1"/>
  <c r="Q3057" i="1"/>
  <c r="A3058" i="1"/>
  <c r="C3058" i="1"/>
  <c r="L3058" i="1"/>
  <c r="M3058" i="1"/>
  <c r="N3058" i="1"/>
  <c r="O3058" i="1"/>
  <c r="P3058" i="1"/>
  <c r="Q3058" i="1"/>
  <c r="A3059" i="1"/>
  <c r="C3059" i="1"/>
  <c r="L3059" i="1"/>
  <c r="M3059" i="1"/>
  <c r="N3059" i="1"/>
  <c r="O3059" i="1"/>
  <c r="P3059" i="1"/>
  <c r="Q3059" i="1"/>
  <c r="A3060" i="1"/>
  <c r="C3060" i="1"/>
  <c r="L3060" i="1"/>
  <c r="M3060" i="1"/>
  <c r="N3060" i="1"/>
  <c r="O3060" i="1"/>
  <c r="P3060" i="1"/>
  <c r="Q3060" i="1"/>
  <c r="A3061" i="1"/>
  <c r="C3061" i="1"/>
  <c r="L3061" i="1"/>
  <c r="M3061" i="1"/>
  <c r="N3061" i="1"/>
  <c r="O3061" i="1"/>
  <c r="P3061" i="1"/>
  <c r="Q3061" i="1"/>
  <c r="A3062" i="1"/>
  <c r="C3062" i="1"/>
  <c r="L3062" i="1"/>
  <c r="M3062" i="1"/>
  <c r="N3062" i="1"/>
  <c r="O3062" i="1"/>
  <c r="P3062" i="1"/>
  <c r="Q3062" i="1"/>
  <c r="A3063" i="1"/>
  <c r="C3063" i="1"/>
  <c r="L3063" i="1"/>
  <c r="M3063" i="1"/>
  <c r="N3063" i="1"/>
  <c r="O3063" i="1"/>
  <c r="P3063" i="1"/>
  <c r="Q3063" i="1"/>
  <c r="A3064" i="1"/>
  <c r="C3064" i="1"/>
  <c r="L3064" i="1"/>
  <c r="M3064" i="1"/>
  <c r="N3064" i="1"/>
  <c r="O3064" i="1"/>
  <c r="P3064" i="1"/>
  <c r="Q3064" i="1"/>
  <c r="A3065" i="1"/>
  <c r="C3065" i="1"/>
  <c r="L3065" i="1"/>
  <c r="M3065" i="1"/>
  <c r="N3065" i="1"/>
  <c r="O3065" i="1"/>
  <c r="P3065" i="1"/>
  <c r="Q3065" i="1"/>
  <c r="A3066" i="1"/>
  <c r="C3066" i="1"/>
  <c r="L3066" i="1"/>
  <c r="M3066" i="1"/>
  <c r="N3066" i="1"/>
  <c r="O3066" i="1"/>
  <c r="P3066" i="1"/>
  <c r="Q3066" i="1"/>
  <c r="A3067" i="1"/>
  <c r="C3067" i="1"/>
  <c r="L3067" i="1"/>
  <c r="M3067" i="1"/>
  <c r="N3067" i="1"/>
  <c r="O3067" i="1"/>
  <c r="P3067" i="1"/>
  <c r="Q3067" i="1"/>
  <c r="A3068" i="1"/>
  <c r="C3068" i="1"/>
  <c r="L3068" i="1"/>
  <c r="M3068" i="1"/>
  <c r="N3068" i="1"/>
  <c r="O3068" i="1"/>
  <c r="P3068" i="1"/>
  <c r="Q3068" i="1"/>
  <c r="A3069" i="1"/>
  <c r="C3069" i="1"/>
  <c r="L3069" i="1"/>
  <c r="M3069" i="1"/>
  <c r="N3069" i="1"/>
  <c r="O3069" i="1"/>
  <c r="P3069" i="1"/>
  <c r="Q3069" i="1"/>
  <c r="A3070" i="1"/>
  <c r="C3070" i="1"/>
  <c r="L3070" i="1"/>
  <c r="M3070" i="1"/>
  <c r="N3070" i="1"/>
  <c r="O3070" i="1"/>
  <c r="P3070" i="1"/>
  <c r="Q3070" i="1"/>
  <c r="A3071" i="1"/>
  <c r="C3071" i="1"/>
  <c r="L3071" i="1"/>
  <c r="M3071" i="1"/>
  <c r="N3071" i="1"/>
  <c r="O3071" i="1"/>
  <c r="P3071" i="1"/>
  <c r="Q3071" i="1"/>
  <c r="A3072" i="1"/>
  <c r="C3072" i="1"/>
  <c r="L3072" i="1"/>
  <c r="M3072" i="1"/>
  <c r="N3072" i="1"/>
  <c r="O3072" i="1"/>
  <c r="P3072" i="1"/>
  <c r="Q3072" i="1"/>
  <c r="A3073" i="1"/>
  <c r="C3073" i="1"/>
  <c r="L3073" i="1"/>
  <c r="M3073" i="1"/>
  <c r="N3073" i="1"/>
  <c r="O3073" i="1"/>
  <c r="P3073" i="1"/>
  <c r="Q3073" i="1"/>
  <c r="A3074" i="1"/>
  <c r="C3074" i="1"/>
  <c r="L3074" i="1"/>
  <c r="M3074" i="1"/>
  <c r="N3074" i="1"/>
  <c r="O3074" i="1"/>
  <c r="P3074" i="1"/>
  <c r="Q3074" i="1"/>
  <c r="A3075" i="1"/>
  <c r="C3075" i="1"/>
  <c r="L3075" i="1"/>
  <c r="M3075" i="1"/>
  <c r="N3075" i="1"/>
  <c r="O3075" i="1"/>
  <c r="P3075" i="1"/>
  <c r="Q3075" i="1"/>
  <c r="A3076" i="1"/>
  <c r="C3076" i="1"/>
  <c r="L3076" i="1"/>
  <c r="M3076" i="1"/>
  <c r="N3076" i="1"/>
  <c r="O3076" i="1"/>
  <c r="P3076" i="1"/>
  <c r="Q3076" i="1"/>
  <c r="A3077" i="1"/>
  <c r="C3077" i="1"/>
  <c r="L3077" i="1"/>
  <c r="M3077" i="1"/>
  <c r="N3077" i="1"/>
  <c r="O3077" i="1"/>
  <c r="P3077" i="1"/>
  <c r="Q3077" i="1"/>
  <c r="A3078" i="1"/>
  <c r="C3078" i="1"/>
  <c r="L3078" i="1"/>
  <c r="M3078" i="1"/>
  <c r="N3078" i="1"/>
  <c r="O3078" i="1"/>
  <c r="P3078" i="1"/>
  <c r="Q3078" i="1"/>
  <c r="A3079" i="1"/>
  <c r="C3079" i="1"/>
  <c r="L3079" i="1"/>
  <c r="M3079" i="1"/>
  <c r="N3079" i="1"/>
  <c r="O3079" i="1"/>
  <c r="P3079" i="1"/>
  <c r="Q3079" i="1"/>
  <c r="A3080" i="1"/>
  <c r="C3080" i="1"/>
  <c r="L3080" i="1"/>
  <c r="M3080" i="1"/>
  <c r="N3080" i="1"/>
  <c r="O3080" i="1"/>
  <c r="P3080" i="1"/>
  <c r="Q3080" i="1"/>
  <c r="A3081" i="1"/>
  <c r="C3081" i="1"/>
  <c r="L3081" i="1"/>
  <c r="M3081" i="1"/>
  <c r="N3081" i="1"/>
  <c r="O3081" i="1"/>
  <c r="P3081" i="1"/>
  <c r="Q3081" i="1"/>
  <c r="A3082" i="1"/>
  <c r="C3082" i="1"/>
  <c r="L3082" i="1"/>
  <c r="M3082" i="1"/>
  <c r="N3082" i="1"/>
  <c r="O3082" i="1"/>
  <c r="P3082" i="1"/>
  <c r="Q3082" i="1"/>
  <c r="A3083" i="1"/>
  <c r="C3083" i="1"/>
  <c r="L3083" i="1"/>
  <c r="M3083" i="1"/>
  <c r="N3083" i="1"/>
  <c r="O3083" i="1"/>
  <c r="P3083" i="1"/>
  <c r="Q3083" i="1"/>
  <c r="A3084" i="1"/>
  <c r="C3084" i="1"/>
  <c r="L3084" i="1"/>
  <c r="M3084" i="1"/>
  <c r="N3084" i="1"/>
  <c r="O3084" i="1"/>
  <c r="P3084" i="1"/>
  <c r="Q3084" i="1"/>
  <c r="A3085" i="1"/>
  <c r="C3085" i="1"/>
  <c r="L3085" i="1"/>
  <c r="M3085" i="1"/>
  <c r="N3085" i="1"/>
  <c r="O3085" i="1"/>
  <c r="P3085" i="1"/>
  <c r="Q3085" i="1"/>
  <c r="A3086" i="1"/>
  <c r="C3086" i="1"/>
  <c r="L3086" i="1"/>
  <c r="M3086" i="1"/>
  <c r="N3086" i="1"/>
  <c r="O3086" i="1"/>
  <c r="P3086" i="1"/>
  <c r="Q3086" i="1"/>
  <c r="A3087" i="1"/>
  <c r="C3087" i="1"/>
  <c r="L3087" i="1"/>
  <c r="M3087" i="1"/>
  <c r="N3087" i="1"/>
  <c r="O3087" i="1"/>
  <c r="P3087" i="1"/>
  <c r="Q3087" i="1"/>
  <c r="A3088" i="1"/>
  <c r="C3088" i="1"/>
  <c r="L3088" i="1"/>
  <c r="M3088" i="1"/>
  <c r="N3088" i="1"/>
  <c r="O3088" i="1"/>
  <c r="P3088" i="1"/>
  <c r="Q3088" i="1"/>
  <c r="A3089" i="1"/>
  <c r="C3089" i="1"/>
  <c r="L3089" i="1"/>
  <c r="M3089" i="1"/>
  <c r="N3089" i="1"/>
  <c r="O3089" i="1"/>
  <c r="P3089" i="1"/>
  <c r="Q3089" i="1"/>
  <c r="A3090" i="1"/>
  <c r="C3090" i="1"/>
  <c r="L3090" i="1"/>
  <c r="M3090" i="1"/>
  <c r="N3090" i="1"/>
  <c r="O3090" i="1"/>
  <c r="P3090" i="1"/>
  <c r="Q3090" i="1"/>
  <c r="A3091" i="1"/>
  <c r="C3091" i="1"/>
  <c r="L3091" i="1"/>
  <c r="M3091" i="1"/>
  <c r="N3091" i="1"/>
  <c r="O3091" i="1"/>
  <c r="P3091" i="1"/>
  <c r="Q3091" i="1"/>
  <c r="A3092" i="1"/>
  <c r="C3092" i="1"/>
  <c r="L3092" i="1"/>
  <c r="M3092" i="1"/>
  <c r="N3092" i="1"/>
  <c r="O3092" i="1"/>
  <c r="P3092" i="1"/>
  <c r="Q3092" i="1"/>
  <c r="A3093" i="1"/>
  <c r="C3093" i="1"/>
  <c r="L3093" i="1"/>
  <c r="M3093" i="1"/>
  <c r="N3093" i="1"/>
  <c r="O3093" i="1"/>
  <c r="P3093" i="1"/>
  <c r="Q3093" i="1"/>
  <c r="A3094" i="1"/>
  <c r="C3094" i="1"/>
  <c r="L3094" i="1"/>
  <c r="M3094" i="1"/>
  <c r="N3094" i="1"/>
  <c r="O3094" i="1"/>
  <c r="P3094" i="1"/>
  <c r="Q3094" i="1"/>
  <c r="A3095" i="1"/>
  <c r="C3095" i="1"/>
  <c r="L3095" i="1"/>
  <c r="M3095" i="1"/>
  <c r="N3095" i="1"/>
  <c r="O3095" i="1"/>
  <c r="P3095" i="1"/>
  <c r="Q3095" i="1"/>
  <c r="A3096" i="1"/>
  <c r="C3096" i="1"/>
  <c r="L3096" i="1"/>
  <c r="M3096" i="1"/>
  <c r="N3096" i="1"/>
  <c r="O3096" i="1"/>
  <c r="P3096" i="1"/>
  <c r="Q3096" i="1"/>
  <c r="A3097" i="1"/>
  <c r="C3097" i="1"/>
  <c r="L3097" i="1"/>
  <c r="M3097" i="1"/>
  <c r="N3097" i="1"/>
  <c r="O3097" i="1"/>
  <c r="P3097" i="1"/>
  <c r="Q3097" i="1"/>
  <c r="A3098" i="1"/>
  <c r="C3098" i="1"/>
  <c r="L3098" i="1"/>
  <c r="M3098" i="1"/>
  <c r="N3098" i="1"/>
  <c r="O3098" i="1"/>
  <c r="P3098" i="1"/>
  <c r="Q3098" i="1"/>
  <c r="A3099" i="1"/>
  <c r="C3099" i="1"/>
  <c r="L3099" i="1"/>
  <c r="M3099" i="1"/>
  <c r="N3099" i="1"/>
  <c r="O3099" i="1"/>
  <c r="P3099" i="1"/>
  <c r="Q3099" i="1"/>
  <c r="A3100" i="1"/>
  <c r="C3100" i="1"/>
  <c r="L3100" i="1"/>
  <c r="M3100" i="1"/>
  <c r="N3100" i="1"/>
  <c r="O3100" i="1"/>
  <c r="P3100" i="1"/>
  <c r="Q3100" i="1"/>
  <c r="A3101" i="1"/>
  <c r="C3101" i="1"/>
  <c r="L3101" i="1"/>
  <c r="M3101" i="1"/>
  <c r="N3101" i="1"/>
  <c r="O3101" i="1"/>
  <c r="P3101" i="1"/>
  <c r="Q3101" i="1"/>
  <c r="A3102" i="1"/>
  <c r="C3102" i="1"/>
  <c r="L3102" i="1"/>
  <c r="M3102" i="1"/>
  <c r="N3102" i="1"/>
  <c r="O3102" i="1"/>
  <c r="P3102" i="1"/>
  <c r="Q3102" i="1"/>
  <c r="A3103" i="1"/>
  <c r="C3103" i="1"/>
  <c r="L3103" i="1"/>
  <c r="M3103" i="1"/>
  <c r="N3103" i="1"/>
  <c r="O3103" i="1"/>
  <c r="P3103" i="1"/>
  <c r="Q3103" i="1"/>
  <c r="A3104" i="1"/>
  <c r="C3104" i="1"/>
  <c r="L3104" i="1"/>
  <c r="M3104" i="1"/>
  <c r="N3104" i="1"/>
  <c r="O3104" i="1"/>
  <c r="P3104" i="1"/>
  <c r="Q3104" i="1"/>
  <c r="A3105" i="1"/>
  <c r="C3105" i="1"/>
  <c r="L3105" i="1"/>
  <c r="M3105" i="1"/>
  <c r="N3105" i="1"/>
  <c r="O3105" i="1"/>
  <c r="P3105" i="1"/>
  <c r="Q3105" i="1"/>
  <c r="A3106" i="1"/>
  <c r="C3106" i="1"/>
  <c r="L3106" i="1"/>
  <c r="M3106" i="1"/>
  <c r="N3106" i="1"/>
  <c r="O3106" i="1"/>
  <c r="P3106" i="1"/>
  <c r="Q3106" i="1"/>
  <c r="A3107" i="1"/>
  <c r="C3107" i="1"/>
  <c r="L3107" i="1"/>
  <c r="M3107" i="1"/>
  <c r="N3107" i="1"/>
  <c r="O3107" i="1"/>
  <c r="P3107" i="1"/>
  <c r="Q3107" i="1"/>
  <c r="A3108" i="1"/>
  <c r="C3108" i="1"/>
  <c r="L3108" i="1"/>
  <c r="M3108" i="1"/>
  <c r="N3108" i="1"/>
  <c r="O3108" i="1"/>
  <c r="P3108" i="1"/>
  <c r="Q3108" i="1"/>
  <c r="A3109" i="1"/>
  <c r="C3109" i="1"/>
  <c r="L3109" i="1"/>
  <c r="M3109" i="1"/>
  <c r="N3109" i="1"/>
  <c r="O3109" i="1"/>
  <c r="P3109" i="1"/>
  <c r="Q3109" i="1"/>
  <c r="A3110" i="1"/>
  <c r="C3110" i="1"/>
  <c r="L3110" i="1"/>
  <c r="M3110" i="1"/>
  <c r="N3110" i="1"/>
  <c r="O3110" i="1"/>
  <c r="P3110" i="1"/>
  <c r="Q3110" i="1"/>
  <c r="A3111" i="1"/>
  <c r="C3111" i="1"/>
  <c r="L3111" i="1"/>
  <c r="M3111" i="1"/>
  <c r="N3111" i="1"/>
  <c r="O3111" i="1"/>
  <c r="P3111" i="1"/>
  <c r="Q3111" i="1"/>
  <c r="A3112" i="1"/>
  <c r="C3112" i="1"/>
  <c r="L3112" i="1"/>
  <c r="M3112" i="1"/>
  <c r="N3112" i="1"/>
  <c r="O3112" i="1"/>
  <c r="P3112" i="1"/>
  <c r="Q3112" i="1"/>
  <c r="A3113" i="1"/>
  <c r="C3113" i="1"/>
  <c r="L3113" i="1"/>
  <c r="M3113" i="1"/>
  <c r="N3113" i="1"/>
  <c r="O3113" i="1"/>
  <c r="P3113" i="1"/>
  <c r="Q3113" i="1"/>
  <c r="A3114" i="1"/>
  <c r="C3114" i="1"/>
  <c r="L3114" i="1"/>
  <c r="M3114" i="1"/>
  <c r="N3114" i="1"/>
  <c r="O3114" i="1"/>
  <c r="P3114" i="1"/>
  <c r="Q3114" i="1"/>
  <c r="A3115" i="1"/>
  <c r="C3115" i="1"/>
  <c r="L3115" i="1"/>
  <c r="M3115" i="1"/>
  <c r="N3115" i="1"/>
  <c r="O3115" i="1"/>
  <c r="P3115" i="1"/>
  <c r="Q3115" i="1"/>
  <c r="A3116" i="1"/>
  <c r="C3116" i="1"/>
  <c r="L3116" i="1"/>
  <c r="M3116" i="1"/>
  <c r="N3116" i="1"/>
  <c r="O3116" i="1"/>
  <c r="P3116" i="1"/>
  <c r="Q3116" i="1"/>
  <c r="A3117" i="1"/>
  <c r="C3117" i="1"/>
  <c r="L3117" i="1"/>
  <c r="M3117" i="1"/>
  <c r="N3117" i="1"/>
  <c r="O3117" i="1"/>
  <c r="P3117" i="1"/>
  <c r="Q3117" i="1"/>
  <c r="A3118" i="1"/>
  <c r="C3118" i="1"/>
  <c r="L3118" i="1"/>
  <c r="M3118" i="1"/>
  <c r="N3118" i="1"/>
  <c r="O3118" i="1"/>
  <c r="P3118" i="1"/>
  <c r="Q3118" i="1"/>
  <c r="A3119" i="1"/>
  <c r="C3119" i="1"/>
  <c r="L3119" i="1"/>
  <c r="M3119" i="1"/>
  <c r="N3119" i="1"/>
  <c r="O3119" i="1"/>
  <c r="P3119" i="1"/>
  <c r="Q3119" i="1"/>
  <c r="A3120" i="1"/>
  <c r="C3120" i="1"/>
  <c r="L3120" i="1"/>
  <c r="M3120" i="1"/>
  <c r="N3120" i="1"/>
  <c r="O3120" i="1"/>
  <c r="P3120" i="1"/>
  <c r="Q3120" i="1"/>
  <c r="A3121" i="1"/>
  <c r="C3121" i="1"/>
  <c r="L3121" i="1"/>
  <c r="M3121" i="1"/>
  <c r="N3121" i="1"/>
  <c r="O3121" i="1"/>
  <c r="P3121" i="1"/>
  <c r="Q3121" i="1"/>
  <c r="A3122" i="1"/>
  <c r="C3122" i="1"/>
  <c r="L3122" i="1"/>
  <c r="M3122" i="1"/>
  <c r="N3122" i="1"/>
  <c r="O3122" i="1"/>
  <c r="P3122" i="1"/>
  <c r="Q3122" i="1"/>
  <c r="A3123" i="1"/>
  <c r="C3123" i="1"/>
  <c r="L3123" i="1"/>
  <c r="M3123" i="1"/>
  <c r="N3123" i="1"/>
  <c r="O3123" i="1"/>
  <c r="P3123" i="1"/>
  <c r="Q3123" i="1"/>
  <c r="A3124" i="1"/>
  <c r="C3124" i="1"/>
  <c r="L3124" i="1"/>
  <c r="M3124" i="1"/>
  <c r="N3124" i="1"/>
  <c r="O3124" i="1"/>
  <c r="P3124" i="1"/>
  <c r="Q3124" i="1"/>
  <c r="A3125" i="1"/>
  <c r="C3125" i="1"/>
  <c r="L3125" i="1"/>
  <c r="M3125" i="1"/>
  <c r="N3125" i="1"/>
  <c r="O3125" i="1"/>
  <c r="P3125" i="1"/>
  <c r="Q3125" i="1"/>
  <c r="A3126" i="1"/>
  <c r="C3126" i="1"/>
  <c r="L3126" i="1"/>
  <c r="M3126" i="1"/>
  <c r="N3126" i="1"/>
  <c r="O3126" i="1"/>
  <c r="P3126" i="1"/>
  <c r="Q3126" i="1"/>
  <c r="A3127" i="1"/>
  <c r="C3127" i="1"/>
  <c r="L3127" i="1"/>
  <c r="M3127" i="1"/>
  <c r="N3127" i="1"/>
  <c r="O3127" i="1"/>
  <c r="P3127" i="1"/>
  <c r="Q3127" i="1"/>
  <c r="A3128" i="1"/>
  <c r="C3128" i="1"/>
  <c r="L3128" i="1"/>
  <c r="M3128" i="1"/>
  <c r="N3128" i="1"/>
  <c r="O3128" i="1"/>
  <c r="P3128" i="1"/>
  <c r="Q3128" i="1"/>
  <c r="A3129" i="1"/>
  <c r="C3129" i="1"/>
  <c r="L3129" i="1"/>
  <c r="M3129" i="1"/>
  <c r="N3129" i="1"/>
  <c r="O3129" i="1"/>
  <c r="P3129" i="1"/>
  <c r="Q3129" i="1"/>
  <c r="A3130" i="1"/>
  <c r="C3130" i="1"/>
  <c r="L3130" i="1"/>
  <c r="M3130" i="1"/>
  <c r="N3130" i="1"/>
  <c r="O3130" i="1"/>
  <c r="P3130" i="1"/>
  <c r="Q3130" i="1"/>
  <c r="A3131" i="1"/>
  <c r="C3131" i="1"/>
  <c r="L3131" i="1"/>
  <c r="M3131" i="1"/>
  <c r="N3131" i="1"/>
  <c r="O3131" i="1"/>
  <c r="P3131" i="1"/>
  <c r="Q3131" i="1"/>
  <c r="A3132" i="1"/>
  <c r="C3132" i="1"/>
  <c r="L3132" i="1"/>
  <c r="M3132" i="1"/>
  <c r="N3132" i="1"/>
  <c r="O3132" i="1"/>
  <c r="P3132" i="1"/>
  <c r="Q3132" i="1"/>
  <c r="A3133" i="1"/>
  <c r="C3133" i="1"/>
  <c r="L3133" i="1"/>
  <c r="M3133" i="1"/>
  <c r="N3133" i="1"/>
  <c r="O3133" i="1"/>
  <c r="P3133" i="1"/>
  <c r="Q3133" i="1"/>
  <c r="A3134" i="1"/>
  <c r="C3134" i="1"/>
  <c r="L3134" i="1"/>
  <c r="M3134" i="1"/>
  <c r="N3134" i="1"/>
  <c r="O3134" i="1"/>
  <c r="P3134" i="1"/>
  <c r="Q3134" i="1"/>
  <c r="A3135" i="1"/>
  <c r="C3135" i="1"/>
  <c r="L3135" i="1"/>
  <c r="M3135" i="1"/>
  <c r="N3135" i="1"/>
  <c r="O3135" i="1"/>
  <c r="P3135" i="1"/>
  <c r="Q3135" i="1"/>
  <c r="A3136" i="1"/>
  <c r="C3136" i="1"/>
  <c r="L3136" i="1"/>
  <c r="M3136" i="1"/>
  <c r="N3136" i="1"/>
  <c r="O3136" i="1"/>
  <c r="P3136" i="1"/>
  <c r="Q3136" i="1"/>
  <c r="A3137" i="1"/>
  <c r="C3137" i="1"/>
  <c r="L3137" i="1"/>
  <c r="M3137" i="1"/>
  <c r="N3137" i="1"/>
  <c r="O3137" i="1"/>
  <c r="P3137" i="1"/>
  <c r="Q3137" i="1"/>
  <c r="A3138" i="1"/>
  <c r="C3138" i="1"/>
  <c r="L3138" i="1"/>
  <c r="M3138" i="1"/>
  <c r="N3138" i="1"/>
  <c r="O3138" i="1"/>
  <c r="P3138" i="1"/>
  <c r="Q3138" i="1"/>
  <c r="A3139" i="1"/>
  <c r="C3139" i="1"/>
  <c r="L3139" i="1"/>
  <c r="M3139" i="1"/>
  <c r="N3139" i="1"/>
  <c r="O3139" i="1"/>
  <c r="P3139" i="1"/>
  <c r="Q3139" i="1"/>
  <c r="A3140" i="1"/>
  <c r="C3140" i="1"/>
  <c r="L3140" i="1"/>
  <c r="M3140" i="1"/>
  <c r="N3140" i="1"/>
  <c r="O3140" i="1"/>
  <c r="P3140" i="1"/>
  <c r="Q3140" i="1"/>
  <c r="A3141" i="1"/>
  <c r="C3141" i="1"/>
  <c r="L3141" i="1"/>
  <c r="M3141" i="1"/>
  <c r="N3141" i="1"/>
  <c r="O3141" i="1"/>
  <c r="P3141" i="1"/>
  <c r="Q3141" i="1"/>
  <c r="A3142" i="1"/>
  <c r="C3142" i="1"/>
  <c r="L3142" i="1"/>
  <c r="M3142" i="1"/>
  <c r="N3142" i="1"/>
  <c r="O3142" i="1"/>
  <c r="P3142" i="1"/>
  <c r="Q3142" i="1"/>
  <c r="A3143" i="1"/>
  <c r="C3143" i="1"/>
  <c r="L3143" i="1"/>
  <c r="M3143" i="1"/>
  <c r="N3143" i="1"/>
  <c r="O3143" i="1"/>
  <c r="P3143" i="1"/>
  <c r="Q3143" i="1"/>
  <c r="A3144" i="1"/>
  <c r="C3144" i="1"/>
  <c r="L3144" i="1"/>
  <c r="M3144" i="1"/>
  <c r="N3144" i="1"/>
  <c r="O3144" i="1"/>
  <c r="P3144" i="1"/>
  <c r="Q3144" i="1"/>
  <c r="A3145" i="1"/>
  <c r="C3145" i="1"/>
  <c r="L3145" i="1"/>
  <c r="M3145" i="1"/>
  <c r="N3145" i="1"/>
  <c r="O3145" i="1"/>
  <c r="P3145" i="1"/>
  <c r="Q3145" i="1"/>
  <c r="A3146" i="1"/>
  <c r="C3146" i="1"/>
  <c r="L3146" i="1"/>
  <c r="M3146" i="1"/>
  <c r="N3146" i="1"/>
  <c r="O3146" i="1"/>
  <c r="P3146" i="1"/>
  <c r="Q3146" i="1"/>
  <c r="A3147" i="1"/>
  <c r="C3147" i="1"/>
  <c r="L3147" i="1"/>
  <c r="M3147" i="1"/>
  <c r="N3147" i="1"/>
  <c r="O3147" i="1"/>
  <c r="P3147" i="1"/>
  <c r="Q3147" i="1"/>
  <c r="A3148" i="1"/>
  <c r="C3148" i="1"/>
  <c r="L3148" i="1"/>
  <c r="M3148" i="1"/>
  <c r="N3148" i="1"/>
  <c r="O3148" i="1"/>
  <c r="P3148" i="1"/>
  <c r="Q3148" i="1"/>
  <c r="A3149" i="1"/>
  <c r="C3149" i="1"/>
  <c r="L3149" i="1"/>
  <c r="M3149" i="1"/>
  <c r="N3149" i="1"/>
  <c r="O3149" i="1"/>
  <c r="P3149" i="1"/>
  <c r="Q3149" i="1"/>
  <c r="A3150" i="1"/>
  <c r="C3150" i="1"/>
  <c r="L3150" i="1"/>
  <c r="M3150" i="1"/>
  <c r="N3150" i="1"/>
  <c r="O3150" i="1"/>
  <c r="P3150" i="1"/>
  <c r="Q3150" i="1"/>
  <c r="A3151" i="1"/>
  <c r="C3151" i="1"/>
  <c r="L3151" i="1"/>
  <c r="M3151" i="1"/>
  <c r="N3151" i="1"/>
  <c r="O3151" i="1"/>
  <c r="P3151" i="1"/>
  <c r="Q3151" i="1"/>
  <c r="A3152" i="1"/>
  <c r="C3152" i="1"/>
  <c r="L3152" i="1"/>
  <c r="M3152" i="1"/>
  <c r="N3152" i="1"/>
  <c r="O3152" i="1"/>
  <c r="P3152" i="1"/>
  <c r="Q3152" i="1"/>
  <c r="A3153" i="1"/>
  <c r="C3153" i="1"/>
  <c r="L3153" i="1"/>
  <c r="M3153" i="1"/>
  <c r="N3153" i="1"/>
  <c r="O3153" i="1"/>
  <c r="P3153" i="1"/>
  <c r="Q3153" i="1"/>
  <c r="A3154" i="1"/>
  <c r="C3154" i="1"/>
  <c r="L3154" i="1"/>
  <c r="M3154" i="1"/>
  <c r="N3154" i="1"/>
  <c r="O3154" i="1"/>
  <c r="P3154" i="1"/>
  <c r="Q3154" i="1"/>
  <c r="A3155" i="1"/>
  <c r="C3155" i="1"/>
  <c r="L3155" i="1"/>
  <c r="M3155" i="1"/>
  <c r="N3155" i="1"/>
  <c r="O3155" i="1"/>
  <c r="P3155" i="1"/>
  <c r="Q3155" i="1"/>
  <c r="A3156" i="1"/>
  <c r="C3156" i="1"/>
  <c r="L3156" i="1"/>
  <c r="M3156" i="1"/>
  <c r="N3156" i="1"/>
  <c r="O3156" i="1"/>
  <c r="P3156" i="1"/>
  <c r="Q3156" i="1"/>
  <c r="A3157" i="1"/>
  <c r="C3157" i="1"/>
  <c r="L3157" i="1"/>
  <c r="M3157" i="1"/>
  <c r="N3157" i="1"/>
  <c r="O3157" i="1"/>
  <c r="P3157" i="1"/>
  <c r="Q3157" i="1"/>
  <c r="A3158" i="1"/>
  <c r="C3158" i="1"/>
  <c r="L3158" i="1"/>
  <c r="M3158" i="1"/>
  <c r="N3158" i="1"/>
  <c r="O3158" i="1"/>
  <c r="P3158" i="1"/>
  <c r="Q3158" i="1"/>
  <c r="A3159" i="1"/>
  <c r="C3159" i="1"/>
  <c r="L3159" i="1"/>
  <c r="M3159" i="1"/>
  <c r="N3159" i="1"/>
  <c r="O3159" i="1"/>
  <c r="P3159" i="1"/>
  <c r="Q3159" i="1"/>
  <c r="A3160" i="1"/>
  <c r="C3160" i="1"/>
  <c r="L3160" i="1"/>
  <c r="M3160" i="1"/>
  <c r="N3160" i="1"/>
  <c r="O3160" i="1"/>
  <c r="P3160" i="1"/>
  <c r="Q3160" i="1"/>
  <c r="A3161" i="1"/>
  <c r="C3161" i="1"/>
  <c r="L3161" i="1"/>
  <c r="M3161" i="1"/>
  <c r="N3161" i="1"/>
  <c r="O3161" i="1"/>
  <c r="P3161" i="1"/>
  <c r="Q3161" i="1"/>
  <c r="A3162" i="1"/>
  <c r="C3162" i="1"/>
  <c r="L3162" i="1"/>
  <c r="M3162" i="1"/>
  <c r="N3162" i="1"/>
  <c r="O3162" i="1"/>
  <c r="P3162" i="1"/>
  <c r="Q3162" i="1"/>
  <c r="A3163" i="1"/>
  <c r="C3163" i="1"/>
  <c r="L3163" i="1"/>
  <c r="M3163" i="1"/>
  <c r="N3163" i="1"/>
  <c r="O3163" i="1"/>
  <c r="P3163" i="1"/>
  <c r="Q3163" i="1"/>
  <c r="A3164" i="1"/>
  <c r="C3164" i="1"/>
  <c r="L3164" i="1"/>
  <c r="M3164" i="1"/>
  <c r="N3164" i="1"/>
  <c r="O3164" i="1"/>
  <c r="P3164" i="1"/>
  <c r="Q3164" i="1"/>
  <c r="A3165" i="1"/>
  <c r="C3165" i="1"/>
  <c r="L3165" i="1"/>
  <c r="M3165" i="1"/>
  <c r="N3165" i="1"/>
  <c r="O3165" i="1"/>
  <c r="P3165" i="1"/>
  <c r="Q3165" i="1"/>
  <c r="A3166" i="1"/>
  <c r="C3166" i="1"/>
  <c r="L3166" i="1"/>
  <c r="M3166" i="1"/>
  <c r="N3166" i="1"/>
  <c r="O3166" i="1"/>
  <c r="P3166" i="1"/>
  <c r="Q3166" i="1"/>
  <c r="A3167" i="1"/>
  <c r="C3167" i="1"/>
  <c r="L3167" i="1"/>
  <c r="M3167" i="1"/>
  <c r="N3167" i="1"/>
  <c r="O3167" i="1"/>
  <c r="P3167" i="1"/>
  <c r="Q3167" i="1"/>
  <c r="A3168" i="1"/>
  <c r="C3168" i="1"/>
  <c r="L3168" i="1"/>
  <c r="M3168" i="1"/>
  <c r="N3168" i="1"/>
  <c r="O3168" i="1"/>
  <c r="P3168" i="1"/>
  <c r="Q3168" i="1"/>
  <c r="A3169" i="1"/>
  <c r="C3169" i="1"/>
  <c r="L3169" i="1"/>
  <c r="M3169" i="1"/>
  <c r="N3169" i="1"/>
  <c r="O3169" i="1"/>
  <c r="P3169" i="1"/>
  <c r="Q3169" i="1"/>
  <c r="A3170" i="1"/>
  <c r="C3170" i="1"/>
  <c r="L3170" i="1"/>
  <c r="M3170" i="1"/>
  <c r="N3170" i="1"/>
  <c r="O3170" i="1"/>
  <c r="P3170" i="1"/>
  <c r="Q3170" i="1"/>
  <c r="A3171" i="1"/>
  <c r="C3171" i="1"/>
  <c r="L3171" i="1"/>
  <c r="M3171" i="1"/>
  <c r="N3171" i="1"/>
  <c r="O3171" i="1"/>
  <c r="P3171" i="1"/>
  <c r="Q3171" i="1"/>
  <c r="A3172" i="1"/>
  <c r="C3172" i="1"/>
  <c r="L3172" i="1"/>
  <c r="M3172" i="1"/>
  <c r="N3172" i="1"/>
  <c r="O3172" i="1"/>
  <c r="P3172" i="1"/>
  <c r="Q3172" i="1"/>
  <c r="A3173" i="1"/>
  <c r="C3173" i="1"/>
  <c r="L3173" i="1"/>
  <c r="M3173" i="1"/>
  <c r="N3173" i="1"/>
  <c r="O3173" i="1"/>
  <c r="P3173" i="1"/>
  <c r="Q3173" i="1"/>
  <c r="A3174" i="1"/>
  <c r="C3174" i="1"/>
  <c r="L3174" i="1"/>
  <c r="M3174" i="1"/>
  <c r="N3174" i="1"/>
  <c r="O3174" i="1"/>
  <c r="P3174" i="1"/>
  <c r="Q3174" i="1"/>
  <c r="A3175" i="1"/>
  <c r="C3175" i="1"/>
  <c r="L3175" i="1"/>
  <c r="M3175" i="1"/>
  <c r="N3175" i="1"/>
  <c r="O3175" i="1"/>
  <c r="P3175" i="1"/>
  <c r="Q3175" i="1"/>
  <c r="A3176" i="1"/>
  <c r="C3176" i="1"/>
  <c r="L3176" i="1"/>
  <c r="M3176" i="1"/>
  <c r="N3176" i="1"/>
  <c r="O3176" i="1"/>
  <c r="P3176" i="1"/>
  <c r="Q3176" i="1"/>
  <c r="A3177" i="1"/>
  <c r="C3177" i="1"/>
  <c r="L3177" i="1"/>
  <c r="M3177" i="1"/>
  <c r="N3177" i="1"/>
  <c r="O3177" i="1"/>
  <c r="P3177" i="1"/>
  <c r="Q3177" i="1"/>
  <c r="A3178" i="1"/>
  <c r="C3178" i="1"/>
  <c r="L3178" i="1"/>
  <c r="M3178" i="1"/>
  <c r="N3178" i="1"/>
  <c r="O3178" i="1"/>
  <c r="P3178" i="1"/>
  <c r="Q3178" i="1"/>
  <c r="A3179" i="1"/>
  <c r="C3179" i="1"/>
  <c r="L3179" i="1"/>
  <c r="M3179" i="1"/>
  <c r="N3179" i="1"/>
  <c r="O3179" i="1"/>
  <c r="P3179" i="1"/>
  <c r="Q3179" i="1"/>
  <c r="A3180" i="1"/>
  <c r="C3180" i="1"/>
  <c r="L3180" i="1"/>
  <c r="M3180" i="1"/>
  <c r="N3180" i="1"/>
  <c r="O3180" i="1"/>
  <c r="P3180" i="1"/>
  <c r="Q3180" i="1"/>
  <c r="A3181" i="1"/>
  <c r="C3181" i="1"/>
  <c r="L3181" i="1"/>
  <c r="M3181" i="1"/>
  <c r="N3181" i="1"/>
  <c r="O3181" i="1"/>
  <c r="P3181" i="1"/>
  <c r="Q3181" i="1"/>
  <c r="A3182" i="1"/>
  <c r="C3182" i="1"/>
  <c r="L3182" i="1"/>
  <c r="M3182" i="1"/>
  <c r="N3182" i="1"/>
  <c r="O3182" i="1"/>
  <c r="P3182" i="1"/>
  <c r="Q3182" i="1"/>
  <c r="A3183" i="1"/>
  <c r="C3183" i="1"/>
  <c r="L3183" i="1"/>
  <c r="M3183" i="1"/>
  <c r="N3183" i="1"/>
  <c r="O3183" i="1"/>
  <c r="P3183" i="1"/>
  <c r="Q3183" i="1"/>
  <c r="A3184" i="1"/>
  <c r="C3184" i="1"/>
  <c r="L3184" i="1"/>
  <c r="M3184" i="1"/>
  <c r="N3184" i="1"/>
  <c r="O3184" i="1"/>
  <c r="P3184" i="1"/>
  <c r="Q3184" i="1"/>
  <c r="A3185" i="1"/>
  <c r="C3185" i="1"/>
  <c r="L3185" i="1"/>
  <c r="M3185" i="1"/>
  <c r="N3185" i="1"/>
  <c r="O3185" i="1"/>
  <c r="P3185" i="1"/>
  <c r="Q3185" i="1"/>
  <c r="A3186" i="1"/>
  <c r="C3186" i="1"/>
  <c r="L3186" i="1"/>
  <c r="M3186" i="1"/>
  <c r="N3186" i="1"/>
  <c r="O3186" i="1"/>
  <c r="P3186" i="1"/>
  <c r="Q3186" i="1"/>
  <c r="A3187" i="1"/>
  <c r="C3187" i="1"/>
  <c r="L3187" i="1"/>
  <c r="M3187" i="1"/>
  <c r="N3187" i="1"/>
  <c r="O3187" i="1"/>
  <c r="P3187" i="1"/>
  <c r="Q3187" i="1"/>
  <c r="A3188" i="1"/>
  <c r="C3188" i="1"/>
  <c r="L3188" i="1"/>
  <c r="M3188" i="1"/>
  <c r="N3188" i="1"/>
  <c r="O3188" i="1"/>
  <c r="P3188" i="1"/>
  <c r="Q3188" i="1"/>
  <c r="A3189" i="1"/>
  <c r="C3189" i="1"/>
  <c r="L3189" i="1"/>
  <c r="M3189" i="1"/>
  <c r="N3189" i="1"/>
  <c r="O3189" i="1"/>
  <c r="P3189" i="1"/>
  <c r="Q3189" i="1"/>
  <c r="A3190" i="1"/>
  <c r="C3190" i="1"/>
  <c r="L3190" i="1"/>
  <c r="M3190" i="1"/>
  <c r="N3190" i="1"/>
  <c r="O3190" i="1"/>
  <c r="P3190" i="1"/>
  <c r="Q3190" i="1"/>
  <c r="A3191" i="1"/>
  <c r="C3191" i="1"/>
  <c r="L3191" i="1"/>
  <c r="M3191" i="1"/>
  <c r="N3191" i="1"/>
  <c r="O3191" i="1"/>
  <c r="P3191" i="1"/>
  <c r="Q3191" i="1"/>
  <c r="A3192" i="1"/>
  <c r="C3192" i="1"/>
  <c r="L3192" i="1"/>
  <c r="M3192" i="1"/>
  <c r="N3192" i="1"/>
  <c r="O3192" i="1"/>
  <c r="P3192" i="1"/>
  <c r="Q3192" i="1"/>
  <c r="A3193" i="1"/>
  <c r="C3193" i="1"/>
  <c r="L3193" i="1"/>
  <c r="M3193" i="1"/>
  <c r="N3193" i="1"/>
  <c r="O3193" i="1"/>
  <c r="P3193" i="1"/>
  <c r="Q3193" i="1"/>
  <c r="A3194" i="1"/>
  <c r="C3194" i="1"/>
  <c r="L3194" i="1"/>
  <c r="M3194" i="1"/>
  <c r="N3194" i="1"/>
  <c r="O3194" i="1"/>
  <c r="P3194" i="1"/>
  <c r="Q3194" i="1"/>
  <c r="A3195" i="1"/>
  <c r="C3195" i="1"/>
  <c r="L3195" i="1"/>
  <c r="M3195" i="1"/>
  <c r="N3195" i="1"/>
  <c r="O3195" i="1"/>
  <c r="P3195" i="1"/>
  <c r="Q3195" i="1"/>
  <c r="A3196" i="1"/>
  <c r="C3196" i="1"/>
  <c r="L3196" i="1"/>
  <c r="M3196" i="1"/>
  <c r="N3196" i="1"/>
  <c r="O3196" i="1"/>
  <c r="P3196" i="1"/>
  <c r="Q3196" i="1"/>
  <c r="A3197" i="1"/>
  <c r="C3197" i="1"/>
  <c r="L3197" i="1"/>
  <c r="M3197" i="1"/>
  <c r="N3197" i="1"/>
  <c r="O3197" i="1"/>
  <c r="P3197" i="1"/>
  <c r="Q3197" i="1"/>
  <c r="A3198" i="1"/>
  <c r="C3198" i="1"/>
  <c r="L3198" i="1"/>
  <c r="M3198" i="1"/>
  <c r="N3198" i="1"/>
  <c r="O3198" i="1"/>
  <c r="P3198" i="1"/>
  <c r="Q3198" i="1"/>
  <c r="A3199" i="1"/>
  <c r="C3199" i="1"/>
  <c r="L3199" i="1"/>
  <c r="M3199" i="1"/>
  <c r="N3199" i="1"/>
  <c r="O3199" i="1"/>
  <c r="P3199" i="1"/>
  <c r="Q3199" i="1"/>
  <c r="A3200" i="1"/>
  <c r="C3200" i="1"/>
  <c r="L3200" i="1"/>
  <c r="M3200" i="1"/>
  <c r="N3200" i="1"/>
  <c r="O3200" i="1"/>
  <c r="P3200" i="1"/>
  <c r="Q3200" i="1"/>
  <c r="A3201" i="1"/>
  <c r="C3201" i="1"/>
  <c r="L3201" i="1"/>
  <c r="M3201" i="1"/>
  <c r="N3201" i="1"/>
  <c r="O3201" i="1"/>
  <c r="P3201" i="1"/>
  <c r="Q3201" i="1"/>
  <c r="A3202" i="1"/>
  <c r="C3202" i="1"/>
  <c r="L3202" i="1"/>
  <c r="M3202" i="1"/>
  <c r="N3202" i="1"/>
  <c r="O3202" i="1"/>
  <c r="P3202" i="1"/>
  <c r="Q3202" i="1"/>
  <c r="A3203" i="1"/>
  <c r="C3203" i="1"/>
  <c r="L3203" i="1"/>
  <c r="M3203" i="1"/>
  <c r="N3203" i="1"/>
  <c r="O3203" i="1"/>
  <c r="P3203" i="1"/>
  <c r="Q3203" i="1"/>
  <c r="A3204" i="1"/>
  <c r="C3204" i="1"/>
  <c r="L3204" i="1"/>
  <c r="M3204" i="1"/>
  <c r="N3204" i="1"/>
  <c r="O3204" i="1"/>
  <c r="P3204" i="1"/>
  <c r="Q3204" i="1"/>
  <c r="A3205" i="1"/>
  <c r="C3205" i="1"/>
  <c r="L3205" i="1"/>
  <c r="M3205" i="1"/>
  <c r="N3205" i="1"/>
  <c r="O3205" i="1"/>
  <c r="P3205" i="1"/>
  <c r="Q3205" i="1"/>
  <c r="A3206" i="1"/>
  <c r="C3206" i="1"/>
  <c r="L3206" i="1"/>
  <c r="M3206" i="1"/>
  <c r="N3206" i="1"/>
  <c r="O3206" i="1"/>
  <c r="P3206" i="1"/>
  <c r="Q3206" i="1"/>
  <c r="A3207" i="1"/>
  <c r="C3207" i="1"/>
  <c r="L3207" i="1"/>
  <c r="M3207" i="1"/>
  <c r="N3207" i="1"/>
  <c r="O3207" i="1"/>
  <c r="P3207" i="1"/>
  <c r="Q3207" i="1"/>
  <c r="A3208" i="1"/>
  <c r="C3208" i="1"/>
  <c r="L3208" i="1"/>
  <c r="M3208" i="1"/>
  <c r="N3208" i="1"/>
  <c r="O3208" i="1"/>
  <c r="P3208" i="1"/>
  <c r="Q3208" i="1"/>
  <c r="A3209" i="1"/>
  <c r="C3209" i="1"/>
  <c r="L3209" i="1"/>
  <c r="M3209" i="1"/>
  <c r="N3209" i="1"/>
  <c r="O3209" i="1"/>
  <c r="P3209" i="1"/>
  <c r="Q3209" i="1"/>
  <c r="A3210" i="1"/>
  <c r="C3210" i="1"/>
  <c r="L3210" i="1"/>
  <c r="M3210" i="1"/>
  <c r="N3210" i="1"/>
  <c r="O3210" i="1"/>
  <c r="P3210" i="1"/>
  <c r="Q3210" i="1"/>
  <c r="A3211" i="1"/>
  <c r="C3211" i="1"/>
  <c r="L3211" i="1"/>
  <c r="M3211" i="1"/>
  <c r="N3211" i="1"/>
  <c r="O3211" i="1"/>
  <c r="P3211" i="1"/>
  <c r="Q3211" i="1"/>
  <c r="A3212" i="1"/>
  <c r="C3212" i="1"/>
  <c r="L3212" i="1"/>
  <c r="M3212" i="1"/>
  <c r="N3212" i="1"/>
  <c r="O3212" i="1"/>
  <c r="P3212" i="1"/>
  <c r="Q3212" i="1"/>
  <c r="A3213" i="1"/>
  <c r="C3213" i="1"/>
  <c r="L3213" i="1"/>
  <c r="M3213" i="1"/>
  <c r="N3213" i="1"/>
  <c r="O3213" i="1"/>
  <c r="P3213" i="1"/>
  <c r="Q3213" i="1"/>
  <c r="A3214" i="1"/>
  <c r="C3214" i="1"/>
  <c r="L3214" i="1"/>
  <c r="M3214" i="1"/>
  <c r="N3214" i="1"/>
  <c r="O3214" i="1"/>
  <c r="P3214" i="1"/>
  <c r="Q3214" i="1"/>
  <c r="A3215" i="1"/>
  <c r="C3215" i="1"/>
  <c r="L3215" i="1"/>
  <c r="M3215" i="1"/>
  <c r="N3215" i="1"/>
  <c r="O3215" i="1"/>
  <c r="P3215" i="1"/>
  <c r="Q3215" i="1"/>
  <c r="A3216" i="1"/>
  <c r="C3216" i="1"/>
  <c r="L3216" i="1"/>
  <c r="M3216" i="1"/>
  <c r="N3216" i="1"/>
  <c r="O3216" i="1"/>
  <c r="P3216" i="1"/>
  <c r="Q3216" i="1"/>
  <c r="A3217" i="1"/>
  <c r="C3217" i="1"/>
  <c r="L3217" i="1"/>
  <c r="M3217" i="1"/>
  <c r="N3217" i="1"/>
  <c r="O3217" i="1"/>
  <c r="P3217" i="1"/>
  <c r="Q3217" i="1"/>
  <c r="A3218" i="1"/>
  <c r="C3218" i="1"/>
  <c r="L3218" i="1"/>
  <c r="M3218" i="1"/>
  <c r="N3218" i="1"/>
  <c r="O3218" i="1"/>
  <c r="P3218" i="1"/>
  <c r="Q3218" i="1"/>
  <c r="A3219" i="1"/>
  <c r="C3219" i="1"/>
  <c r="L3219" i="1"/>
  <c r="M3219" i="1"/>
  <c r="N3219" i="1"/>
  <c r="O3219" i="1"/>
  <c r="P3219" i="1"/>
  <c r="Q3219" i="1"/>
  <c r="A3220" i="1"/>
  <c r="C3220" i="1"/>
  <c r="L3220" i="1"/>
  <c r="M3220" i="1"/>
  <c r="N3220" i="1"/>
  <c r="O3220" i="1"/>
  <c r="P3220" i="1"/>
  <c r="Q3220" i="1"/>
  <c r="A3221" i="1"/>
  <c r="C3221" i="1"/>
  <c r="L3221" i="1"/>
  <c r="M3221" i="1"/>
  <c r="N3221" i="1"/>
  <c r="O3221" i="1"/>
  <c r="P3221" i="1"/>
  <c r="Q3221" i="1"/>
  <c r="A3222" i="1"/>
  <c r="C3222" i="1"/>
  <c r="L3222" i="1"/>
  <c r="M3222" i="1"/>
  <c r="N3222" i="1"/>
  <c r="O3222" i="1"/>
  <c r="P3222" i="1"/>
  <c r="Q3222" i="1"/>
  <c r="A3223" i="1"/>
  <c r="C3223" i="1"/>
  <c r="L3223" i="1"/>
  <c r="M3223" i="1"/>
  <c r="N3223" i="1"/>
  <c r="O3223" i="1"/>
  <c r="P3223" i="1"/>
  <c r="Q3223" i="1"/>
  <c r="A3224" i="1"/>
  <c r="C3224" i="1"/>
  <c r="L3224" i="1"/>
  <c r="M3224" i="1"/>
  <c r="N3224" i="1"/>
  <c r="O3224" i="1"/>
  <c r="P3224" i="1"/>
  <c r="Q3224" i="1"/>
  <c r="A3225" i="1"/>
  <c r="C3225" i="1"/>
  <c r="L3225" i="1"/>
  <c r="M3225" i="1"/>
  <c r="N3225" i="1"/>
  <c r="O3225" i="1"/>
  <c r="P3225" i="1"/>
  <c r="Q3225" i="1"/>
  <c r="A3226" i="1"/>
  <c r="C3226" i="1"/>
  <c r="L3226" i="1"/>
  <c r="M3226" i="1"/>
  <c r="N3226" i="1"/>
  <c r="O3226" i="1"/>
  <c r="P3226" i="1"/>
  <c r="Q3226" i="1"/>
  <c r="A3227" i="1"/>
  <c r="C3227" i="1"/>
  <c r="L3227" i="1"/>
  <c r="M3227" i="1"/>
  <c r="N3227" i="1"/>
  <c r="O3227" i="1"/>
  <c r="P3227" i="1"/>
  <c r="Q3227" i="1"/>
  <c r="A3228" i="1"/>
  <c r="C3228" i="1"/>
  <c r="L3228" i="1"/>
  <c r="M3228" i="1"/>
  <c r="N3228" i="1"/>
  <c r="O3228" i="1"/>
  <c r="P3228" i="1"/>
  <c r="Q3228" i="1"/>
  <c r="A3229" i="1"/>
  <c r="C3229" i="1"/>
  <c r="L3229" i="1"/>
  <c r="M3229" i="1"/>
  <c r="N3229" i="1"/>
  <c r="O3229" i="1"/>
  <c r="P3229" i="1"/>
  <c r="Q3229" i="1"/>
  <c r="A3230" i="1"/>
  <c r="C3230" i="1"/>
  <c r="L3230" i="1"/>
  <c r="M3230" i="1"/>
  <c r="N3230" i="1"/>
  <c r="O3230" i="1"/>
  <c r="P3230" i="1"/>
  <c r="Q3230" i="1"/>
  <c r="A3231" i="1"/>
  <c r="C3231" i="1"/>
  <c r="L3231" i="1"/>
  <c r="M3231" i="1"/>
  <c r="N3231" i="1"/>
  <c r="O3231" i="1"/>
  <c r="P3231" i="1"/>
  <c r="Q3231" i="1"/>
  <c r="A3232" i="1"/>
  <c r="C3232" i="1"/>
  <c r="L3232" i="1"/>
  <c r="M3232" i="1"/>
  <c r="N3232" i="1"/>
  <c r="O3232" i="1"/>
  <c r="P3232" i="1"/>
  <c r="Q3232" i="1"/>
  <c r="A3233" i="1"/>
  <c r="C3233" i="1"/>
  <c r="L3233" i="1"/>
  <c r="M3233" i="1"/>
  <c r="N3233" i="1"/>
  <c r="O3233" i="1"/>
  <c r="P3233" i="1"/>
  <c r="Q3233" i="1"/>
  <c r="A3234" i="1"/>
  <c r="C3234" i="1"/>
  <c r="L3234" i="1"/>
  <c r="M3234" i="1"/>
  <c r="N3234" i="1"/>
  <c r="O3234" i="1"/>
  <c r="P3234" i="1"/>
  <c r="Q3234" i="1"/>
  <c r="A3235" i="1"/>
  <c r="C3235" i="1"/>
  <c r="L3235" i="1"/>
  <c r="M3235" i="1"/>
  <c r="N3235" i="1"/>
  <c r="O3235" i="1"/>
  <c r="P3235" i="1"/>
  <c r="Q3235" i="1"/>
  <c r="A3236" i="1"/>
  <c r="C3236" i="1"/>
  <c r="L3236" i="1"/>
  <c r="M3236" i="1"/>
  <c r="N3236" i="1"/>
  <c r="O3236" i="1"/>
  <c r="P3236" i="1"/>
  <c r="Q3236" i="1"/>
  <c r="A3237" i="1"/>
  <c r="C3237" i="1"/>
  <c r="L3237" i="1"/>
  <c r="M3237" i="1"/>
  <c r="N3237" i="1"/>
  <c r="O3237" i="1"/>
  <c r="P3237" i="1"/>
  <c r="Q3237" i="1"/>
  <c r="A3238" i="1"/>
  <c r="C3238" i="1"/>
  <c r="L3238" i="1"/>
  <c r="M3238" i="1"/>
  <c r="N3238" i="1"/>
  <c r="O3238" i="1"/>
  <c r="P3238" i="1"/>
  <c r="Q3238" i="1"/>
  <c r="A3239" i="1"/>
  <c r="C3239" i="1"/>
  <c r="L3239" i="1"/>
  <c r="M3239" i="1"/>
  <c r="N3239" i="1"/>
  <c r="O3239" i="1"/>
  <c r="P3239" i="1"/>
  <c r="Q3239" i="1"/>
  <c r="A3240" i="1"/>
  <c r="C3240" i="1"/>
  <c r="L3240" i="1"/>
  <c r="M3240" i="1"/>
  <c r="N3240" i="1"/>
  <c r="O3240" i="1"/>
  <c r="P3240" i="1"/>
  <c r="Q3240" i="1"/>
  <c r="A3241" i="1"/>
  <c r="C3241" i="1"/>
  <c r="L3241" i="1"/>
  <c r="M3241" i="1"/>
  <c r="N3241" i="1"/>
  <c r="O3241" i="1"/>
  <c r="P3241" i="1"/>
  <c r="Q3241" i="1"/>
  <c r="A3242" i="1"/>
  <c r="C3242" i="1"/>
  <c r="L3242" i="1"/>
  <c r="M3242" i="1"/>
  <c r="N3242" i="1"/>
  <c r="O3242" i="1"/>
  <c r="P3242" i="1"/>
  <c r="Q3242" i="1"/>
  <c r="A3243" i="1"/>
  <c r="C3243" i="1"/>
  <c r="L3243" i="1"/>
  <c r="M3243" i="1"/>
  <c r="N3243" i="1"/>
  <c r="O3243" i="1"/>
  <c r="P3243" i="1"/>
  <c r="Q3243" i="1"/>
  <c r="A3244" i="1"/>
  <c r="C3244" i="1"/>
  <c r="L3244" i="1"/>
  <c r="M3244" i="1"/>
  <c r="N3244" i="1"/>
  <c r="O3244" i="1"/>
  <c r="P3244" i="1"/>
  <c r="Q3244" i="1"/>
  <c r="A3245" i="1"/>
  <c r="C3245" i="1"/>
  <c r="L3245" i="1"/>
  <c r="M3245" i="1"/>
  <c r="N3245" i="1"/>
  <c r="O3245" i="1"/>
  <c r="P3245" i="1"/>
  <c r="Q3245" i="1"/>
  <c r="A3246" i="1"/>
  <c r="C3246" i="1"/>
  <c r="L3246" i="1"/>
  <c r="M3246" i="1"/>
  <c r="N3246" i="1"/>
  <c r="O3246" i="1"/>
  <c r="P3246" i="1"/>
  <c r="Q3246" i="1"/>
  <c r="A3247" i="1"/>
  <c r="C3247" i="1"/>
  <c r="L3247" i="1"/>
  <c r="M3247" i="1"/>
  <c r="N3247" i="1"/>
  <c r="O3247" i="1"/>
  <c r="P3247" i="1"/>
  <c r="Q3247" i="1"/>
  <c r="A3248" i="1"/>
  <c r="C3248" i="1"/>
  <c r="L3248" i="1"/>
  <c r="M3248" i="1"/>
  <c r="N3248" i="1"/>
  <c r="O3248" i="1"/>
  <c r="P3248" i="1"/>
  <c r="Q3248" i="1"/>
  <c r="A3249" i="1"/>
  <c r="C3249" i="1"/>
  <c r="L3249" i="1"/>
  <c r="M3249" i="1"/>
  <c r="N3249" i="1"/>
  <c r="O3249" i="1"/>
  <c r="P3249" i="1"/>
  <c r="Q3249" i="1"/>
  <c r="A3250" i="1"/>
  <c r="C3250" i="1"/>
  <c r="L3250" i="1"/>
  <c r="M3250" i="1"/>
  <c r="N3250" i="1"/>
  <c r="O3250" i="1"/>
  <c r="P3250" i="1"/>
  <c r="Q3250" i="1"/>
  <c r="A3251" i="1"/>
  <c r="C3251" i="1"/>
  <c r="L3251" i="1"/>
  <c r="M3251" i="1"/>
  <c r="N3251" i="1"/>
  <c r="O3251" i="1"/>
  <c r="P3251" i="1"/>
  <c r="Q3251" i="1"/>
  <c r="A3252" i="1"/>
  <c r="C3252" i="1"/>
  <c r="L3252" i="1"/>
  <c r="M3252" i="1"/>
  <c r="N3252" i="1"/>
  <c r="O3252" i="1"/>
  <c r="P3252" i="1"/>
  <c r="Q3252" i="1"/>
  <c r="A3253" i="1"/>
  <c r="C3253" i="1"/>
  <c r="L3253" i="1"/>
  <c r="M3253" i="1"/>
  <c r="N3253" i="1"/>
  <c r="O3253" i="1"/>
  <c r="P3253" i="1"/>
  <c r="Q3253" i="1"/>
  <c r="A3254" i="1"/>
  <c r="C3254" i="1"/>
  <c r="L3254" i="1"/>
  <c r="M3254" i="1"/>
  <c r="N3254" i="1"/>
  <c r="O3254" i="1"/>
  <c r="P3254" i="1"/>
  <c r="Q3254" i="1"/>
  <c r="A3255" i="1"/>
  <c r="C3255" i="1"/>
  <c r="L3255" i="1"/>
  <c r="M3255" i="1"/>
  <c r="N3255" i="1"/>
  <c r="O3255" i="1"/>
  <c r="P3255" i="1"/>
  <c r="Q3255" i="1"/>
  <c r="A3256" i="1"/>
  <c r="C3256" i="1"/>
  <c r="L3256" i="1"/>
  <c r="M3256" i="1"/>
  <c r="N3256" i="1"/>
  <c r="O3256" i="1"/>
  <c r="P3256" i="1"/>
  <c r="Q3256" i="1"/>
  <c r="A3257" i="1"/>
  <c r="C3257" i="1"/>
  <c r="L3257" i="1"/>
  <c r="M3257" i="1"/>
  <c r="N3257" i="1"/>
  <c r="O3257" i="1"/>
  <c r="P3257" i="1"/>
  <c r="Q3257" i="1"/>
  <c r="A3258" i="1"/>
  <c r="C3258" i="1"/>
  <c r="L3258" i="1"/>
  <c r="M3258" i="1"/>
  <c r="N3258" i="1"/>
  <c r="O3258" i="1"/>
  <c r="P3258" i="1"/>
  <c r="Q3258" i="1"/>
  <c r="A3259" i="1"/>
  <c r="C3259" i="1"/>
  <c r="L3259" i="1"/>
  <c r="M3259" i="1"/>
  <c r="N3259" i="1"/>
  <c r="O3259" i="1"/>
  <c r="P3259" i="1"/>
  <c r="Q3259" i="1"/>
  <c r="A3260" i="1"/>
  <c r="C3260" i="1"/>
  <c r="L3260" i="1"/>
  <c r="M3260" i="1"/>
  <c r="N3260" i="1"/>
  <c r="O3260" i="1"/>
  <c r="P3260" i="1"/>
  <c r="Q3260" i="1"/>
  <c r="A3261" i="1"/>
  <c r="C3261" i="1"/>
  <c r="L3261" i="1"/>
  <c r="M3261" i="1"/>
  <c r="N3261" i="1"/>
  <c r="O3261" i="1"/>
  <c r="P3261" i="1"/>
  <c r="Q3261" i="1"/>
  <c r="A3262" i="1"/>
  <c r="C3262" i="1"/>
  <c r="L3262" i="1"/>
  <c r="M3262" i="1"/>
  <c r="N3262" i="1"/>
  <c r="O3262" i="1"/>
  <c r="P3262" i="1"/>
  <c r="Q3262" i="1"/>
  <c r="A3263" i="1"/>
  <c r="C3263" i="1"/>
  <c r="L3263" i="1"/>
  <c r="M3263" i="1"/>
  <c r="N3263" i="1"/>
  <c r="O3263" i="1"/>
  <c r="P3263" i="1"/>
  <c r="Q3263" i="1"/>
  <c r="A3264" i="1"/>
  <c r="C3264" i="1"/>
  <c r="L3264" i="1"/>
  <c r="M3264" i="1"/>
  <c r="N3264" i="1"/>
  <c r="O3264" i="1"/>
  <c r="P3264" i="1"/>
  <c r="Q3264" i="1"/>
  <c r="A3265" i="1"/>
  <c r="C3265" i="1"/>
  <c r="L3265" i="1"/>
  <c r="M3265" i="1"/>
  <c r="N3265" i="1"/>
  <c r="O3265" i="1"/>
  <c r="P3265" i="1"/>
  <c r="Q3265" i="1"/>
  <c r="A3266" i="1"/>
  <c r="C3266" i="1"/>
  <c r="L3266" i="1"/>
  <c r="M3266" i="1"/>
  <c r="N3266" i="1"/>
  <c r="O3266" i="1"/>
  <c r="P3266" i="1"/>
  <c r="Q3266" i="1"/>
  <c r="A3267" i="1"/>
  <c r="C3267" i="1"/>
  <c r="L3267" i="1"/>
  <c r="M3267" i="1"/>
  <c r="N3267" i="1"/>
  <c r="O3267" i="1"/>
  <c r="P3267" i="1"/>
  <c r="Q3267" i="1"/>
  <c r="A3268" i="1"/>
  <c r="C3268" i="1"/>
  <c r="L3268" i="1"/>
  <c r="M3268" i="1"/>
  <c r="N3268" i="1"/>
  <c r="O3268" i="1"/>
  <c r="P3268" i="1"/>
  <c r="Q3268" i="1"/>
  <c r="A3269" i="1"/>
  <c r="C3269" i="1"/>
  <c r="L3269" i="1"/>
  <c r="M3269" i="1"/>
  <c r="N3269" i="1"/>
  <c r="O3269" i="1"/>
  <c r="P3269" i="1"/>
  <c r="Q3269" i="1"/>
  <c r="A3270" i="1"/>
  <c r="C3270" i="1"/>
  <c r="L3270" i="1"/>
  <c r="M3270" i="1"/>
  <c r="N3270" i="1"/>
  <c r="O3270" i="1"/>
  <c r="P3270" i="1"/>
  <c r="Q3270" i="1"/>
  <c r="A3271" i="1"/>
  <c r="C3271" i="1"/>
  <c r="L3271" i="1"/>
  <c r="M3271" i="1"/>
  <c r="N3271" i="1"/>
  <c r="O3271" i="1"/>
  <c r="P3271" i="1"/>
  <c r="Q3271" i="1"/>
  <c r="A3272" i="1"/>
  <c r="C3272" i="1"/>
  <c r="L3272" i="1"/>
  <c r="M3272" i="1"/>
  <c r="N3272" i="1"/>
  <c r="O3272" i="1"/>
  <c r="P3272" i="1"/>
  <c r="Q3272" i="1"/>
  <c r="A3273" i="1"/>
  <c r="C3273" i="1"/>
  <c r="L3273" i="1"/>
  <c r="M3273" i="1"/>
  <c r="N3273" i="1"/>
  <c r="O3273" i="1"/>
  <c r="P3273" i="1"/>
  <c r="Q3273" i="1"/>
  <c r="A3274" i="1"/>
  <c r="C3274" i="1"/>
  <c r="L3274" i="1"/>
  <c r="M3274" i="1"/>
  <c r="N3274" i="1"/>
  <c r="O3274" i="1"/>
  <c r="P3274" i="1"/>
  <c r="Q3274" i="1"/>
  <c r="A3275" i="1"/>
  <c r="C3275" i="1"/>
  <c r="L3275" i="1"/>
  <c r="M3275" i="1"/>
  <c r="N3275" i="1"/>
  <c r="O3275" i="1"/>
  <c r="P3275" i="1"/>
  <c r="Q3275" i="1"/>
  <c r="A3276" i="1"/>
  <c r="C3276" i="1"/>
  <c r="L3276" i="1"/>
  <c r="M3276" i="1"/>
  <c r="N3276" i="1"/>
  <c r="O3276" i="1"/>
  <c r="P3276" i="1"/>
  <c r="Q3276" i="1"/>
  <c r="A3277" i="1"/>
  <c r="C3277" i="1"/>
  <c r="L3277" i="1"/>
  <c r="M3277" i="1"/>
  <c r="N3277" i="1"/>
  <c r="O3277" i="1"/>
  <c r="P3277" i="1"/>
  <c r="Q3277" i="1"/>
  <c r="A3278" i="1"/>
  <c r="C3278" i="1"/>
  <c r="L3278" i="1"/>
  <c r="M3278" i="1"/>
  <c r="N3278" i="1"/>
  <c r="O3278" i="1"/>
  <c r="P3278" i="1"/>
  <c r="Q3278" i="1"/>
  <c r="A3279" i="1"/>
  <c r="C3279" i="1"/>
  <c r="L3279" i="1"/>
  <c r="M3279" i="1"/>
  <c r="N3279" i="1"/>
  <c r="O3279" i="1"/>
  <c r="P3279" i="1"/>
  <c r="Q3279" i="1"/>
  <c r="A3280" i="1"/>
  <c r="C3280" i="1"/>
  <c r="L3280" i="1"/>
  <c r="M3280" i="1"/>
  <c r="N3280" i="1"/>
  <c r="O3280" i="1"/>
  <c r="P3280" i="1"/>
  <c r="Q3280" i="1"/>
  <c r="A3281" i="1"/>
  <c r="C3281" i="1"/>
  <c r="L3281" i="1"/>
  <c r="M3281" i="1"/>
  <c r="N3281" i="1"/>
  <c r="O3281" i="1"/>
  <c r="P3281" i="1"/>
  <c r="Q3281" i="1"/>
  <c r="A3282" i="1"/>
  <c r="C3282" i="1"/>
  <c r="L3282" i="1"/>
  <c r="M3282" i="1"/>
  <c r="N3282" i="1"/>
  <c r="O3282" i="1"/>
  <c r="P3282" i="1"/>
  <c r="Q3282" i="1"/>
  <c r="A3283" i="1"/>
  <c r="C3283" i="1"/>
  <c r="L3283" i="1"/>
  <c r="M3283" i="1"/>
  <c r="N3283" i="1"/>
  <c r="O3283" i="1"/>
  <c r="P3283" i="1"/>
  <c r="Q3283" i="1"/>
  <c r="A3284" i="1"/>
  <c r="C3284" i="1"/>
  <c r="L3284" i="1"/>
  <c r="M3284" i="1"/>
  <c r="N3284" i="1"/>
  <c r="O3284" i="1"/>
  <c r="P3284" i="1"/>
  <c r="Q3284" i="1"/>
  <c r="A3285" i="1"/>
  <c r="C3285" i="1"/>
  <c r="L3285" i="1"/>
  <c r="M3285" i="1"/>
  <c r="N3285" i="1"/>
  <c r="O3285" i="1"/>
  <c r="P3285" i="1"/>
  <c r="Q3285" i="1"/>
  <c r="A3286" i="1"/>
  <c r="C3286" i="1"/>
  <c r="L3286" i="1"/>
  <c r="M3286" i="1"/>
  <c r="N3286" i="1"/>
  <c r="O3286" i="1"/>
  <c r="P3286" i="1"/>
  <c r="Q3286" i="1"/>
  <c r="A3287" i="1"/>
  <c r="C3287" i="1"/>
  <c r="L3287" i="1"/>
  <c r="M3287" i="1"/>
  <c r="N3287" i="1"/>
  <c r="O3287" i="1"/>
  <c r="P3287" i="1"/>
  <c r="Q3287" i="1"/>
  <c r="A3288" i="1"/>
  <c r="C3288" i="1"/>
  <c r="L3288" i="1"/>
  <c r="M3288" i="1"/>
  <c r="N3288" i="1"/>
  <c r="O3288" i="1"/>
  <c r="P3288" i="1"/>
  <c r="Q3288" i="1"/>
  <c r="A3289" i="1"/>
  <c r="C3289" i="1"/>
  <c r="L3289" i="1"/>
  <c r="M3289" i="1"/>
  <c r="N3289" i="1"/>
  <c r="O3289" i="1"/>
  <c r="P3289" i="1"/>
  <c r="Q3289" i="1"/>
  <c r="A3290" i="1"/>
  <c r="C3290" i="1"/>
  <c r="L3290" i="1"/>
  <c r="M3290" i="1"/>
  <c r="N3290" i="1"/>
  <c r="O3290" i="1"/>
  <c r="P3290" i="1"/>
  <c r="Q3290" i="1"/>
  <c r="A3291" i="1"/>
  <c r="C3291" i="1"/>
  <c r="L3291" i="1"/>
  <c r="M3291" i="1"/>
  <c r="N3291" i="1"/>
  <c r="O3291" i="1"/>
  <c r="P3291" i="1"/>
  <c r="Q3291" i="1"/>
  <c r="A3292" i="1"/>
  <c r="C3292" i="1"/>
  <c r="L3292" i="1"/>
  <c r="M3292" i="1"/>
  <c r="N3292" i="1"/>
  <c r="O3292" i="1"/>
  <c r="P3292" i="1"/>
  <c r="Q3292" i="1"/>
  <c r="A3293" i="1"/>
  <c r="C3293" i="1"/>
  <c r="L3293" i="1"/>
  <c r="M3293" i="1"/>
  <c r="N3293" i="1"/>
  <c r="O3293" i="1"/>
  <c r="P3293" i="1"/>
  <c r="Q3293" i="1"/>
  <c r="A3294" i="1"/>
  <c r="C3294" i="1"/>
  <c r="L3294" i="1"/>
  <c r="M3294" i="1"/>
  <c r="N3294" i="1"/>
  <c r="O3294" i="1"/>
  <c r="P3294" i="1"/>
  <c r="Q3294" i="1"/>
  <c r="A3295" i="1"/>
  <c r="C3295" i="1"/>
  <c r="L3295" i="1"/>
  <c r="M3295" i="1"/>
  <c r="N3295" i="1"/>
  <c r="O3295" i="1"/>
  <c r="P3295" i="1"/>
  <c r="Q3295" i="1"/>
  <c r="A3296" i="1"/>
  <c r="C3296" i="1"/>
  <c r="L3296" i="1"/>
  <c r="M3296" i="1"/>
  <c r="N3296" i="1"/>
  <c r="O3296" i="1"/>
  <c r="P3296" i="1"/>
  <c r="Q3296" i="1"/>
  <c r="A3297" i="1"/>
  <c r="C3297" i="1"/>
  <c r="L3297" i="1"/>
  <c r="M3297" i="1"/>
  <c r="N3297" i="1"/>
  <c r="O3297" i="1"/>
  <c r="P3297" i="1"/>
  <c r="Q3297" i="1"/>
  <c r="A3298" i="1"/>
  <c r="C3298" i="1"/>
  <c r="L3298" i="1"/>
  <c r="M3298" i="1"/>
  <c r="N3298" i="1"/>
  <c r="O3298" i="1"/>
  <c r="P3298" i="1"/>
  <c r="Q3298" i="1"/>
  <c r="A3299" i="1"/>
  <c r="C3299" i="1"/>
  <c r="L3299" i="1"/>
  <c r="M3299" i="1"/>
  <c r="N3299" i="1"/>
  <c r="O3299" i="1"/>
  <c r="P3299" i="1"/>
  <c r="Q3299" i="1"/>
  <c r="A3300" i="1"/>
  <c r="C3300" i="1"/>
  <c r="L3300" i="1"/>
  <c r="M3300" i="1"/>
  <c r="N3300" i="1"/>
  <c r="O3300" i="1"/>
  <c r="P3300" i="1"/>
  <c r="Q3300" i="1"/>
  <c r="A3301" i="1"/>
  <c r="C3301" i="1"/>
  <c r="L3301" i="1"/>
  <c r="M3301" i="1"/>
  <c r="N3301" i="1"/>
  <c r="O3301" i="1"/>
  <c r="P3301" i="1"/>
  <c r="Q3301" i="1"/>
  <c r="A3302" i="1"/>
  <c r="C3302" i="1"/>
  <c r="L3302" i="1"/>
  <c r="M3302" i="1"/>
  <c r="N3302" i="1"/>
  <c r="O3302" i="1"/>
  <c r="P3302" i="1"/>
  <c r="Q3302" i="1"/>
  <c r="A3303" i="1"/>
  <c r="C3303" i="1"/>
  <c r="L3303" i="1"/>
  <c r="M3303" i="1"/>
  <c r="N3303" i="1"/>
  <c r="O3303" i="1"/>
  <c r="P3303" i="1"/>
  <c r="Q3303" i="1"/>
  <c r="A3304" i="1"/>
  <c r="C3304" i="1"/>
  <c r="L3304" i="1"/>
  <c r="M3304" i="1"/>
  <c r="N3304" i="1"/>
  <c r="O3304" i="1"/>
  <c r="P3304" i="1"/>
  <c r="Q3304" i="1"/>
  <c r="A3305" i="1"/>
  <c r="C3305" i="1"/>
  <c r="L3305" i="1"/>
  <c r="M3305" i="1"/>
  <c r="N3305" i="1"/>
  <c r="O3305" i="1"/>
  <c r="P3305" i="1"/>
  <c r="Q3305" i="1"/>
  <c r="A3306" i="1"/>
  <c r="C3306" i="1"/>
  <c r="L3306" i="1"/>
  <c r="M3306" i="1"/>
  <c r="N3306" i="1"/>
  <c r="O3306" i="1"/>
  <c r="P3306" i="1"/>
  <c r="Q3306" i="1"/>
  <c r="A3307" i="1"/>
  <c r="C3307" i="1"/>
  <c r="L3307" i="1"/>
  <c r="M3307" i="1"/>
  <c r="N3307" i="1"/>
  <c r="O3307" i="1"/>
  <c r="P3307" i="1"/>
  <c r="Q3307" i="1"/>
  <c r="A3308" i="1"/>
  <c r="C3308" i="1"/>
  <c r="L3308" i="1"/>
  <c r="M3308" i="1"/>
  <c r="N3308" i="1"/>
  <c r="O3308" i="1"/>
  <c r="P3308" i="1"/>
  <c r="Q3308" i="1"/>
  <c r="A3309" i="1"/>
  <c r="C3309" i="1"/>
  <c r="L3309" i="1"/>
  <c r="M3309" i="1"/>
  <c r="N3309" i="1"/>
  <c r="O3309" i="1"/>
  <c r="P3309" i="1"/>
  <c r="Q3309" i="1"/>
  <c r="A3310" i="1"/>
  <c r="C3310" i="1"/>
  <c r="L3310" i="1"/>
  <c r="M3310" i="1"/>
  <c r="N3310" i="1"/>
  <c r="O3310" i="1"/>
  <c r="P3310" i="1"/>
  <c r="Q3310" i="1"/>
  <c r="A3311" i="1"/>
  <c r="C3311" i="1"/>
  <c r="L3311" i="1"/>
  <c r="M3311" i="1"/>
  <c r="N3311" i="1"/>
  <c r="O3311" i="1"/>
  <c r="P3311" i="1"/>
  <c r="Q3311" i="1"/>
  <c r="A3312" i="1"/>
  <c r="C3312" i="1"/>
  <c r="L3312" i="1"/>
  <c r="M3312" i="1"/>
  <c r="N3312" i="1"/>
  <c r="O3312" i="1"/>
  <c r="P3312" i="1"/>
  <c r="Q3312" i="1"/>
  <c r="A3313" i="1"/>
  <c r="C3313" i="1"/>
  <c r="L3313" i="1"/>
  <c r="M3313" i="1"/>
  <c r="N3313" i="1"/>
  <c r="O3313" i="1"/>
  <c r="P3313" i="1"/>
  <c r="Q3313" i="1"/>
  <c r="A3314" i="1"/>
  <c r="C3314" i="1"/>
  <c r="L3314" i="1"/>
  <c r="M3314" i="1"/>
  <c r="N3314" i="1"/>
  <c r="O3314" i="1"/>
  <c r="P3314" i="1"/>
  <c r="Q3314" i="1"/>
  <c r="A3315" i="1"/>
  <c r="C3315" i="1"/>
  <c r="L3315" i="1"/>
  <c r="M3315" i="1"/>
  <c r="N3315" i="1"/>
  <c r="O3315" i="1"/>
  <c r="P3315" i="1"/>
  <c r="Q3315" i="1"/>
  <c r="A3316" i="1"/>
  <c r="C3316" i="1"/>
  <c r="L3316" i="1"/>
  <c r="M3316" i="1"/>
  <c r="N3316" i="1"/>
  <c r="O3316" i="1"/>
  <c r="P3316" i="1"/>
  <c r="Q3316" i="1"/>
  <c r="A3317" i="1"/>
  <c r="C3317" i="1"/>
  <c r="L3317" i="1"/>
  <c r="M3317" i="1"/>
  <c r="N3317" i="1"/>
  <c r="O3317" i="1"/>
  <c r="P3317" i="1"/>
  <c r="Q3317" i="1"/>
  <c r="A3318" i="1"/>
  <c r="C3318" i="1"/>
  <c r="L3318" i="1"/>
  <c r="M3318" i="1"/>
  <c r="N3318" i="1"/>
  <c r="O3318" i="1"/>
  <c r="P3318" i="1"/>
  <c r="Q3318" i="1"/>
  <c r="A3319" i="1"/>
  <c r="C3319" i="1"/>
  <c r="L3319" i="1"/>
  <c r="M3319" i="1"/>
  <c r="N3319" i="1"/>
  <c r="O3319" i="1"/>
  <c r="P3319" i="1"/>
  <c r="Q3319" i="1"/>
  <c r="A3320" i="1"/>
  <c r="C3320" i="1"/>
  <c r="L3320" i="1"/>
  <c r="M3320" i="1"/>
  <c r="N3320" i="1"/>
  <c r="O3320" i="1"/>
  <c r="P3320" i="1"/>
  <c r="Q3320" i="1"/>
  <c r="A3321" i="1"/>
  <c r="C3321" i="1"/>
  <c r="L3321" i="1"/>
  <c r="M3321" i="1"/>
  <c r="N3321" i="1"/>
  <c r="O3321" i="1"/>
  <c r="P3321" i="1"/>
  <c r="Q3321" i="1"/>
  <c r="A3322" i="1"/>
  <c r="C3322" i="1"/>
  <c r="L3322" i="1"/>
  <c r="M3322" i="1"/>
  <c r="N3322" i="1"/>
  <c r="O3322" i="1"/>
  <c r="P3322" i="1"/>
  <c r="Q3322" i="1"/>
  <c r="A3323" i="1"/>
  <c r="C3323" i="1"/>
  <c r="L3323" i="1"/>
  <c r="M3323" i="1"/>
  <c r="N3323" i="1"/>
  <c r="O3323" i="1"/>
  <c r="P3323" i="1"/>
  <c r="Q3323" i="1"/>
  <c r="A3324" i="1"/>
  <c r="C3324" i="1"/>
  <c r="L3324" i="1"/>
  <c r="M3324" i="1"/>
  <c r="N3324" i="1"/>
  <c r="O3324" i="1"/>
  <c r="P3324" i="1"/>
  <c r="Q3324" i="1"/>
  <c r="A3325" i="1"/>
  <c r="C3325" i="1"/>
  <c r="L3325" i="1"/>
  <c r="M3325" i="1"/>
  <c r="N3325" i="1"/>
  <c r="O3325" i="1"/>
  <c r="P3325" i="1"/>
  <c r="Q3325" i="1"/>
  <c r="A3326" i="1"/>
  <c r="C3326" i="1"/>
  <c r="L3326" i="1"/>
  <c r="M3326" i="1"/>
  <c r="N3326" i="1"/>
  <c r="O3326" i="1"/>
  <c r="P3326" i="1"/>
  <c r="Q3326" i="1"/>
  <c r="A3327" i="1"/>
  <c r="C3327" i="1"/>
  <c r="L3327" i="1"/>
  <c r="M3327" i="1"/>
  <c r="N3327" i="1"/>
  <c r="O3327" i="1"/>
  <c r="P3327" i="1"/>
  <c r="Q3327" i="1"/>
  <c r="A3328" i="1"/>
  <c r="C3328" i="1"/>
  <c r="L3328" i="1"/>
  <c r="M3328" i="1"/>
  <c r="N3328" i="1"/>
  <c r="O3328" i="1"/>
  <c r="P3328" i="1"/>
  <c r="Q3328" i="1"/>
  <c r="A3329" i="1"/>
  <c r="C3329" i="1"/>
  <c r="L3329" i="1"/>
  <c r="M3329" i="1"/>
  <c r="N3329" i="1"/>
  <c r="O3329" i="1"/>
  <c r="P3329" i="1"/>
  <c r="Q3329" i="1"/>
  <c r="A3330" i="1"/>
  <c r="C3330" i="1"/>
  <c r="L3330" i="1"/>
  <c r="M3330" i="1"/>
  <c r="N3330" i="1"/>
  <c r="O3330" i="1"/>
  <c r="P3330" i="1"/>
  <c r="Q3330" i="1"/>
  <c r="A3331" i="1"/>
  <c r="C3331" i="1"/>
  <c r="L3331" i="1"/>
  <c r="M3331" i="1"/>
  <c r="N3331" i="1"/>
  <c r="O3331" i="1"/>
  <c r="P3331" i="1"/>
  <c r="Q3331" i="1"/>
  <c r="A3332" i="1"/>
  <c r="C3332" i="1"/>
  <c r="L3332" i="1"/>
  <c r="M3332" i="1"/>
  <c r="N3332" i="1"/>
  <c r="O3332" i="1"/>
  <c r="P3332" i="1"/>
  <c r="Q3332" i="1"/>
  <c r="A3333" i="1"/>
  <c r="C3333" i="1"/>
  <c r="L3333" i="1"/>
  <c r="M3333" i="1"/>
  <c r="N3333" i="1"/>
  <c r="O3333" i="1"/>
  <c r="P3333" i="1"/>
  <c r="Q3333" i="1"/>
  <c r="A3334" i="1"/>
  <c r="C3334" i="1"/>
  <c r="L3334" i="1"/>
  <c r="M3334" i="1"/>
  <c r="N3334" i="1"/>
  <c r="O3334" i="1"/>
  <c r="P3334" i="1"/>
  <c r="Q3334" i="1"/>
  <c r="A3335" i="1"/>
  <c r="C3335" i="1"/>
  <c r="L3335" i="1"/>
  <c r="M3335" i="1"/>
  <c r="N3335" i="1"/>
  <c r="O3335" i="1"/>
  <c r="P3335" i="1"/>
  <c r="Q3335" i="1"/>
  <c r="A3336" i="1"/>
  <c r="C3336" i="1"/>
  <c r="L3336" i="1"/>
  <c r="M3336" i="1"/>
  <c r="N3336" i="1"/>
  <c r="O3336" i="1"/>
  <c r="P3336" i="1"/>
  <c r="Q3336" i="1"/>
  <c r="A3337" i="1"/>
  <c r="C3337" i="1"/>
  <c r="L3337" i="1"/>
  <c r="M3337" i="1"/>
  <c r="N3337" i="1"/>
  <c r="O3337" i="1"/>
  <c r="P3337" i="1"/>
  <c r="Q3337" i="1"/>
  <c r="A3338" i="1"/>
  <c r="C3338" i="1"/>
  <c r="L3338" i="1"/>
  <c r="M3338" i="1"/>
  <c r="N3338" i="1"/>
  <c r="O3338" i="1"/>
  <c r="P3338" i="1"/>
  <c r="Q3338" i="1"/>
  <c r="A3339" i="1"/>
  <c r="C3339" i="1"/>
  <c r="L3339" i="1"/>
  <c r="M3339" i="1"/>
  <c r="N3339" i="1"/>
  <c r="O3339" i="1"/>
  <c r="P3339" i="1"/>
  <c r="Q3339" i="1"/>
  <c r="A3340" i="1"/>
  <c r="C3340" i="1"/>
  <c r="L3340" i="1"/>
  <c r="M3340" i="1"/>
  <c r="N3340" i="1"/>
  <c r="O3340" i="1"/>
  <c r="P3340" i="1"/>
  <c r="Q3340" i="1"/>
  <c r="A3341" i="1"/>
  <c r="C3341" i="1"/>
  <c r="L3341" i="1"/>
  <c r="M3341" i="1"/>
  <c r="N3341" i="1"/>
  <c r="O3341" i="1"/>
  <c r="P3341" i="1"/>
  <c r="Q3341" i="1"/>
  <c r="A3342" i="1"/>
  <c r="C3342" i="1"/>
  <c r="L3342" i="1"/>
  <c r="M3342" i="1"/>
  <c r="N3342" i="1"/>
  <c r="O3342" i="1"/>
  <c r="P3342" i="1"/>
  <c r="Q3342" i="1"/>
  <c r="A3343" i="1"/>
  <c r="C3343" i="1"/>
  <c r="L3343" i="1"/>
  <c r="M3343" i="1"/>
  <c r="N3343" i="1"/>
  <c r="O3343" i="1"/>
  <c r="P3343" i="1"/>
  <c r="Q3343" i="1"/>
  <c r="A3344" i="1"/>
  <c r="C3344" i="1"/>
  <c r="L3344" i="1"/>
  <c r="M3344" i="1"/>
  <c r="N3344" i="1"/>
  <c r="O3344" i="1"/>
  <c r="P3344" i="1"/>
  <c r="Q3344" i="1"/>
  <c r="A3345" i="1"/>
  <c r="C3345" i="1"/>
  <c r="L3345" i="1"/>
  <c r="M3345" i="1"/>
  <c r="N3345" i="1"/>
  <c r="O3345" i="1"/>
  <c r="P3345" i="1"/>
  <c r="Q3345" i="1"/>
  <c r="A3346" i="1"/>
  <c r="C3346" i="1"/>
  <c r="L3346" i="1"/>
  <c r="M3346" i="1"/>
  <c r="N3346" i="1"/>
  <c r="O3346" i="1"/>
  <c r="P3346" i="1"/>
  <c r="Q3346" i="1"/>
  <c r="A3347" i="1"/>
  <c r="C3347" i="1"/>
  <c r="L3347" i="1"/>
  <c r="M3347" i="1"/>
  <c r="N3347" i="1"/>
  <c r="O3347" i="1"/>
  <c r="P3347" i="1"/>
  <c r="Q3347" i="1"/>
  <c r="A3348" i="1"/>
  <c r="C3348" i="1"/>
  <c r="L3348" i="1"/>
  <c r="M3348" i="1"/>
  <c r="N3348" i="1"/>
  <c r="O3348" i="1"/>
  <c r="P3348" i="1"/>
  <c r="Q3348" i="1"/>
  <c r="A3349" i="1"/>
  <c r="C3349" i="1"/>
  <c r="L3349" i="1"/>
  <c r="M3349" i="1"/>
  <c r="N3349" i="1"/>
  <c r="O3349" i="1"/>
  <c r="P3349" i="1"/>
  <c r="Q3349" i="1"/>
  <c r="A3350" i="1"/>
  <c r="C3350" i="1"/>
  <c r="L3350" i="1"/>
  <c r="M3350" i="1"/>
  <c r="N3350" i="1"/>
  <c r="O3350" i="1"/>
  <c r="P3350" i="1"/>
  <c r="Q3350" i="1"/>
  <c r="A3351" i="1"/>
  <c r="C3351" i="1"/>
  <c r="L3351" i="1"/>
  <c r="M3351" i="1"/>
  <c r="N3351" i="1"/>
  <c r="O3351" i="1"/>
  <c r="P3351" i="1"/>
  <c r="Q3351" i="1"/>
  <c r="A3352" i="1"/>
  <c r="C3352" i="1"/>
  <c r="L3352" i="1"/>
  <c r="M3352" i="1"/>
  <c r="N3352" i="1"/>
  <c r="O3352" i="1"/>
  <c r="P3352" i="1"/>
  <c r="Q3352" i="1"/>
  <c r="A3353" i="1"/>
  <c r="C3353" i="1"/>
  <c r="L3353" i="1"/>
  <c r="M3353" i="1"/>
  <c r="N3353" i="1"/>
  <c r="O3353" i="1"/>
  <c r="P3353" i="1"/>
  <c r="Q3353" i="1"/>
  <c r="A3354" i="1"/>
  <c r="C3354" i="1"/>
  <c r="L3354" i="1"/>
  <c r="M3354" i="1"/>
  <c r="N3354" i="1"/>
  <c r="O3354" i="1"/>
  <c r="P3354" i="1"/>
  <c r="Q3354" i="1"/>
  <c r="A3355" i="1"/>
  <c r="C3355" i="1"/>
  <c r="L3355" i="1"/>
  <c r="M3355" i="1"/>
  <c r="N3355" i="1"/>
  <c r="O3355" i="1"/>
  <c r="P3355" i="1"/>
  <c r="Q3355" i="1"/>
  <c r="A3356" i="1"/>
  <c r="C3356" i="1"/>
  <c r="L3356" i="1"/>
  <c r="M3356" i="1"/>
  <c r="N3356" i="1"/>
  <c r="O3356" i="1"/>
  <c r="P3356" i="1"/>
  <c r="Q3356" i="1"/>
  <c r="A3357" i="1"/>
  <c r="C3357" i="1"/>
  <c r="L3357" i="1"/>
  <c r="M3357" i="1"/>
  <c r="N3357" i="1"/>
  <c r="O3357" i="1"/>
  <c r="P3357" i="1"/>
  <c r="Q3357" i="1"/>
  <c r="A3358" i="1"/>
  <c r="C3358" i="1"/>
  <c r="L3358" i="1"/>
  <c r="M3358" i="1"/>
  <c r="N3358" i="1"/>
  <c r="O3358" i="1"/>
  <c r="P3358" i="1"/>
  <c r="Q3358" i="1"/>
  <c r="A3359" i="1"/>
  <c r="C3359" i="1"/>
  <c r="L3359" i="1"/>
  <c r="M3359" i="1"/>
  <c r="N3359" i="1"/>
  <c r="O3359" i="1"/>
  <c r="P3359" i="1"/>
  <c r="Q3359" i="1"/>
  <c r="A3360" i="1"/>
  <c r="C3360" i="1"/>
  <c r="L3360" i="1"/>
  <c r="M3360" i="1"/>
  <c r="N3360" i="1"/>
  <c r="O3360" i="1"/>
  <c r="P3360" i="1"/>
  <c r="Q3360" i="1"/>
  <c r="A3361" i="1"/>
  <c r="C3361" i="1"/>
  <c r="L3361" i="1"/>
  <c r="M3361" i="1"/>
  <c r="N3361" i="1"/>
  <c r="O3361" i="1"/>
  <c r="P3361" i="1"/>
  <c r="Q3361" i="1"/>
  <c r="A3362" i="1"/>
  <c r="C3362" i="1"/>
  <c r="L3362" i="1"/>
  <c r="M3362" i="1"/>
  <c r="N3362" i="1"/>
  <c r="O3362" i="1"/>
  <c r="P3362" i="1"/>
  <c r="Q3362" i="1"/>
  <c r="A3363" i="1"/>
  <c r="C3363" i="1"/>
  <c r="L3363" i="1"/>
  <c r="M3363" i="1"/>
  <c r="N3363" i="1"/>
  <c r="O3363" i="1"/>
  <c r="P3363" i="1"/>
  <c r="Q3363" i="1"/>
  <c r="A3364" i="1"/>
  <c r="C3364" i="1"/>
  <c r="L3364" i="1"/>
  <c r="M3364" i="1"/>
  <c r="N3364" i="1"/>
  <c r="O3364" i="1"/>
  <c r="P3364" i="1"/>
  <c r="Q3364" i="1"/>
  <c r="A3365" i="1"/>
  <c r="C3365" i="1"/>
  <c r="L3365" i="1"/>
  <c r="M3365" i="1"/>
  <c r="N3365" i="1"/>
  <c r="O3365" i="1"/>
  <c r="P3365" i="1"/>
  <c r="Q3365" i="1"/>
  <c r="A3366" i="1"/>
  <c r="C3366" i="1"/>
  <c r="L3366" i="1"/>
  <c r="M3366" i="1"/>
  <c r="N3366" i="1"/>
  <c r="O3366" i="1"/>
  <c r="P3366" i="1"/>
  <c r="Q3366" i="1"/>
  <c r="A3367" i="1"/>
  <c r="C3367" i="1"/>
  <c r="L3367" i="1"/>
  <c r="M3367" i="1"/>
  <c r="N3367" i="1"/>
  <c r="O3367" i="1"/>
  <c r="P3367" i="1"/>
  <c r="Q3367" i="1"/>
  <c r="A3368" i="1"/>
  <c r="C3368" i="1"/>
  <c r="L3368" i="1"/>
  <c r="M3368" i="1"/>
  <c r="N3368" i="1"/>
  <c r="O3368" i="1"/>
  <c r="P3368" i="1"/>
  <c r="Q3368" i="1"/>
  <c r="A3369" i="1"/>
  <c r="C3369" i="1"/>
  <c r="L3369" i="1"/>
  <c r="M3369" i="1"/>
  <c r="N3369" i="1"/>
  <c r="O3369" i="1"/>
  <c r="P3369" i="1"/>
  <c r="Q3369" i="1"/>
  <c r="A3370" i="1"/>
  <c r="C3370" i="1"/>
  <c r="L3370" i="1"/>
  <c r="M3370" i="1"/>
  <c r="N3370" i="1"/>
  <c r="O3370" i="1"/>
  <c r="P3370" i="1"/>
  <c r="Q3370" i="1"/>
  <c r="A3371" i="1"/>
  <c r="C3371" i="1"/>
  <c r="L3371" i="1"/>
  <c r="M3371" i="1"/>
  <c r="N3371" i="1"/>
  <c r="O3371" i="1"/>
  <c r="P3371" i="1"/>
  <c r="Q3371" i="1"/>
  <c r="A3372" i="1"/>
  <c r="C3372" i="1"/>
  <c r="L3372" i="1"/>
  <c r="M3372" i="1"/>
  <c r="N3372" i="1"/>
  <c r="O3372" i="1"/>
  <c r="P3372" i="1"/>
  <c r="Q3372" i="1"/>
  <c r="A3373" i="1"/>
  <c r="C3373" i="1"/>
  <c r="L3373" i="1"/>
  <c r="M3373" i="1"/>
  <c r="N3373" i="1"/>
  <c r="O3373" i="1"/>
  <c r="P3373" i="1"/>
  <c r="Q3373" i="1"/>
  <c r="A3374" i="1"/>
  <c r="C3374" i="1"/>
  <c r="L3374" i="1"/>
  <c r="M3374" i="1"/>
  <c r="N3374" i="1"/>
  <c r="O3374" i="1"/>
  <c r="P3374" i="1"/>
  <c r="Q3374" i="1"/>
  <c r="A3375" i="1"/>
  <c r="C3375" i="1"/>
  <c r="L3375" i="1"/>
  <c r="M3375" i="1"/>
  <c r="N3375" i="1"/>
  <c r="O3375" i="1"/>
  <c r="P3375" i="1"/>
  <c r="Q3375" i="1"/>
  <c r="A3376" i="1"/>
  <c r="C3376" i="1"/>
  <c r="L3376" i="1"/>
  <c r="M3376" i="1"/>
  <c r="N3376" i="1"/>
  <c r="O3376" i="1"/>
  <c r="P3376" i="1"/>
  <c r="Q3376" i="1"/>
  <c r="A3377" i="1"/>
  <c r="C3377" i="1"/>
  <c r="L3377" i="1"/>
  <c r="M3377" i="1"/>
  <c r="N3377" i="1"/>
  <c r="O3377" i="1"/>
  <c r="P3377" i="1"/>
  <c r="Q3377" i="1"/>
  <c r="A3378" i="1"/>
  <c r="C3378" i="1"/>
  <c r="L3378" i="1"/>
  <c r="M3378" i="1"/>
  <c r="N3378" i="1"/>
  <c r="O3378" i="1"/>
  <c r="P3378" i="1"/>
  <c r="Q3378" i="1"/>
  <c r="A3379" i="1"/>
  <c r="C3379" i="1"/>
  <c r="L3379" i="1"/>
  <c r="M3379" i="1"/>
  <c r="N3379" i="1"/>
  <c r="O3379" i="1"/>
  <c r="P3379" i="1"/>
  <c r="Q3379" i="1"/>
  <c r="A3380" i="1"/>
  <c r="C3380" i="1"/>
  <c r="L3380" i="1"/>
  <c r="M3380" i="1"/>
  <c r="N3380" i="1"/>
  <c r="O3380" i="1"/>
  <c r="P3380" i="1"/>
  <c r="Q3380" i="1"/>
  <c r="A3381" i="1"/>
  <c r="C3381" i="1"/>
  <c r="L3381" i="1"/>
  <c r="M3381" i="1"/>
  <c r="N3381" i="1"/>
  <c r="O3381" i="1"/>
  <c r="P3381" i="1"/>
  <c r="Q3381" i="1"/>
  <c r="A3382" i="1"/>
  <c r="C3382" i="1"/>
  <c r="L3382" i="1"/>
  <c r="M3382" i="1"/>
  <c r="N3382" i="1"/>
  <c r="O3382" i="1"/>
  <c r="P3382" i="1"/>
  <c r="Q3382" i="1"/>
  <c r="A3383" i="1"/>
  <c r="C3383" i="1"/>
  <c r="L3383" i="1"/>
  <c r="M3383" i="1"/>
  <c r="N3383" i="1"/>
  <c r="O3383" i="1"/>
  <c r="P3383" i="1"/>
  <c r="Q3383" i="1"/>
  <c r="A3384" i="1"/>
  <c r="C3384" i="1"/>
  <c r="L3384" i="1"/>
  <c r="M3384" i="1"/>
  <c r="N3384" i="1"/>
  <c r="O3384" i="1"/>
  <c r="P3384" i="1"/>
  <c r="Q3384" i="1"/>
  <c r="A3385" i="1"/>
  <c r="C3385" i="1"/>
  <c r="L3385" i="1"/>
  <c r="M3385" i="1"/>
  <c r="N3385" i="1"/>
  <c r="O3385" i="1"/>
  <c r="P3385" i="1"/>
  <c r="Q3385" i="1"/>
  <c r="A3386" i="1"/>
  <c r="C3386" i="1"/>
  <c r="L3386" i="1"/>
  <c r="M3386" i="1"/>
  <c r="N3386" i="1"/>
  <c r="O3386" i="1"/>
  <c r="P3386" i="1"/>
  <c r="Q3386" i="1"/>
  <c r="A3387" i="1"/>
  <c r="C3387" i="1"/>
  <c r="L3387" i="1"/>
  <c r="M3387" i="1"/>
  <c r="N3387" i="1"/>
  <c r="O3387" i="1"/>
  <c r="P3387" i="1"/>
  <c r="Q3387" i="1"/>
  <c r="A3388" i="1"/>
  <c r="C3388" i="1"/>
  <c r="L3388" i="1"/>
  <c r="M3388" i="1"/>
  <c r="N3388" i="1"/>
  <c r="O3388" i="1"/>
  <c r="P3388" i="1"/>
  <c r="Q3388" i="1"/>
  <c r="A3389" i="1"/>
  <c r="C3389" i="1"/>
  <c r="L3389" i="1"/>
  <c r="M3389" i="1"/>
  <c r="N3389" i="1"/>
  <c r="O3389" i="1"/>
  <c r="P3389" i="1"/>
  <c r="Q3389" i="1"/>
  <c r="A3390" i="1"/>
  <c r="C3390" i="1"/>
  <c r="L3390" i="1"/>
  <c r="M3390" i="1"/>
  <c r="N3390" i="1"/>
  <c r="O3390" i="1"/>
  <c r="P3390" i="1"/>
  <c r="Q3390" i="1"/>
  <c r="A3391" i="1"/>
  <c r="C3391" i="1"/>
  <c r="L3391" i="1"/>
  <c r="M3391" i="1"/>
  <c r="N3391" i="1"/>
  <c r="O3391" i="1"/>
  <c r="P3391" i="1"/>
  <c r="Q3391" i="1"/>
  <c r="A3392" i="1"/>
  <c r="C3392" i="1"/>
  <c r="L3392" i="1"/>
  <c r="M3392" i="1"/>
  <c r="N3392" i="1"/>
  <c r="O3392" i="1"/>
  <c r="P3392" i="1"/>
  <c r="Q3392" i="1"/>
  <c r="A3393" i="1"/>
  <c r="C3393" i="1"/>
  <c r="L3393" i="1"/>
  <c r="M3393" i="1"/>
  <c r="N3393" i="1"/>
  <c r="O3393" i="1"/>
  <c r="P3393" i="1"/>
  <c r="Q3393" i="1"/>
  <c r="A3394" i="1"/>
  <c r="C3394" i="1"/>
  <c r="L3394" i="1"/>
  <c r="M3394" i="1"/>
  <c r="N3394" i="1"/>
  <c r="O3394" i="1"/>
  <c r="P3394" i="1"/>
  <c r="Q3394" i="1"/>
  <c r="A3395" i="1"/>
  <c r="C3395" i="1"/>
  <c r="L3395" i="1"/>
  <c r="M3395" i="1"/>
  <c r="N3395" i="1"/>
  <c r="O3395" i="1"/>
  <c r="P3395" i="1"/>
  <c r="Q3395" i="1"/>
  <c r="A3396" i="1"/>
  <c r="C3396" i="1"/>
  <c r="L3396" i="1"/>
  <c r="M3396" i="1"/>
  <c r="N3396" i="1"/>
  <c r="O3396" i="1"/>
  <c r="P3396" i="1"/>
  <c r="Q3396" i="1"/>
  <c r="A3397" i="1"/>
  <c r="C3397" i="1"/>
  <c r="L3397" i="1"/>
  <c r="M3397" i="1"/>
  <c r="N3397" i="1"/>
  <c r="O3397" i="1"/>
  <c r="P3397" i="1"/>
  <c r="Q3397" i="1"/>
  <c r="A3398" i="1"/>
  <c r="C3398" i="1"/>
  <c r="L3398" i="1"/>
  <c r="M3398" i="1"/>
  <c r="N3398" i="1"/>
  <c r="O3398" i="1"/>
  <c r="P3398" i="1"/>
  <c r="Q3398" i="1"/>
  <c r="A3399" i="1"/>
  <c r="C3399" i="1"/>
  <c r="L3399" i="1"/>
  <c r="M3399" i="1"/>
  <c r="N3399" i="1"/>
  <c r="O3399" i="1"/>
  <c r="P3399" i="1"/>
  <c r="Q3399" i="1"/>
  <c r="A3400" i="1"/>
  <c r="C3400" i="1"/>
  <c r="L3400" i="1"/>
  <c r="M3400" i="1"/>
  <c r="N3400" i="1"/>
  <c r="O3400" i="1"/>
  <c r="P3400" i="1"/>
  <c r="Q3400" i="1"/>
  <c r="A3401" i="1"/>
  <c r="C3401" i="1"/>
  <c r="L3401" i="1"/>
  <c r="M3401" i="1"/>
  <c r="N3401" i="1"/>
  <c r="O3401" i="1"/>
  <c r="P3401" i="1"/>
  <c r="Q3401" i="1"/>
  <c r="A3402" i="1"/>
  <c r="C3402" i="1"/>
  <c r="L3402" i="1"/>
  <c r="M3402" i="1"/>
  <c r="N3402" i="1"/>
  <c r="O3402" i="1"/>
  <c r="P3402" i="1"/>
  <c r="Q3402" i="1"/>
  <c r="A3403" i="1"/>
  <c r="C3403" i="1"/>
  <c r="L3403" i="1"/>
  <c r="M3403" i="1"/>
  <c r="N3403" i="1"/>
  <c r="O3403" i="1"/>
  <c r="P3403" i="1"/>
  <c r="Q3403" i="1"/>
  <c r="A3404" i="1"/>
  <c r="C3404" i="1"/>
  <c r="L3404" i="1"/>
  <c r="M3404" i="1"/>
  <c r="N3404" i="1"/>
  <c r="O3404" i="1"/>
  <c r="P3404" i="1"/>
  <c r="Q3404" i="1"/>
  <c r="A3405" i="1"/>
  <c r="C3405" i="1"/>
  <c r="L3405" i="1"/>
  <c r="M3405" i="1"/>
  <c r="N3405" i="1"/>
  <c r="O3405" i="1"/>
  <c r="P3405" i="1"/>
  <c r="Q3405" i="1"/>
  <c r="A3406" i="1"/>
  <c r="C3406" i="1"/>
  <c r="L3406" i="1"/>
  <c r="M3406" i="1"/>
  <c r="N3406" i="1"/>
  <c r="O3406" i="1"/>
  <c r="P3406" i="1"/>
  <c r="Q3406" i="1"/>
  <c r="A3407" i="1"/>
  <c r="C3407" i="1"/>
  <c r="L3407" i="1"/>
  <c r="M3407" i="1"/>
  <c r="N3407" i="1"/>
  <c r="O3407" i="1"/>
  <c r="P3407" i="1"/>
  <c r="Q3407" i="1"/>
  <c r="A3408" i="1"/>
  <c r="C3408" i="1"/>
  <c r="L3408" i="1"/>
  <c r="M3408" i="1"/>
  <c r="N3408" i="1"/>
  <c r="O3408" i="1"/>
  <c r="P3408" i="1"/>
  <c r="Q3408" i="1"/>
  <c r="A3409" i="1"/>
  <c r="C3409" i="1"/>
  <c r="L3409" i="1"/>
  <c r="M3409" i="1"/>
  <c r="N3409" i="1"/>
  <c r="O3409" i="1"/>
  <c r="P3409" i="1"/>
  <c r="Q3409" i="1"/>
  <c r="A3410" i="1"/>
  <c r="C3410" i="1"/>
  <c r="L3410" i="1"/>
  <c r="M3410" i="1"/>
  <c r="N3410" i="1"/>
  <c r="O3410" i="1"/>
  <c r="P3410" i="1"/>
  <c r="Q3410" i="1"/>
  <c r="A3411" i="1"/>
  <c r="C3411" i="1"/>
  <c r="L3411" i="1"/>
  <c r="M3411" i="1"/>
  <c r="N3411" i="1"/>
  <c r="O3411" i="1"/>
  <c r="P3411" i="1"/>
  <c r="Q3411" i="1"/>
  <c r="A3412" i="1"/>
  <c r="C3412" i="1"/>
  <c r="L3412" i="1"/>
  <c r="M3412" i="1"/>
  <c r="N3412" i="1"/>
  <c r="O3412" i="1"/>
  <c r="P3412" i="1"/>
  <c r="Q3412" i="1"/>
  <c r="A3413" i="1"/>
  <c r="C3413" i="1"/>
  <c r="L3413" i="1"/>
  <c r="M3413" i="1"/>
  <c r="N3413" i="1"/>
  <c r="O3413" i="1"/>
  <c r="P3413" i="1"/>
  <c r="Q3413" i="1"/>
  <c r="A3414" i="1"/>
  <c r="C3414" i="1"/>
  <c r="L3414" i="1"/>
  <c r="M3414" i="1"/>
  <c r="N3414" i="1"/>
  <c r="O3414" i="1"/>
  <c r="P3414" i="1"/>
  <c r="Q3414" i="1"/>
  <c r="A3415" i="1"/>
  <c r="C3415" i="1"/>
  <c r="L3415" i="1"/>
  <c r="M3415" i="1"/>
  <c r="N3415" i="1"/>
  <c r="O3415" i="1"/>
  <c r="P3415" i="1"/>
  <c r="Q3415" i="1"/>
  <c r="A3416" i="1"/>
  <c r="C3416" i="1"/>
  <c r="L3416" i="1"/>
  <c r="M3416" i="1"/>
  <c r="N3416" i="1"/>
  <c r="O3416" i="1"/>
  <c r="P3416" i="1"/>
  <c r="Q3416" i="1"/>
  <c r="A3417" i="1"/>
  <c r="C3417" i="1"/>
  <c r="L3417" i="1"/>
  <c r="M3417" i="1"/>
  <c r="N3417" i="1"/>
  <c r="O3417" i="1"/>
  <c r="P3417" i="1"/>
  <c r="Q3417" i="1"/>
  <c r="A3418" i="1"/>
  <c r="C3418" i="1"/>
  <c r="L3418" i="1"/>
  <c r="M3418" i="1"/>
  <c r="N3418" i="1"/>
  <c r="O3418" i="1"/>
  <c r="P3418" i="1"/>
  <c r="Q3418" i="1"/>
  <c r="A3419" i="1"/>
  <c r="C3419" i="1"/>
  <c r="L3419" i="1"/>
  <c r="M3419" i="1"/>
  <c r="N3419" i="1"/>
  <c r="O3419" i="1"/>
  <c r="P3419" i="1"/>
  <c r="Q3419" i="1"/>
  <c r="A3420" i="1"/>
  <c r="C3420" i="1"/>
  <c r="L3420" i="1"/>
  <c r="M3420" i="1"/>
  <c r="N3420" i="1"/>
  <c r="O3420" i="1"/>
  <c r="P3420" i="1"/>
  <c r="Q3420" i="1"/>
  <c r="A3421" i="1"/>
  <c r="C3421" i="1"/>
  <c r="L3421" i="1"/>
  <c r="M3421" i="1"/>
  <c r="N3421" i="1"/>
  <c r="O3421" i="1"/>
  <c r="P3421" i="1"/>
  <c r="Q3421" i="1"/>
  <c r="A3422" i="1"/>
  <c r="C3422" i="1"/>
  <c r="L3422" i="1"/>
  <c r="M3422" i="1"/>
  <c r="N3422" i="1"/>
  <c r="O3422" i="1"/>
  <c r="P3422" i="1"/>
  <c r="Q3422" i="1"/>
  <c r="A3423" i="1"/>
  <c r="C3423" i="1"/>
  <c r="L3423" i="1"/>
  <c r="M3423" i="1"/>
  <c r="N3423" i="1"/>
  <c r="O3423" i="1"/>
  <c r="P3423" i="1"/>
  <c r="Q3423" i="1"/>
  <c r="A3424" i="1"/>
  <c r="C3424" i="1"/>
  <c r="L3424" i="1"/>
  <c r="M3424" i="1"/>
  <c r="N3424" i="1"/>
  <c r="O3424" i="1"/>
  <c r="P3424" i="1"/>
  <c r="Q3424" i="1"/>
  <c r="A3425" i="1"/>
  <c r="C3425" i="1"/>
  <c r="L3425" i="1"/>
  <c r="M3425" i="1"/>
  <c r="N3425" i="1"/>
  <c r="O3425" i="1"/>
  <c r="P3425" i="1"/>
  <c r="Q3425" i="1"/>
  <c r="A3426" i="1"/>
  <c r="C3426" i="1"/>
  <c r="L3426" i="1"/>
  <c r="M3426" i="1"/>
  <c r="N3426" i="1"/>
  <c r="O3426" i="1"/>
  <c r="P3426" i="1"/>
  <c r="Q3426" i="1"/>
  <c r="A3427" i="1"/>
  <c r="C3427" i="1"/>
  <c r="L3427" i="1"/>
  <c r="M3427" i="1"/>
  <c r="N3427" i="1"/>
  <c r="O3427" i="1"/>
  <c r="P3427" i="1"/>
  <c r="Q3427" i="1"/>
  <c r="A3428" i="1"/>
  <c r="C3428" i="1"/>
  <c r="L3428" i="1"/>
  <c r="M3428" i="1"/>
  <c r="N3428" i="1"/>
  <c r="O3428" i="1"/>
  <c r="P3428" i="1"/>
  <c r="Q3428" i="1"/>
  <c r="A3429" i="1"/>
  <c r="C3429" i="1"/>
  <c r="L3429" i="1"/>
  <c r="M3429" i="1"/>
  <c r="N3429" i="1"/>
  <c r="O3429" i="1"/>
  <c r="P3429" i="1"/>
  <c r="Q3429" i="1"/>
  <c r="A3430" i="1"/>
  <c r="C3430" i="1"/>
  <c r="L3430" i="1"/>
  <c r="M3430" i="1"/>
  <c r="N3430" i="1"/>
  <c r="O3430" i="1"/>
  <c r="P3430" i="1"/>
  <c r="Q3430" i="1"/>
  <c r="A3431" i="1"/>
  <c r="C3431" i="1"/>
  <c r="L3431" i="1"/>
  <c r="M3431" i="1"/>
  <c r="N3431" i="1"/>
  <c r="O3431" i="1"/>
  <c r="P3431" i="1"/>
  <c r="Q3431" i="1"/>
  <c r="A3432" i="1"/>
  <c r="C3432" i="1"/>
  <c r="L3432" i="1"/>
  <c r="M3432" i="1"/>
  <c r="N3432" i="1"/>
  <c r="O3432" i="1"/>
  <c r="P3432" i="1"/>
  <c r="Q3432" i="1"/>
  <c r="A3433" i="1"/>
  <c r="C3433" i="1"/>
  <c r="L3433" i="1"/>
  <c r="M3433" i="1"/>
  <c r="N3433" i="1"/>
  <c r="O3433" i="1"/>
  <c r="P3433" i="1"/>
  <c r="Q3433" i="1"/>
  <c r="A3434" i="1"/>
  <c r="C3434" i="1"/>
  <c r="L3434" i="1"/>
  <c r="M3434" i="1"/>
  <c r="N3434" i="1"/>
  <c r="O3434" i="1"/>
  <c r="P3434" i="1"/>
  <c r="Q3434" i="1"/>
  <c r="A3435" i="1"/>
  <c r="C3435" i="1"/>
  <c r="L3435" i="1"/>
  <c r="M3435" i="1"/>
  <c r="N3435" i="1"/>
  <c r="O3435" i="1"/>
  <c r="P3435" i="1"/>
  <c r="Q3435" i="1"/>
  <c r="A3436" i="1"/>
  <c r="C3436" i="1"/>
  <c r="L3436" i="1"/>
  <c r="M3436" i="1"/>
  <c r="N3436" i="1"/>
  <c r="O3436" i="1"/>
  <c r="P3436" i="1"/>
  <c r="Q3436" i="1"/>
  <c r="A3437" i="1"/>
  <c r="C3437" i="1"/>
  <c r="L3437" i="1"/>
  <c r="M3437" i="1"/>
  <c r="N3437" i="1"/>
  <c r="O3437" i="1"/>
  <c r="P3437" i="1"/>
  <c r="Q3437" i="1"/>
  <c r="A3438" i="1"/>
  <c r="C3438" i="1"/>
  <c r="L3438" i="1"/>
  <c r="M3438" i="1"/>
  <c r="N3438" i="1"/>
  <c r="O3438" i="1"/>
  <c r="P3438" i="1"/>
  <c r="Q3438" i="1"/>
  <c r="A3439" i="1"/>
  <c r="C3439" i="1"/>
  <c r="L3439" i="1"/>
  <c r="M3439" i="1"/>
  <c r="N3439" i="1"/>
  <c r="O3439" i="1"/>
  <c r="P3439" i="1"/>
  <c r="Q3439" i="1"/>
  <c r="A3440" i="1"/>
  <c r="C3440" i="1"/>
  <c r="L3440" i="1"/>
  <c r="M3440" i="1"/>
  <c r="N3440" i="1"/>
  <c r="O3440" i="1"/>
  <c r="P3440" i="1"/>
  <c r="Q3440" i="1"/>
  <c r="A3441" i="1"/>
  <c r="C3441" i="1"/>
  <c r="L3441" i="1"/>
  <c r="M3441" i="1"/>
  <c r="N3441" i="1"/>
  <c r="O3441" i="1"/>
  <c r="P3441" i="1"/>
  <c r="Q3441" i="1"/>
  <c r="A3442" i="1"/>
  <c r="C3442" i="1"/>
  <c r="L3442" i="1"/>
  <c r="M3442" i="1"/>
  <c r="N3442" i="1"/>
  <c r="O3442" i="1"/>
  <c r="P3442" i="1"/>
  <c r="Q3442" i="1"/>
  <c r="A3443" i="1"/>
  <c r="C3443" i="1"/>
  <c r="L3443" i="1"/>
  <c r="M3443" i="1"/>
  <c r="N3443" i="1"/>
  <c r="O3443" i="1"/>
  <c r="P3443" i="1"/>
  <c r="Q3443" i="1"/>
  <c r="A3444" i="1"/>
  <c r="C3444" i="1"/>
  <c r="L3444" i="1"/>
  <c r="M3444" i="1"/>
  <c r="N3444" i="1"/>
  <c r="O3444" i="1"/>
  <c r="P3444" i="1"/>
  <c r="Q3444" i="1"/>
  <c r="A3445" i="1"/>
  <c r="C3445" i="1"/>
  <c r="L3445" i="1"/>
  <c r="M3445" i="1"/>
  <c r="N3445" i="1"/>
  <c r="O3445" i="1"/>
  <c r="P3445" i="1"/>
  <c r="Q3445" i="1"/>
  <c r="A3446" i="1"/>
  <c r="C3446" i="1"/>
  <c r="L3446" i="1"/>
  <c r="M3446" i="1"/>
  <c r="N3446" i="1"/>
  <c r="O3446" i="1"/>
  <c r="P3446" i="1"/>
  <c r="Q3446" i="1"/>
  <c r="A3447" i="1"/>
  <c r="C3447" i="1"/>
  <c r="L3447" i="1"/>
  <c r="M3447" i="1"/>
  <c r="N3447" i="1"/>
  <c r="O3447" i="1"/>
  <c r="P3447" i="1"/>
  <c r="Q3447" i="1"/>
  <c r="A3448" i="1"/>
  <c r="C3448" i="1"/>
  <c r="L3448" i="1"/>
  <c r="M3448" i="1"/>
  <c r="N3448" i="1"/>
  <c r="O3448" i="1"/>
  <c r="P3448" i="1"/>
  <c r="Q3448" i="1"/>
  <c r="A3449" i="1"/>
  <c r="C3449" i="1"/>
  <c r="L3449" i="1"/>
  <c r="M3449" i="1"/>
  <c r="N3449" i="1"/>
  <c r="O3449" i="1"/>
  <c r="P3449" i="1"/>
  <c r="Q3449" i="1"/>
  <c r="A3450" i="1"/>
  <c r="C3450" i="1"/>
  <c r="L3450" i="1"/>
  <c r="M3450" i="1"/>
  <c r="N3450" i="1"/>
  <c r="O3450" i="1"/>
  <c r="P3450" i="1"/>
  <c r="Q3450" i="1"/>
  <c r="A3451" i="1"/>
  <c r="C3451" i="1"/>
  <c r="L3451" i="1"/>
  <c r="M3451" i="1"/>
  <c r="N3451" i="1"/>
  <c r="O3451" i="1"/>
  <c r="P3451" i="1"/>
  <c r="Q3451" i="1"/>
  <c r="A3452" i="1"/>
  <c r="C3452" i="1"/>
  <c r="L3452" i="1"/>
  <c r="M3452" i="1"/>
  <c r="N3452" i="1"/>
  <c r="O3452" i="1"/>
  <c r="P3452" i="1"/>
  <c r="Q3452" i="1"/>
  <c r="A3453" i="1"/>
  <c r="C3453" i="1"/>
  <c r="L3453" i="1"/>
  <c r="M3453" i="1"/>
  <c r="N3453" i="1"/>
  <c r="O3453" i="1"/>
  <c r="P3453" i="1"/>
  <c r="Q3453" i="1"/>
  <c r="A3454" i="1"/>
  <c r="C3454" i="1"/>
  <c r="L3454" i="1"/>
  <c r="M3454" i="1"/>
  <c r="N3454" i="1"/>
  <c r="O3454" i="1"/>
  <c r="P3454" i="1"/>
  <c r="Q3454" i="1"/>
  <c r="A3455" i="1"/>
  <c r="C3455" i="1"/>
  <c r="L3455" i="1"/>
  <c r="M3455" i="1"/>
  <c r="N3455" i="1"/>
  <c r="O3455" i="1"/>
  <c r="P3455" i="1"/>
  <c r="Q3455" i="1"/>
  <c r="A3456" i="1"/>
  <c r="C3456" i="1"/>
  <c r="L3456" i="1"/>
  <c r="M3456" i="1"/>
  <c r="N3456" i="1"/>
  <c r="O3456" i="1"/>
  <c r="P3456" i="1"/>
  <c r="Q3456" i="1"/>
  <c r="A3457" i="1"/>
  <c r="C3457" i="1"/>
  <c r="L3457" i="1"/>
  <c r="M3457" i="1"/>
  <c r="N3457" i="1"/>
  <c r="O3457" i="1"/>
  <c r="P3457" i="1"/>
  <c r="Q3457" i="1"/>
  <c r="A3458" i="1"/>
  <c r="C3458" i="1"/>
  <c r="L3458" i="1"/>
  <c r="M3458" i="1"/>
  <c r="N3458" i="1"/>
  <c r="O3458" i="1"/>
  <c r="P3458" i="1"/>
  <c r="Q3458" i="1"/>
  <c r="A3459" i="1"/>
  <c r="C3459" i="1"/>
  <c r="L3459" i="1"/>
  <c r="M3459" i="1"/>
  <c r="N3459" i="1"/>
  <c r="O3459" i="1"/>
  <c r="P3459" i="1"/>
  <c r="Q3459" i="1"/>
  <c r="A3460" i="1"/>
  <c r="C3460" i="1"/>
  <c r="L3460" i="1"/>
  <c r="M3460" i="1"/>
  <c r="N3460" i="1"/>
  <c r="O3460" i="1"/>
  <c r="P3460" i="1"/>
  <c r="Q3460" i="1"/>
  <c r="A3461" i="1"/>
  <c r="C3461" i="1"/>
  <c r="L3461" i="1"/>
  <c r="M3461" i="1"/>
  <c r="N3461" i="1"/>
  <c r="O3461" i="1"/>
  <c r="P3461" i="1"/>
  <c r="Q3461" i="1"/>
  <c r="A3462" i="1"/>
  <c r="C3462" i="1"/>
  <c r="L3462" i="1"/>
  <c r="M3462" i="1"/>
  <c r="N3462" i="1"/>
  <c r="O3462" i="1"/>
  <c r="P3462" i="1"/>
  <c r="Q3462" i="1"/>
  <c r="A3463" i="1"/>
  <c r="C3463" i="1"/>
  <c r="L3463" i="1"/>
  <c r="M3463" i="1"/>
  <c r="N3463" i="1"/>
  <c r="O3463" i="1"/>
  <c r="P3463" i="1"/>
  <c r="Q3463" i="1"/>
  <c r="A3464" i="1"/>
  <c r="C3464" i="1"/>
  <c r="L3464" i="1"/>
  <c r="M3464" i="1"/>
  <c r="N3464" i="1"/>
  <c r="O3464" i="1"/>
  <c r="P3464" i="1"/>
  <c r="Q3464" i="1"/>
  <c r="A3465" i="1"/>
  <c r="C3465" i="1"/>
  <c r="L3465" i="1"/>
  <c r="M3465" i="1"/>
  <c r="N3465" i="1"/>
  <c r="O3465" i="1"/>
  <c r="P3465" i="1"/>
  <c r="Q3465" i="1"/>
  <c r="A3466" i="1"/>
  <c r="C3466" i="1"/>
  <c r="L3466" i="1"/>
  <c r="M3466" i="1"/>
  <c r="N3466" i="1"/>
  <c r="O3466" i="1"/>
  <c r="P3466" i="1"/>
  <c r="Q3466" i="1"/>
  <c r="A3467" i="1"/>
  <c r="C3467" i="1"/>
  <c r="L3467" i="1"/>
  <c r="M3467" i="1"/>
  <c r="N3467" i="1"/>
  <c r="O3467" i="1"/>
  <c r="P3467" i="1"/>
  <c r="Q3467" i="1"/>
  <c r="A3468" i="1"/>
  <c r="C3468" i="1"/>
  <c r="L3468" i="1"/>
  <c r="M3468" i="1"/>
  <c r="N3468" i="1"/>
  <c r="O3468" i="1"/>
  <c r="P3468" i="1"/>
  <c r="Q3468" i="1"/>
  <c r="A3469" i="1"/>
  <c r="C3469" i="1"/>
  <c r="L3469" i="1"/>
  <c r="M3469" i="1"/>
  <c r="N3469" i="1"/>
  <c r="O3469" i="1"/>
  <c r="P3469" i="1"/>
  <c r="Q3469" i="1"/>
  <c r="A3470" i="1"/>
  <c r="C3470" i="1"/>
  <c r="L3470" i="1"/>
  <c r="M3470" i="1"/>
  <c r="N3470" i="1"/>
  <c r="O3470" i="1"/>
  <c r="P3470" i="1"/>
  <c r="Q3470" i="1"/>
  <c r="A3471" i="1"/>
  <c r="C3471" i="1"/>
  <c r="L3471" i="1"/>
  <c r="M3471" i="1"/>
  <c r="N3471" i="1"/>
  <c r="O3471" i="1"/>
  <c r="P3471" i="1"/>
  <c r="Q3471" i="1"/>
  <c r="A3472" i="1"/>
  <c r="C3472" i="1"/>
  <c r="L3472" i="1"/>
  <c r="M3472" i="1"/>
  <c r="N3472" i="1"/>
  <c r="O3472" i="1"/>
  <c r="P3472" i="1"/>
  <c r="Q3472" i="1"/>
  <c r="A3473" i="1"/>
  <c r="C3473" i="1"/>
  <c r="L3473" i="1"/>
  <c r="M3473" i="1"/>
  <c r="N3473" i="1"/>
  <c r="O3473" i="1"/>
  <c r="P3473" i="1"/>
  <c r="Q3473" i="1"/>
  <c r="A3474" i="1"/>
  <c r="C3474" i="1"/>
  <c r="L3474" i="1"/>
  <c r="M3474" i="1"/>
  <c r="N3474" i="1"/>
  <c r="O3474" i="1"/>
  <c r="P3474" i="1"/>
  <c r="Q3474" i="1"/>
  <c r="A3475" i="1"/>
  <c r="C3475" i="1"/>
  <c r="L3475" i="1"/>
  <c r="M3475" i="1"/>
  <c r="N3475" i="1"/>
  <c r="O3475" i="1"/>
  <c r="P3475" i="1"/>
  <c r="Q3475" i="1"/>
  <c r="A3476" i="1"/>
  <c r="C3476" i="1"/>
  <c r="L3476" i="1"/>
  <c r="M3476" i="1"/>
  <c r="N3476" i="1"/>
  <c r="O3476" i="1"/>
  <c r="P3476" i="1"/>
  <c r="Q3476" i="1"/>
  <c r="A3477" i="1"/>
  <c r="C3477" i="1"/>
  <c r="L3477" i="1"/>
  <c r="M3477" i="1"/>
  <c r="N3477" i="1"/>
  <c r="O3477" i="1"/>
  <c r="P3477" i="1"/>
  <c r="Q3477" i="1"/>
  <c r="A3478" i="1"/>
  <c r="C3478" i="1"/>
  <c r="L3478" i="1"/>
  <c r="M3478" i="1"/>
  <c r="N3478" i="1"/>
  <c r="O3478" i="1"/>
  <c r="P3478" i="1"/>
  <c r="Q3478" i="1"/>
  <c r="A3479" i="1"/>
  <c r="C3479" i="1"/>
  <c r="L3479" i="1"/>
  <c r="M3479" i="1"/>
  <c r="N3479" i="1"/>
  <c r="O3479" i="1"/>
  <c r="P3479" i="1"/>
  <c r="Q3479" i="1"/>
  <c r="A3480" i="1"/>
  <c r="C3480" i="1"/>
  <c r="L3480" i="1"/>
  <c r="M3480" i="1"/>
  <c r="N3480" i="1"/>
  <c r="O3480" i="1"/>
  <c r="P3480" i="1"/>
  <c r="Q3480" i="1"/>
  <c r="A3481" i="1"/>
  <c r="C3481" i="1"/>
  <c r="L3481" i="1"/>
  <c r="M3481" i="1"/>
  <c r="N3481" i="1"/>
  <c r="O3481" i="1"/>
  <c r="P3481" i="1"/>
  <c r="Q3481" i="1"/>
  <c r="A3482" i="1"/>
  <c r="C3482" i="1"/>
  <c r="L3482" i="1"/>
  <c r="M3482" i="1"/>
  <c r="N3482" i="1"/>
  <c r="O3482" i="1"/>
  <c r="P3482" i="1"/>
  <c r="Q3482" i="1"/>
  <c r="A3483" i="1"/>
  <c r="C3483" i="1"/>
  <c r="L3483" i="1"/>
  <c r="M3483" i="1"/>
  <c r="N3483" i="1"/>
  <c r="O3483" i="1"/>
  <c r="P3483" i="1"/>
  <c r="Q3483" i="1"/>
  <c r="A3484" i="1"/>
  <c r="C3484" i="1"/>
  <c r="L3484" i="1"/>
  <c r="M3484" i="1"/>
  <c r="N3484" i="1"/>
  <c r="O3484" i="1"/>
  <c r="P3484" i="1"/>
  <c r="Q3484" i="1"/>
  <c r="A3485" i="1"/>
  <c r="C3485" i="1"/>
  <c r="L3485" i="1"/>
  <c r="M3485" i="1"/>
  <c r="N3485" i="1"/>
  <c r="O3485" i="1"/>
  <c r="P3485" i="1"/>
  <c r="Q3485" i="1"/>
  <c r="A3486" i="1"/>
  <c r="C3486" i="1"/>
  <c r="L3486" i="1"/>
  <c r="M3486" i="1"/>
  <c r="N3486" i="1"/>
  <c r="O3486" i="1"/>
  <c r="P3486" i="1"/>
  <c r="Q3486" i="1"/>
  <c r="A3487" i="1"/>
  <c r="C3487" i="1"/>
  <c r="L3487" i="1"/>
  <c r="M3487" i="1"/>
  <c r="N3487" i="1"/>
  <c r="O3487" i="1"/>
  <c r="P3487" i="1"/>
  <c r="Q3487" i="1"/>
  <c r="A3488" i="1"/>
  <c r="C3488" i="1"/>
  <c r="L3488" i="1"/>
  <c r="M3488" i="1"/>
  <c r="N3488" i="1"/>
  <c r="O3488" i="1"/>
  <c r="P3488" i="1"/>
  <c r="Q3488" i="1"/>
  <c r="A3489" i="1"/>
  <c r="C3489" i="1"/>
  <c r="L3489" i="1"/>
  <c r="M3489" i="1"/>
  <c r="N3489" i="1"/>
  <c r="O3489" i="1"/>
  <c r="P3489" i="1"/>
  <c r="Q3489" i="1"/>
  <c r="A3490" i="1"/>
  <c r="C3490" i="1"/>
  <c r="L3490" i="1"/>
  <c r="M3490" i="1"/>
  <c r="N3490" i="1"/>
  <c r="O3490" i="1"/>
  <c r="P3490" i="1"/>
  <c r="Q3490" i="1"/>
  <c r="A3491" i="1"/>
  <c r="C3491" i="1"/>
  <c r="L3491" i="1"/>
  <c r="M3491" i="1"/>
  <c r="N3491" i="1"/>
  <c r="O3491" i="1"/>
  <c r="P3491" i="1"/>
  <c r="Q3491" i="1"/>
  <c r="A3492" i="1"/>
  <c r="C3492" i="1"/>
  <c r="L3492" i="1"/>
  <c r="M3492" i="1"/>
  <c r="N3492" i="1"/>
  <c r="O3492" i="1"/>
  <c r="P3492" i="1"/>
  <c r="Q3492" i="1"/>
  <c r="A3493" i="1"/>
  <c r="C3493" i="1"/>
  <c r="L3493" i="1"/>
  <c r="M3493" i="1"/>
  <c r="N3493" i="1"/>
  <c r="O3493" i="1"/>
  <c r="P3493" i="1"/>
  <c r="Q3493" i="1"/>
  <c r="A3494" i="1"/>
  <c r="C3494" i="1"/>
  <c r="L3494" i="1"/>
  <c r="M3494" i="1"/>
  <c r="N3494" i="1"/>
  <c r="O3494" i="1"/>
  <c r="P3494" i="1"/>
  <c r="Q3494" i="1"/>
  <c r="A3495" i="1"/>
  <c r="C3495" i="1"/>
  <c r="L3495" i="1"/>
  <c r="M3495" i="1"/>
  <c r="N3495" i="1"/>
  <c r="O3495" i="1"/>
  <c r="P3495" i="1"/>
  <c r="Q3495" i="1"/>
  <c r="A3496" i="1"/>
  <c r="C3496" i="1"/>
  <c r="L3496" i="1"/>
  <c r="M3496" i="1"/>
  <c r="N3496" i="1"/>
  <c r="O3496" i="1"/>
  <c r="P3496" i="1"/>
  <c r="Q3496" i="1"/>
  <c r="A3497" i="1"/>
  <c r="C3497" i="1"/>
  <c r="L3497" i="1"/>
  <c r="M3497" i="1"/>
  <c r="N3497" i="1"/>
  <c r="O3497" i="1"/>
  <c r="P3497" i="1"/>
  <c r="Q3497" i="1"/>
  <c r="A3498" i="1"/>
  <c r="C3498" i="1"/>
  <c r="L3498" i="1"/>
  <c r="M3498" i="1"/>
  <c r="N3498" i="1"/>
  <c r="O3498" i="1"/>
  <c r="P3498" i="1"/>
  <c r="Q3498" i="1"/>
  <c r="A3499" i="1"/>
  <c r="C3499" i="1"/>
  <c r="L3499" i="1"/>
  <c r="M3499" i="1"/>
  <c r="N3499" i="1"/>
  <c r="O3499" i="1"/>
  <c r="P3499" i="1"/>
  <c r="Q3499" i="1"/>
  <c r="A3500" i="1"/>
  <c r="C3500" i="1"/>
  <c r="L3500" i="1"/>
  <c r="M3500" i="1"/>
  <c r="N3500" i="1"/>
  <c r="O3500" i="1"/>
  <c r="P3500" i="1"/>
  <c r="Q3500" i="1"/>
  <c r="A3501" i="1"/>
  <c r="C3501" i="1"/>
  <c r="L3501" i="1"/>
  <c r="M3501" i="1"/>
  <c r="N3501" i="1"/>
  <c r="O3501" i="1"/>
  <c r="P3501" i="1"/>
  <c r="Q3501" i="1"/>
  <c r="A3502" i="1"/>
  <c r="C3502" i="1"/>
  <c r="L3502" i="1"/>
  <c r="M3502" i="1"/>
  <c r="N3502" i="1"/>
  <c r="O3502" i="1"/>
  <c r="P3502" i="1"/>
  <c r="Q3502" i="1"/>
  <c r="A3503" i="1"/>
  <c r="C3503" i="1"/>
  <c r="L3503" i="1"/>
  <c r="M3503" i="1"/>
  <c r="N3503" i="1"/>
  <c r="O3503" i="1"/>
  <c r="P3503" i="1"/>
  <c r="Q3503" i="1"/>
  <c r="A3504" i="1"/>
  <c r="C3504" i="1"/>
  <c r="L3504" i="1"/>
  <c r="M3504" i="1"/>
  <c r="N3504" i="1"/>
  <c r="O3504" i="1"/>
  <c r="P3504" i="1"/>
  <c r="Q3504" i="1"/>
  <c r="A3505" i="1"/>
  <c r="C3505" i="1"/>
  <c r="L3505" i="1"/>
  <c r="M3505" i="1"/>
  <c r="N3505" i="1"/>
  <c r="O3505" i="1"/>
  <c r="P3505" i="1"/>
  <c r="Q3505" i="1"/>
  <c r="A3506" i="1"/>
  <c r="C3506" i="1"/>
  <c r="L3506" i="1"/>
  <c r="M3506" i="1"/>
  <c r="N3506" i="1"/>
  <c r="O3506" i="1"/>
  <c r="P3506" i="1"/>
  <c r="Q3506" i="1"/>
  <c r="A3507" i="1"/>
  <c r="C3507" i="1"/>
  <c r="L3507" i="1"/>
  <c r="M3507" i="1"/>
  <c r="N3507" i="1"/>
  <c r="O3507" i="1"/>
  <c r="P3507" i="1"/>
  <c r="Q3507" i="1"/>
  <c r="A3508" i="1"/>
  <c r="C3508" i="1"/>
  <c r="L3508" i="1"/>
  <c r="M3508" i="1"/>
  <c r="N3508" i="1"/>
  <c r="O3508" i="1"/>
  <c r="P3508" i="1"/>
  <c r="Q3508" i="1"/>
  <c r="A3509" i="1"/>
  <c r="C3509" i="1"/>
  <c r="L3509" i="1"/>
  <c r="M3509" i="1"/>
  <c r="N3509" i="1"/>
  <c r="O3509" i="1"/>
  <c r="P3509" i="1"/>
  <c r="Q3509" i="1"/>
  <c r="A3510" i="1"/>
  <c r="C3510" i="1"/>
  <c r="L3510" i="1"/>
  <c r="M3510" i="1"/>
  <c r="N3510" i="1"/>
  <c r="O3510" i="1"/>
  <c r="P3510" i="1"/>
  <c r="Q3510" i="1"/>
  <c r="A3511" i="1"/>
  <c r="C3511" i="1"/>
  <c r="L3511" i="1"/>
  <c r="M3511" i="1"/>
  <c r="N3511" i="1"/>
  <c r="O3511" i="1"/>
  <c r="P3511" i="1"/>
  <c r="Q3511" i="1"/>
  <c r="A3512" i="1"/>
  <c r="C3512" i="1"/>
  <c r="L3512" i="1"/>
  <c r="M3512" i="1"/>
  <c r="N3512" i="1"/>
  <c r="O3512" i="1"/>
  <c r="P3512" i="1"/>
  <c r="Q3512" i="1"/>
  <c r="A3513" i="1"/>
  <c r="C3513" i="1"/>
  <c r="L3513" i="1"/>
  <c r="M3513" i="1"/>
  <c r="N3513" i="1"/>
  <c r="O3513" i="1"/>
  <c r="P3513" i="1"/>
  <c r="Q3513" i="1"/>
  <c r="A3514" i="1"/>
  <c r="C3514" i="1"/>
  <c r="L3514" i="1"/>
  <c r="M3514" i="1"/>
  <c r="N3514" i="1"/>
  <c r="O3514" i="1"/>
  <c r="P3514" i="1"/>
  <c r="Q3514" i="1"/>
  <c r="A3515" i="1"/>
  <c r="C3515" i="1"/>
  <c r="L3515" i="1"/>
  <c r="M3515" i="1"/>
  <c r="N3515" i="1"/>
  <c r="O3515" i="1"/>
  <c r="P3515" i="1"/>
  <c r="Q3515" i="1"/>
  <c r="A3516" i="1"/>
  <c r="C3516" i="1"/>
  <c r="L3516" i="1"/>
  <c r="M3516" i="1"/>
  <c r="N3516" i="1"/>
  <c r="O3516" i="1"/>
  <c r="P3516" i="1"/>
  <c r="Q3516" i="1"/>
  <c r="A3517" i="1"/>
  <c r="C3517" i="1"/>
  <c r="L3517" i="1"/>
  <c r="M3517" i="1"/>
  <c r="N3517" i="1"/>
  <c r="O3517" i="1"/>
  <c r="P3517" i="1"/>
  <c r="Q3517" i="1"/>
  <c r="A3518" i="1"/>
  <c r="C3518" i="1"/>
  <c r="L3518" i="1"/>
  <c r="M3518" i="1"/>
  <c r="N3518" i="1"/>
  <c r="O3518" i="1"/>
  <c r="P3518" i="1"/>
  <c r="Q3518" i="1"/>
  <c r="A3519" i="1"/>
  <c r="C3519" i="1"/>
  <c r="L3519" i="1"/>
  <c r="M3519" i="1"/>
  <c r="N3519" i="1"/>
  <c r="O3519" i="1"/>
  <c r="P3519" i="1"/>
  <c r="Q3519" i="1"/>
  <c r="A3520" i="1"/>
  <c r="C3520" i="1"/>
  <c r="L3520" i="1"/>
  <c r="M3520" i="1"/>
  <c r="N3520" i="1"/>
  <c r="O3520" i="1"/>
  <c r="P3520" i="1"/>
  <c r="Q3520" i="1"/>
  <c r="A3521" i="1"/>
  <c r="C3521" i="1"/>
  <c r="L3521" i="1"/>
  <c r="M3521" i="1"/>
  <c r="N3521" i="1"/>
  <c r="O3521" i="1"/>
  <c r="P3521" i="1"/>
  <c r="Q3521" i="1"/>
  <c r="A3522" i="1"/>
  <c r="C3522" i="1"/>
  <c r="L3522" i="1"/>
  <c r="M3522" i="1"/>
  <c r="N3522" i="1"/>
  <c r="O3522" i="1"/>
  <c r="P3522" i="1"/>
  <c r="Q3522" i="1"/>
  <c r="A3523" i="1"/>
  <c r="C3523" i="1"/>
  <c r="L3523" i="1"/>
  <c r="M3523" i="1"/>
  <c r="N3523" i="1"/>
  <c r="O3523" i="1"/>
  <c r="P3523" i="1"/>
  <c r="Q3523" i="1"/>
  <c r="A3524" i="1"/>
  <c r="C3524" i="1"/>
  <c r="L3524" i="1"/>
  <c r="M3524" i="1"/>
  <c r="N3524" i="1"/>
  <c r="O3524" i="1"/>
  <c r="P3524" i="1"/>
  <c r="Q3524" i="1"/>
  <c r="A3525" i="1"/>
  <c r="C3525" i="1"/>
  <c r="L3525" i="1"/>
  <c r="M3525" i="1"/>
  <c r="N3525" i="1"/>
  <c r="O3525" i="1"/>
  <c r="P3525" i="1"/>
  <c r="Q3525" i="1"/>
  <c r="A3526" i="1"/>
  <c r="C3526" i="1"/>
  <c r="L3526" i="1"/>
  <c r="M3526" i="1"/>
  <c r="N3526" i="1"/>
  <c r="O3526" i="1"/>
  <c r="P3526" i="1"/>
  <c r="Q3526" i="1"/>
  <c r="A3527" i="1"/>
  <c r="C3527" i="1"/>
  <c r="L3527" i="1"/>
  <c r="M3527" i="1"/>
  <c r="N3527" i="1"/>
  <c r="O3527" i="1"/>
  <c r="P3527" i="1"/>
  <c r="Q3527" i="1"/>
  <c r="A3528" i="1"/>
  <c r="C3528" i="1"/>
  <c r="L3528" i="1"/>
  <c r="M3528" i="1"/>
  <c r="N3528" i="1"/>
  <c r="O3528" i="1"/>
  <c r="P3528" i="1"/>
  <c r="Q3528" i="1"/>
  <c r="A3529" i="1"/>
  <c r="C3529" i="1"/>
  <c r="L3529" i="1"/>
  <c r="M3529" i="1"/>
  <c r="N3529" i="1"/>
  <c r="O3529" i="1"/>
  <c r="P3529" i="1"/>
  <c r="Q3529" i="1"/>
  <c r="A3530" i="1"/>
  <c r="C3530" i="1"/>
  <c r="L3530" i="1"/>
  <c r="M3530" i="1"/>
  <c r="N3530" i="1"/>
  <c r="O3530" i="1"/>
  <c r="P3530" i="1"/>
  <c r="Q3530" i="1"/>
  <c r="A3531" i="1"/>
  <c r="C3531" i="1"/>
  <c r="L3531" i="1"/>
  <c r="M3531" i="1"/>
  <c r="N3531" i="1"/>
  <c r="O3531" i="1"/>
  <c r="P3531" i="1"/>
  <c r="Q3531" i="1"/>
  <c r="A3532" i="1"/>
  <c r="C3532" i="1"/>
  <c r="L3532" i="1"/>
  <c r="M3532" i="1"/>
  <c r="N3532" i="1"/>
  <c r="O3532" i="1"/>
  <c r="P3532" i="1"/>
  <c r="Q3532" i="1"/>
  <c r="A3533" i="1"/>
  <c r="C3533" i="1"/>
  <c r="L3533" i="1"/>
  <c r="M3533" i="1"/>
  <c r="N3533" i="1"/>
  <c r="O3533" i="1"/>
  <c r="P3533" i="1"/>
  <c r="Q3533" i="1"/>
  <c r="A3534" i="1"/>
  <c r="C3534" i="1"/>
  <c r="L3534" i="1"/>
  <c r="M3534" i="1"/>
  <c r="N3534" i="1"/>
  <c r="O3534" i="1"/>
  <c r="P3534" i="1"/>
  <c r="Q3534" i="1"/>
  <c r="A3535" i="1"/>
  <c r="C3535" i="1"/>
  <c r="L3535" i="1"/>
  <c r="M3535" i="1"/>
  <c r="N3535" i="1"/>
  <c r="O3535" i="1"/>
  <c r="P3535" i="1"/>
  <c r="Q3535" i="1"/>
  <c r="A3536" i="1"/>
  <c r="C3536" i="1"/>
  <c r="L3536" i="1"/>
  <c r="M3536" i="1"/>
  <c r="N3536" i="1"/>
  <c r="O3536" i="1"/>
  <c r="P3536" i="1"/>
  <c r="Q3536" i="1"/>
  <c r="A3537" i="1"/>
  <c r="C3537" i="1"/>
  <c r="L3537" i="1"/>
  <c r="M3537" i="1"/>
  <c r="N3537" i="1"/>
  <c r="O3537" i="1"/>
  <c r="P3537" i="1"/>
  <c r="Q3537" i="1"/>
  <c r="A3538" i="1"/>
  <c r="C3538" i="1"/>
  <c r="L3538" i="1"/>
  <c r="M3538" i="1"/>
  <c r="N3538" i="1"/>
  <c r="O3538" i="1"/>
  <c r="P3538" i="1"/>
  <c r="Q3538" i="1"/>
  <c r="A3539" i="1"/>
  <c r="C3539" i="1"/>
  <c r="L3539" i="1"/>
  <c r="M3539" i="1"/>
  <c r="N3539" i="1"/>
  <c r="O3539" i="1"/>
  <c r="P3539" i="1"/>
  <c r="Q3539" i="1"/>
  <c r="A3540" i="1"/>
  <c r="C3540" i="1"/>
  <c r="L3540" i="1"/>
  <c r="M3540" i="1"/>
  <c r="N3540" i="1"/>
  <c r="O3540" i="1"/>
  <c r="P3540" i="1"/>
  <c r="Q3540" i="1"/>
  <c r="A3541" i="1"/>
  <c r="C3541" i="1"/>
  <c r="L3541" i="1"/>
  <c r="M3541" i="1"/>
  <c r="N3541" i="1"/>
  <c r="O3541" i="1"/>
  <c r="P3541" i="1"/>
  <c r="Q3541" i="1"/>
  <c r="A3542" i="1"/>
  <c r="C3542" i="1"/>
  <c r="L3542" i="1"/>
  <c r="M3542" i="1"/>
  <c r="N3542" i="1"/>
  <c r="O3542" i="1"/>
  <c r="P3542" i="1"/>
  <c r="Q3542" i="1"/>
  <c r="A3543" i="1"/>
  <c r="C3543" i="1"/>
  <c r="L3543" i="1"/>
  <c r="M3543" i="1"/>
  <c r="N3543" i="1"/>
  <c r="O3543" i="1"/>
  <c r="P3543" i="1"/>
  <c r="Q3543" i="1"/>
  <c r="A3544" i="1"/>
  <c r="C3544" i="1"/>
  <c r="L3544" i="1"/>
  <c r="M3544" i="1"/>
  <c r="N3544" i="1"/>
  <c r="O3544" i="1"/>
  <c r="P3544" i="1"/>
  <c r="Q3544" i="1"/>
  <c r="A3545" i="1"/>
  <c r="C3545" i="1"/>
  <c r="L3545" i="1"/>
  <c r="M3545" i="1"/>
  <c r="N3545" i="1"/>
  <c r="O3545" i="1"/>
  <c r="P3545" i="1"/>
  <c r="Q3545" i="1"/>
  <c r="A3546" i="1"/>
  <c r="C3546" i="1"/>
  <c r="L3546" i="1"/>
  <c r="M3546" i="1"/>
  <c r="N3546" i="1"/>
  <c r="O3546" i="1"/>
  <c r="P3546" i="1"/>
  <c r="Q3546" i="1"/>
  <c r="A3547" i="1"/>
  <c r="C3547" i="1"/>
  <c r="L3547" i="1"/>
  <c r="M3547" i="1"/>
  <c r="N3547" i="1"/>
  <c r="O3547" i="1"/>
  <c r="P3547" i="1"/>
  <c r="Q3547" i="1"/>
  <c r="A3548" i="1"/>
  <c r="C3548" i="1"/>
  <c r="L3548" i="1"/>
  <c r="M3548" i="1"/>
  <c r="N3548" i="1"/>
  <c r="O3548" i="1"/>
  <c r="P3548" i="1"/>
  <c r="Q3548" i="1"/>
  <c r="A3549" i="1"/>
  <c r="C3549" i="1"/>
  <c r="L3549" i="1"/>
  <c r="M3549" i="1"/>
  <c r="N3549" i="1"/>
  <c r="O3549" i="1"/>
  <c r="P3549" i="1"/>
  <c r="Q3549" i="1"/>
  <c r="A3550" i="1"/>
  <c r="C3550" i="1"/>
  <c r="L3550" i="1"/>
  <c r="M3550" i="1"/>
  <c r="N3550" i="1"/>
  <c r="O3550" i="1"/>
  <c r="P3550" i="1"/>
  <c r="Q3550" i="1"/>
  <c r="A3551" i="1"/>
  <c r="C3551" i="1"/>
  <c r="L3551" i="1"/>
  <c r="M3551" i="1"/>
  <c r="N3551" i="1"/>
  <c r="O3551" i="1"/>
  <c r="P3551" i="1"/>
  <c r="Q3551" i="1"/>
  <c r="A3552" i="1"/>
  <c r="C3552" i="1"/>
  <c r="L3552" i="1"/>
  <c r="M3552" i="1"/>
  <c r="N3552" i="1"/>
  <c r="O3552" i="1"/>
  <c r="P3552" i="1"/>
  <c r="Q3552" i="1"/>
  <c r="A3553" i="1"/>
  <c r="C3553" i="1"/>
  <c r="L3553" i="1"/>
  <c r="M3553" i="1"/>
  <c r="N3553" i="1"/>
  <c r="O3553" i="1"/>
  <c r="P3553" i="1"/>
  <c r="Q3553" i="1"/>
  <c r="A3554" i="1"/>
  <c r="C3554" i="1"/>
  <c r="L3554" i="1"/>
  <c r="M3554" i="1"/>
  <c r="N3554" i="1"/>
  <c r="O3554" i="1"/>
  <c r="P3554" i="1"/>
  <c r="Q3554" i="1"/>
  <c r="A3555" i="1"/>
  <c r="C3555" i="1"/>
  <c r="L3555" i="1"/>
  <c r="M3555" i="1"/>
  <c r="N3555" i="1"/>
  <c r="O3555" i="1"/>
  <c r="P3555" i="1"/>
  <c r="Q3555" i="1"/>
  <c r="A3556" i="1"/>
  <c r="C3556" i="1"/>
  <c r="L3556" i="1"/>
  <c r="M3556" i="1"/>
  <c r="N3556" i="1"/>
  <c r="O3556" i="1"/>
  <c r="P3556" i="1"/>
  <c r="Q3556" i="1"/>
  <c r="A3557" i="1"/>
  <c r="C3557" i="1"/>
  <c r="L3557" i="1"/>
  <c r="M3557" i="1"/>
  <c r="N3557" i="1"/>
  <c r="O3557" i="1"/>
  <c r="P3557" i="1"/>
  <c r="Q3557" i="1"/>
  <c r="A3558" i="1"/>
  <c r="C3558" i="1"/>
  <c r="L3558" i="1"/>
  <c r="M3558" i="1"/>
  <c r="N3558" i="1"/>
  <c r="O3558" i="1"/>
  <c r="P3558" i="1"/>
  <c r="Q3558" i="1"/>
  <c r="A3559" i="1"/>
  <c r="C3559" i="1"/>
  <c r="L3559" i="1"/>
  <c r="M3559" i="1"/>
  <c r="N3559" i="1"/>
  <c r="O3559" i="1"/>
  <c r="P3559" i="1"/>
  <c r="Q3559" i="1"/>
  <c r="A3560" i="1"/>
  <c r="C3560" i="1"/>
  <c r="L3560" i="1"/>
  <c r="M3560" i="1"/>
  <c r="N3560" i="1"/>
  <c r="O3560" i="1"/>
  <c r="P3560" i="1"/>
  <c r="Q3560" i="1"/>
  <c r="A3561" i="1"/>
  <c r="C3561" i="1"/>
  <c r="L3561" i="1"/>
  <c r="M3561" i="1"/>
  <c r="N3561" i="1"/>
  <c r="O3561" i="1"/>
  <c r="P3561" i="1"/>
  <c r="Q3561" i="1"/>
  <c r="A3562" i="1"/>
  <c r="C3562" i="1"/>
  <c r="L3562" i="1"/>
  <c r="M3562" i="1"/>
  <c r="N3562" i="1"/>
  <c r="O3562" i="1"/>
  <c r="P3562" i="1"/>
  <c r="Q3562" i="1"/>
  <c r="A3563" i="1"/>
  <c r="C3563" i="1"/>
  <c r="L3563" i="1"/>
  <c r="M3563" i="1"/>
  <c r="N3563" i="1"/>
  <c r="O3563" i="1"/>
  <c r="P3563" i="1"/>
  <c r="Q3563" i="1"/>
  <c r="A3564" i="1"/>
  <c r="C3564" i="1"/>
  <c r="L3564" i="1"/>
  <c r="M3564" i="1"/>
  <c r="N3564" i="1"/>
  <c r="O3564" i="1"/>
  <c r="P3564" i="1"/>
  <c r="Q3564" i="1"/>
  <c r="A3565" i="1"/>
  <c r="C3565" i="1"/>
  <c r="L3565" i="1"/>
  <c r="M3565" i="1"/>
  <c r="N3565" i="1"/>
  <c r="O3565" i="1"/>
  <c r="P3565" i="1"/>
  <c r="Q3565" i="1"/>
  <c r="A3566" i="1"/>
  <c r="C3566" i="1"/>
  <c r="L3566" i="1"/>
  <c r="M3566" i="1"/>
  <c r="N3566" i="1"/>
  <c r="O3566" i="1"/>
  <c r="P3566" i="1"/>
  <c r="Q3566" i="1"/>
  <c r="A3567" i="1"/>
  <c r="C3567" i="1"/>
  <c r="L3567" i="1"/>
  <c r="M3567" i="1"/>
  <c r="N3567" i="1"/>
  <c r="O3567" i="1"/>
  <c r="P3567" i="1"/>
  <c r="Q3567" i="1"/>
  <c r="A3568" i="1"/>
  <c r="C3568" i="1"/>
  <c r="L3568" i="1"/>
  <c r="M3568" i="1"/>
  <c r="N3568" i="1"/>
  <c r="O3568" i="1"/>
  <c r="P3568" i="1"/>
  <c r="Q3568" i="1"/>
  <c r="A3569" i="1"/>
  <c r="C3569" i="1"/>
  <c r="L3569" i="1"/>
  <c r="M3569" i="1"/>
  <c r="N3569" i="1"/>
  <c r="O3569" i="1"/>
  <c r="P3569" i="1"/>
  <c r="Q3569" i="1"/>
  <c r="A3570" i="1"/>
  <c r="C3570" i="1"/>
  <c r="L3570" i="1"/>
  <c r="M3570" i="1"/>
  <c r="N3570" i="1"/>
  <c r="O3570" i="1"/>
  <c r="P3570" i="1"/>
  <c r="Q3570" i="1"/>
  <c r="A3571" i="1"/>
  <c r="C3571" i="1"/>
  <c r="L3571" i="1"/>
  <c r="M3571" i="1"/>
  <c r="N3571" i="1"/>
  <c r="O3571" i="1"/>
  <c r="P3571" i="1"/>
  <c r="Q3571" i="1"/>
  <c r="A3572" i="1"/>
  <c r="C3572" i="1"/>
  <c r="L3572" i="1"/>
  <c r="M3572" i="1"/>
  <c r="N3572" i="1"/>
  <c r="O3572" i="1"/>
  <c r="P3572" i="1"/>
  <c r="Q3572" i="1"/>
  <c r="A3573" i="1"/>
  <c r="C3573" i="1"/>
  <c r="L3573" i="1"/>
  <c r="M3573" i="1"/>
  <c r="N3573" i="1"/>
  <c r="O3573" i="1"/>
  <c r="P3573" i="1"/>
  <c r="Q3573" i="1"/>
  <c r="A3574" i="1"/>
  <c r="C3574" i="1"/>
  <c r="L3574" i="1"/>
  <c r="M3574" i="1"/>
  <c r="N3574" i="1"/>
  <c r="O3574" i="1"/>
  <c r="P3574" i="1"/>
  <c r="Q3574" i="1"/>
  <c r="A3575" i="1"/>
  <c r="C3575" i="1"/>
  <c r="L3575" i="1"/>
  <c r="M3575" i="1"/>
  <c r="N3575" i="1"/>
  <c r="O3575" i="1"/>
  <c r="P3575" i="1"/>
  <c r="Q3575" i="1"/>
  <c r="A3576" i="1"/>
  <c r="C3576" i="1"/>
  <c r="L3576" i="1"/>
  <c r="M3576" i="1"/>
  <c r="N3576" i="1"/>
  <c r="O3576" i="1"/>
  <c r="P3576" i="1"/>
  <c r="Q3576" i="1"/>
  <c r="A3577" i="1"/>
  <c r="C3577" i="1"/>
  <c r="L3577" i="1"/>
  <c r="M3577" i="1"/>
  <c r="N3577" i="1"/>
  <c r="O3577" i="1"/>
  <c r="P3577" i="1"/>
  <c r="Q3577" i="1"/>
  <c r="A3578" i="1"/>
  <c r="C3578" i="1"/>
  <c r="L3578" i="1"/>
  <c r="M3578" i="1"/>
  <c r="N3578" i="1"/>
  <c r="O3578" i="1"/>
  <c r="P3578" i="1"/>
  <c r="Q3578" i="1"/>
  <c r="A3579" i="1"/>
  <c r="C3579" i="1"/>
  <c r="L3579" i="1"/>
  <c r="M3579" i="1"/>
  <c r="N3579" i="1"/>
  <c r="O3579" i="1"/>
  <c r="P3579" i="1"/>
  <c r="Q3579" i="1"/>
  <c r="A3580" i="1"/>
  <c r="C3580" i="1"/>
  <c r="L3580" i="1"/>
  <c r="M3580" i="1"/>
  <c r="N3580" i="1"/>
  <c r="O3580" i="1"/>
  <c r="P3580" i="1"/>
  <c r="Q3580" i="1"/>
  <c r="A3581" i="1"/>
  <c r="C3581" i="1"/>
  <c r="L3581" i="1"/>
  <c r="M3581" i="1"/>
  <c r="N3581" i="1"/>
  <c r="O3581" i="1"/>
  <c r="P3581" i="1"/>
  <c r="Q3581" i="1"/>
  <c r="A3582" i="1"/>
  <c r="C3582" i="1"/>
  <c r="L3582" i="1"/>
  <c r="M3582" i="1"/>
  <c r="N3582" i="1"/>
  <c r="O3582" i="1"/>
  <c r="P3582" i="1"/>
  <c r="Q3582" i="1"/>
  <c r="A3583" i="1"/>
  <c r="C3583" i="1"/>
  <c r="L3583" i="1"/>
  <c r="M3583" i="1"/>
  <c r="N3583" i="1"/>
  <c r="O3583" i="1"/>
  <c r="P3583" i="1"/>
  <c r="Q3583" i="1"/>
  <c r="A3584" i="1"/>
  <c r="C3584" i="1"/>
  <c r="L3584" i="1"/>
  <c r="M3584" i="1"/>
  <c r="N3584" i="1"/>
  <c r="O3584" i="1"/>
  <c r="P3584" i="1"/>
  <c r="Q3584" i="1"/>
  <c r="A3585" i="1"/>
  <c r="C3585" i="1"/>
  <c r="L3585" i="1"/>
  <c r="M3585" i="1"/>
  <c r="N3585" i="1"/>
  <c r="O3585" i="1"/>
  <c r="P3585" i="1"/>
  <c r="Q3585" i="1"/>
  <c r="A3586" i="1"/>
  <c r="C3586" i="1"/>
  <c r="L3586" i="1"/>
  <c r="M3586" i="1"/>
  <c r="N3586" i="1"/>
  <c r="O3586" i="1"/>
  <c r="P3586" i="1"/>
  <c r="Q3586" i="1"/>
  <c r="A3587" i="1"/>
  <c r="C3587" i="1"/>
  <c r="L3587" i="1"/>
  <c r="M3587" i="1"/>
  <c r="N3587" i="1"/>
  <c r="O3587" i="1"/>
  <c r="P3587" i="1"/>
  <c r="Q3587" i="1"/>
  <c r="A3588" i="1"/>
  <c r="C3588" i="1"/>
  <c r="L3588" i="1"/>
  <c r="M3588" i="1"/>
  <c r="N3588" i="1"/>
  <c r="O3588" i="1"/>
  <c r="P3588" i="1"/>
  <c r="Q3588" i="1"/>
  <c r="A3589" i="1"/>
  <c r="C3589" i="1"/>
  <c r="L3589" i="1"/>
  <c r="M3589" i="1"/>
  <c r="N3589" i="1"/>
  <c r="O3589" i="1"/>
  <c r="P3589" i="1"/>
  <c r="Q3589" i="1"/>
  <c r="A3590" i="1"/>
  <c r="C3590" i="1"/>
  <c r="L3590" i="1"/>
  <c r="M3590" i="1"/>
  <c r="N3590" i="1"/>
  <c r="O3590" i="1"/>
  <c r="P3590" i="1"/>
  <c r="Q3590" i="1"/>
  <c r="A3591" i="1"/>
  <c r="C3591" i="1"/>
  <c r="L3591" i="1"/>
  <c r="M3591" i="1"/>
  <c r="N3591" i="1"/>
  <c r="O3591" i="1"/>
  <c r="P3591" i="1"/>
  <c r="Q3591" i="1"/>
  <c r="A3592" i="1"/>
  <c r="C3592" i="1"/>
  <c r="L3592" i="1"/>
  <c r="M3592" i="1"/>
  <c r="N3592" i="1"/>
  <c r="O3592" i="1"/>
  <c r="P3592" i="1"/>
  <c r="Q3592" i="1"/>
  <c r="A3593" i="1"/>
  <c r="C3593" i="1"/>
  <c r="L3593" i="1"/>
  <c r="M3593" i="1"/>
  <c r="N3593" i="1"/>
  <c r="O3593" i="1"/>
  <c r="P3593" i="1"/>
  <c r="Q3593" i="1"/>
  <c r="A3594" i="1"/>
  <c r="C3594" i="1"/>
  <c r="L3594" i="1"/>
  <c r="M3594" i="1"/>
  <c r="N3594" i="1"/>
  <c r="O3594" i="1"/>
  <c r="P3594" i="1"/>
  <c r="Q3594" i="1"/>
  <c r="A3595" i="1"/>
  <c r="C3595" i="1"/>
  <c r="L3595" i="1"/>
  <c r="M3595" i="1"/>
  <c r="N3595" i="1"/>
  <c r="O3595" i="1"/>
  <c r="P3595" i="1"/>
  <c r="Q3595" i="1"/>
  <c r="A3596" i="1"/>
  <c r="C3596" i="1"/>
  <c r="L3596" i="1"/>
  <c r="M3596" i="1"/>
  <c r="N3596" i="1"/>
  <c r="O3596" i="1"/>
  <c r="P3596" i="1"/>
  <c r="Q3596" i="1"/>
  <c r="A3597" i="1"/>
  <c r="C3597" i="1"/>
  <c r="L3597" i="1"/>
  <c r="M3597" i="1"/>
  <c r="N3597" i="1"/>
  <c r="O3597" i="1"/>
  <c r="P3597" i="1"/>
  <c r="Q3597" i="1"/>
  <c r="A3598" i="1"/>
  <c r="C3598" i="1"/>
  <c r="L3598" i="1"/>
  <c r="M3598" i="1"/>
  <c r="N3598" i="1"/>
  <c r="O3598" i="1"/>
  <c r="P3598" i="1"/>
  <c r="Q3598" i="1"/>
  <c r="A3599" i="1"/>
  <c r="C3599" i="1"/>
  <c r="L3599" i="1"/>
  <c r="M3599" i="1"/>
  <c r="N3599" i="1"/>
  <c r="O3599" i="1"/>
  <c r="P3599" i="1"/>
  <c r="Q3599" i="1"/>
  <c r="A3600" i="1"/>
  <c r="C3600" i="1"/>
  <c r="L3600" i="1"/>
  <c r="M3600" i="1"/>
  <c r="N3600" i="1"/>
  <c r="O3600" i="1"/>
  <c r="P3600" i="1"/>
  <c r="Q3600" i="1"/>
  <c r="A3601" i="1"/>
  <c r="C3601" i="1"/>
  <c r="L3601" i="1"/>
  <c r="M3601" i="1"/>
  <c r="N3601" i="1"/>
  <c r="O3601" i="1"/>
  <c r="P3601" i="1"/>
  <c r="Q3601" i="1"/>
  <c r="A3602" i="1"/>
  <c r="C3602" i="1"/>
  <c r="L3602" i="1"/>
  <c r="M3602" i="1"/>
  <c r="N3602" i="1"/>
  <c r="O3602" i="1"/>
  <c r="P3602" i="1"/>
  <c r="Q3602" i="1"/>
  <c r="A3603" i="1"/>
  <c r="C3603" i="1"/>
  <c r="L3603" i="1"/>
  <c r="M3603" i="1"/>
  <c r="N3603" i="1"/>
  <c r="O3603" i="1"/>
  <c r="P3603" i="1"/>
  <c r="Q3603" i="1"/>
  <c r="A3604" i="1"/>
  <c r="C3604" i="1"/>
  <c r="L3604" i="1"/>
  <c r="M3604" i="1"/>
  <c r="N3604" i="1"/>
  <c r="O3604" i="1"/>
  <c r="P3604" i="1"/>
  <c r="Q3604" i="1"/>
  <c r="A3605" i="1"/>
  <c r="C3605" i="1"/>
  <c r="L3605" i="1"/>
  <c r="M3605" i="1"/>
  <c r="N3605" i="1"/>
  <c r="O3605" i="1"/>
  <c r="P3605" i="1"/>
  <c r="Q3605" i="1"/>
  <c r="A3606" i="1"/>
  <c r="C3606" i="1"/>
  <c r="L3606" i="1"/>
  <c r="M3606" i="1"/>
  <c r="N3606" i="1"/>
  <c r="O3606" i="1"/>
  <c r="P3606" i="1"/>
  <c r="Q3606" i="1"/>
  <c r="A3607" i="1"/>
  <c r="C3607" i="1"/>
  <c r="L3607" i="1"/>
  <c r="M3607" i="1"/>
  <c r="N3607" i="1"/>
  <c r="O3607" i="1"/>
  <c r="P3607" i="1"/>
  <c r="Q3607" i="1"/>
  <c r="A3608" i="1"/>
  <c r="C3608" i="1"/>
  <c r="L3608" i="1"/>
  <c r="M3608" i="1"/>
  <c r="N3608" i="1"/>
  <c r="O3608" i="1"/>
  <c r="P3608" i="1"/>
  <c r="Q3608" i="1"/>
  <c r="A3609" i="1"/>
  <c r="C3609" i="1"/>
  <c r="L3609" i="1"/>
  <c r="M3609" i="1"/>
  <c r="N3609" i="1"/>
  <c r="O3609" i="1"/>
  <c r="P3609" i="1"/>
  <c r="Q3609" i="1"/>
  <c r="A3610" i="1"/>
  <c r="C3610" i="1"/>
  <c r="L3610" i="1"/>
  <c r="M3610" i="1"/>
  <c r="N3610" i="1"/>
  <c r="O3610" i="1"/>
  <c r="P3610" i="1"/>
  <c r="Q3610" i="1"/>
  <c r="A3611" i="1"/>
  <c r="C3611" i="1"/>
  <c r="L3611" i="1"/>
  <c r="M3611" i="1"/>
  <c r="N3611" i="1"/>
  <c r="O3611" i="1"/>
  <c r="P3611" i="1"/>
  <c r="Q3611" i="1"/>
  <c r="A3612" i="1"/>
  <c r="C3612" i="1"/>
  <c r="L3612" i="1"/>
  <c r="M3612" i="1"/>
  <c r="N3612" i="1"/>
  <c r="O3612" i="1"/>
  <c r="P3612" i="1"/>
  <c r="Q3612" i="1"/>
  <c r="A3613" i="1"/>
  <c r="C3613" i="1"/>
  <c r="L3613" i="1"/>
  <c r="M3613" i="1"/>
  <c r="N3613" i="1"/>
  <c r="O3613" i="1"/>
  <c r="P3613" i="1"/>
  <c r="Q3613" i="1"/>
  <c r="A3614" i="1"/>
  <c r="C3614" i="1"/>
  <c r="L3614" i="1"/>
  <c r="M3614" i="1"/>
  <c r="N3614" i="1"/>
  <c r="O3614" i="1"/>
  <c r="P3614" i="1"/>
  <c r="Q3614" i="1"/>
  <c r="A3615" i="1"/>
  <c r="C3615" i="1"/>
  <c r="L3615" i="1"/>
  <c r="M3615" i="1"/>
  <c r="N3615" i="1"/>
  <c r="O3615" i="1"/>
  <c r="P3615" i="1"/>
  <c r="Q3615" i="1"/>
  <c r="A3616" i="1"/>
  <c r="C3616" i="1"/>
  <c r="L3616" i="1"/>
  <c r="M3616" i="1"/>
  <c r="N3616" i="1"/>
  <c r="O3616" i="1"/>
  <c r="P3616" i="1"/>
  <c r="Q3616" i="1"/>
  <c r="A3617" i="1"/>
  <c r="C3617" i="1"/>
  <c r="L3617" i="1"/>
  <c r="M3617" i="1"/>
  <c r="N3617" i="1"/>
  <c r="O3617" i="1"/>
  <c r="P3617" i="1"/>
  <c r="Q3617" i="1"/>
  <c r="A3618" i="1"/>
  <c r="C3618" i="1"/>
  <c r="L3618" i="1"/>
  <c r="M3618" i="1"/>
  <c r="N3618" i="1"/>
  <c r="O3618" i="1"/>
  <c r="P3618" i="1"/>
  <c r="Q3618" i="1"/>
  <c r="A3619" i="1"/>
  <c r="C3619" i="1"/>
  <c r="L3619" i="1"/>
  <c r="M3619" i="1"/>
  <c r="N3619" i="1"/>
  <c r="O3619" i="1"/>
  <c r="P3619" i="1"/>
  <c r="Q3619" i="1"/>
  <c r="A3620" i="1"/>
  <c r="C3620" i="1"/>
  <c r="L3620" i="1"/>
  <c r="M3620" i="1"/>
  <c r="N3620" i="1"/>
  <c r="O3620" i="1"/>
  <c r="P3620" i="1"/>
  <c r="Q3620" i="1"/>
  <c r="A3621" i="1"/>
  <c r="C3621" i="1"/>
  <c r="L3621" i="1"/>
  <c r="M3621" i="1"/>
  <c r="N3621" i="1"/>
  <c r="O3621" i="1"/>
  <c r="P3621" i="1"/>
  <c r="Q3621" i="1"/>
  <c r="A3622" i="1"/>
  <c r="C3622" i="1"/>
  <c r="L3622" i="1"/>
  <c r="M3622" i="1"/>
  <c r="N3622" i="1"/>
  <c r="O3622" i="1"/>
  <c r="P3622" i="1"/>
  <c r="Q3622" i="1"/>
  <c r="A3623" i="1"/>
  <c r="C3623" i="1"/>
  <c r="L3623" i="1"/>
  <c r="M3623" i="1"/>
  <c r="N3623" i="1"/>
  <c r="O3623" i="1"/>
  <c r="P3623" i="1"/>
  <c r="Q3623" i="1"/>
  <c r="A3624" i="1"/>
  <c r="C3624" i="1"/>
  <c r="L3624" i="1"/>
  <c r="M3624" i="1"/>
  <c r="N3624" i="1"/>
  <c r="O3624" i="1"/>
  <c r="P3624" i="1"/>
  <c r="Q3624" i="1"/>
  <c r="A3625" i="1"/>
  <c r="C3625" i="1"/>
  <c r="L3625" i="1"/>
  <c r="M3625" i="1"/>
  <c r="N3625" i="1"/>
  <c r="O3625" i="1"/>
  <c r="P3625" i="1"/>
  <c r="Q3625" i="1"/>
  <c r="A3626" i="1"/>
  <c r="C3626" i="1"/>
  <c r="L3626" i="1"/>
  <c r="M3626" i="1"/>
  <c r="N3626" i="1"/>
  <c r="O3626" i="1"/>
  <c r="P3626" i="1"/>
  <c r="Q3626" i="1"/>
  <c r="A3627" i="1"/>
  <c r="C3627" i="1"/>
  <c r="L3627" i="1"/>
  <c r="M3627" i="1"/>
  <c r="N3627" i="1"/>
  <c r="O3627" i="1"/>
  <c r="P3627" i="1"/>
  <c r="Q3627" i="1"/>
  <c r="A3628" i="1"/>
  <c r="C3628" i="1"/>
  <c r="L3628" i="1"/>
  <c r="M3628" i="1"/>
  <c r="N3628" i="1"/>
  <c r="O3628" i="1"/>
  <c r="P3628" i="1"/>
  <c r="Q3628" i="1"/>
  <c r="A3629" i="1"/>
  <c r="C3629" i="1"/>
  <c r="L3629" i="1"/>
  <c r="M3629" i="1"/>
  <c r="N3629" i="1"/>
  <c r="O3629" i="1"/>
  <c r="P3629" i="1"/>
  <c r="Q3629" i="1"/>
  <c r="A3630" i="1"/>
  <c r="C3630" i="1"/>
  <c r="L3630" i="1"/>
  <c r="M3630" i="1"/>
  <c r="N3630" i="1"/>
  <c r="O3630" i="1"/>
  <c r="P3630" i="1"/>
  <c r="Q3630" i="1"/>
  <c r="A3631" i="1"/>
  <c r="C3631" i="1"/>
  <c r="L3631" i="1"/>
  <c r="M3631" i="1"/>
  <c r="N3631" i="1"/>
  <c r="O3631" i="1"/>
  <c r="P3631" i="1"/>
  <c r="Q3631" i="1"/>
  <c r="A3632" i="1"/>
  <c r="C3632" i="1"/>
  <c r="L3632" i="1"/>
  <c r="M3632" i="1"/>
  <c r="N3632" i="1"/>
  <c r="O3632" i="1"/>
  <c r="P3632" i="1"/>
  <c r="Q3632" i="1"/>
  <c r="A3633" i="1"/>
  <c r="C3633" i="1"/>
  <c r="L3633" i="1"/>
  <c r="M3633" i="1"/>
  <c r="N3633" i="1"/>
  <c r="O3633" i="1"/>
  <c r="P3633" i="1"/>
  <c r="Q3633" i="1"/>
  <c r="A3634" i="1"/>
  <c r="C3634" i="1"/>
  <c r="L3634" i="1"/>
  <c r="M3634" i="1"/>
  <c r="N3634" i="1"/>
  <c r="O3634" i="1"/>
  <c r="P3634" i="1"/>
  <c r="Q3634" i="1"/>
  <c r="A3635" i="1"/>
  <c r="C3635" i="1"/>
  <c r="L3635" i="1"/>
  <c r="M3635" i="1"/>
  <c r="N3635" i="1"/>
  <c r="O3635" i="1"/>
  <c r="P3635" i="1"/>
  <c r="Q3635" i="1"/>
  <c r="A3636" i="1"/>
  <c r="C3636" i="1"/>
  <c r="L3636" i="1"/>
  <c r="M3636" i="1"/>
  <c r="N3636" i="1"/>
  <c r="O3636" i="1"/>
  <c r="P3636" i="1"/>
  <c r="Q3636" i="1"/>
  <c r="A3637" i="1"/>
  <c r="C3637" i="1"/>
  <c r="L3637" i="1"/>
  <c r="M3637" i="1"/>
  <c r="N3637" i="1"/>
  <c r="O3637" i="1"/>
  <c r="P3637" i="1"/>
  <c r="Q3637" i="1"/>
  <c r="A3638" i="1"/>
  <c r="C3638" i="1"/>
  <c r="L3638" i="1"/>
  <c r="M3638" i="1"/>
  <c r="N3638" i="1"/>
  <c r="O3638" i="1"/>
  <c r="P3638" i="1"/>
  <c r="Q3638" i="1"/>
  <c r="A3639" i="1"/>
  <c r="C3639" i="1"/>
  <c r="L3639" i="1"/>
  <c r="M3639" i="1"/>
  <c r="N3639" i="1"/>
  <c r="O3639" i="1"/>
  <c r="P3639" i="1"/>
  <c r="Q3639" i="1"/>
  <c r="A3640" i="1"/>
  <c r="C3640" i="1"/>
  <c r="L3640" i="1"/>
  <c r="M3640" i="1"/>
  <c r="N3640" i="1"/>
  <c r="O3640" i="1"/>
  <c r="P3640" i="1"/>
  <c r="Q3640" i="1"/>
  <c r="A3641" i="1"/>
  <c r="C3641" i="1"/>
  <c r="L3641" i="1"/>
  <c r="M3641" i="1"/>
  <c r="N3641" i="1"/>
  <c r="O3641" i="1"/>
  <c r="P3641" i="1"/>
  <c r="Q3641" i="1"/>
  <c r="A3642" i="1"/>
  <c r="C3642" i="1"/>
  <c r="L3642" i="1"/>
  <c r="M3642" i="1"/>
  <c r="N3642" i="1"/>
  <c r="O3642" i="1"/>
  <c r="P3642" i="1"/>
  <c r="Q3642" i="1"/>
  <c r="A3643" i="1"/>
  <c r="C3643" i="1"/>
  <c r="L3643" i="1"/>
  <c r="M3643" i="1"/>
  <c r="N3643" i="1"/>
  <c r="O3643" i="1"/>
  <c r="P3643" i="1"/>
  <c r="Q3643" i="1"/>
  <c r="A3644" i="1"/>
  <c r="C3644" i="1"/>
  <c r="L3644" i="1"/>
  <c r="M3644" i="1"/>
  <c r="N3644" i="1"/>
  <c r="O3644" i="1"/>
  <c r="P3644" i="1"/>
  <c r="Q3644" i="1"/>
  <c r="A3645" i="1"/>
  <c r="C3645" i="1"/>
  <c r="L3645" i="1"/>
  <c r="M3645" i="1"/>
  <c r="N3645" i="1"/>
  <c r="O3645" i="1"/>
  <c r="P3645" i="1"/>
  <c r="Q3645" i="1"/>
  <c r="A3646" i="1"/>
  <c r="C3646" i="1"/>
  <c r="L3646" i="1"/>
  <c r="M3646" i="1"/>
  <c r="N3646" i="1"/>
  <c r="O3646" i="1"/>
  <c r="P3646" i="1"/>
  <c r="Q3646" i="1"/>
  <c r="A3647" i="1"/>
  <c r="C3647" i="1"/>
  <c r="L3647" i="1"/>
  <c r="M3647" i="1"/>
  <c r="N3647" i="1"/>
  <c r="O3647" i="1"/>
  <c r="P3647" i="1"/>
  <c r="Q3647" i="1"/>
  <c r="A3648" i="1"/>
  <c r="C3648" i="1"/>
  <c r="L3648" i="1"/>
  <c r="M3648" i="1"/>
  <c r="N3648" i="1"/>
  <c r="O3648" i="1"/>
  <c r="P3648" i="1"/>
  <c r="Q3648" i="1"/>
  <c r="A3649" i="1"/>
  <c r="C3649" i="1"/>
  <c r="L3649" i="1"/>
  <c r="M3649" i="1"/>
  <c r="N3649" i="1"/>
  <c r="O3649" i="1"/>
  <c r="P3649" i="1"/>
  <c r="Q3649" i="1"/>
  <c r="A3650" i="1"/>
  <c r="C3650" i="1"/>
  <c r="L3650" i="1"/>
  <c r="M3650" i="1"/>
  <c r="N3650" i="1"/>
  <c r="O3650" i="1"/>
  <c r="P3650" i="1"/>
  <c r="Q3650" i="1"/>
  <c r="A3651" i="1"/>
  <c r="C3651" i="1"/>
  <c r="L3651" i="1"/>
  <c r="M3651" i="1"/>
  <c r="N3651" i="1"/>
  <c r="O3651" i="1"/>
  <c r="P3651" i="1"/>
  <c r="Q3651" i="1"/>
  <c r="A3652" i="1"/>
  <c r="C3652" i="1"/>
  <c r="L3652" i="1"/>
  <c r="M3652" i="1"/>
  <c r="N3652" i="1"/>
  <c r="O3652" i="1"/>
  <c r="P3652" i="1"/>
  <c r="Q3652" i="1"/>
  <c r="A3653" i="1"/>
  <c r="C3653" i="1"/>
  <c r="L3653" i="1"/>
  <c r="M3653" i="1"/>
  <c r="N3653" i="1"/>
  <c r="O3653" i="1"/>
  <c r="P3653" i="1"/>
  <c r="Q3653" i="1"/>
  <c r="A3654" i="1"/>
  <c r="C3654" i="1"/>
  <c r="L3654" i="1"/>
  <c r="M3654" i="1"/>
  <c r="N3654" i="1"/>
  <c r="O3654" i="1"/>
  <c r="P3654" i="1"/>
  <c r="Q3654" i="1"/>
  <c r="A3655" i="1"/>
  <c r="C3655" i="1"/>
  <c r="L3655" i="1"/>
  <c r="M3655" i="1"/>
  <c r="N3655" i="1"/>
  <c r="O3655" i="1"/>
  <c r="P3655" i="1"/>
  <c r="Q3655" i="1"/>
  <c r="A3656" i="1"/>
  <c r="C3656" i="1"/>
  <c r="L3656" i="1"/>
  <c r="M3656" i="1"/>
  <c r="N3656" i="1"/>
  <c r="O3656" i="1"/>
  <c r="P3656" i="1"/>
  <c r="Q3656" i="1"/>
  <c r="A3657" i="1"/>
  <c r="C3657" i="1"/>
  <c r="L3657" i="1"/>
  <c r="M3657" i="1"/>
  <c r="N3657" i="1"/>
  <c r="O3657" i="1"/>
  <c r="P3657" i="1"/>
  <c r="Q3657" i="1"/>
  <c r="A3658" i="1"/>
  <c r="C3658" i="1"/>
  <c r="L3658" i="1"/>
  <c r="M3658" i="1"/>
  <c r="N3658" i="1"/>
  <c r="O3658" i="1"/>
  <c r="P3658" i="1"/>
  <c r="Q3658" i="1"/>
  <c r="A3659" i="1"/>
  <c r="C3659" i="1"/>
  <c r="L3659" i="1"/>
  <c r="M3659" i="1"/>
  <c r="N3659" i="1"/>
  <c r="O3659" i="1"/>
  <c r="P3659" i="1"/>
  <c r="Q3659" i="1"/>
  <c r="A3660" i="1"/>
  <c r="C3660" i="1"/>
  <c r="L3660" i="1"/>
  <c r="M3660" i="1"/>
  <c r="N3660" i="1"/>
  <c r="O3660" i="1"/>
  <c r="P3660" i="1"/>
  <c r="Q3660" i="1"/>
  <c r="A3661" i="1"/>
  <c r="C3661" i="1"/>
  <c r="L3661" i="1"/>
  <c r="M3661" i="1"/>
  <c r="N3661" i="1"/>
  <c r="O3661" i="1"/>
  <c r="P3661" i="1"/>
  <c r="Q3661" i="1"/>
  <c r="A3662" i="1"/>
  <c r="C3662" i="1"/>
  <c r="L3662" i="1"/>
  <c r="M3662" i="1"/>
  <c r="N3662" i="1"/>
  <c r="O3662" i="1"/>
  <c r="P3662" i="1"/>
  <c r="Q3662" i="1"/>
  <c r="A3663" i="1"/>
  <c r="C3663" i="1"/>
  <c r="L3663" i="1"/>
  <c r="M3663" i="1"/>
  <c r="N3663" i="1"/>
  <c r="O3663" i="1"/>
  <c r="P3663" i="1"/>
  <c r="Q3663" i="1"/>
  <c r="A3664" i="1"/>
  <c r="C3664" i="1"/>
  <c r="L3664" i="1"/>
  <c r="M3664" i="1"/>
  <c r="N3664" i="1"/>
  <c r="O3664" i="1"/>
  <c r="P3664" i="1"/>
  <c r="Q3664" i="1"/>
  <c r="A3665" i="1"/>
  <c r="C3665" i="1"/>
  <c r="L3665" i="1"/>
  <c r="M3665" i="1"/>
  <c r="N3665" i="1"/>
  <c r="O3665" i="1"/>
  <c r="P3665" i="1"/>
  <c r="Q3665" i="1"/>
  <c r="A3666" i="1"/>
  <c r="C3666" i="1"/>
  <c r="L3666" i="1"/>
  <c r="M3666" i="1"/>
  <c r="N3666" i="1"/>
  <c r="O3666" i="1"/>
  <c r="P3666" i="1"/>
  <c r="Q3666" i="1"/>
  <c r="A3667" i="1"/>
  <c r="C3667" i="1"/>
  <c r="L3667" i="1"/>
  <c r="M3667" i="1"/>
  <c r="N3667" i="1"/>
  <c r="O3667" i="1"/>
  <c r="P3667" i="1"/>
  <c r="Q3667" i="1"/>
  <c r="A3668" i="1"/>
  <c r="C3668" i="1"/>
  <c r="L3668" i="1"/>
  <c r="M3668" i="1"/>
  <c r="N3668" i="1"/>
  <c r="O3668" i="1"/>
  <c r="P3668" i="1"/>
  <c r="Q3668" i="1"/>
  <c r="A3669" i="1"/>
  <c r="C3669" i="1"/>
  <c r="L3669" i="1"/>
  <c r="M3669" i="1"/>
  <c r="N3669" i="1"/>
  <c r="O3669" i="1"/>
  <c r="P3669" i="1"/>
  <c r="Q3669" i="1"/>
  <c r="A3670" i="1"/>
  <c r="C3670" i="1"/>
  <c r="L3670" i="1"/>
  <c r="M3670" i="1"/>
  <c r="N3670" i="1"/>
  <c r="O3670" i="1"/>
  <c r="P3670" i="1"/>
  <c r="Q3670" i="1"/>
  <c r="A3671" i="1"/>
  <c r="C3671" i="1"/>
  <c r="L3671" i="1"/>
  <c r="M3671" i="1"/>
  <c r="N3671" i="1"/>
  <c r="O3671" i="1"/>
  <c r="P3671" i="1"/>
  <c r="Q3671" i="1"/>
  <c r="A3672" i="1"/>
  <c r="C3672" i="1"/>
  <c r="L3672" i="1"/>
  <c r="M3672" i="1"/>
  <c r="N3672" i="1"/>
  <c r="O3672" i="1"/>
  <c r="P3672" i="1"/>
  <c r="Q3672" i="1"/>
  <c r="A3673" i="1"/>
  <c r="C3673" i="1"/>
  <c r="L3673" i="1"/>
  <c r="M3673" i="1"/>
  <c r="N3673" i="1"/>
  <c r="O3673" i="1"/>
  <c r="P3673" i="1"/>
  <c r="Q3673" i="1"/>
  <c r="A3674" i="1"/>
  <c r="C3674" i="1"/>
  <c r="L3674" i="1"/>
  <c r="M3674" i="1"/>
  <c r="N3674" i="1"/>
  <c r="O3674" i="1"/>
  <c r="P3674" i="1"/>
  <c r="Q3674" i="1"/>
  <c r="A3675" i="1"/>
  <c r="C3675" i="1"/>
  <c r="L3675" i="1"/>
  <c r="M3675" i="1"/>
  <c r="N3675" i="1"/>
  <c r="O3675" i="1"/>
  <c r="P3675" i="1"/>
  <c r="Q3675" i="1"/>
  <c r="A3676" i="1"/>
  <c r="C3676" i="1"/>
  <c r="L3676" i="1"/>
  <c r="M3676" i="1"/>
  <c r="N3676" i="1"/>
  <c r="O3676" i="1"/>
  <c r="P3676" i="1"/>
  <c r="Q3676" i="1"/>
  <c r="A3677" i="1"/>
  <c r="C3677" i="1"/>
  <c r="L3677" i="1"/>
  <c r="M3677" i="1"/>
  <c r="N3677" i="1"/>
  <c r="O3677" i="1"/>
  <c r="P3677" i="1"/>
  <c r="Q3677" i="1"/>
  <c r="A3678" i="1"/>
  <c r="C3678" i="1"/>
  <c r="L3678" i="1"/>
  <c r="M3678" i="1"/>
  <c r="N3678" i="1"/>
  <c r="O3678" i="1"/>
  <c r="P3678" i="1"/>
  <c r="Q3678" i="1"/>
  <c r="A3679" i="1"/>
  <c r="C3679" i="1"/>
  <c r="L3679" i="1"/>
  <c r="M3679" i="1"/>
  <c r="N3679" i="1"/>
  <c r="O3679" i="1"/>
  <c r="P3679" i="1"/>
  <c r="Q3679" i="1"/>
  <c r="A3680" i="1"/>
  <c r="C3680" i="1"/>
  <c r="L3680" i="1"/>
  <c r="M3680" i="1"/>
  <c r="N3680" i="1"/>
  <c r="O3680" i="1"/>
  <c r="P3680" i="1"/>
  <c r="Q3680" i="1"/>
  <c r="A3681" i="1"/>
  <c r="C3681" i="1"/>
  <c r="L3681" i="1"/>
  <c r="M3681" i="1"/>
  <c r="N3681" i="1"/>
  <c r="O3681" i="1"/>
  <c r="P3681" i="1"/>
  <c r="Q3681" i="1"/>
  <c r="A3682" i="1"/>
  <c r="C3682" i="1"/>
  <c r="L3682" i="1"/>
  <c r="M3682" i="1"/>
  <c r="N3682" i="1"/>
  <c r="O3682" i="1"/>
  <c r="P3682" i="1"/>
  <c r="Q3682" i="1"/>
  <c r="A3683" i="1"/>
  <c r="C3683" i="1"/>
  <c r="L3683" i="1"/>
  <c r="M3683" i="1"/>
  <c r="N3683" i="1"/>
  <c r="O3683" i="1"/>
  <c r="P3683" i="1"/>
  <c r="Q3683" i="1"/>
  <c r="A3684" i="1"/>
  <c r="C3684" i="1"/>
  <c r="L3684" i="1"/>
  <c r="M3684" i="1"/>
  <c r="N3684" i="1"/>
  <c r="O3684" i="1"/>
  <c r="P3684" i="1"/>
  <c r="Q3684" i="1"/>
  <c r="A3685" i="1"/>
  <c r="C3685" i="1"/>
  <c r="L3685" i="1"/>
  <c r="M3685" i="1"/>
  <c r="N3685" i="1"/>
  <c r="O3685" i="1"/>
  <c r="P3685" i="1"/>
  <c r="Q3685" i="1"/>
  <c r="A3686" i="1"/>
  <c r="C3686" i="1"/>
  <c r="L3686" i="1"/>
  <c r="M3686" i="1"/>
  <c r="N3686" i="1"/>
  <c r="O3686" i="1"/>
  <c r="P3686" i="1"/>
  <c r="Q3686" i="1"/>
  <c r="A3687" i="1"/>
  <c r="C3687" i="1"/>
  <c r="L3687" i="1"/>
  <c r="M3687" i="1"/>
  <c r="N3687" i="1"/>
  <c r="O3687" i="1"/>
  <c r="P3687" i="1"/>
  <c r="Q3687" i="1"/>
  <c r="A3688" i="1"/>
  <c r="C3688" i="1"/>
  <c r="L3688" i="1"/>
  <c r="M3688" i="1"/>
  <c r="N3688" i="1"/>
  <c r="O3688" i="1"/>
  <c r="P3688" i="1"/>
  <c r="Q3688" i="1"/>
  <c r="A3689" i="1"/>
  <c r="C3689" i="1"/>
  <c r="L3689" i="1"/>
  <c r="M3689" i="1"/>
  <c r="N3689" i="1"/>
  <c r="O3689" i="1"/>
  <c r="P3689" i="1"/>
  <c r="Q3689" i="1"/>
  <c r="A3690" i="1"/>
  <c r="C3690" i="1"/>
  <c r="L3690" i="1"/>
  <c r="M3690" i="1"/>
  <c r="N3690" i="1"/>
  <c r="O3690" i="1"/>
  <c r="P3690" i="1"/>
  <c r="Q3690" i="1"/>
  <c r="A3691" i="1"/>
  <c r="C3691" i="1"/>
  <c r="L3691" i="1"/>
  <c r="M3691" i="1"/>
  <c r="N3691" i="1"/>
  <c r="O3691" i="1"/>
  <c r="P3691" i="1"/>
  <c r="Q3691" i="1"/>
  <c r="A3692" i="1"/>
  <c r="C3692" i="1"/>
  <c r="L3692" i="1"/>
  <c r="M3692" i="1"/>
  <c r="N3692" i="1"/>
  <c r="O3692" i="1"/>
  <c r="P3692" i="1"/>
  <c r="Q3692" i="1"/>
  <c r="A3693" i="1"/>
  <c r="C3693" i="1"/>
  <c r="L3693" i="1"/>
  <c r="M3693" i="1"/>
  <c r="N3693" i="1"/>
  <c r="O3693" i="1"/>
  <c r="P3693" i="1"/>
  <c r="Q3693" i="1"/>
  <c r="A3694" i="1"/>
  <c r="C3694" i="1"/>
  <c r="L3694" i="1"/>
  <c r="M3694" i="1"/>
  <c r="N3694" i="1"/>
  <c r="O3694" i="1"/>
  <c r="P3694" i="1"/>
  <c r="Q3694" i="1"/>
  <c r="A3695" i="1"/>
  <c r="C3695" i="1"/>
  <c r="L3695" i="1"/>
  <c r="M3695" i="1"/>
  <c r="N3695" i="1"/>
  <c r="O3695" i="1"/>
  <c r="P3695" i="1"/>
  <c r="Q3695" i="1"/>
  <c r="A3696" i="1"/>
  <c r="C3696" i="1"/>
  <c r="L3696" i="1"/>
  <c r="M3696" i="1"/>
  <c r="N3696" i="1"/>
  <c r="O3696" i="1"/>
  <c r="P3696" i="1"/>
  <c r="Q3696" i="1"/>
  <c r="A3697" i="1"/>
  <c r="C3697" i="1"/>
  <c r="L3697" i="1"/>
  <c r="M3697" i="1"/>
  <c r="N3697" i="1"/>
  <c r="O3697" i="1"/>
  <c r="P3697" i="1"/>
  <c r="Q3697" i="1"/>
  <c r="A3698" i="1"/>
  <c r="C3698" i="1"/>
  <c r="L3698" i="1"/>
  <c r="M3698" i="1"/>
  <c r="N3698" i="1"/>
  <c r="O3698" i="1"/>
  <c r="P3698" i="1"/>
  <c r="Q3698" i="1"/>
  <c r="A3699" i="1"/>
  <c r="C3699" i="1"/>
  <c r="L3699" i="1"/>
  <c r="M3699" i="1"/>
  <c r="N3699" i="1"/>
  <c r="O3699" i="1"/>
  <c r="P3699" i="1"/>
  <c r="Q3699" i="1"/>
  <c r="A3700" i="1"/>
  <c r="C3700" i="1"/>
  <c r="L3700" i="1"/>
  <c r="M3700" i="1"/>
  <c r="N3700" i="1"/>
  <c r="O3700" i="1"/>
  <c r="P3700" i="1"/>
  <c r="Q3700" i="1"/>
  <c r="A3701" i="1"/>
  <c r="C3701" i="1"/>
  <c r="L3701" i="1"/>
  <c r="M3701" i="1"/>
  <c r="N3701" i="1"/>
  <c r="O3701" i="1"/>
  <c r="P3701" i="1"/>
  <c r="Q3701" i="1"/>
  <c r="A3702" i="1"/>
  <c r="C3702" i="1"/>
  <c r="L3702" i="1"/>
  <c r="M3702" i="1"/>
  <c r="N3702" i="1"/>
  <c r="O3702" i="1"/>
  <c r="P3702" i="1"/>
  <c r="Q3702" i="1"/>
  <c r="A3703" i="1"/>
  <c r="C3703" i="1"/>
  <c r="L3703" i="1"/>
  <c r="M3703" i="1"/>
  <c r="N3703" i="1"/>
  <c r="O3703" i="1"/>
  <c r="P3703" i="1"/>
  <c r="Q3703" i="1"/>
  <c r="A3704" i="1"/>
  <c r="C3704" i="1"/>
  <c r="L3704" i="1"/>
  <c r="M3704" i="1"/>
  <c r="N3704" i="1"/>
  <c r="O3704" i="1"/>
  <c r="P3704" i="1"/>
  <c r="Q3704" i="1"/>
  <c r="A3705" i="1"/>
  <c r="C3705" i="1"/>
  <c r="L3705" i="1"/>
  <c r="M3705" i="1"/>
  <c r="N3705" i="1"/>
  <c r="O3705" i="1"/>
  <c r="P3705" i="1"/>
  <c r="Q3705" i="1"/>
  <c r="A3706" i="1"/>
  <c r="C3706" i="1"/>
  <c r="L3706" i="1"/>
  <c r="M3706" i="1"/>
  <c r="N3706" i="1"/>
  <c r="O3706" i="1"/>
  <c r="P3706" i="1"/>
  <c r="Q3706" i="1"/>
  <c r="A3707" i="1"/>
  <c r="C3707" i="1"/>
  <c r="L3707" i="1"/>
  <c r="M3707" i="1"/>
  <c r="N3707" i="1"/>
  <c r="O3707" i="1"/>
  <c r="P3707" i="1"/>
  <c r="Q3707" i="1"/>
  <c r="A3708" i="1"/>
  <c r="C3708" i="1"/>
  <c r="L3708" i="1"/>
  <c r="M3708" i="1"/>
  <c r="N3708" i="1"/>
  <c r="O3708" i="1"/>
  <c r="P3708" i="1"/>
  <c r="Q3708" i="1"/>
  <c r="A3709" i="1"/>
  <c r="C3709" i="1"/>
  <c r="L3709" i="1"/>
  <c r="M3709" i="1"/>
  <c r="N3709" i="1"/>
  <c r="O3709" i="1"/>
  <c r="P3709" i="1"/>
  <c r="Q3709" i="1"/>
  <c r="A3710" i="1"/>
  <c r="C3710" i="1"/>
  <c r="L3710" i="1"/>
  <c r="M3710" i="1"/>
  <c r="N3710" i="1"/>
  <c r="O3710" i="1"/>
  <c r="P3710" i="1"/>
  <c r="Q3710" i="1"/>
  <c r="A3711" i="1"/>
  <c r="C3711" i="1"/>
  <c r="L3711" i="1"/>
  <c r="M3711" i="1"/>
  <c r="N3711" i="1"/>
  <c r="O3711" i="1"/>
  <c r="P3711" i="1"/>
  <c r="Q3711" i="1"/>
  <c r="A3712" i="1"/>
  <c r="C3712" i="1"/>
  <c r="L3712" i="1"/>
  <c r="M3712" i="1"/>
  <c r="N3712" i="1"/>
  <c r="O3712" i="1"/>
  <c r="P3712" i="1"/>
  <c r="Q3712" i="1"/>
  <c r="A3713" i="1"/>
  <c r="C3713" i="1"/>
  <c r="L3713" i="1"/>
  <c r="M3713" i="1"/>
  <c r="N3713" i="1"/>
  <c r="O3713" i="1"/>
  <c r="P3713" i="1"/>
  <c r="Q3713" i="1"/>
  <c r="A3714" i="1"/>
  <c r="C3714" i="1"/>
  <c r="L3714" i="1"/>
  <c r="M3714" i="1"/>
  <c r="N3714" i="1"/>
  <c r="O3714" i="1"/>
  <c r="P3714" i="1"/>
  <c r="Q3714" i="1"/>
  <c r="A3715" i="1"/>
  <c r="C3715" i="1"/>
  <c r="L3715" i="1"/>
  <c r="M3715" i="1"/>
  <c r="N3715" i="1"/>
  <c r="O3715" i="1"/>
  <c r="P3715" i="1"/>
  <c r="Q3715" i="1"/>
  <c r="A3716" i="1"/>
  <c r="C3716" i="1"/>
  <c r="L3716" i="1"/>
  <c r="M3716" i="1"/>
  <c r="N3716" i="1"/>
  <c r="O3716" i="1"/>
  <c r="P3716" i="1"/>
  <c r="Q3716" i="1"/>
  <c r="A3717" i="1"/>
  <c r="C3717" i="1"/>
  <c r="L3717" i="1"/>
  <c r="M3717" i="1"/>
  <c r="N3717" i="1"/>
  <c r="O3717" i="1"/>
  <c r="P3717" i="1"/>
  <c r="Q3717" i="1"/>
  <c r="A3718" i="1"/>
  <c r="C3718" i="1"/>
  <c r="L3718" i="1"/>
  <c r="M3718" i="1"/>
  <c r="N3718" i="1"/>
  <c r="O3718" i="1"/>
  <c r="P3718" i="1"/>
  <c r="Q3718" i="1"/>
  <c r="A3719" i="1"/>
  <c r="C3719" i="1"/>
  <c r="L3719" i="1"/>
  <c r="M3719" i="1"/>
  <c r="N3719" i="1"/>
  <c r="O3719" i="1"/>
  <c r="P3719" i="1"/>
  <c r="Q3719" i="1"/>
  <c r="A3720" i="1"/>
  <c r="C3720" i="1"/>
  <c r="L3720" i="1"/>
  <c r="M3720" i="1"/>
  <c r="N3720" i="1"/>
  <c r="O3720" i="1"/>
  <c r="P3720" i="1"/>
  <c r="Q3720" i="1"/>
  <c r="A3721" i="1"/>
  <c r="C3721" i="1"/>
  <c r="L3721" i="1"/>
  <c r="M3721" i="1"/>
  <c r="N3721" i="1"/>
  <c r="O3721" i="1"/>
  <c r="P3721" i="1"/>
  <c r="Q3721" i="1"/>
  <c r="A3722" i="1"/>
  <c r="C3722" i="1"/>
  <c r="L3722" i="1"/>
  <c r="M3722" i="1"/>
  <c r="N3722" i="1"/>
  <c r="O3722" i="1"/>
  <c r="P3722" i="1"/>
  <c r="Q3722" i="1"/>
  <c r="A3723" i="1"/>
  <c r="C3723" i="1"/>
  <c r="L3723" i="1"/>
  <c r="M3723" i="1"/>
  <c r="N3723" i="1"/>
  <c r="O3723" i="1"/>
  <c r="P3723" i="1"/>
  <c r="Q3723" i="1"/>
  <c r="A3724" i="1"/>
  <c r="C3724" i="1"/>
  <c r="L3724" i="1"/>
  <c r="M3724" i="1"/>
  <c r="N3724" i="1"/>
  <c r="O3724" i="1"/>
  <c r="P3724" i="1"/>
  <c r="Q3724" i="1"/>
  <c r="A3725" i="1"/>
  <c r="C3725" i="1"/>
  <c r="L3725" i="1"/>
  <c r="M3725" i="1"/>
  <c r="N3725" i="1"/>
  <c r="O3725" i="1"/>
  <c r="P3725" i="1"/>
  <c r="Q3725" i="1"/>
  <c r="A3726" i="1"/>
  <c r="C3726" i="1"/>
  <c r="L3726" i="1"/>
  <c r="M3726" i="1"/>
  <c r="N3726" i="1"/>
  <c r="O3726" i="1"/>
  <c r="P3726" i="1"/>
  <c r="Q3726" i="1"/>
  <c r="A3727" i="1"/>
  <c r="C3727" i="1"/>
  <c r="L3727" i="1"/>
  <c r="M3727" i="1"/>
  <c r="N3727" i="1"/>
  <c r="O3727" i="1"/>
  <c r="P3727" i="1"/>
  <c r="Q3727" i="1"/>
  <c r="A3728" i="1"/>
  <c r="C3728" i="1"/>
  <c r="L3728" i="1"/>
  <c r="M3728" i="1"/>
  <c r="N3728" i="1"/>
  <c r="O3728" i="1"/>
  <c r="P3728" i="1"/>
  <c r="Q3728" i="1"/>
  <c r="A3729" i="1"/>
  <c r="C3729" i="1"/>
  <c r="L3729" i="1"/>
  <c r="M3729" i="1"/>
  <c r="N3729" i="1"/>
  <c r="O3729" i="1"/>
  <c r="P3729" i="1"/>
  <c r="Q3729" i="1"/>
  <c r="A3730" i="1"/>
  <c r="C3730" i="1"/>
  <c r="L3730" i="1"/>
  <c r="M3730" i="1"/>
  <c r="N3730" i="1"/>
  <c r="O3730" i="1"/>
  <c r="P3730" i="1"/>
  <c r="Q3730" i="1"/>
  <c r="A3731" i="1"/>
  <c r="C3731" i="1"/>
  <c r="L3731" i="1"/>
  <c r="M3731" i="1"/>
  <c r="N3731" i="1"/>
  <c r="O3731" i="1"/>
  <c r="P3731" i="1"/>
  <c r="Q3731" i="1"/>
  <c r="A3732" i="1"/>
  <c r="C3732" i="1"/>
  <c r="L3732" i="1"/>
  <c r="M3732" i="1"/>
  <c r="N3732" i="1"/>
  <c r="O3732" i="1"/>
  <c r="P3732" i="1"/>
  <c r="Q3732" i="1"/>
  <c r="A3733" i="1"/>
  <c r="C3733" i="1"/>
  <c r="L3733" i="1"/>
  <c r="M3733" i="1"/>
  <c r="N3733" i="1"/>
  <c r="O3733" i="1"/>
  <c r="P3733" i="1"/>
  <c r="Q3733" i="1"/>
  <c r="A3734" i="1"/>
  <c r="C3734" i="1"/>
  <c r="L3734" i="1"/>
  <c r="M3734" i="1"/>
  <c r="N3734" i="1"/>
  <c r="O3734" i="1"/>
  <c r="P3734" i="1"/>
  <c r="Q3734" i="1"/>
  <c r="A3735" i="1"/>
  <c r="C3735" i="1"/>
  <c r="L3735" i="1"/>
  <c r="M3735" i="1"/>
  <c r="N3735" i="1"/>
  <c r="O3735" i="1"/>
  <c r="P3735" i="1"/>
  <c r="Q3735" i="1"/>
  <c r="A3736" i="1"/>
  <c r="C3736" i="1"/>
  <c r="L3736" i="1"/>
  <c r="M3736" i="1"/>
  <c r="N3736" i="1"/>
  <c r="O3736" i="1"/>
  <c r="P3736" i="1"/>
  <c r="Q3736" i="1"/>
  <c r="A3737" i="1"/>
  <c r="C3737" i="1"/>
  <c r="L3737" i="1"/>
  <c r="M3737" i="1"/>
  <c r="N3737" i="1"/>
  <c r="O3737" i="1"/>
  <c r="P3737" i="1"/>
  <c r="Q3737" i="1"/>
  <c r="A3738" i="1"/>
  <c r="C3738" i="1"/>
  <c r="L3738" i="1"/>
  <c r="M3738" i="1"/>
  <c r="N3738" i="1"/>
  <c r="O3738" i="1"/>
  <c r="P3738" i="1"/>
  <c r="Q3738" i="1"/>
  <c r="A3739" i="1"/>
  <c r="C3739" i="1"/>
  <c r="L3739" i="1"/>
  <c r="M3739" i="1"/>
  <c r="N3739" i="1"/>
  <c r="O3739" i="1"/>
  <c r="P3739" i="1"/>
  <c r="Q3739" i="1"/>
  <c r="A3740" i="1"/>
  <c r="C3740" i="1"/>
  <c r="L3740" i="1"/>
  <c r="M3740" i="1"/>
  <c r="N3740" i="1"/>
  <c r="O3740" i="1"/>
  <c r="P3740" i="1"/>
  <c r="Q3740" i="1"/>
  <c r="A3741" i="1"/>
  <c r="C3741" i="1"/>
  <c r="L3741" i="1"/>
  <c r="M3741" i="1"/>
  <c r="N3741" i="1"/>
  <c r="O3741" i="1"/>
  <c r="P3741" i="1"/>
  <c r="Q3741" i="1"/>
  <c r="A3742" i="1"/>
  <c r="C3742" i="1"/>
  <c r="L3742" i="1"/>
  <c r="M3742" i="1"/>
  <c r="N3742" i="1"/>
  <c r="O3742" i="1"/>
  <c r="P3742" i="1"/>
  <c r="Q3742" i="1"/>
  <c r="A3743" i="1"/>
  <c r="C3743" i="1"/>
  <c r="L3743" i="1"/>
  <c r="M3743" i="1"/>
  <c r="N3743" i="1"/>
  <c r="O3743" i="1"/>
  <c r="P3743" i="1"/>
  <c r="Q3743" i="1"/>
  <c r="A3744" i="1"/>
  <c r="C3744" i="1"/>
  <c r="L3744" i="1"/>
  <c r="M3744" i="1"/>
  <c r="N3744" i="1"/>
  <c r="O3744" i="1"/>
  <c r="P3744" i="1"/>
  <c r="Q3744" i="1"/>
  <c r="A3745" i="1"/>
  <c r="C3745" i="1"/>
  <c r="L3745" i="1"/>
  <c r="M3745" i="1"/>
  <c r="N3745" i="1"/>
  <c r="O3745" i="1"/>
  <c r="P3745" i="1"/>
  <c r="Q3745" i="1"/>
  <c r="A3746" i="1"/>
  <c r="C3746" i="1"/>
  <c r="L3746" i="1"/>
  <c r="M3746" i="1"/>
  <c r="N3746" i="1"/>
  <c r="O3746" i="1"/>
  <c r="P3746" i="1"/>
  <c r="Q3746" i="1"/>
  <c r="A3747" i="1"/>
  <c r="C3747" i="1"/>
  <c r="L3747" i="1"/>
  <c r="M3747" i="1"/>
  <c r="N3747" i="1"/>
  <c r="O3747" i="1"/>
  <c r="P3747" i="1"/>
  <c r="Q3747" i="1"/>
  <c r="A3748" i="1"/>
  <c r="C3748" i="1"/>
  <c r="L3748" i="1"/>
  <c r="M3748" i="1"/>
  <c r="N3748" i="1"/>
  <c r="O3748" i="1"/>
  <c r="P3748" i="1"/>
  <c r="Q3748" i="1"/>
  <c r="A3749" i="1"/>
  <c r="C3749" i="1"/>
  <c r="L3749" i="1"/>
  <c r="M3749" i="1"/>
  <c r="N3749" i="1"/>
  <c r="O3749" i="1"/>
  <c r="P3749" i="1"/>
  <c r="Q3749" i="1"/>
  <c r="A3750" i="1"/>
  <c r="C3750" i="1"/>
  <c r="L3750" i="1"/>
  <c r="M3750" i="1"/>
  <c r="N3750" i="1"/>
  <c r="O3750" i="1"/>
  <c r="P3750" i="1"/>
  <c r="Q3750" i="1"/>
  <c r="A3751" i="1"/>
  <c r="C3751" i="1"/>
  <c r="L3751" i="1"/>
  <c r="M3751" i="1"/>
  <c r="N3751" i="1"/>
  <c r="O3751" i="1"/>
  <c r="P3751" i="1"/>
  <c r="Q3751" i="1"/>
  <c r="A3752" i="1"/>
  <c r="C3752" i="1"/>
  <c r="L3752" i="1"/>
  <c r="M3752" i="1"/>
  <c r="N3752" i="1"/>
  <c r="O3752" i="1"/>
  <c r="P3752" i="1"/>
  <c r="Q3752" i="1"/>
  <c r="A3753" i="1"/>
  <c r="C3753" i="1"/>
  <c r="L3753" i="1"/>
  <c r="M3753" i="1"/>
  <c r="N3753" i="1"/>
  <c r="O3753" i="1"/>
  <c r="P3753" i="1"/>
  <c r="Q3753" i="1"/>
  <c r="A3754" i="1"/>
  <c r="C3754" i="1"/>
  <c r="L3754" i="1"/>
  <c r="M3754" i="1"/>
  <c r="N3754" i="1"/>
  <c r="O3754" i="1"/>
  <c r="P3754" i="1"/>
  <c r="Q3754" i="1"/>
  <c r="A3755" i="1"/>
  <c r="C3755" i="1"/>
  <c r="L3755" i="1"/>
  <c r="M3755" i="1"/>
  <c r="N3755" i="1"/>
  <c r="O3755" i="1"/>
  <c r="P3755" i="1"/>
  <c r="Q3755" i="1"/>
  <c r="A3756" i="1"/>
  <c r="C3756" i="1"/>
  <c r="L3756" i="1"/>
  <c r="M3756" i="1"/>
  <c r="N3756" i="1"/>
  <c r="O3756" i="1"/>
  <c r="P3756" i="1"/>
  <c r="Q3756" i="1"/>
  <c r="A3757" i="1"/>
  <c r="C3757" i="1"/>
  <c r="L3757" i="1"/>
  <c r="M3757" i="1"/>
  <c r="N3757" i="1"/>
  <c r="O3757" i="1"/>
  <c r="P3757" i="1"/>
  <c r="Q3757" i="1"/>
  <c r="A3758" i="1"/>
  <c r="C3758" i="1"/>
  <c r="L3758" i="1"/>
  <c r="M3758" i="1"/>
  <c r="N3758" i="1"/>
  <c r="O3758" i="1"/>
  <c r="P3758" i="1"/>
  <c r="Q3758" i="1"/>
  <c r="A3759" i="1"/>
  <c r="C3759" i="1"/>
  <c r="L3759" i="1"/>
  <c r="M3759" i="1"/>
  <c r="N3759" i="1"/>
  <c r="O3759" i="1"/>
  <c r="P3759" i="1"/>
  <c r="Q3759" i="1"/>
  <c r="A3760" i="1"/>
  <c r="C3760" i="1"/>
  <c r="L3760" i="1"/>
  <c r="M3760" i="1"/>
  <c r="N3760" i="1"/>
  <c r="O3760" i="1"/>
  <c r="P3760" i="1"/>
  <c r="Q3760" i="1"/>
  <c r="A3761" i="1"/>
  <c r="C3761" i="1"/>
  <c r="L3761" i="1"/>
  <c r="M3761" i="1"/>
  <c r="N3761" i="1"/>
  <c r="O3761" i="1"/>
  <c r="P3761" i="1"/>
  <c r="Q3761" i="1"/>
  <c r="A3762" i="1"/>
  <c r="C3762" i="1"/>
  <c r="L3762" i="1"/>
  <c r="M3762" i="1"/>
  <c r="N3762" i="1"/>
  <c r="O3762" i="1"/>
  <c r="P3762" i="1"/>
  <c r="Q3762" i="1"/>
  <c r="A3763" i="1"/>
  <c r="C3763" i="1"/>
  <c r="L3763" i="1"/>
  <c r="M3763" i="1"/>
  <c r="N3763" i="1"/>
  <c r="O3763" i="1"/>
  <c r="P3763" i="1"/>
  <c r="Q3763" i="1"/>
  <c r="A3764" i="1"/>
  <c r="C3764" i="1"/>
  <c r="L3764" i="1"/>
  <c r="M3764" i="1"/>
  <c r="N3764" i="1"/>
  <c r="O3764" i="1"/>
  <c r="P3764" i="1"/>
  <c r="Q3764" i="1"/>
  <c r="A3765" i="1"/>
  <c r="C3765" i="1"/>
  <c r="L3765" i="1"/>
  <c r="M3765" i="1"/>
  <c r="N3765" i="1"/>
  <c r="O3765" i="1"/>
  <c r="P3765" i="1"/>
  <c r="Q3765" i="1"/>
  <c r="A3766" i="1"/>
  <c r="C3766" i="1"/>
  <c r="L3766" i="1"/>
  <c r="M3766" i="1"/>
  <c r="N3766" i="1"/>
  <c r="O3766" i="1"/>
  <c r="P3766" i="1"/>
  <c r="Q3766" i="1"/>
  <c r="A3767" i="1"/>
  <c r="C3767" i="1"/>
  <c r="L3767" i="1"/>
  <c r="M3767" i="1"/>
  <c r="N3767" i="1"/>
  <c r="O3767" i="1"/>
  <c r="P3767" i="1"/>
  <c r="Q3767" i="1"/>
  <c r="A3768" i="1"/>
  <c r="C3768" i="1"/>
  <c r="L3768" i="1"/>
  <c r="M3768" i="1"/>
  <c r="N3768" i="1"/>
  <c r="O3768" i="1"/>
  <c r="P3768" i="1"/>
  <c r="Q3768" i="1"/>
  <c r="A3769" i="1"/>
  <c r="C3769" i="1"/>
  <c r="L3769" i="1"/>
  <c r="M3769" i="1"/>
  <c r="N3769" i="1"/>
  <c r="O3769" i="1"/>
  <c r="P3769" i="1"/>
  <c r="Q3769" i="1"/>
  <c r="A3770" i="1"/>
  <c r="C3770" i="1"/>
  <c r="L3770" i="1"/>
  <c r="M3770" i="1"/>
  <c r="N3770" i="1"/>
  <c r="O3770" i="1"/>
  <c r="P3770" i="1"/>
  <c r="Q3770" i="1"/>
  <c r="A3771" i="1"/>
  <c r="C3771" i="1"/>
  <c r="L3771" i="1"/>
  <c r="M3771" i="1"/>
  <c r="N3771" i="1"/>
  <c r="O3771" i="1"/>
  <c r="P3771" i="1"/>
  <c r="Q3771" i="1"/>
  <c r="A3772" i="1"/>
  <c r="C3772" i="1"/>
  <c r="L3772" i="1"/>
  <c r="M3772" i="1"/>
  <c r="N3772" i="1"/>
  <c r="O3772" i="1"/>
  <c r="P3772" i="1"/>
  <c r="Q3772" i="1"/>
  <c r="A3773" i="1"/>
  <c r="C3773" i="1"/>
  <c r="L3773" i="1"/>
  <c r="M3773" i="1"/>
  <c r="N3773" i="1"/>
  <c r="O3773" i="1"/>
  <c r="P3773" i="1"/>
  <c r="Q3773" i="1"/>
  <c r="A3774" i="1"/>
  <c r="C3774" i="1"/>
  <c r="L3774" i="1"/>
  <c r="M3774" i="1"/>
  <c r="N3774" i="1"/>
  <c r="O3774" i="1"/>
  <c r="P3774" i="1"/>
  <c r="Q3774" i="1"/>
  <c r="A3775" i="1"/>
  <c r="C3775" i="1"/>
  <c r="L3775" i="1"/>
  <c r="M3775" i="1"/>
  <c r="N3775" i="1"/>
  <c r="O3775" i="1"/>
  <c r="P3775" i="1"/>
  <c r="Q3775" i="1"/>
  <c r="A3776" i="1"/>
  <c r="C3776" i="1"/>
  <c r="L3776" i="1"/>
  <c r="M3776" i="1"/>
  <c r="N3776" i="1"/>
  <c r="O3776" i="1"/>
  <c r="P3776" i="1"/>
  <c r="Q3776" i="1"/>
  <c r="A3777" i="1"/>
  <c r="C3777" i="1"/>
  <c r="L3777" i="1"/>
  <c r="M3777" i="1"/>
  <c r="N3777" i="1"/>
  <c r="O3777" i="1"/>
  <c r="P3777" i="1"/>
  <c r="Q3777" i="1"/>
  <c r="A3778" i="1"/>
  <c r="C3778" i="1"/>
  <c r="L3778" i="1"/>
  <c r="M3778" i="1"/>
  <c r="N3778" i="1"/>
  <c r="O3778" i="1"/>
  <c r="P3778" i="1"/>
  <c r="Q3778" i="1"/>
  <c r="A3779" i="1"/>
  <c r="C3779" i="1"/>
  <c r="L3779" i="1"/>
  <c r="M3779" i="1"/>
  <c r="N3779" i="1"/>
  <c r="O3779" i="1"/>
  <c r="P3779" i="1"/>
  <c r="Q3779" i="1"/>
  <c r="A3780" i="1"/>
  <c r="C3780" i="1"/>
  <c r="L3780" i="1"/>
  <c r="M3780" i="1"/>
  <c r="N3780" i="1"/>
  <c r="O3780" i="1"/>
  <c r="P3780" i="1"/>
  <c r="Q3780" i="1"/>
  <c r="A3781" i="1"/>
  <c r="C3781" i="1"/>
  <c r="L3781" i="1"/>
  <c r="M3781" i="1"/>
  <c r="N3781" i="1"/>
  <c r="O3781" i="1"/>
  <c r="P3781" i="1"/>
  <c r="Q3781" i="1"/>
  <c r="A3782" i="1"/>
  <c r="C3782" i="1"/>
  <c r="L3782" i="1"/>
  <c r="M3782" i="1"/>
  <c r="N3782" i="1"/>
  <c r="O3782" i="1"/>
  <c r="P3782" i="1"/>
  <c r="Q3782" i="1"/>
  <c r="A3783" i="1"/>
  <c r="C3783" i="1"/>
  <c r="L3783" i="1"/>
  <c r="M3783" i="1"/>
  <c r="N3783" i="1"/>
  <c r="O3783" i="1"/>
  <c r="P3783" i="1"/>
  <c r="Q3783" i="1"/>
  <c r="A3784" i="1"/>
  <c r="C3784" i="1"/>
  <c r="L3784" i="1"/>
  <c r="M3784" i="1"/>
  <c r="N3784" i="1"/>
  <c r="O3784" i="1"/>
  <c r="P3784" i="1"/>
  <c r="Q3784" i="1"/>
  <c r="A3785" i="1"/>
  <c r="C3785" i="1"/>
  <c r="L3785" i="1"/>
  <c r="M3785" i="1"/>
  <c r="N3785" i="1"/>
  <c r="O3785" i="1"/>
  <c r="P3785" i="1"/>
  <c r="Q3785" i="1"/>
  <c r="A3786" i="1"/>
  <c r="C3786" i="1"/>
  <c r="L3786" i="1"/>
  <c r="M3786" i="1"/>
  <c r="N3786" i="1"/>
  <c r="O3786" i="1"/>
  <c r="P3786" i="1"/>
  <c r="Q3786" i="1"/>
  <c r="A3787" i="1"/>
  <c r="C3787" i="1"/>
  <c r="L3787" i="1"/>
  <c r="M3787" i="1"/>
  <c r="N3787" i="1"/>
  <c r="O3787" i="1"/>
  <c r="P3787" i="1"/>
  <c r="Q3787" i="1"/>
  <c r="A3788" i="1"/>
  <c r="C3788" i="1"/>
  <c r="L3788" i="1"/>
  <c r="M3788" i="1"/>
  <c r="N3788" i="1"/>
  <c r="O3788" i="1"/>
  <c r="P3788" i="1"/>
  <c r="Q3788" i="1"/>
  <c r="A3789" i="1"/>
  <c r="C3789" i="1"/>
  <c r="L3789" i="1"/>
  <c r="M3789" i="1"/>
  <c r="N3789" i="1"/>
  <c r="O3789" i="1"/>
  <c r="P3789" i="1"/>
  <c r="Q3789" i="1"/>
  <c r="A3790" i="1"/>
  <c r="C3790" i="1"/>
  <c r="L3790" i="1"/>
  <c r="M3790" i="1"/>
  <c r="N3790" i="1"/>
  <c r="O3790" i="1"/>
  <c r="P3790" i="1"/>
  <c r="Q3790" i="1"/>
  <c r="A3791" i="1"/>
  <c r="C3791" i="1"/>
  <c r="L3791" i="1"/>
  <c r="M3791" i="1"/>
  <c r="N3791" i="1"/>
  <c r="O3791" i="1"/>
  <c r="P3791" i="1"/>
  <c r="Q3791" i="1"/>
  <c r="A3792" i="1"/>
  <c r="C3792" i="1"/>
  <c r="L3792" i="1"/>
  <c r="M3792" i="1"/>
  <c r="N3792" i="1"/>
  <c r="O3792" i="1"/>
  <c r="P3792" i="1"/>
  <c r="Q3792" i="1"/>
  <c r="A3793" i="1"/>
  <c r="C3793" i="1"/>
  <c r="L3793" i="1"/>
  <c r="M3793" i="1"/>
  <c r="N3793" i="1"/>
  <c r="O3793" i="1"/>
  <c r="P3793" i="1"/>
  <c r="Q3793" i="1"/>
  <c r="A3794" i="1"/>
  <c r="C3794" i="1"/>
  <c r="L3794" i="1"/>
  <c r="M3794" i="1"/>
  <c r="N3794" i="1"/>
  <c r="O3794" i="1"/>
  <c r="P3794" i="1"/>
  <c r="Q3794" i="1"/>
  <c r="A3795" i="1"/>
  <c r="C3795" i="1"/>
  <c r="L3795" i="1"/>
  <c r="M3795" i="1"/>
  <c r="N3795" i="1"/>
  <c r="O3795" i="1"/>
  <c r="P3795" i="1"/>
  <c r="Q3795" i="1"/>
  <c r="A3796" i="1"/>
  <c r="C3796" i="1"/>
  <c r="L3796" i="1"/>
  <c r="M3796" i="1"/>
  <c r="N3796" i="1"/>
  <c r="O3796" i="1"/>
  <c r="P3796" i="1"/>
  <c r="Q3796" i="1"/>
  <c r="A3797" i="1"/>
  <c r="C3797" i="1"/>
  <c r="L3797" i="1"/>
  <c r="M3797" i="1"/>
  <c r="N3797" i="1"/>
  <c r="O3797" i="1"/>
  <c r="P3797" i="1"/>
  <c r="Q3797" i="1"/>
  <c r="A3798" i="1"/>
  <c r="C3798" i="1"/>
  <c r="L3798" i="1"/>
  <c r="M3798" i="1"/>
  <c r="N3798" i="1"/>
  <c r="O3798" i="1"/>
  <c r="P3798" i="1"/>
  <c r="Q3798" i="1"/>
  <c r="A3799" i="1"/>
  <c r="C3799" i="1"/>
  <c r="L3799" i="1"/>
  <c r="M3799" i="1"/>
  <c r="N3799" i="1"/>
  <c r="O3799" i="1"/>
  <c r="P3799" i="1"/>
  <c r="Q3799" i="1"/>
  <c r="A3800" i="1"/>
  <c r="C3800" i="1"/>
  <c r="L3800" i="1"/>
  <c r="M3800" i="1"/>
  <c r="N3800" i="1"/>
  <c r="O3800" i="1"/>
  <c r="P3800" i="1"/>
  <c r="Q3800" i="1"/>
  <c r="A3801" i="1"/>
  <c r="C3801" i="1"/>
  <c r="L3801" i="1"/>
  <c r="M3801" i="1"/>
  <c r="N3801" i="1"/>
  <c r="O3801" i="1"/>
  <c r="P3801" i="1"/>
  <c r="Q3801" i="1"/>
  <c r="A3802" i="1"/>
  <c r="C3802" i="1"/>
  <c r="L3802" i="1"/>
  <c r="M3802" i="1"/>
  <c r="N3802" i="1"/>
  <c r="O3802" i="1"/>
  <c r="P3802" i="1"/>
  <c r="Q3802" i="1"/>
  <c r="A3803" i="1"/>
  <c r="C3803" i="1"/>
  <c r="L3803" i="1"/>
  <c r="M3803" i="1"/>
  <c r="N3803" i="1"/>
  <c r="O3803" i="1"/>
  <c r="P3803" i="1"/>
  <c r="Q3803" i="1"/>
  <c r="A3804" i="1"/>
  <c r="C3804" i="1"/>
  <c r="L3804" i="1"/>
  <c r="M3804" i="1"/>
  <c r="N3804" i="1"/>
  <c r="O3804" i="1"/>
  <c r="P3804" i="1"/>
  <c r="Q3804" i="1"/>
  <c r="A3805" i="1"/>
  <c r="C3805" i="1"/>
  <c r="L3805" i="1"/>
  <c r="M3805" i="1"/>
  <c r="N3805" i="1"/>
  <c r="O3805" i="1"/>
  <c r="P3805" i="1"/>
  <c r="Q3805" i="1"/>
  <c r="A3806" i="1"/>
  <c r="C3806" i="1"/>
  <c r="L3806" i="1"/>
  <c r="M3806" i="1"/>
  <c r="N3806" i="1"/>
  <c r="O3806" i="1"/>
  <c r="P3806" i="1"/>
  <c r="Q3806" i="1"/>
  <c r="A3807" i="1"/>
  <c r="C3807" i="1"/>
  <c r="L3807" i="1"/>
  <c r="M3807" i="1"/>
  <c r="N3807" i="1"/>
  <c r="O3807" i="1"/>
  <c r="P3807" i="1"/>
  <c r="Q3807" i="1"/>
  <c r="A3808" i="1"/>
  <c r="C3808" i="1"/>
  <c r="L3808" i="1"/>
  <c r="M3808" i="1"/>
  <c r="N3808" i="1"/>
  <c r="O3808" i="1"/>
  <c r="P3808" i="1"/>
  <c r="Q3808" i="1"/>
  <c r="A3809" i="1"/>
  <c r="C3809" i="1"/>
  <c r="L3809" i="1"/>
  <c r="M3809" i="1"/>
  <c r="N3809" i="1"/>
  <c r="O3809" i="1"/>
  <c r="P3809" i="1"/>
  <c r="Q3809" i="1"/>
  <c r="A3810" i="1"/>
  <c r="C3810" i="1"/>
  <c r="L3810" i="1"/>
  <c r="M3810" i="1"/>
  <c r="N3810" i="1"/>
  <c r="O3810" i="1"/>
  <c r="P3810" i="1"/>
  <c r="Q3810" i="1"/>
  <c r="A3811" i="1"/>
  <c r="C3811" i="1"/>
  <c r="L3811" i="1"/>
  <c r="M3811" i="1"/>
  <c r="N3811" i="1"/>
  <c r="O3811" i="1"/>
  <c r="P3811" i="1"/>
  <c r="Q3811" i="1"/>
  <c r="A3812" i="1"/>
  <c r="C3812" i="1"/>
  <c r="L3812" i="1"/>
  <c r="M3812" i="1"/>
  <c r="N3812" i="1"/>
  <c r="O3812" i="1"/>
  <c r="P3812" i="1"/>
  <c r="Q3812" i="1"/>
  <c r="A3813" i="1"/>
  <c r="C3813" i="1"/>
  <c r="L3813" i="1"/>
  <c r="M3813" i="1"/>
  <c r="N3813" i="1"/>
  <c r="O3813" i="1"/>
  <c r="P3813" i="1"/>
  <c r="Q3813" i="1"/>
  <c r="A3814" i="1"/>
  <c r="C3814" i="1"/>
  <c r="L3814" i="1"/>
  <c r="M3814" i="1"/>
  <c r="N3814" i="1"/>
  <c r="O3814" i="1"/>
  <c r="P3814" i="1"/>
  <c r="Q3814" i="1"/>
  <c r="A3815" i="1"/>
  <c r="C3815" i="1"/>
  <c r="L3815" i="1"/>
  <c r="M3815" i="1"/>
  <c r="N3815" i="1"/>
  <c r="O3815" i="1"/>
  <c r="P3815" i="1"/>
  <c r="Q3815" i="1"/>
  <c r="A3816" i="1"/>
  <c r="C3816" i="1"/>
  <c r="L3816" i="1"/>
  <c r="M3816" i="1"/>
  <c r="N3816" i="1"/>
  <c r="O3816" i="1"/>
  <c r="P3816" i="1"/>
  <c r="Q3816" i="1"/>
  <c r="A3817" i="1"/>
  <c r="C3817" i="1"/>
  <c r="L3817" i="1"/>
  <c r="M3817" i="1"/>
  <c r="N3817" i="1"/>
  <c r="O3817" i="1"/>
  <c r="P3817" i="1"/>
  <c r="Q3817" i="1"/>
  <c r="A3818" i="1"/>
  <c r="C3818" i="1"/>
  <c r="L3818" i="1"/>
  <c r="M3818" i="1"/>
  <c r="N3818" i="1"/>
  <c r="O3818" i="1"/>
  <c r="P3818" i="1"/>
  <c r="Q3818" i="1"/>
  <c r="A3819" i="1"/>
  <c r="C3819" i="1"/>
  <c r="L3819" i="1"/>
  <c r="M3819" i="1"/>
  <c r="N3819" i="1"/>
  <c r="O3819" i="1"/>
  <c r="P3819" i="1"/>
  <c r="Q3819" i="1"/>
  <c r="A3820" i="1"/>
  <c r="C3820" i="1"/>
  <c r="L3820" i="1"/>
  <c r="M3820" i="1"/>
  <c r="N3820" i="1"/>
  <c r="O3820" i="1"/>
  <c r="P3820" i="1"/>
  <c r="Q3820" i="1"/>
  <c r="A3821" i="1"/>
  <c r="C3821" i="1"/>
  <c r="L3821" i="1"/>
  <c r="M3821" i="1"/>
  <c r="N3821" i="1"/>
  <c r="O3821" i="1"/>
  <c r="P3821" i="1"/>
  <c r="Q3821" i="1"/>
  <c r="A3822" i="1"/>
  <c r="C3822" i="1"/>
  <c r="L3822" i="1"/>
  <c r="M3822" i="1"/>
  <c r="N3822" i="1"/>
  <c r="O3822" i="1"/>
  <c r="P3822" i="1"/>
  <c r="Q3822" i="1"/>
  <c r="A3823" i="1"/>
  <c r="C3823" i="1"/>
  <c r="L3823" i="1"/>
  <c r="M3823" i="1"/>
  <c r="N3823" i="1"/>
  <c r="O3823" i="1"/>
  <c r="P3823" i="1"/>
  <c r="Q3823" i="1"/>
  <c r="A3824" i="1"/>
  <c r="C3824" i="1"/>
  <c r="L3824" i="1"/>
  <c r="M3824" i="1"/>
  <c r="N3824" i="1"/>
  <c r="O3824" i="1"/>
  <c r="P3824" i="1"/>
  <c r="Q3824" i="1"/>
  <c r="A3825" i="1"/>
  <c r="C3825" i="1"/>
  <c r="L3825" i="1"/>
  <c r="M3825" i="1"/>
  <c r="N3825" i="1"/>
  <c r="O3825" i="1"/>
  <c r="P3825" i="1"/>
  <c r="Q3825" i="1"/>
  <c r="A3826" i="1"/>
  <c r="C3826" i="1"/>
  <c r="L3826" i="1"/>
  <c r="M3826" i="1"/>
  <c r="N3826" i="1"/>
  <c r="O3826" i="1"/>
  <c r="P3826" i="1"/>
  <c r="Q3826" i="1"/>
  <c r="A3827" i="1"/>
  <c r="C3827" i="1"/>
  <c r="L3827" i="1"/>
  <c r="M3827" i="1"/>
  <c r="N3827" i="1"/>
  <c r="O3827" i="1"/>
  <c r="P3827" i="1"/>
  <c r="Q3827" i="1"/>
  <c r="A3828" i="1"/>
  <c r="C3828" i="1"/>
  <c r="L3828" i="1"/>
  <c r="M3828" i="1"/>
  <c r="N3828" i="1"/>
  <c r="O3828" i="1"/>
  <c r="P3828" i="1"/>
  <c r="Q3828" i="1"/>
  <c r="A3829" i="1"/>
  <c r="C3829" i="1"/>
  <c r="L3829" i="1"/>
  <c r="M3829" i="1"/>
  <c r="N3829" i="1"/>
  <c r="O3829" i="1"/>
  <c r="P3829" i="1"/>
  <c r="Q3829" i="1"/>
  <c r="A3830" i="1"/>
  <c r="C3830" i="1"/>
  <c r="L3830" i="1"/>
  <c r="M3830" i="1"/>
  <c r="N3830" i="1"/>
  <c r="O3830" i="1"/>
  <c r="P3830" i="1"/>
  <c r="Q3830" i="1"/>
  <c r="A3831" i="1"/>
  <c r="C3831" i="1"/>
  <c r="L3831" i="1"/>
  <c r="M3831" i="1"/>
  <c r="N3831" i="1"/>
  <c r="O3831" i="1"/>
  <c r="P3831" i="1"/>
  <c r="Q3831" i="1"/>
  <c r="A3832" i="1"/>
  <c r="C3832" i="1"/>
  <c r="L3832" i="1"/>
  <c r="M3832" i="1"/>
  <c r="N3832" i="1"/>
  <c r="O3832" i="1"/>
  <c r="P3832" i="1"/>
  <c r="Q3832" i="1"/>
  <c r="A3833" i="1"/>
  <c r="C3833" i="1"/>
  <c r="L3833" i="1"/>
  <c r="M3833" i="1"/>
  <c r="N3833" i="1"/>
  <c r="O3833" i="1"/>
  <c r="P3833" i="1"/>
  <c r="Q3833" i="1"/>
  <c r="A3834" i="1"/>
  <c r="C3834" i="1"/>
  <c r="L3834" i="1"/>
  <c r="M3834" i="1"/>
  <c r="N3834" i="1"/>
  <c r="O3834" i="1"/>
  <c r="P3834" i="1"/>
  <c r="Q3834" i="1"/>
  <c r="A3835" i="1"/>
  <c r="C3835" i="1"/>
  <c r="L3835" i="1"/>
  <c r="M3835" i="1"/>
  <c r="N3835" i="1"/>
  <c r="O3835" i="1"/>
  <c r="P3835" i="1"/>
  <c r="Q3835" i="1"/>
  <c r="A3836" i="1"/>
  <c r="C3836" i="1"/>
  <c r="L3836" i="1"/>
  <c r="M3836" i="1"/>
  <c r="N3836" i="1"/>
  <c r="O3836" i="1"/>
  <c r="P3836" i="1"/>
  <c r="Q3836" i="1"/>
  <c r="A3837" i="1"/>
  <c r="C3837" i="1"/>
  <c r="L3837" i="1"/>
  <c r="M3837" i="1"/>
  <c r="N3837" i="1"/>
  <c r="O3837" i="1"/>
  <c r="P3837" i="1"/>
  <c r="Q3837" i="1"/>
  <c r="A3838" i="1"/>
  <c r="C3838" i="1"/>
  <c r="L3838" i="1"/>
  <c r="M3838" i="1"/>
  <c r="N3838" i="1"/>
  <c r="O3838" i="1"/>
  <c r="P3838" i="1"/>
  <c r="Q3838" i="1"/>
  <c r="A3839" i="1"/>
  <c r="C3839" i="1"/>
  <c r="L3839" i="1"/>
  <c r="M3839" i="1"/>
  <c r="N3839" i="1"/>
  <c r="O3839" i="1"/>
  <c r="P3839" i="1"/>
  <c r="Q3839" i="1"/>
  <c r="A3840" i="1"/>
  <c r="C3840" i="1"/>
  <c r="L3840" i="1"/>
  <c r="M3840" i="1"/>
  <c r="N3840" i="1"/>
  <c r="O3840" i="1"/>
  <c r="P3840" i="1"/>
  <c r="Q3840" i="1"/>
  <c r="A3841" i="1"/>
  <c r="C3841" i="1"/>
  <c r="L3841" i="1"/>
  <c r="M3841" i="1"/>
  <c r="N3841" i="1"/>
  <c r="O3841" i="1"/>
  <c r="P3841" i="1"/>
  <c r="Q3841" i="1"/>
  <c r="A3842" i="1"/>
  <c r="C3842" i="1"/>
  <c r="L3842" i="1"/>
  <c r="M3842" i="1"/>
  <c r="N3842" i="1"/>
  <c r="O3842" i="1"/>
  <c r="P3842" i="1"/>
  <c r="Q3842" i="1"/>
  <c r="A3843" i="1"/>
  <c r="C3843" i="1"/>
  <c r="L3843" i="1"/>
  <c r="M3843" i="1"/>
  <c r="N3843" i="1"/>
  <c r="O3843" i="1"/>
  <c r="P3843" i="1"/>
  <c r="Q3843" i="1"/>
  <c r="A3844" i="1"/>
  <c r="C3844" i="1"/>
  <c r="L3844" i="1"/>
  <c r="M3844" i="1"/>
  <c r="N3844" i="1"/>
  <c r="O3844" i="1"/>
  <c r="P3844" i="1"/>
  <c r="Q3844" i="1"/>
  <c r="A3845" i="1"/>
  <c r="C3845" i="1"/>
  <c r="L3845" i="1"/>
  <c r="M3845" i="1"/>
  <c r="N3845" i="1"/>
  <c r="O3845" i="1"/>
  <c r="P3845" i="1"/>
  <c r="Q3845" i="1"/>
  <c r="A3846" i="1"/>
  <c r="C3846" i="1"/>
  <c r="L3846" i="1"/>
  <c r="M3846" i="1"/>
  <c r="N3846" i="1"/>
  <c r="O3846" i="1"/>
  <c r="P3846" i="1"/>
  <c r="Q3846" i="1"/>
  <c r="A3847" i="1"/>
  <c r="C3847" i="1"/>
  <c r="L3847" i="1"/>
  <c r="M3847" i="1"/>
  <c r="N3847" i="1"/>
  <c r="O3847" i="1"/>
  <c r="P3847" i="1"/>
  <c r="Q3847" i="1"/>
  <c r="A3848" i="1"/>
  <c r="C3848" i="1"/>
  <c r="L3848" i="1"/>
  <c r="M3848" i="1"/>
  <c r="N3848" i="1"/>
  <c r="O3848" i="1"/>
  <c r="P3848" i="1"/>
  <c r="Q3848" i="1"/>
  <c r="A3849" i="1"/>
  <c r="C3849" i="1"/>
  <c r="L3849" i="1"/>
  <c r="M3849" i="1"/>
  <c r="N3849" i="1"/>
  <c r="O3849" i="1"/>
  <c r="P3849" i="1"/>
  <c r="Q3849" i="1"/>
  <c r="A3850" i="1"/>
  <c r="C3850" i="1"/>
  <c r="L3850" i="1"/>
  <c r="M3850" i="1"/>
  <c r="N3850" i="1"/>
  <c r="O3850" i="1"/>
  <c r="P3850" i="1"/>
  <c r="Q3850" i="1"/>
  <c r="A3851" i="1"/>
  <c r="C3851" i="1"/>
  <c r="L3851" i="1"/>
  <c r="M3851" i="1"/>
  <c r="N3851" i="1"/>
  <c r="O3851" i="1"/>
  <c r="P3851" i="1"/>
  <c r="Q3851" i="1"/>
  <c r="A3852" i="1"/>
  <c r="C3852" i="1"/>
  <c r="L3852" i="1"/>
  <c r="M3852" i="1"/>
  <c r="N3852" i="1"/>
  <c r="O3852" i="1"/>
  <c r="P3852" i="1"/>
  <c r="Q3852" i="1"/>
  <c r="A3853" i="1"/>
  <c r="C3853" i="1"/>
  <c r="L3853" i="1"/>
  <c r="M3853" i="1"/>
  <c r="N3853" i="1"/>
  <c r="O3853" i="1"/>
  <c r="P3853" i="1"/>
  <c r="Q3853" i="1"/>
  <c r="A3854" i="1"/>
  <c r="C3854" i="1"/>
  <c r="L3854" i="1"/>
  <c r="M3854" i="1"/>
  <c r="N3854" i="1"/>
  <c r="O3854" i="1"/>
  <c r="P3854" i="1"/>
  <c r="Q3854" i="1"/>
  <c r="A3855" i="1"/>
  <c r="C3855" i="1"/>
  <c r="L3855" i="1"/>
  <c r="M3855" i="1"/>
  <c r="N3855" i="1"/>
  <c r="O3855" i="1"/>
  <c r="P3855" i="1"/>
  <c r="Q3855" i="1"/>
  <c r="A3856" i="1"/>
  <c r="C3856" i="1"/>
  <c r="L3856" i="1"/>
  <c r="M3856" i="1"/>
  <c r="N3856" i="1"/>
  <c r="O3856" i="1"/>
  <c r="P3856" i="1"/>
  <c r="Q3856" i="1"/>
  <c r="A3857" i="1"/>
  <c r="C3857" i="1"/>
  <c r="L3857" i="1"/>
  <c r="M3857" i="1"/>
  <c r="N3857" i="1"/>
  <c r="O3857" i="1"/>
  <c r="P3857" i="1"/>
  <c r="Q3857" i="1"/>
  <c r="A3858" i="1"/>
  <c r="C3858" i="1"/>
  <c r="L3858" i="1"/>
  <c r="M3858" i="1"/>
  <c r="N3858" i="1"/>
  <c r="O3858" i="1"/>
  <c r="P3858" i="1"/>
  <c r="Q3858" i="1"/>
  <c r="A3859" i="1"/>
  <c r="C3859" i="1"/>
  <c r="L3859" i="1"/>
  <c r="M3859" i="1"/>
  <c r="N3859" i="1"/>
  <c r="O3859" i="1"/>
  <c r="P3859" i="1"/>
  <c r="Q3859" i="1"/>
  <c r="A3860" i="1"/>
  <c r="C3860" i="1"/>
  <c r="L3860" i="1"/>
  <c r="M3860" i="1"/>
  <c r="N3860" i="1"/>
  <c r="O3860" i="1"/>
  <c r="P3860" i="1"/>
  <c r="Q3860" i="1"/>
  <c r="A3861" i="1"/>
  <c r="C3861" i="1"/>
  <c r="L3861" i="1"/>
  <c r="M3861" i="1"/>
  <c r="N3861" i="1"/>
  <c r="O3861" i="1"/>
  <c r="P3861" i="1"/>
  <c r="Q3861" i="1"/>
  <c r="A3862" i="1"/>
  <c r="C3862" i="1"/>
  <c r="L3862" i="1"/>
  <c r="M3862" i="1"/>
  <c r="N3862" i="1"/>
  <c r="O3862" i="1"/>
  <c r="P3862" i="1"/>
  <c r="Q3862" i="1"/>
  <c r="A3863" i="1"/>
  <c r="C3863" i="1"/>
  <c r="L3863" i="1"/>
  <c r="M3863" i="1"/>
  <c r="N3863" i="1"/>
  <c r="O3863" i="1"/>
  <c r="P3863" i="1"/>
  <c r="Q3863" i="1"/>
  <c r="A3864" i="1"/>
  <c r="C3864" i="1"/>
  <c r="L3864" i="1"/>
  <c r="M3864" i="1"/>
  <c r="N3864" i="1"/>
  <c r="O3864" i="1"/>
  <c r="P3864" i="1"/>
  <c r="Q3864" i="1"/>
  <c r="A3865" i="1"/>
  <c r="C3865" i="1"/>
  <c r="L3865" i="1"/>
  <c r="M3865" i="1"/>
  <c r="N3865" i="1"/>
  <c r="O3865" i="1"/>
  <c r="P3865" i="1"/>
  <c r="Q3865" i="1"/>
  <c r="A3866" i="1"/>
  <c r="C3866" i="1"/>
  <c r="L3866" i="1"/>
  <c r="M3866" i="1"/>
  <c r="N3866" i="1"/>
  <c r="O3866" i="1"/>
  <c r="P3866" i="1"/>
  <c r="Q3866" i="1"/>
  <c r="A3867" i="1"/>
  <c r="C3867" i="1"/>
  <c r="L3867" i="1"/>
  <c r="M3867" i="1"/>
  <c r="N3867" i="1"/>
  <c r="O3867" i="1"/>
  <c r="P3867" i="1"/>
  <c r="Q3867" i="1"/>
  <c r="A3868" i="1"/>
  <c r="C3868" i="1"/>
  <c r="L3868" i="1"/>
  <c r="M3868" i="1"/>
  <c r="N3868" i="1"/>
  <c r="O3868" i="1"/>
  <c r="P3868" i="1"/>
  <c r="Q3868" i="1"/>
  <c r="A3869" i="1"/>
  <c r="C3869" i="1"/>
  <c r="L3869" i="1"/>
  <c r="M3869" i="1"/>
  <c r="N3869" i="1"/>
  <c r="O3869" i="1"/>
  <c r="P3869" i="1"/>
  <c r="Q3869" i="1"/>
  <c r="A3870" i="1"/>
  <c r="C3870" i="1"/>
  <c r="L3870" i="1"/>
  <c r="M3870" i="1"/>
  <c r="N3870" i="1"/>
  <c r="O3870" i="1"/>
  <c r="P3870" i="1"/>
  <c r="Q3870" i="1"/>
  <c r="A3871" i="1"/>
  <c r="C3871" i="1"/>
  <c r="L3871" i="1"/>
  <c r="M3871" i="1"/>
  <c r="N3871" i="1"/>
  <c r="O3871" i="1"/>
  <c r="P3871" i="1"/>
  <c r="Q3871" i="1"/>
  <c r="A3872" i="1"/>
  <c r="C3872" i="1"/>
  <c r="L3872" i="1"/>
  <c r="M3872" i="1"/>
  <c r="N3872" i="1"/>
  <c r="O3872" i="1"/>
  <c r="P3872" i="1"/>
  <c r="Q3872" i="1"/>
  <c r="A3873" i="1"/>
  <c r="C3873" i="1"/>
  <c r="L3873" i="1"/>
  <c r="M3873" i="1"/>
  <c r="N3873" i="1"/>
  <c r="O3873" i="1"/>
  <c r="P3873" i="1"/>
  <c r="Q3873" i="1"/>
  <c r="A3874" i="1"/>
  <c r="C3874" i="1"/>
  <c r="L3874" i="1"/>
  <c r="M3874" i="1"/>
  <c r="N3874" i="1"/>
  <c r="O3874" i="1"/>
  <c r="P3874" i="1"/>
  <c r="Q3874" i="1"/>
  <c r="A3875" i="1"/>
  <c r="C3875" i="1"/>
  <c r="L3875" i="1"/>
  <c r="M3875" i="1"/>
  <c r="N3875" i="1"/>
  <c r="O3875" i="1"/>
  <c r="P3875" i="1"/>
  <c r="Q3875" i="1"/>
  <c r="A3876" i="1"/>
  <c r="C3876" i="1"/>
  <c r="L3876" i="1"/>
  <c r="M3876" i="1"/>
  <c r="N3876" i="1"/>
  <c r="O3876" i="1"/>
  <c r="P3876" i="1"/>
  <c r="Q3876" i="1"/>
  <c r="A3877" i="1"/>
  <c r="C3877" i="1"/>
  <c r="L3877" i="1"/>
  <c r="M3877" i="1"/>
  <c r="N3877" i="1"/>
  <c r="O3877" i="1"/>
  <c r="P3877" i="1"/>
  <c r="Q3877" i="1"/>
  <c r="A3878" i="1"/>
  <c r="C3878" i="1"/>
  <c r="L3878" i="1"/>
  <c r="M3878" i="1"/>
  <c r="N3878" i="1"/>
  <c r="O3878" i="1"/>
  <c r="P3878" i="1"/>
  <c r="Q3878" i="1"/>
  <c r="A3879" i="1"/>
  <c r="C3879" i="1"/>
  <c r="L3879" i="1"/>
  <c r="M3879" i="1"/>
  <c r="N3879" i="1"/>
  <c r="O3879" i="1"/>
  <c r="P3879" i="1"/>
  <c r="Q3879" i="1"/>
  <c r="A3880" i="1"/>
  <c r="C3880" i="1"/>
  <c r="L3880" i="1"/>
  <c r="M3880" i="1"/>
  <c r="N3880" i="1"/>
  <c r="O3880" i="1"/>
  <c r="P3880" i="1"/>
  <c r="Q3880" i="1"/>
  <c r="A3881" i="1"/>
  <c r="C3881" i="1"/>
  <c r="L3881" i="1"/>
  <c r="M3881" i="1"/>
  <c r="N3881" i="1"/>
  <c r="O3881" i="1"/>
  <c r="P3881" i="1"/>
  <c r="Q3881" i="1"/>
  <c r="A3882" i="1"/>
  <c r="C3882" i="1"/>
  <c r="L3882" i="1"/>
  <c r="M3882" i="1"/>
  <c r="N3882" i="1"/>
  <c r="O3882" i="1"/>
  <c r="P3882" i="1"/>
  <c r="Q3882" i="1"/>
  <c r="A3883" i="1"/>
  <c r="C3883" i="1"/>
  <c r="L3883" i="1"/>
  <c r="M3883" i="1"/>
  <c r="N3883" i="1"/>
  <c r="O3883" i="1"/>
  <c r="P3883" i="1"/>
  <c r="Q3883" i="1"/>
  <c r="A3884" i="1"/>
  <c r="C3884" i="1"/>
  <c r="L3884" i="1"/>
  <c r="M3884" i="1"/>
  <c r="N3884" i="1"/>
  <c r="O3884" i="1"/>
  <c r="P3884" i="1"/>
  <c r="Q3884" i="1"/>
  <c r="A3885" i="1"/>
  <c r="C3885" i="1"/>
  <c r="L3885" i="1"/>
  <c r="M3885" i="1"/>
  <c r="N3885" i="1"/>
  <c r="O3885" i="1"/>
  <c r="P3885" i="1"/>
  <c r="Q3885" i="1"/>
  <c r="A3886" i="1"/>
  <c r="C3886" i="1"/>
  <c r="L3886" i="1"/>
  <c r="M3886" i="1"/>
  <c r="N3886" i="1"/>
  <c r="O3886" i="1"/>
  <c r="P3886" i="1"/>
  <c r="Q3886" i="1"/>
  <c r="A3887" i="1"/>
  <c r="C3887" i="1"/>
  <c r="L3887" i="1"/>
  <c r="M3887" i="1"/>
  <c r="N3887" i="1"/>
  <c r="O3887" i="1"/>
  <c r="P3887" i="1"/>
  <c r="Q3887" i="1"/>
  <c r="A3888" i="1"/>
  <c r="C3888" i="1"/>
  <c r="L3888" i="1"/>
  <c r="M3888" i="1"/>
  <c r="N3888" i="1"/>
  <c r="O3888" i="1"/>
  <c r="P3888" i="1"/>
  <c r="Q3888" i="1"/>
  <c r="A3889" i="1"/>
  <c r="C3889" i="1"/>
  <c r="L3889" i="1"/>
  <c r="M3889" i="1"/>
  <c r="N3889" i="1"/>
  <c r="O3889" i="1"/>
  <c r="P3889" i="1"/>
  <c r="Q3889" i="1"/>
  <c r="A3890" i="1"/>
  <c r="C3890" i="1"/>
  <c r="L3890" i="1"/>
  <c r="M3890" i="1"/>
  <c r="N3890" i="1"/>
  <c r="O3890" i="1"/>
  <c r="P3890" i="1"/>
  <c r="Q3890" i="1"/>
  <c r="A3891" i="1"/>
  <c r="C3891" i="1"/>
  <c r="L3891" i="1"/>
  <c r="M3891" i="1"/>
  <c r="N3891" i="1"/>
  <c r="O3891" i="1"/>
  <c r="P3891" i="1"/>
  <c r="Q3891" i="1"/>
  <c r="A3892" i="1"/>
  <c r="C3892" i="1"/>
  <c r="L3892" i="1"/>
  <c r="M3892" i="1"/>
  <c r="N3892" i="1"/>
  <c r="O3892" i="1"/>
  <c r="P3892" i="1"/>
  <c r="Q3892" i="1"/>
  <c r="A3893" i="1"/>
  <c r="C3893" i="1"/>
  <c r="L3893" i="1"/>
  <c r="M3893" i="1"/>
  <c r="N3893" i="1"/>
  <c r="O3893" i="1"/>
  <c r="P3893" i="1"/>
  <c r="Q3893" i="1"/>
  <c r="A3894" i="1"/>
  <c r="C3894" i="1"/>
  <c r="L3894" i="1"/>
  <c r="M3894" i="1"/>
  <c r="N3894" i="1"/>
  <c r="O3894" i="1"/>
  <c r="P3894" i="1"/>
  <c r="Q3894" i="1"/>
  <c r="A3895" i="1"/>
  <c r="C3895" i="1"/>
  <c r="L3895" i="1"/>
  <c r="M3895" i="1"/>
  <c r="N3895" i="1"/>
  <c r="O3895" i="1"/>
  <c r="P3895" i="1"/>
  <c r="Q3895" i="1"/>
  <c r="A3896" i="1"/>
  <c r="C3896" i="1"/>
  <c r="L3896" i="1"/>
  <c r="M3896" i="1"/>
  <c r="N3896" i="1"/>
  <c r="O3896" i="1"/>
  <c r="P3896" i="1"/>
  <c r="Q3896" i="1"/>
  <c r="A3897" i="1"/>
  <c r="C3897" i="1"/>
  <c r="L3897" i="1"/>
  <c r="M3897" i="1"/>
  <c r="N3897" i="1"/>
  <c r="O3897" i="1"/>
  <c r="P3897" i="1"/>
  <c r="Q3897" i="1"/>
  <c r="A3898" i="1"/>
  <c r="C3898" i="1"/>
  <c r="L3898" i="1"/>
  <c r="M3898" i="1"/>
  <c r="N3898" i="1"/>
  <c r="O3898" i="1"/>
  <c r="P3898" i="1"/>
  <c r="Q3898" i="1"/>
  <c r="A3899" i="1"/>
  <c r="C3899" i="1"/>
  <c r="L3899" i="1"/>
  <c r="M3899" i="1"/>
  <c r="N3899" i="1"/>
  <c r="O3899" i="1"/>
  <c r="P3899" i="1"/>
  <c r="Q3899" i="1"/>
  <c r="A3900" i="1"/>
  <c r="C3900" i="1"/>
  <c r="L3900" i="1"/>
  <c r="M3900" i="1"/>
  <c r="N3900" i="1"/>
  <c r="O3900" i="1"/>
  <c r="P3900" i="1"/>
  <c r="Q3900" i="1"/>
  <c r="A3901" i="1"/>
  <c r="C3901" i="1"/>
  <c r="L3901" i="1"/>
  <c r="M3901" i="1"/>
  <c r="N3901" i="1"/>
  <c r="O3901" i="1"/>
  <c r="P3901" i="1"/>
  <c r="Q3901" i="1"/>
  <c r="A3902" i="1"/>
  <c r="C3902" i="1"/>
  <c r="L3902" i="1"/>
  <c r="M3902" i="1"/>
  <c r="N3902" i="1"/>
  <c r="O3902" i="1"/>
  <c r="P3902" i="1"/>
  <c r="Q3902" i="1"/>
  <c r="A3903" i="1"/>
  <c r="C3903" i="1"/>
  <c r="L3903" i="1"/>
  <c r="M3903" i="1"/>
  <c r="N3903" i="1"/>
  <c r="O3903" i="1"/>
  <c r="P3903" i="1"/>
  <c r="Q3903" i="1"/>
  <c r="A3904" i="1"/>
  <c r="C3904" i="1"/>
  <c r="L3904" i="1"/>
  <c r="M3904" i="1"/>
  <c r="N3904" i="1"/>
  <c r="O3904" i="1"/>
  <c r="P3904" i="1"/>
  <c r="Q3904" i="1"/>
  <c r="A3905" i="1"/>
  <c r="C3905" i="1"/>
  <c r="L3905" i="1"/>
  <c r="M3905" i="1"/>
  <c r="N3905" i="1"/>
  <c r="O3905" i="1"/>
  <c r="P3905" i="1"/>
  <c r="Q3905" i="1"/>
  <c r="A3906" i="1"/>
  <c r="C3906" i="1"/>
  <c r="L3906" i="1"/>
  <c r="M3906" i="1"/>
  <c r="N3906" i="1"/>
  <c r="O3906" i="1"/>
  <c r="P3906" i="1"/>
  <c r="Q3906" i="1"/>
  <c r="A3907" i="1"/>
  <c r="C3907" i="1"/>
  <c r="L3907" i="1"/>
  <c r="M3907" i="1"/>
  <c r="N3907" i="1"/>
  <c r="O3907" i="1"/>
  <c r="P3907" i="1"/>
  <c r="Q3907" i="1"/>
  <c r="A3908" i="1"/>
  <c r="C3908" i="1"/>
  <c r="L3908" i="1"/>
  <c r="M3908" i="1"/>
  <c r="N3908" i="1"/>
  <c r="O3908" i="1"/>
  <c r="P3908" i="1"/>
  <c r="Q3908" i="1"/>
  <c r="A3909" i="1"/>
  <c r="C3909" i="1"/>
  <c r="L3909" i="1"/>
  <c r="M3909" i="1"/>
  <c r="N3909" i="1"/>
  <c r="O3909" i="1"/>
  <c r="P3909" i="1"/>
  <c r="Q3909" i="1"/>
  <c r="A3910" i="1"/>
  <c r="C3910" i="1"/>
  <c r="L3910" i="1"/>
  <c r="M3910" i="1"/>
  <c r="N3910" i="1"/>
  <c r="O3910" i="1"/>
  <c r="P3910" i="1"/>
  <c r="Q3910" i="1"/>
  <c r="A3911" i="1"/>
  <c r="C3911" i="1"/>
  <c r="L3911" i="1"/>
  <c r="M3911" i="1"/>
  <c r="N3911" i="1"/>
  <c r="O3911" i="1"/>
  <c r="P3911" i="1"/>
  <c r="Q3911" i="1"/>
  <c r="A3912" i="1"/>
  <c r="C3912" i="1"/>
  <c r="L3912" i="1"/>
  <c r="M3912" i="1"/>
  <c r="N3912" i="1"/>
  <c r="O3912" i="1"/>
  <c r="P3912" i="1"/>
  <c r="Q3912" i="1"/>
  <c r="A3913" i="1"/>
  <c r="C3913" i="1"/>
  <c r="L3913" i="1"/>
  <c r="M3913" i="1"/>
  <c r="N3913" i="1"/>
  <c r="O3913" i="1"/>
  <c r="P3913" i="1"/>
  <c r="Q3913" i="1"/>
  <c r="A3914" i="1"/>
  <c r="C3914" i="1"/>
  <c r="L3914" i="1"/>
  <c r="M3914" i="1"/>
  <c r="N3914" i="1"/>
  <c r="O3914" i="1"/>
  <c r="P3914" i="1"/>
  <c r="Q3914" i="1"/>
  <c r="A3915" i="1"/>
  <c r="C3915" i="1"/>
  <c r="L3915" i="1"/>
  <c r="M3915" i="1"/>
  <c r="N3915" i="1"/>
  <c r="O3915" i="1"/>
  <c r="P3915" i="1"/>
  <c r="Q3915" i="1"/>
  <c r="A3916" i="1"/>
  <c r="C3916" i="1"/>
  <c r="L3916" i="1"/>
  <c r="M3916" i="1"/>
  <c r="N3916" i="1"/>
  <c r="O3916" i="1"/>
  <c r="P3916" i="1"/>
  <c r="Q3916" i="1"/>
  <c r="A3917" i="1"/>
  <c r="C3917" i="1"/>
  <c r="L3917" i="1"/>
  <c r="M3917" i="1"/>
  <c r="N3917" i="1"/>
  <c r="O3917" i="1"/>
  <c r="P3917" i="1"/>
  <c r="Q3917" i="1"/>
  <c r="A3918" i="1"/>
  <c r="C3918" i="1"/>
  <c r="L3918" i="1"/>
  <c r="M3918" i="1"/>
  <c r="N3918" i="1"/>
  <c r="O3918" i="1"/>
  <c r="P3918" i="1"/>
  <c r="Q3918" i="1"/>
  <c r="A3919" i="1"/>
  <c r="C3919" i="1"/>
  <c r="L3919" i="1"/>
  <c r="M3919" i="1"/>
  <c r="N3919" i="1"/>
  <c r="O3919" i="1"/>
  <c r="P3919" i="1"/>
  <c r="Q3919" i="1"/>
  <c r="A3920" i="1"/>
  <c r="C3920" i="1"/>
  <c r="L3920" i="1"/>
  <c r="M3920" i="1"/>
  <c r="N3920" i="1"/>
  <c r="O3920" i="1"/>
  <c r="P3920" i="1"/>
  <c r="Q3920" i="1"/>
  <c r="A3921" i="1"/>
  <c r="C3921" i="1"/>
  <c r="L3921" i="1"/>
  <c r="M3921" i="1"/>
  <c r="N3921" i="1"/>
  <c r="O3921" i="1"/>
  <c r="P3921" i="1"/>
  <c r="Q3921" i="1"/>
  <c r="A3922" i="1"/>
  <c r="C3922" i="1"/>
  <c r="L3922" i="1"/>
  <c r="M3922" i="1"/>
  <c r="N3922" i="1"/>
  <c r="O3922" i="1"/>
  <c r="P3922" i="1"/>
  <c r="Q3922" i="1"/>
  <c r="A3923" i="1"/>
  <c r="C3923" i="1"/>
  <c r="L3923" i="1"/>
  <c r="M3923" i="1"/>
  <c r="N3923" i="1"/>
  <c r="O3923" i="1"/>
  <c r="P3923" i="1"/>
  <c r="Q3923" i="1"/>
  <c r="A3924" i="1"/>
  <c r="C3924" i="1"/>
  <c r="L3924" i="1"/>
  <c r="M3924" i="1"/>
  <c r="N3924" i="1"/>
  <c r="O3924" i="1"/>
  <c r="P3924" i="1"/>
  <c r="Q3924" i="1"/>
  <c r="A3925" i="1"/>
  <c r="C3925" i="1"/>
  <c r="L3925" i="1"/>
  <c r="M3925" i="1"/>
  <c r="N3925" i="1"/>
  <c r="O3925" i="1"/>
  <c r="P3925" i="1"/>
  <c r="Q3925" i="1"/>
  <c r="A3926" i="1"/>
  <c r="C3926" i="1"/>
  <c r="L3926" i="1"/>
  <c r="M3926" i="1"/>
  <c r="N3926" i="1"/>
  <c r="O3926" i="1"/>
  <c r="P3926" i="1"/>
  <c r="Q3926" i="1"/>
  <c r="A3927" i="1"/>
  <c r="C3927" i="1"/>
  <c r="L3927" i="1"/>
  <c r="M3927" i="1"/>
  <c r="N3927" i="1"/>
  <c r="O3927" i="1"/>
  <c r="P3927" i="1"/>
  <c r="Q3927" i="1"/>
  <c r="A3928" i="1"/>
  <c r="C3928" i="1"/>
  <c r="L3928" i="1"/>
  <c r="M3928" i="1"/>
  <c r="N3928" i="1"/>
  <c r="O3928" i="1"/>
  <c r="P3928" i="1"/>
  <c r="Q3928" i="1"/>
  <c r="A3929" i="1"/>
  <c r="C3929" i="1"/>
  <c r="L3929" i="1"/>
  <c r="M3929" i="1"/>
  <c r="N3929" i="1"/>
  <c r="O3929" i="1"/>
  <c r="P3929" i="1"/>
  <c r="Q3929" i="1"/>
  <c r="A3930" i="1"/>
  <c r="C3930" i="1"/>
  <c r="L3930" i="1"/>
  <c r="M3930" i="1"/>
  <c r="N3930" i="1"/>
  <c r="O3930" i="1"/>
  <c r="P3930" i="1"/>
  <c r="Q3930" i="1"/>
  <c r="A3931" i="1"/>
  <c r="C3931" i="1"/>
  <c r="L3931" i="1"/>
  <c r="M3931" i="1"/>
  <c r="N3931" i="1"/>
  <c r="O3931" i="1"/>
  <c r="P3931" i="1"/>
  <c r="Q3931" i="1"/>
  <c r="A3932" i="1"/>
  <c r="C3932" i="1"/>
  <c r="L3932" i="1"/>
  <c r="M3932" i="1"/>
  <c r="N3932" i="1"/>
  <c r="O3932" i="1"/>
  <c r="P3932" i="1"/>
  <c r="Q3932" i="1"/>
  <c r="A3933" i="1"/>
  <c r="C3933" i="1"/>
  <c r="L3933" i="1"/>
  <c r="M3933" i="1"/>
  <c r="N3933" i="1"/>
  <c r="O3933" i="1"/>
  <c r="P3933" i="1"/>
  <c r="Q3933" i="1"/>
  <c r="A3934" i="1"/>
  <c r="C3934" i="1"/>
  <c r="L3934" i="1"/>
  <c r="M3934" i="1"/>
  <c r="N3934" i="1"/>
  <c r="O3934" i="1"/>
  <c r="P3934" i="1"/>
  <c r="Q3934" i="1"/>
  <c r="A3935" i="1"/>
  <c r="C3935" i="1"/>
  <c r="L3935" i="1"/>
  <c r="M3935" i="1"/>
  <c r="N3935" i="1"/>
  <c r="O3935" i="1"/>
  <c r="P3935" i="1"/>
  <c r="Q3935" i="1"/>
  <c r="A3936" i="1"/>
  <c r="C3936" i="1"/>
  <c r="L3936" i="1"/>
  <c r="M3936" i="1"/>
  <c r="N3936" i="1"/>
  <c r="O3936" i="1"/>
  <c r="P3936" i="1"/>
  <c r="Q3936" i="1"/>
  <c r="A3937" i="1"/>
  <c r="C3937" i="1"/>
  <c r="L3937" i="1"/>
  <c r="M3937" i="1"/>
  <c r="N3937" i="1"/>
  <c r="O3937" i="1"/>
  <c r="P3937" i="1"/>
  <c r="Q3937" i="1"/>
  <c r="A3938" i="1"/>
  <c r="C3938" i="1"/>
  <c r="L3938" i="1"/>
  <c r="M3938" i="1"/>
  <c r="N3938" i="1"/>
  <c r="O3938" i="1"/>
  <c r="P3938" i="1"/>
  <c r="Q3938" i="1"/>
  <c r="A3939" i="1"/>
  <c r="C3939" i="1"/>
  <c r="L3939" i="1"/>
  <c r="M3939" i="1"/>
  <c r="N3939" i="1"/>
  <c r="O3939" i="1"/>
  <c r="P3939" i="1"/>
  <c r="Q3939" i="1"/>
  <c r="A3940" i="1"/>
  <c r="C3940" i="1"/>
  <c r="L3940" i="1"/>
  <c r="M3940" i="1"/>
  <c r="N3940" i="1"/>
  <c r="O3940" i="1"/>
  <c r="P3940" i="1"/>
  <c r="Q3940" i="1"/>
  <c r="A3941" i="1"/>
  <c r="C3941" i="1"/>
  <c r="L3941" i="1"/>
  <c r="M3941" i="1"/>
  <c r="N3941" i="1"/>
  <c r="O3941" i="1"/>
  <c r="P3941" i="1"/>
  <c r="Q3941" i="1"/>
  <c r="A3942" i="1"/>
  <c r="C3942" i="1"/>
  <c r="L3942" i="1"/>
  <c r="M3942" i="1"/>
  <c r="N3942" i="1"/>
  <c r="O3942" i="1"/>
  <c r="P3942" i="1"/>
  <c r="Q3942" i="1"/>
  <c r="A3943" i="1"/>
  <c r="C3943" i="1"/>
  <c r="L3943" i="1"/>
  <c r="M3943" i="1"/>
  <c r="N3943" i="1"/>
  <c r="O3943" i="1"/>
  <c r="P3943" i="1"/>
  <c r="Q3943" i="1"/>
  <c r="A3944" i="1"/>
  <c r="C3944" i="1"/>
  <c r="L3944" i="1"/>
  <c r="M3944" i="1"/>
  <c r="N3944" i="1"/>
  <c r="O3944" i="1"/>
  <c r="P3944" i="1"/>
  <c r="Q3944" i="1"/>
  <c r="A3945" i="1"/>
  <c r="C3945" i="1"/>
  <c r="L3945" i="1"/>
  <c r="M3945" i="1"/>
  <c r="N3945" i="1"/>
  <c r="O3945" i="1"/>
  <c r="P3945" i="1"/>
  <c r="Q3945" i="1"/>
  <c r="A3946" i="1"/>
  <c r="C3946" i="1"/>
  <c r="L3946" i="1"/>
  <c r="M3946" i="1"/>
  <c r="N3946" i="1"/>
  <c r="O3946" i="1"/>
  <c r="P3946" i="1"/>
  <c r="Q3946" i="1"/>
  <c r="A3947" i="1"/>
  <c r="C3947" i="1"/>
  <c r="L3947" i="1"/>
  <c r="M3947" i="1"/>
  <c r="N3947" i="1"/>
  <c r="O3947" i="1"/>
  <c r="P3947" i="1"/>
  <c r="Q3947" i="1"/>
  <c r="A3948" i="1"/>
  <c r="C3948" i="1"/>
  <c r="L3948" i="1"/>
  <c r="M3948" i="1"/>
  <c r="N3948" i="1"/>
  <c r="O3948" i="1"/>
  <c r="P3948" i="1"/>
  <c r="Q3948" i="1"/>
  <c r="A3949" i="1"/>
  <c r="C3949" i="1"/>
  <c r="L3949" i="1"/>
  <c r="M3949" i="1"/>
  <c r="N3949" i="1"/>
  <c r="O3949" i="1"/>
  <c r="P3949" i="1"/>
  <c r="Q3949" i="1"/>
  <c r="A3950" i="1"/>
  <c r="C3950" i="1"/>
  <c r="L3950" i="1"/>
  <c r="M3950" i="1"/>
  <c r="N3950" i="1"/>
  <c r="O3950" i="1"/>
  <c r="P3950" i="1"/>
  <c r="Q3950" i="1"/>
  <c r="A3951" i="1"/>
  <c r="C3951" i="1"/>
  <c r="L3951" i="1"/>
  <c r="M3951" i="1"/>
  <c r="N3951" i="1"/>
  <c r="O3951" i="1"/>
  <c r="P3951" i="1"/>
  <c r="Q3951" i="1"/>
  <c r="A3952" i="1"/>
  <c r="C3952" i="1"/>
  <c r="L3952" i="1"/>
  <c r="M3952" i="1"/>
  <c r="N3952" i="1"/>
  <c r="O3952" i="1"/>
  <c r="P3952" i="1"/>
  <c r="Q3952" i="1"/>
  <c r="A3953" i="1"/>
  <c r="C3953" i="1"/>
  <c r="L3953" i="1"/>
  <c r="M3953" i="1"/>
  <c r="N3953" i="1"/>
  <c r="O3953" i="1"/>
  <c r="P3953" i="1"/>
  <c r="Q3953" i="1"/>
  <c r="A3954" i="1"/>
  <c r="C3954" i="1"/>
  <c r="L3954" i="1"/>
  <c r="M3954" i="1"/>
  <c r="N3954" i="1"/>
  <c r="O3954" i="1"/>
  <c r="P3954" i="1"/>
  <c r="Q3954" i="1"/>
  <c r="A3955" i="1"/>
  <c r="C3955" i="1"/>
  <c r="L3955" i="1"/>
  <c r="M3955" i="1"/>
  <c r="N3955" i="1"/>
  <c r="O3955" i="1"/>
  <c r="P3955" i="1"/>
  <c r="Q3955" i="1"/>
  <c r="A3956" i="1"/>
  <c r="C3956" i="1"/>
  <c r="L3956" i="1"/>
  <c r="M3956" i="1"/>
  <c r="N3956" i="1"/>
  <c r="O3956" i="1"/>
  <c r="P3956" i="1"/>
  <c r="Q3956" i="1"/>
  <c r="A3957" i="1"/>
  <c r="C3957" i="1"/>
  <c r="L3957" i="1"/>
  <c r="M3957" i="1"/>
  <c r="N3957" i="1"/>
  <c r="O3957" i="1"/>
  <c r="P3957" i="1"/>
  <c r="Q3957" i="1"/>
  <c r="A3958" i="1"/>
  <c r="C3958" i="1"/>
  <c r="L3958" i="1"/>
  <c r="M3958" i="1"/>
  <c r="N3958" i="1"/>
  <c r="O3958" i="1"/>
  <c r="P3958" i="1"/>
  <c r="Q3958" i="1"/>
  <c r="A3959" i="1"/>
  <c r="C3959" i="1"/>
  <c r="L3959" i="1"/>
  <c r="M3959" i="1"/>
  <c r="N3959" i="1"/>
  <c r="O3959" i="1"/>
  <c r="P3959" i="1"/>
  <c r="Q3959" i="1"/>
  <c r="A3960" i="1"/>
  <c r="C3960" i="1"/>
  <c r="L3960" i="1"/>
  <c r="M3960" i="1"/>
  <c r="N3960" i="1"/>
  <c r="O3960" i="1"/>
  <c r="P3960" i="1"/>
  <c r="Q3960" i="1"/>
  <c r="A3961" i="1"/>
  <c r="C3961" i="1"/>
  <c r="L3961" i="1"/>
  <c r="M3961" i="1"/>
  <c r="N3961" i="1"/>
  <c r="O3961" i="1"/>
  <c r="P3961" i="1"/>
  <c r="Q3961" i="1"/>
  <c r="A3962" i="1"/>
  <c r="C3962" i="1"/>
  <c r="L3962" i="1"/>
  <c r="M3962" i="1"/>
  <c r="N3962" i="1"/>
  <c r="O3962" i="1"/>
  <c r="P3962" i="1"/>
  <c r="Q3962" i="1"/>
  <c r="A3963" i="1"/>
  <c r="C3963" i="1"/>
  <c r="L3963" i="1"/>
  <c r="M3963" i="1"/>
  <c r="N3963" i="1"/>
  <c r="O3963" i="1"/>
  <c r="P3963" i="1"/>
  <c r="Q3963" i="1"/>
  <c r="A3964" i="1"/>
  <c r="C3964" i="1"/>
  <c r="L3964" i="1"/>
  <c r="M3964" i="1"/>
  <c r="N3964" i="1"/>
  <c r="O3964" i="1"/>
  <c r="P3964" i="1"/>
  <c r="Q3964" i="1"/>
  <c r="A3965" i="1"/>
  <c r="C3965" i="1"/>
  <c r="L3965" i="1"/>
  <c r="M3965" i="1"/>
  <c r="N3965" i="1"/>
  <c r="O3965" i="1"/>
  <c r="P3965" i="1"/>
  <c r="Q3965" i="1"/>
  <c r="A3966" i="1"/>
  <c r="C3966" i="1"/>
  <c r="L3966" i="1"/>
  <c r="M3966" i="1"/>
  <c r="N3966" i="1"/>
  <c r="O3966" i="1"/>
  <c r="P3966" i="1"/>
  <c r="Q3966" i="1"/>
  <c r="A3967" i="1"/>
  <c r="C3967" i="1"/>
  <c r="L3967" i="1"/>
  <c r="M3967" i="1"/>
  <c r="N3967" i="1"/>
  <c r="O3967" i="1"/>
  <c r="P3967" i="1"/>
  <c r="Q3967" i="1"/>
  <c r="A3968" i="1"/>
  <c r="C3968" i="1"/>
  <c r="L3968" i="1"/>
  <c r="M3968" i="1"/>
  <c r="N3968" i="1"/>
  <c r="O3968" i="1"/>
  <c r="P3968" i="1"/>
  <c r="Q3968" i="1"/>
  <c r="A3969" i="1"/>
  <c r="C3969" i="1"/>
  <c r="L3969" i="1"/>
  <c r="M3969" i="1"/>
  <c r="N3969" i="1"/>
  <c r="O3969" i="1"/>
  <c r="P3969" i="1"/>
  <c r="Q3969" i="1"/>
  <c r="A3970" i="1"/>
  <c r="C3970" i="1"/>
  <c r="L3970" i="1"/>
  <c r="M3970" i="1"/>
  <c r="N3970" i="1"/>
  <c r="O3970" i="1"/>
  <c r="P3970" i="1"/>
  <c r="Q3970" i="1"/>
  <c r="A3971" i="1"/>
  <c r="C3971" i="1"/>
  <c r="L3971" i="1"/>
  <c r="M3971" i="1"/>
  <c r="N3971" i="1"/>
  <c r="O3971" i="1"/>
  <c r="P3971" i="1"/>
  <c r="Q3971" i="1"/>
  <c r="A3972" i="1"/>
  <c r="C3972" i="1"/>
  <c r="L3972" i="1"/>
  <c r="M3972" i="1"/>
  <c r="N3972" i="1"/>
  <c r="O3972" i="1"/>
  <c r="P3972" i="1"/>
  <c r="Q3972" i="1"/>
  <c r="A3973" i="1"/>
  <c r="C3973" i="1"/>
  <c r="L3973" i="1"/>
  <c r="M3973" i="1"/>
  <c r="N3973" i="1"/>
  <c r="O3973" i="1"/>
  <c r="P3973" i="1"/>
  <c r="Q3973" i="1"/>
  <c r="A3974" i="1"/>
  <c r="C3974" i="1"/>
  <c r="L3974" i="1"/>
  <c r="M3974" i="1"/>
  <c r="N3974" i="1"/>
  <c r="O3974" i="1"/>
  <c r="P3974" i="1"/>
  <c r="Q3974" i="1"/>
  <c r="A3975" i="1"/>
  <c r="C3975" i="1"/>
  <c r="L3975" i="1"/>
  <c r="M3975" i="1"/>
  <c r="N3975" i="1"/>
  <c r="O3975" i="1"/>
  <c r="P3975" i="1"/>
  <c r="Q3975" i="1"/>
  <c r="A3976" i="1"/>
  <c r="C3976" i="1"/>
  <c r="L3976" i="1"/>
  <c r="M3976" i="1"/>
  <c r="N3976" i="1"/>
  <c r="O3976" i="1"/>
  <c r="P3976" i="1"/>
  <c r="Q3976" i="1"/>
  <c r="A3977" i="1"/>
  <c r="C3977" i="1"/>
  <c r="L3977" i="1"/>
  <c r="M3977" i="1"/>
  <c r="N3977" i="1"/>
  <c r="O3977" i="1"/>
  <c r="P3977" i="1"/>
  <c r="Q3977" i="1"/>
  <c r="A3978" i="1"/>
  <c r="C3978" i="1"/>
  <c r="L3978" i="1"/>
  <c r="M3978" i="1"/>
  <c r="N3978" i="1"/>
  <c r="O3978" i="1"/>
  <c r="P3978" i="1"/>
  <c r="Q3978" i="1"/>
  <c r="A3979" i="1"/>
  <c r="C3979" i="1"/>
  <c r="L3979" i="1"/>
  <c r="M3979" i="1"/>
  <c r="N3979" i="1"/>
  <c r="O3979" i="1"/>
  <c r="P3979" i="1"/>
  <c r="Q3979" i="1"/>
  <c r="A3980" i="1"/>
  <c r="C3980" i="1"/>
  <c r="L3980" i="1"/>
  <c r="M3980" i="1"/>
  <c r="N3980" i="1"/>
  <c r="O3980" i="1"/>
  <c r="P3980" i="1"/>
  <c r="Q3980" i="1"/>
  <c r="A3981" i="1"/>
  <c r="C3981" i="1"/>
  <c r="L3981" i="1"/>
  <c r="M3981" i="1"/>
  <c r="N3981" i="1"/>
  <c r="O3981" i="1"/>
  <c r="P3981" i="1"/>
  <c r="Q3981" i="1"/>
  <c r="A3982" i="1"/>
  <c r="C3982" i="1"/>
  <c r="L3982" i="1"/>
  <c r="M3982" i="1"/>
  <c r="N3982" i="1"/>
  <c r="O3982" i="1"/>
  <c r="P3982" i="1"/>
  <c r="Q3982" i="1"/>
  <c r="A3983" i="1"/>
  <c r="C3983" i="1"/>
  <c r="L3983" i="1"/>
  <c r="M3983" i="1"/>
  <c r="N3983" i="1"/>
  <c r="O3983" i="1"/>
  <c r="P3983" i="1"/>
  <c r="Q3983" i="1"/>
  <c r="A3984" i="1"/>
  <c r="C3984" i="1"/>
  <c r="L3984" i="1"/>
  <c r="M3984" i="1"/>
  <c r="N3984" i="1"/>
  <c r="O3984" i="1"/>
  <c r="P3984" i="1"/>
  <c r="Q3984" i="1"/>
  <c r="A3985" i="1"/>
  <c r="C3985" i="1"/>
  <c r="L3985" i="1"/>
  <c r="M3985" i="1"/>
  <c r="N3985" i="1"/>
  <c r="O3985" i="1"/>
  <c r="P3985" i="1"/>
  <c r="Q3985" i="1"/>
  <c r="A3986" i="1"/>
  <c r="C3986" i="1"/>
  <c r="L3986" i="1"/>
  <c r="M3986" i="1"/>
  <c r="N3986" i="1"/>
  <c r="O3986" i="1"/>
  <c r="P3986" i="1"/>
  <c r="Q3986" i="1"/>
  <c r="A3987" i="1"/>
  <c r="C3987" i="1"/>
  <c r="L3987" i="1"/>
  <c r="M3987" i="1"/>
  <c r="N3987" i="1"/>
  <c r="O3987" i="1"/>
  <c r="P3987" i="1"/>
  <c r="Q3987" i="1"/>
  <c r="A3988" i="1"/>
  <c r="C3988" i="1"/>
  <c r="L3988" i="1"/>
  <c r="M3988" i="1"/>
  <c r="N3988" i="1"/>
  <c r="O3988" i="1"/>
  <c r="P3988" i="1"/>
  <c r="Q3988" i="1"/>
  <c r="A3989" i="1"/>
  <c r="C3989" i="1"/>
  <c r="L3989" i="1"/>
  <c r="M3989" i="1"/>
  <c r="N3989" i="1"/>
  <c r="O3989" i="1"/>
  <c r="P3989" i="1"/>
  <c r="Q3989" i="1"/>
  <c r="A3990" i="1"/>
  <c r="C3990" i="1"/>
  <c r="L3990" i="1"/>
  <c r="M3990" i="1"/>
  <c r="N3990" i="1"/>
  <c r="O3990" i="1"/>
  <c r="P3990" i="1"/>
  <c r="Q3990" i="1"/>
  <c r="A3991" i="1"/>
  <c r="C3991" i="1"/>
  <c r="L3991" i="1"/>
  <c r="M3991" i="1"/>
  <c r="N3991" i="1"/>
  <c r="O3991" i="1"/>
  <c r="P3991" i="1"/>
  <c r="Q3991" i="1"/>
  <c r="A3992" i="1"/>
  <c r="C3992" i="1"/>
  <c r="L3992" i="1"/>
  <c r="M3992" i="1"/>
  <c r="N3992" i="1"/>
  <c r="O3992" i="1"/>
  <c r="P3992" i="1"/>
  <c r="Q3992" i="1"/>
  <c r="A3993" i="1"/>
  <c r="C3993" i="1"/>
  <c r="L3993" i="1"/>
  <c r="M3993" i="1"/>
  <c r="N3993" i="1"/>
  <c r="O3993" i="1"/>
  <c r="P3993" i="1"/>
  <c r="Q3993" i="1"/>
  <c r="A3994" i="1"/>
  <c r="C3994" i="1"/>
  <c r="L3994" i="1"/>
  <c r="M3994" i="1"/>
  <c r="N3994" i="1"/>
  <c r="O3994" i="1"/>
  <c r="P3994" i="1"/>
  <c r="Q3994" i="1"/>
  <c r="A3995" i="1"/>
  <c r="C3995" i="1"/>
  <c r="L3995" i="1"/>
  <c r="M3995" i="1"/>
  <c r="N3995" i="1"/>
  <c r="O3995" i="1"/>
  <c r="P3995" i="1"/>
  <c r="Q3995" i="1"/>
  <c r="A3996" i="1"/>
  <c r="C3996" i="1"/>
  <c r="L3996" i="1"/>
  <c r="M3996" i="1"/>
  <c r="N3996" i="1"/>
  <c r="O3996" i="1"/>
  <c r="P3996" i="1"/>
  <c r="Q3996" i="1"/>
  <c r="A3997" i="1"/>
  <c r="C3997" i="1"/>
  <c r="L3997" i="1"/>
  <c r="M3997" i="1"/>
  <c r="N3997" i="1"/>
  <c r="O3997" i="1"/>
  <c r="P3997" i="1"/>
  <c r="Q3997" i="1"/>
  <c r="A3998" i="1"/>
  <c r="C3998" i="1"/>
  <c r="L3998" i="1"/>
  <c r="M3998" i="1"/>
  <c r="N3998" i="1"/>
  <c r="O3998" i="1"/>
  <c r="P3998" i="1"/>
  <c r="Q3998" i="1"/>
  <c r="A3999" i="1"/>
  <c r="C3999" i="1"/>
  <c r="L3999" i="1"/>
  <c r="M3999" i="1"/>
  <c r="N3999" i="1"/>
  <c r="O3999" i="1"/>
  <c r="P3999" i="1"/>
  <c r="Q3999" i="1"/>
  <c r="A4000" i="1"/>
  <c r="C4000" i="1"/>
  <c r="L4000" i="1"/>
  <c r="M4000" i="1"/>
  <c r="N4000" i="1"/>
  <c r="O4000" i="1"/>
  <c r="P4000" i="1"/>
  <c r="Q4000" i="1"/>
  <c r="A4001" i="1"/>
  <c r="C4001" i="1"/>
  <c r="L4001" i="1"/>
  <c r="M4001" i="1"/>
  <c r="N4001" i="1"/>
  <c r="O4001" i="1"/>
  <c r="P4001" i="1"/>
  <c r="Q4001" i="1"/>
  <c r="A4002" i="1"/>
  <c r="C4002" i="1"/>
  <c r="L4002" i="1"/>
  <c r="M4002" i="1"/>
  <c r="N4002" i="1"/>
  <c r="O4002" i="1"/>
  <c r="P4002" i="1"/>
  <c r="Q4002" i="1"/>
  <c r="A4003" i="1"/>
  <c r="C4003" i="1"/>
  <c r="L4003" i="1"/>
  <c r="M4003" i="1"/>
  <c r="N4003" i="1"/>
  <c r="O4003" i="1"/>
  <c r="P4003" i="1"/>
  <c r="Q4003" i="1"/>
  <c r="A4004" i="1"/>
  <c r="C4004" i="1"/>
  <c r="L4004" i="1"/>
  <c r="M4004" i="1"/>
  <c r="N4004" i="1"/>
  <c r="O4004" i="1"/>
  <c r="P4004" i="1"/>
  <c r="Q4004" i="1"/>
  <c r="A4005" i="1"/>
  <c r="C4005" i="1"/>
  <c r="L4005" i="1"/>
  <c r="M4005" i="1"/>
  <c r="N4005" i="1"/>
  <c r="O4005" i="1"/>
  <c r="P4005" i="1"/>
  <c r="Q4005" i="1"/>
  <c r="A4006" i="1"/>
  <c r="C4006" i="1"/>
  <c r="L4006" i="1"/>
  <c r="M4006" i="1"/>
  <c r="N4006" i="1"/>
  <c r="O4006" i="1"/>
  <c r="P4006" i="1"/>
  <c r="Q4006" i="1"/>
  <c r="A4007" i="1"/>
  <c r="C4007" i="1"/>
  <c r="L4007" i="1"/>
  <c r="M4007" i="1"/>
  <c r="N4007" i="1"/>
  <c r="O4007" i="1"/>
  <c r="P4007" i="1"/>
  <c r="Q4007" i="1"/>
  <c r="A4008" i="1"/>
  <c r="C4008" i="1"/>
  <c r="L4008" i="1"/>
  <c r="M4008" i="1"/>
  <c r="N4008" i="1"/>
  <c r="O4008" i="1"/>
  <c r="P4008" i="1"/>
  <c r="Q4008" i="1"/>
  <c r="A4009" i="1"/>
  <c r="C4009" i="1"/>
  <c r="L4009" i="1"/>
  <c r="M4009" i="1"/>
  <c r="N4009" i="1"/>
  <c r="O4009" i="1"/>
  <c r="P4009" i="1"/>
  <c r="Q4009" i="1"/>
  <c r="A4010" i="1"/>
  <c r="C4010" i="1"/>
  <c r="L4010" i="1"/>
  <c r="M4010" i="1"/>
  <c r="N4010" i="1"/>
  <c r="O4010" i="1"/>
  <c r="P4010" i="1"/>
  <c r="Q4010" i="1"/>
  <c r="A4011" i="1"/>
  <c r="C4011" i="1"/>
  <c r="L4011" i="1"/>
  <c r="M4011" i="1"/>
  <c r="N4011" i="1"/>
  <c r="O4011" i="1"/>
  <c r="P4011" i="1"/>
  <c r="Q4011" i="1"/>
  <c r="A4012" i="1"/>
  <c r="C4012" i="1"/>
  <c r="L4012" i="1"/>
  <c r="M4012" i="1"/>
  <c r="N4012" i="1"/>
  <c r="O4012" i="1"/>
  <c r="P4012" i="1"/>
  <c r="Q4012" i="1"/>
  <c r="A4013" i="1"/>
  <c r="C4013" i="1"/>
  <c r="L4013" i="1"/>
  <c r="M4013" i="1"/>
  <c r="N4013" i="1"/>
  <c r="O4013" i="1"/>
  <c r="P4013" i="1"/>
  <c r="Q4013" i="1"/>
  <c r="A4014" i="1"/>
  <c r="C4014" i="1"/>
  <c r="L4014" i="1"/>
  <c r="M4014" i="1"/>
  <c r="N4014" i="1"/>
  <c r="O4014" i="1"/>
  <c r="P4014" i="1"/>
  <c r="Q4014" i="1"/>
  <c r="A4015" i="1"/>
  <c r="C4015" i="1"/>
  <c r="L4015" i="1"/>
  <c r="M4015" i="1"/>
  <c r="N4015" i="1"/>
  <c r="O4015" i="1"/>
  <c r="P4015" i="1"/>
  <c r="Q4015" i="1"/>
  <c r="A4016" i="1"/>
  <c r="C4016" i="1"/>
  <c r="L4016" i="1"/>
  <c r="M4016" i="1"/>
  <c r="N4016" i="1"/>
  <c r="O4016" i="1"/>
  <c r="P4016" i="1"/>
  <c r="Q4016" i="1"/>
  <c r="A4017" i="1"/>
  <c r="C4017" i="1"/>
  <c r="L4017" i="1"/>
  <c r="M4017" i="1"/>
  <c r="N4017" i="1"/>
  <c r="O4017" i="1"/>
  <c r="P4017" i="1"/>
  <c r="Q4017" i="1"/>
  <c r="A4018" i="1"/>
  <c r="C4018" i="1"/>
  <c r="L4018" i="1"/>
  <c r="M4018" i="1"/>
  <c r="N4018" i="1"/>
  <c r="O4018" i="1"/>
  <c r="P4018" i="1"/>
  <c r="Q4018" i="1"/>
  <c r="A4019" i="1"/>
  <c r="C4019" i="1"/>
  <c r="L4019" i="1"/>
  <c r="M4019" i="1"/>
  <c r="N4019" i="1"/>
  <c r="O4019" i="1"/>
  <c r="P4019" i="1"/>
  <c r="Q4019" i="1"/>
  <c r="A4020" i="1"/>
  <c r="C4020" i="1"/>
  <c r="L4020" i="1"/>
  <c r="M4020" i="1"/>
  <c r="N4020" i="1"/>
  <c r="O4020" i="1"/>
  <c r="P4020" i="1"/>
  <c r="Q4020" i="1"/>
  <c r="A4021" i="1"/>
  <c r="C4021" i="1"/>
  <c r="L4021" i="1"/>
  <c r="M4021" i="1"/>
  <c r="N4021" i="1"/>
  <c r="O4021" i="1"/>
  <c r="P4021" i="1"/>
  <c r="Q4021" i="1"/>
  <c r="A4022" i="1"/>
  <c r="C4022" i="1"/>
  <c r="L4022" i="1"/>
  <c r="M4022" i="1"/>
  <c r="N4022" i="1"/>
  <c r="O4022" i="1"/>
  <c r="P4022" i="1"/>
  <c r="Q4022" i="1"/>
  <c r="A4023" i="1"/>
  <c r="C4023" i="1"/>
  <c r="L4023" i="1"/>
  <c r="M4023" i="1"/>
  <c r="N4023" i="1"/>
  <c r="O4023" i="1"/>
  <c r="P4023" i="1"/>
  <c r="Q4023" i="1"/>
  <c r="A4024" i="1"/>
  <c r="C4024" i="1"/>
  <c r="L4024" i="1"/>
  <c r="M4024" i="1"/>
  <c r="N4024" i="1"/>
  <c r="O4024" i="1"/>
  <c r="P4024" i="1"/>
  <c r="Q4024" i="1"/>
  <c r="A4025" i="1"/>
  <c r="C4025" i="1"/>
  <c r="L4025" i="1"/>
  <c r="M4025" i="1"/>
  <c r="N4025" i="1"/>
  <c r="O4025" i="1"/>
  <c r="P4025" i="1"/>
  <c r="Q4025" i="1"/>
  <c r="A4026" i="1"/>
  <c r="C4026" i="1"/>
  <c r="L4026" i="1"/>
  <c r="M4026" i="1"/>
  <c r="N4026" i="1"/>
  <c r="O4026" i="1"/>
  <c r="P4026" i="1"/>
  <c r="Q4026" i="1"/>
  <c r="A4027" i="1"/>
  <c r="C4027" i="1"/>
  <c r="L4027" i="1"/>
  <c r="M4027" i="1"/>
  <c r="N4027" i="1"/>
  <c r="O4027" i="1"/>
  <c r="P4027" i="1"/>
  <c r="Q4027" i="1"/>
  <c r="A4028" i="1"/>
  <c r="C4028" i="1"/>
  <c r="L4028" i="1"/>
  <c r="M4028" i="1"/>
  <c r="N4028" i="1"/>
  <c r="O4028" i="1"/>
  <c r="P4028" i="1"/>
  <c r="Q4028" i="1"/>
  <c r="A4029" i="1"/>
  <c r="C4029" i="1"/>
  <c r="L4029" i="1"/>
  <c r="M4029" i="1"/>
  <c r="N4029" i="1"/>
  <c r="O4029" i="1"/>
  <c r="P4029" i="1"/>
  <c r="Q4029" i="1"/>
  <c r="A4030" i="1"/>
  <c r="C4030" i="1"/>
  <c r="L4030" i="1"/>
  <c r="M4030" i="1"/>
  <c r="N4030" i="1"/>
  <c r="O4030" i="1"/>
  <c r="P4030" i="1"/>
  <c r="Q4030" i="1"/>
  <c r="A4031" i="1"/>
  <c r="C4031" i="1"/>
  <c r="L4031" i="1"/>
  <c r="M4031" i="1"/>
  <c r="N4031" i="1"/>
  <c r="O4031" i="1"/>
  <c r="P4031" i="1"/>
  <c r="Q4031" i="1"/>
  <c r="A4032" i="1"/>
  <c r="C4032" i="1"/>
  <c r="L4032" i="1"/>
  <c r="M4032" i="1"/>
  <c r="N4032" i="1"/>
  <c r="O4032" i="1"/>
  <c r="P4032" i="1"/>
  <c r="Q4032" i="1"/>
  <c r="A4033" i="1"/>
  <c r="C4033" i="1"/>
  <c r="L4033" i="1"/>
  <c r="M4033" i="1"/>
  <c r="N4033" i="1"/>
  <c r="O4033" i="1"/>
  <c r="P4033" i="1"/>
  <c r="Q4033" i="1"/>
  <c r="A4034" i="1"/>
  <c r="C4034" i="1"/>
  <c r="L4034" i="1"/>
  <c r="M4034" i="1"/>
  <c r="N4034" i="1"/>
  <c r="O4034" i="1"/>
  <c r="P4034" i="1"/>
  <c r="Q4034" i="1"/>
  <c r="A4035" i="1"/>
  <c r="C4035" i="1"/>
  <c r="L4035" i="1"/>
  <c r="M4035" i="1"/>
  <c r="N4035" i="1"/>
  <c r="O4035" i="1"/>
  <c r="P4035" i="1"/>
  <c r="Q4035" i="1"/>
  <c r="A4036" i="1"/>
  <c r="C4036" i="1"/>
  <c r="L4036" i="1"/>
  <c r="M4036" i="1"/>
  <c r="N4036" i="1"/>
  <c r="O4036" i="1"/>
  <c r="P4036" i="1"/>
  <c r="Q4036" i="1"/>
  <c r="A4037" i="1"/>
  <c r="C4037" i="1"/>
  <c r="L4037" i="1"/>
  <c r="M4037" i="1"/>
  <c r="N4037" i="1"/>
  <c r="O4037" i="1"/>
  <c r="P4037" i="1"/>
  <c r="Q4037" i="1"/>
  <c r="A4038" i="1"/>
  <c r="C4038" i="1"/>
  <c r="L4038" i="1"/>
  <c r="M4038" i="1"/>
  <c r="N4038" i="1"/>
  <c r="O4038" i="1"/>
  <c r="P4038" i="1"/>
  <c r="Q4038" i="1"/>
  <c r="A4039" i="1"/>
  <c r="C4039" i="1"/>
  <c r="L4039" i="1"/>
  <c r="M4039" i="1"/>
  <c r="N4039" i="1"/>
  <c r="O4039" i="1"/>
  <c r="P4039" i="1"/>
  <c r="Q4039" i="1"/>
  <c r="A4040" i="1"/>
  <c r="C4040" i="1"/>
  <c r="L4040" i="1"/>
  <c r="M4040" i="1"/>
  <c r="N4040" i="1"/>
  <c r="O4040" i="1"/>
  <c r="P4040" i="1"/>
  <c r="Q4040" i="1"/>
  <c r="A4041" i="1"/>
  <c r="C4041" i="1"/>
  <c r="L4041" i="1"/>
  <c r="M4041" i="1"/>
  <c r="N4041" i="1"/>
  <c r="O4041" i="1"/>
  <c r="P4041" i="1"/>
  <c r="Q4041" i="1"/>
  <c r="A4042" i="1"/>
  <c r="C4042" i="1"/>
  <c r="L4042" i="1"/>
  <c r="M4042" i="1"/>
  <c r="N4042" i="1"/>
  <c r="O4042" i="1"/>
  <c r="P4042" i="1"/>
  <c r="Q4042" i="1"/>
  <c r="A4043" i="1"/>
  <c r="C4043" i="1"/>
  <c r="L4043" i="1"/>
  <c r="M4043" i="1"/>
  <c r="N4043" i="1"/>
  <c r="O4043" i="1"/>
  <c r="P4043" i="1"/>
  <c r="Q4043" i="1"/>
  <c r="A4044" i="1"/>
  <c r="C4044" i="1"/>
  <c r="L4044" i="1"/>
  <c r="M4044" i="1"/>
  <c r="N4044" i="1"/>
  <c r="O4044" i="1"/>
  <c r="P4044" i="1"/>
  <c r="Q4044" i="1"/>
  <c r="A4045" i="1"/>
  <c r="C4045" i="1"/>
  <c r="L4045" i="1"/>
  <c r="M4045" i="1"/>
  <c r="N4045" i="1"/>
  <c r="O4045" i="1"/>
  <c r="P4045" i="1"/>
  <c r="Q4045" i="1"/>
  <c r="A4046" i="1"/>
  <c r="C4046" i="1"/>
  <c r="L4046" i="1"/>
  <c r="M4046" i="1"/>
  <c r="N4046" i="1"/>
  <c r="O4046" i="1"/>
  <c r="P4046" i="1"/>
  <c r="Q4046" i="1"/>
  <c r="A4047" i="1"/>
  <c r="C4047" i="1"/>
  <c r="L4047" i="1"/>
  <c r="M4047" i="1"/>
  <c r="N4047" i="1"/>
  <c r="O4047" i="1"/>
  <c r="P4047" i="1"/>
  <c r="Q4047" i="1"/>
  <c r="A4048" i="1"/>
  <c r="C4048" i="1"/>
  <c r="L4048" i="1"/>
  <c r="M4048" i="1"/>
  <c r="N4048" i="1"/>
  <c r="O4048" i="1"/>
  <c r="P4048" i="1"/>
  <c r="Q4048" i="1"/>
  <c r="A4049" i="1"/>
  <c r="C4049" i="1"/>
  <c r="L4049" i="1"/>
  <c r="M4049" i="1"/>
  <c r="N4049" i="1"/>
  <c r="O4049" i="1"/>
  <c r="P4049" i="1"/>
  <c r="Q4049" i="1"/>
  <c r="A4050" i="1"/>
  <c r="C4050" i="1"/>
  <c r="L4050" i="1"/>
  <c r="M4050" i="1"/>
  <c r="N4050" i="1"/>
  <c r="O4050" i="1"/>
  <c r="P4050" i="1"/>
  <c r="Q4050" i="1"/>
  <c r="A4051" i="1"/>
  <c r="C4051" i="1"/>
  <c r="L4051" i="1"/>
  <c r="M4051" i="1"/>
  <c r="N4051" i="1"/>
  <c r="O4051" i="1"/>
  <c r="P4051" i="1"/>
  <c r="Q4051" i="1"/>
  <c r="A4052" i="1"/>
  <c r="C4052" i="1"/>
  <c r="L4052" i="1"/>
  <c r="M4052" i="1"/>
  <c r="N4052" i="1"/>
  <c r="O4052" i="1"/>
  <c r="P4052" i="1"/>
  <c r="Q4052" i="1"/>
  <c r="A4053" i="1"/>
  <c r="C4053" i="1"/>
  <c r="L4053" i="1"/>
  <c r="M4053" i="1"/>
  <c r="N4053" i="1"/>
  <c r="O4053" i="1"/>
  <c r="P4053" i="1"/>
  <c r="Q4053" i="1"/>
  <c r="A4054" i="1"/>
  <c r="C4054" i="1"/>
  <c r="L4054" i="1"/>
  <c r="M4054" i="1"/>
  <c r="N4054" i="1"/>
  <c r="O4054" i="1"/>
  <c r="P4054" i="1"/>
  <c r="Q4054" i="1"/>
  <c r="A4055" i="1"/>
  <c r="C4055" i="1"/>
  <c r="L4055" i="1"/>
  <c r="M4055" i="1"/>
  <c r="N4055" i="1"/>
  <c r="O4055" i="1"/>
  <c r="P4055" i="1"/>
  <c r="Q4055" i="1"/>
  <c r="A4056" i="1"/>
  <c r="C4056" i="1"/>
  <c r="L4056" i="1"/>
  <c r="M4056" i="1"/>
  <c r="N4056" i="1"/>
  <c r="O4056" i="1"/>
  <c r="P4056" i="1"/>
  <c r="Q4056" i="1"/>
  <c r="A4057" i="1"/>
  <c r="C4057" i="1"/>
  <c r="L4057" i="1"/>
  <c r="M4057" i="1"/>
  <c r="N4057" i="1"/>
  <c r="O4057" i="1"/>
  <c r="P4057" i="1"/>
  <c r="Q4057" i="1"/>
  <c r="A4058" i="1"/>
  <c r="C4058" i="1"/>
  <c r="L4058" i="1"/>
  <c r="M4058" i="1"/>
  <c r="N4058" i="1"/>
  <c r="O4058" i="1"/>
  <c r="P4058" i="1"/>
  <c r="Q4058" i="1"/>
  <c r="A4059" i="1"/>
  <c r="C4059" i="1"/>
  <c r="L4059" i="1"/>
  <c r="M4059" i="1"/>
  <c r="N4059" i="1"/>
  <c r="O4059" i="1"/>
  <c r="P4059" i="1"/>
  <c r="Q4059" i="1"/>
  <c r="A4060" i="1"/>
  <c r="C4060" i="1"/>
  <c r="L4060" i="1"/>
  <c r="M4060" i="1"/>
  <c r="N4060" i="1"/>
  <c r="O4060" i="1"/>
  <c r="P4060" i="1"/>
  <c r="Q4060" i="1"/>
  <c r="A4061" i="1"/>
  <c r="C4061" i="1"/>
  <c r="L4061" i="1"/>
  <c r="M4061" i="1"/>
  <c r="N4061" i="1"/>
  <c r="O4061" i="1"/>
  <c r="P4061" i="1"/>
  <c r="Q4061" i="1"/>
  <c r="A4062" i="1"/>
  <c r="C4062" i="1"/>
  <c r="L4062" i="1"/>
  <c r="M4062" i="1"/>
  <c r="N4062" i="1"/>
  <c r="O4062" i="1"/>
  <c r="P4062" i="1"/>
  <c r="Q4062" i="1"/>
  <c r="A4063" i="1"/>
  <c r="C4063" i="1"/>
  <c r="L4063" i="1"/>
  <c r="M4063" i="1"/>
  <c r="N4063" i="1"/>
  <c r="O4063" i="1"/>
  <c r="P4063" i="1"/>
  <c r="Q4063" i="1"/>
  <c r="A4064" i="1"/>
  <c r="C4064" i="1"/>
  <c r="L4064" i="1"/>
  <c r="M4064" i="1"/>
  <c r="N4064" i="1"/>
  <c r="O4064" i="1"/>
  <c r="P4064" i="1"/>
  <c r="Q4064" i="1"/>
  <c r="A4065" i="1"/>
  <c r="C4065" i="1"/>
  <c r="L4065" i="1"/>
  <c r="M4065" i="1"/>
  <c r="N4065" i="1"/>
  <c r="O4065" i="1"/>
  <c r="P4065" i="1"/>
  <c r="Q4065" i="1"/>
  <c r="A4066" i="1"/>
  <c r="C4066" i="1"/>
  <c r="L4066" i="1"/>
  <c r="M4066" i="1"/>
  <c r="N4066" i="1"/>
  <c r="O4066" i="1"/>
  <c r="P4066" i="1"/>
  <c r="Q4066" i="1"/>
  <c r="A4067" i="1"/>
  <c r="C4067" i="1"/>
  <c r="L4067" i="1"/>
  <c r="M4067" i="1"/>
  <c r="N4067" i="1"/>
  <c r="O4067" i="1"/>
  <c r="P4067" i="1"/>
  <c r="Q4067" i="1"/>
  <c r="A4068" i="1"/>
  <c r="C4068" i="1"/>
  <c r="L4068" i="1"/>
  <c r="M4068" i="1"/>
  <c r="N4068" i="1"/>
  <c r="O4068" i="1"/>
  <c r="P4068" i="1"/>
  <c r="Q4068" i="1"/>
  <c r="A4069" i="1"/>
  <c r="C4069" i="1"/>
  <c r="L4069" i="1"/>
  <c r="M4069" i="1"/>
  <c r="N4069" i="1"/>
  <c r="O4069" i="1"/>
  <c r="P4069" i="1"/>
  <c r="Q4069" i="1"/>
  <c r="A4070" i="1"/>
  <c r="C4070" i="1"/>
  <c r="L4070" i="1"/>
  <c r="M4070" i="1"/>
  <c r="N4070" i="1"/>
  <c r="O4070" i="1"/>
  <c r="P4070" i="1"/>
  <c r="Q4070" i="1"/>
  <c r="A4071" i="1"/>
  <c r="C4071" i="1"/>
  <c r="L4071" i="1"/>
  <c r="M4071" i="1"/>
  <c r="N4071" i="1"/>
  <c r="O4071" i="1"/>
  <c r="P4071" i="1"/>
  <c r="Q4071" i="1"/>
  <c r="A4072" i="1"/>
  <c r="C4072" i="1"/>
  <c r="L4072" i="1"/>
  <c r="M4072" i="1"/>
  <c r="N4072" i="1"/>
  <c r="O4072" i="1"/>
  <c r="P4072" i="1"/>
  <c r="Q4072" i="1"/>
  <c r="A4073" i="1"/>
  <c r="C4073" i="1"/>
  <c r="L4073" i="1"/>
  <c r="M4073" i="1"/>
  <c r="N4073" i="1"/>
  <c r="O4073" i="1"/>
  <c r="P4073" i="1"/>
  <c r="Q4073" i="1"/>
  <c r="A4074" i="1"/>
  <c r="C4074" i="1"/>
  <c r="L4074" i="1"/>
  <c r="M4074" i="1"/>
  <c r="N4074" i="1"/>
  <c r="O4074" i="1"/>
  <c r="P4074" i="1"/>
  <c r="Q4074" i="1"/>
  <c r="A4075" i="1"/>
  <c r="C4075" i="1"/>
  <c r="L4075" i="1"/>
  <c r="M4075" i="1"/>
  <c r="N4075" i="1"/>
  <c r="O4075" i="1"/>
  <c r="P4075" i="1"/>
  <c r="Q4075" i="1"/>
  <c r="A4076" i="1"/>
  <c r="C4076" i="1"/>
  <c r="L4076" i="1"/>
  <c r="M4076" i="1"/>
  <c r="N4076" i="1"/>
  <c r="O4076" i="1"/>
  <c r="P4076" i="1"/>
  <c r="Q4076" i="1"/>
  <c r="A4077" i="1"/>
  <c r="C4077" i="1"/>
  <c r="L4077" i="1"/>
  <c r="M4077" i="1"/>
  <c r="N4077" i="1"/>
  <c r="O4077" i="1"/>
  <c r="P4077" i="1"/>
  <c r="Q4077" i="1"/>
  <c r="A4078" i="1"/>
  <c r="C4078" i="1"/>
  <c r="L4078" i="1"/>
  <c r="M4078" i="1"/>
  <c r="N4078" i="1"/>
  <c r="O4078" i="1"/>
  <c r="P4078" i="1"/>
  <c r="Q4078" i="1"/>
  <c r="A4079" i="1"/>
  <c r="C4079" i="1"/>
  <c r="L4079" i="1"/>
  <c r="M4079" i="1"/>
  <c r="N4079" i="1"/>
  <c r="O4079" i="1"/>
  <c r="P4079" i="1"/>
  <c r="Q4079" i="1"/>
  <c r="A4080" i="1"/>
  <c r="C4080" i="1"/>
  <c r="L4080" i="1"/>
  <c r="M4080" i="1"/>
  <c r="N4080" i="1"/>
  <c r="O4080" i="1"/>
  <c r="P4080" i="1"/>
  <c r="Q4080" i="1"/>
  <c r="A4081" i="1"/>
  <c r="C4081" i="1"/>
  <c r="L4081" i="1"/>
  <c r="M4081" i="1"/>
  <c r="N4081" i="1"/>
  <c r="O4081" i="1"/>
  <c r="P4081" i="1"/>
  <c r="Q4081" i="1"/>
  <c r="A4082" i="1"/>
  <c r="C4082" i="1"/>
  <c r="L4082" i="1"/>
  <c r="M4082" i="1"/>
  <c r="N4082" i="1"/>
  <c r="O4082" i="1"/>
  <c r="P4082" i="1"/>
  <c r="Q4082" i="1"/>
  <c r="A4083" i="1"/>
  <c r="C4083" i="1"/>
  <c r="L4083" i="1"/>
  <c r="M4083" i="1"/>
  <c r="N4083" i="1"/>
  <c r="O4083" i="1"/>
  <c r="P4083" i="1"/>
  <c r="Q4083" i="1"/>
  <c r="A4084" i="1"/>
  <c r="C4084" i="1"/>
  <c r="L4084" i="1"/>
  <c r="M4084" i="1"/>
  <c r="N4084" i="1"/>
  <c r="O4084" i="1"/>
  <c r="P4084" i="1"/>
  <c r="Q4084" i="1"/>
  <c r="A4085" i="1"/>
  <c r="C4085" i="1"/>
  <c r="L4085" i="1"/>
  <c r="M4085" i="1"/>
  <c r="N4085" i="1"/>
  <c r="O4085" i="1"/>
  <c r="P4085" i="1"/>
  <c r="Q4085" i="1"/>
  <c r="A4086" i="1"/>
  <c r="C4086" i="1"/>
  <c r="L4086" i="1"/>
  <c r="M4086" i="1"/>
  <c r="N4086" i="1"/>
  <c r="O4086" i="1"/>
  <c r="P4086" i="1"/>
  <c r="Q4086" i="1"/>
  <c r="A4087" i="1"/>
  <c r="C4087" i="1"/>
  <c r="L4087" i="1"/>
  <c r="M4087" i="1"/>
  <c r="N4087" i="1"/>
  <c r="O4087" i="1"/>
  <c r="P4087" i="1"/>
  <c r="Q4087" i="1"/>
  <c r="A4088" i="1"/>
  <c r="C4088" i="1"/>
  <c r="L4088" i="1"/>
  <c r="M4088" i="1"/>
  <c r="N4088" i="1"/>
  <c r="O4088" i="1"/>
  <c r="P4088" i="1"/>
  <c r="Q4088" i="1"/>
  <c r="A4089" i="1"/>
  <c r="C4089" i="1"/>
  <c r="L4089" i="1"/>
  <c r="M4089" i="1"/>
  <c r="N4089" i="1"/>
  <c r="O4089" i="1"/>
  <c r="P4089" i="1"/>
  <c r="Q4089" i="1"/>
  <c r="A4090" i="1"/>
  <c r="C4090" i="1"/>
  <c r="L4090" i="1"/>
  <c r="M4090" i="1"/>
  <c r="N4090" i="1"/>
  <c r="O4090" i="1"/>
  <c r="P4090" i="1"/>
  <c r="Q4090" i="1"/>
  <c r="A4091" i="1"/>
  <c r="C4091" i="1"/>
  <c r="L4091" i="1"/>
  <c r="M4091" i="1"/>
  <c r="N4091" i="1"/>
  <c r="O4091" i="1"/>
  <c r="P4091" i="1"/>
  <c r="Q4091" i="1"/>
  <c r="A4092" i="1"/>
  <c r="C4092" i="1"/>
  <c r="L4092" i="1"/>
  <c r="M4092" i="1"/>
  <c r="N4092" i="1"/>
  <c r="O4092" i="1"/>
  <c r="P4092" i="1"/>
  <c r="Q4092" i="1"/>
  <c r="A4093" i="1"/>
  <c r="C4093" i="1"/>
  <c r="L4093" i="1"/>
  <c r="M4093" i="1"/>
  <c r="N4093" i="1"/>
  <c r="O4093" i="1"/>
  <c r="P4093" i="1"/>
  <c r="Q4093" i="1"/>
  <c r="A4094" i="1"/>
  <c r="C4094" i="1"/>
  <c r="L4094" i="1"/>
  <c r="M4094" i="1"/>
  <c r="N4094" i="1"/>
  <c r="O4094" i="1"/>
  <c r="P4094" i="1"/>
  <c r="Q4094" i="1"/>
  <c r="A4095" i="1"/>
  <c r="C4095" i="1"/>
  <c r="L4095" i="1"/>
  <c r="M4095" i="1"/>
  <c r="N4095" i="1"/>
  <c r="O4095" i="1"/>
  <c r="P4095" i="1"/>
  <c r="Q4095" i="1"/>
  <c r="A4096" i="1"/>
  <c r="C4096" i="1"/>
  <c r="L4096" i="1"/>
  <c r="M4096" i="1"/>
  <c r="N4096" i="1"/>
  <c r="O4096" i="1"/>
  <c r="P4096" i="1"/>
  <c r="Q4096" i="1"/>
  <c r="A4097" i="1"/>
  <c r="C4097" i="1"/>
  <c r="L4097" i="1"/>
  <c r="M4097" i="1"/>
  <c r="N4097" i="1"/>
  <c r="O4097" i="1"/>
  <c r="P4097" i="1"/>
  <c r="Q4097" i="1"/>
  <c r="A4098" i="1"/>
  <c r="C4098" i="1"/>
  <c r="L4098" i="1"/>
  <c r="M4098" i="1"/>
  <c r="N4098" i="1"/>
  <c r="O4098" i="1"/>
  <c r="P4098" i="1"/>
  <c r="Q4098" i="1"/>
  <c r="A4099" i="1"/>
  <c r="C4099" i="1"/>
  <c r="L4099" i="1"/>
  <c r="M4099" i="1"/>
  <c r="N4099" i="1"/>
  <c r="O4099" i="1"/>
  <c r="P4099" i="1"/>
  <c r="Q4099" i="1"/>
  <c r="A4100" i="1"/>
  <c r="C4100" i="1"/>
  <c r="L4100" i="1"/>
  <c r="M4100" i="1"/>
  <c r="N4100" i="1"/>
  <c r="O4100" i="1"/>
  <c r="P4100" i="1"/>
  <c r="Q4100" i="1"/>
  <c r="A4101" i="1"/>
  <c r="C4101" i="1"/>
  <c r="L4101" i="1"/>
  <c r="M4101" i="1"/>
  <c r="N4101" i="1"/>
  <c r="O4101" i="1"/>
  <c r="P4101" i="1"/>
  <c r="Q4101" i="1"/>
  <c r="A4102" i="1"/>
  <c r="C4102" i="1"/>
  <c r="L4102" i="1"/>
  <c r="M4102" i="1"/>
  <c r="N4102" i="1"/>
  <c r="O4102" i="1"/>
  <c r="P4102" i="1"/>
  <c r="Q4102" i="1"/>
  <c r="A4103" i="1"/>
  <c r="C4103" i="1"/>
  <c r="L4103" i="1"/>
  <c r="M4103" i="1"/>
  <c r="N4103" i="1"/>
  <c r="O4103" i="1"/>
  <c r="P4103" i="1"/>
  <c r="Q4103" i="1"/>
  <c r="A4104" i="1"/>
  <c r="C4104" i="1"/>
  <c r="L4104" i="1"/>
  <c r="M4104" i="1"/>
  <c r="N4104" i="1"/>
  <c r="O4104" i="1"/>
  <c r="P4104" i="1"/>
  <c r="Q4104" i="1"/>
  <c r="A4105" i="1"/>
  <c r="C4105" i="1"/>
  <c r="L4105" i="1"/>
  <c r="M4105" i="1"/>
  <c r="N4105" i="1"/>
  <c r="O4105" i="1"/>
  <c r="P4105" i="1"/>
  <c r="Q4105" i="1"/>
  <c r="A4106" i="1"/>
  <c r="C4106" i="1"/>
  <c r="L4106" i="1"/>
  <c r="M4106" i="1"/>
  <c r="N4106" i="1"/>
  <c r="O4106" i="1"/>
  <c r="P4106" i="1"/>
  <c r="Q4106" i="1"/>
  <c r="A4107" i="1"/>
  <c r="C4107" i="1"/>
  <c r="L4107" i="1"/>
  <c r="M4107" i="1"/>
  <c r="N4107" i="1"/>
  <c r="O4107" i="1"/>
  <c r="P4107" i="1"/>
  <c r="Q4107" i="1"/>
  <c r="A4108" i="1"/>
  <c r="C4108" i="1"/>
  <c r="L4108" i="1"/>
  <c r="M4108" i="1"/>
  <c r="N4108" i="1"/>
  <c r="O4108" i="1"/>
  <c r="P4108" i="1"/>
  <c r="Q4108" i="1"/>
  <c r="A4109" i="1"/>
  <c r="C4109" i="1"/>
  <c r="L4109" i="1"/>
  <c r="M4109" i="1"/>
  <c r="N4109" i="1"/>
  <c r="O4109" i="1"/>
  <c r="P4109" i="1"/>
  <c r="Q4109" i="1"/>
  <c r="A4110" i="1"/>
  <c r="C4110" i="1"/>
  <c r="L4110" i="1"/>
  <c r="M4110" i="1"/>
  <c r="N4110" i="1"/>
  <c r="O4110" i="1"/>
  <c r="P4110" i="1"/>
  <c r="Q4110" i="1"/>
  <c r="A4111" i="1"/>
  <c r="C4111" i="1"/>
  <c r="L4111" i="1"/>
  <c r="M4111" i="1"/>
  <c r="N4111" i="1"/>
  <c r="O4111" i="1"/>
  <c r="P4111" i="1"/>
  <c r="Q4111" i="1"/>
  <c r="A4112" i="1"/>
  <c r="C4112" i="1"/>
  <c r="L4112" i="1"/>
  <c r="M4112" i="1"/>
  <c r="N4112" i="1"/>
  <c r="O4112" i="1"/>
  <c r="P4112" i="1"/>
  <c r="Q4112" i="1"/>
  <c r="A4113" i="1"/>
  <c r="C4113" i="1"/>
  <c r="L4113" i="1"/>
  <c r="M4113" i="1"/>
  <c r="N4113" i="1"/>
  <c r="O4113" i="1"/>
  <c r="P4113" i="1"/>
  <c r="Q4113" i="1"/>
  <c r="A4114" i="1"/>
  <c r="C4114" i="1"/>
  <c r="L4114" i="1"/>
  <c r="M4114" i="1"/>
  <c r="N4114" i="1"/>
  <c r="O4114" i="1"/>
  <c r="P4114" i="1"/>
  <c r="Q4114" i="1"/>
  <c r="A4115" i="1"/>
  <c r="C4115" i="1"/>
  <c r="L4115" i="1"/>
  <c r="M4115" i="1"/>
  <c r="N4115" i="1"/>
  <c r="O4115" i="1"/>
  <c r="P4115" i="1"/>
  <c r="Q4115" i="1"/>
  <c r="A4116" i="1"/>
  <c r="C4116" i="1"/>
  <c r="L4116" i="1"/>
  <c r="M4116" i="1"/>
  <c r="N4116" i="1"/>
  <c r="O4116" i="1"/>
  <c r="P4116" i="1"/>
  <c r="Q4116" i="1"/>
  <c r="A4117" i="1"/>
  <c r="C4117" i="1"/>
  <c r="L4117" i="1"/>
  <c r="M4117" i="1"/>
  <c r="N4117" i="1"/>
  <c r="O4117" i="1"/>
  <c r="P4117" i="1"/>
  <c r="Q4117" i="1"/>
  <c r="A4118" i="1"/>
  <c r="C4118" i="1"/>
  <c r="L4118" i="1"/>
  <c r="M4118" i="1"/>
  <c r="N4118" i="1"/>
  <c r="O4118" i="1"/>
  <c r="P4118" i="1"/>
  <c r="Q4118" i="1"/>
  <c r="A4119" i="1"/>
  <c r="C4119" i="1"/>
  <c r="L4119" i="1"/>
  <c r="M4119" i="1"/>
  <c r="N4119" i="1"/>
  <c r="O4119" i="1"/>
  <c r="P4119" i="1"/>
  <c r="Q4119" i="1"/>
  <c r="A4120" i="1"/>
  <c r="C4120" i="1"/>
  <c r="L4120" i="1"/>
  <c r="M4120" i="1"/>
  <c r="N4120" i="1"/>
  <c r="O4120" i="1"/>
  <c r="P4120" i="1"/>
  <c r="Q4120" i="1"/>
  <c r="A4121" i="1"/>
  <c r="C4121" i="1"/>
  <c r="L4121" i="1"/>
  <c r="M4121" i="1"/>
  <c r="N4121" i="1"/>
  <c r="O4121" i="1"/>
  <c r="P4121" i="1"/>
  <c r="Q4121" i="1"/>
  <c r="A4122" i="1"/>
  <c r="C4122" i="1"/>
  <c r="L4122" i="1"/>
  <c r="M4122" i="1"/>
  <c r="N4122" i="1"/>
  <c r="O4122" i="1"/>
  <c r="P4122" i="1"/>
  <c r="Q4122" i="1"/>
  <c r="A4123" i="1"/>
  <c r="C4123" i="1"/>
  <c r="L4123" i="1"/>
  <c r="M4123" i="1"/>
  <c r="N4123" i="1"/>
  <c r="O4123" i="1"/>
  <c r="P4123" i="1"/>
  <c r="Q4123" i="1"/>
  <c r="A4124" i="1"/>
  <c r="C4124" i="1"/>
  <c r="L4124" i="1"/>
  <c r="M4124" i="1"/>
  <c r="N4124" i="1"/>
  <c r="O4124" i="1"/>
  <c r="P4124" i="1"/>
  <c r="Q4124" i="1"/>
  <c r="A4125" i="1"/>
  <c r="C4125" i="1"/>
  <c r="L4125" i="1"/>
  <c r="M4125" i="1"/>
  <c r="N4125" i="1"/>
  <c r="O4125" i="1"/>
  <c r="P4125" i="1"/>
  <c r="Q4125" i="1"/>
  <c r="A4126" i="1"/>
  <c r="C4126" i="1"/>
  <c r="L4126" i="1"/>
  <c r="M4126" i="1"/>
  <c r="N4126" i="1"/>
  <c r="O4126" i="1"/>
  <c r="P4126" i="1"/>
  <c r="Q4126" i="1"/>
  <c r="A4127" i="1"/>
  <c r="C4127" i="1"/>
  <c r="L4127" i="1"/>
  <c r="M4127" i="1"/>
  <c r="N4127" i="1"/>
  <c r="O4127" i="1"/>
  <c r="P4127" i="1"/>
  <c r="Q4127" i="1"/>
  <c r="A4128" i="1"/>
  <c r="C4128" i="1"/>
  <c r="L4128" i="1"/>
  <c r="M4128" i="1"/>
  <c r="N4128" i="1"/>
  <c r="O4128" i="1"/>
  <c r="P4128" i="1"/>
  <c r="Q4128" i="1"/>
  <c r="A4129" i="1"/>
  <c r="C4129" i="1"/>
  <c r="L4129" i="1"/>
  <c r="M4129" i="1"/>
  <c r="N4129" i="1"/>
  <c r="O4129" i="1"/>
  <c r="P4129" i="1"/>
  <c r="Q4129" i="1"/>
  <c r="A4130" i="1"/>
  <c r="C4130" i="1"/>
  <c r="L4130" i="1"/>
  <c r="M4130" i="1"/>
  <c r="N4130" i="1"/>
  <c r="O4130" i="1"/>
  <c r="P4130" i="1"/>
  <c r="Q4130" i="1"/>
  <c r="A4131" i="1"/>
  <c r="C4131" i="1"/>
  <c r="L4131" i="1"/>
  <c r="M4131" i="1"/>
  <c r="N4131" i="1"/>
  <c r="O4131" i="1"/>
  <c r="P4131" i="1"/>
  <c r="Q4131" i="1"/>
  <c r="A4132" i="1"/>
  <c r="C4132" i="1"/>
  <c r="L4132" i="1"/>
  <c r="M4132" i="1"/>
  <c r="N4132" i="1"/>
  <c r="O4132" i="1"/>
  <c r="P4132" i="1"/>
  <c r="Q4132" i="1"/>
  <c r="A4133" i="1"/>
  <c r="C4133" i="1"/>
  <c r="L4133" i="1"/>
  <c r="M4133" i="1"/>
  <c r="N4133" i="1"/>
  <c r="O4133" i="1"/>
  <c r="P4133" i="1"/>
  <c r="Q4133" i="1"/>
  <c r="A4134" i="1"/>
  <c r="C4134" i="1"/>
  <c r="L4134" i="1"/>
  <c r="M4134" i="1"/>
  <c r="N4134" i="1"/>
  <c r="O4134" i="1"/>
  <c r="P4134" i="1"/>
  <c r="Q4134" i="1"/>
  <c r="A4135" i="1"/>
  <c r="C4135" i="1"/>
  <c r="L4135" i="1"/>
  <c r="M4135" i="1"/>
  <c r="N4135" i="1"/>
  <c r="O4135" i="1"/>
  <c r="P4135" i="1"/>
  <c r="Q4135" i="1"/>
  <c r="A4136" i="1"/>
  <c r="C4136" i="1"/>
  <c r="L4136" i="1"/>
  <c r="M4136" i="1"/>
  <c r="N4136" i="1"/>
  <c r="O4136" i="1"/>
  <c r="P4136" i="1"/>
  <c r="Q4136" i="1"/>
  <c r="A4137" i="1"/>
  <c r="C4137" i="1"/>
  <c r="L4137" i="1"/>
  <c r="M4137" i="1"/>
  <c r="N4137" i="1"/>
  <c r="O4137" i="1"/>
  <c r="P4137" i="1"/>
  <c r="Q4137" i="1"/>
  <c r="A4138" i="1"/>
  <c r="C4138" i="1"/>
  <c r="L4138" i="1"/>
  <c r="M4138" i="1"/>
  <c r="N4138" i="1"/>
  <c r="O4138" i="1"/>
  <c r="P4138" i="1"/>
  <c r="Q4138" i="1"/>
  <c r="A4139" i="1"/>
  <c r="C4139" i="1"/>
  <c r="L4139" i="1"/>
  <c r="M4139" i="1"/>
  <c r="N4139" i="1"/>
  <c r="O4139" i="1"/>
  <c r="P4139" i="1"/>
  <c r="Q4139" i="1"/>
  <c r="A4140" i="1"/>
  <c r="C4140" i="1"/>
  <c r="L4140" i="1"/>
  <c r="M4140" i="1"/>
  <c r="N4140" i="1"/>
  <c r="O4140" i="1"/>
  <c r="P4140" i="1"/>
  <c r="Q4140" i="1"/>
  <c r="A4141" i="1"/>
  <c r="C4141" i="1"/>
  <c r="L4141" i="1"/>
  <c r="M4141" i="1"/>
  <c r="N4141" i="1"/>
  <c r="O4141" i="1"/>
  <c r="P4141" i="1"/>
  <c r="Q4141" i="1"/>
  <c r="A4142" i="1"/>
  <c r="C4142" i="1"/>
  <c r="L4142" i="1"/>
  <c r="M4142" i="1"/>
  <c r="N4142" i="1"/>
  <c r="O4142" i="1"/>
  <c r="P4142" i="1"/>
  <c r="Q4142" i="1"/>
  <c r="A4143" i="1"/>
  <c r="C4143" i="1"/>
  <c r="L4143" i="1"/>
  <c r="M4143" i="1"/>
  <c r="N4143" i="1"/>
  <c r="O4143" i="1"/>
  <c r="P4143" i="1"/>
  <c r="Q4143" i="1"/>
  <c r="A4144" i="1"/>
  <c r="C4144" i="1"/>
  <c r="L4144" i="1"/>
  <c r="M4144" i="1"/>
  <c r="N4144" i="1"/>
  <c r="O4144" i="1"/>
  <c r="P4144" i="1"/>
  <c r="Q4144" i="1"/>
  <c r="A4145" i="1"/>
  <c r="C4145" i="1"/>
  <c r="L4145" i="1"/>
  <c r="M4145" i="1"/>
  <c r="N4145" i="1"/>
  <c r="O4145" i="1"/>
  <c r="P4145" i="1"/>
  <c r="Q4145" i="1"/>
  <c r="A4146" i="1"/>
  <c r="C4146" i="1"/>
  <c r="L4146" i="1"/>
  <c r="M4146" i="1"/>
  <c r="N4146" i="1"/>
  <c r="O4146" i="1"/>
  <c r="P4146" i="1"/>
  <c r="Q4146" i="1"/>
  <c r="A4147" i="1"/>
  <c r="C4147" i="1"/>
  <c r="L4147" i="1"/>
  <c r="M4147" i="1"/>
  <c r="N4147" i="1"/>
  <c r="O4147" i="1"/>
  <c r="P4147" i="1"/>
  <c r="Q4147" i="1"/>
  <c r="A4148" i="1"/>
  <c r="C4148" i="1"/>
  <c r="L4148" i="1"/>
  <c r="M4148" i="1"/>
  <c r="N4148" i="1"/>
  <c r="O4148" i="1"/>
  <c r="P4148" i="1"/>
  <c r="Q4148" i="1"/>
  <c r="A4149" i="1"/>
  <c r="C4149" i="1"/>
  <c r="L4149" i="1"/>
  <c r="M4149" i="1"/>
  <c r="N4149" i="1"/>
  <c r="O4149" i="1"/>
  <c r="P4149" i="1"/>
  <c r="Q4149" i="1"/>
  <c r="A4150" i="1"/>
  <c r="C4150" i="1"/>
  <c r="L4150" i="1"/>
  <c r="M4150" i="1"/>
  <c r="N4150" i="1"/>
  <c r="O4150" i="1"/>
  <c r="P4150" i="1"/>
  <c r="Q4150" i="1"/>
  <c r="A4151" i="1"/>
  <c r="C4151" i="1"/>
  <c r="L4151" i="1"/>
  <c r="M4151" i="1"/>
  <c r="N4151" i="1"/>
  <c r="O4151" i="1"/>
  <c r="P4151" i="1"/>
  <c r="Q4151" i="1"/>
  <c r="A4152" i="1"/>
  <c r="C4152" i="1"/>
  <c r="L4152" i="1"/>
  <c r="M4152" i="1"/>
  <c r="N4152" i="1"/>
  <c r="O4152" i="1"/>
  <c r="P4152" i="1"/>
  <c r="Q4152" i="1"/>
  <c r="A4153" i="1"/>
  <c r="C4153" i="1"/>
  <c r="L4153" i="1"/>
  <c r="M4153" i="1"/>
  <c r="N4153" i="1"/>
  <c r="O4153" i="1"/>
  <c r="P4153" i="1"/>
  <c r="Q4153" i="1"/>
  <c r="A4154" i="1"/>
  <c r="C4154" i="1"/>
  <c r="L4154" i="1"/>
  <c r="M4154" i="1"/>
  <c r="N4154" i="1"/>
  <c r="O4154" i="1"/>
  <c r="P4154" i="1"/>
  <c r="Q4154" i="1"/>
  <c r="A4155" i="1"/>
  <c r="C4155" i="1"/>
  <c r="L4155" i="1"/>
  <c r="M4155" i="1"/>
  <c r="N4155" i="1"/>
  <c r="O4155" i="1"/>
  <c r="P4155" i="1"/>
  <c r="Q4155" i="1"/>
  <c r="A4156" i="1"/>
  <c r="C4156" i="1"/>
  <c r="L4156" i="1"/>
  <c r="M4156" i="1"/>
  <c r="N4156" i="1"/>
  <c r="O4156" i="1"/>
  <c r="P4156" i="1"/>
  <c r="Q4156" i="1"/>
  <c r="A4157" i="1"/>
  <c r="C4157" i="1"/>
  <c r="L4157" i="1"/>
  <c r="M4157" i="1"/>
  <c r="N4157" i="1"/>
  <c r="O4157" i="1"/>
  <c r="P4157" i="1"/>
  <c r="Q4157" i="1"/>
  <c r="A4158" i="1"/>
  <c r="C4158" i="1"/>
  <c r="L4158" i="1"/>
  <c r="M4158" i="1"/>
  <c r="N4158" i="1"/>
  <c r="O4158" i="1"/>
  <c r="P4158" i="1"/>
  <c r="Q4158" i="1"/>
  <c r="A4159" i="1"/>
  <c r="C4159" i="1"/>
  <c r="L4159" i="1"/>
  <c r="M4159" i="1"/>
  <c r="N4159" i="1"/>
  <c r="O4159" i="1"/>
  <c r="P4159" i="1"/>
  <c r="Q4159" i="1"/>
  <c r="A4160" i="1"/>
  <c r="C4160" i="1"/>
  <c r="L4160" i="1"/>
  <c r="M4160" i="1"/>
  <c r="N4160" i="1"/>
  <c r="O4160" i="1"/>
  <c r="P4160" i="1"/>
  <c r="Q4160" i="1"/>
  <c r="A4161" i="1"/>
  <c r="C4161" i="1"/>
  <c r="L4161" i="1"/>
  <c r="M4161" i="1"/>
  <c r="N4161" i="1"/>
  <c r="O4161" i="1"/>
  <c r="P4161" i="1"/>
  <c r="Q4161" i="1"/>
  <c r="A4162" i="1"/>
  <c r="C4162" i="1"/>
  <c r="L4162" i="1"/>
  <c r="M4162" i="1"/>
  <c r="N4162" i="1"/>
  <c r="O4162" i="1"/>
  <c r="P4162" i="1"/>
  <c r="Q4162" i="1"/>
  <c r="A4163" i="1"/>
  <c r="C4163" i="1"/>
  <c r="L4163" i="1"/>
  <c r="M4163" i="1"/>
  <c r="N4163" i="1"/>
  <c r="O4163" i="1"/>
  <c r="P4163" i="1"/>
  <c r="Q4163" i="1"/>
  <c r="A4164" i="1"/>
  <c r="C4164" i="1"/>
  <c r="L4164" i="1"/>
  <c r="M4164" i="1"/>
  <c r="N4164" i="1"/>
  <c r="O4164" i="1"/>
  <c r="P4164" i="1"/>
  <c r="Q4164" i="1"/>
  <c r="A4165" i="1"/>
  <c r="C4165" i="1"/>
  <c r="L4165" i="1"/>
  <c r="M4165" i="1"/>
  <c r="N4165" i="1"/>
  <c r="O4165" i="1"/>
  <c r="P4165" i="1"/>
  <c r="Q4165" i="1"/>
  <c r="A4166" i="1"/>
  <c r="C4166" i="1"/>
  <c r="L4166" i="1"/>
  <c r="M4166" i="1"/>
  <c r="N4166" i="1"/>
  <c r="O4166" i="1"/>
  <c r="P4166" i="1"/>
  <c r="Q4166" i="1"/>
  <c r="A4167" i="1"/>
  <c r="C4167" i="1"/>
  <c r="L4167" i="1"/>
  <c r="M4167" i="1"/>
  <c r="N4167" i="1"/>
  <c r="O4167" i="1"/>
  <c r="P4167" i="1"/>
  <c r="Q4167" i="1"/>
  <c r="A4168" i="1"/>
  <c r="C4168" i="1"/>
  <c r="L4168" i="1"/>
  <c r="M4168" i="1"/>
  <c r="N4168" i="1"/>
  <c r="O4168" i="1"/>
  <c r="P4168" i="1"/>
  <c r="Q4168" i="1"/>
  <c r="A4169" i="1"/>
  <c r="C4169" i="1"/>
  <c r="L4169" i="1"/>
  <c r="M4169" i="1"/>
  <c r="N4169" i="1"/>
  <c r="O4169" i="1"/>
  <c r="P4169" i="1"/>
  <c r="Q4169" i="1"/>
  <c r="A4170" i="1"/>
  <c r="C4170" i="1"/>
  <c r="L4170" i="1"/>
  <c r="M4170" i="1"/>
  <c r="N4170" i="1"/>
  <c r="O4170" i="1"/>
  <c r="P4170" i="1"/>
  <c r="Q4170" i="1"/>
  <c r="A4171" i="1"/>
  <c r="C4171" i="1"/>
  <c r="L4171" i="1"/>
  <c r="M4171" i="1"/>
  <c r="N4171" i="1"/>
  <c r="O4171" i="1"/>
  <c r="P4171" i="1"/>
  <c r="Q4171" i="1"/>
  <c r="A4172" i="1"/>
  <c r="C4172" i="1"/>
  <c r="L4172" i="1"/>
  <c r="M4172" i="1"/>
  <c r="N4172" i="1"/>
  <c r="O4172" i="1"/>
  <c r="P4172" i="1"/>
  <c r="Q4172" i="1"/>
  <c r="A4173" i="1"/>
  <c r="C4173" i="1"/>
  <c r="L4173" i="1"/>
  <c r="M4173" i="1"/>
  <c r="N4173" i="1"/>
  <c r="O4173" i="1"/>
  <c r="P4173" i="1"/>
  <c r="Q4173" i="1"/>
  <c r="A4174" i="1"/>
  <c r="C4174" i="1"/>
  <c r="L4174" i="1"/>
  <c r="M4174" i="1"/>
  <c r="N4174" i="1"/>
  <c r="O4174" i="1"/>
  <c r="P4174" i="1"/>
  <c r="Q4174" i="1"/>
  <c r="A4175" i="1"/>
  <c r="C4175" i="1"/>
  <c r="L4175" i="1"/>
  <c r="M4175" i="1"/>
  <c r="N4175" i="1"/>
  <c r="O4175" i="1"/>
  <c r="P4175" i="1"/>
  <c r="Q4175" i="1"/>
  <c r="A4176" i="1"/>
  <c r="C4176" i="1"/>
  <c r="L4176" i="1"/>
  <c r="M4176" i="1"/>
  <c r="N4176" i="1"/>
  <c r="O4176" i="1"/>
  <c r="P4176" i="1"/>
  <c r="Q4176" i="1"/>
  <c r="A4177" i="1"/>
  <c r="C4177" i="1"/>
  <c r="L4177" i="1"/>
  <c r="M4177" i="1"/>
  <c r="N4177" i="1"/>
  <c r="O4177" i="1"/>
  <c r="P4177" i="1"/>
  <c r="Q4177" i="1"/>
  <c r="A4178" i="1"/>
  <c r="C4178" i="1"/>
  <c r="L4178" i="1"/>
  <c r="M4178" i="1"/>
  <c r="N4178" i="1"/>
  <c r="O4178" i="1"/>
  <c r="P4178" i="1"/>
  <c r="Q4178" i="1"/>
  <c r="A4179" i="1"/>
  <c r="C4179" i="1"/>
  <c r="L4179" i="1"/>
  <c r="M4179" i="1"/>
  <c r="N4179" i="1"/>
  <c r="O4179" i="1"/>
  <c r="P4179" i="1"/>
  <c r="Q4179" i="1"/>
  <c r="A4180" i="1"/>
  <c r="C4180" i="1"/>
  <c r="L4180" i="1"/>
  <c r="M4180" i="1"/>
  <c r="N4180" i="1"/>
  <c r="O4180" i="1"/>
  <c r="P4180" i="1"/>
  <c r="Q4180" i="1"/>
  <c r="A4181" i="1"/>
  <c r="C4181" i="1"/>
  <c r="L4181" i="1"/>
  <c r="M4181" i="1"/>
  <c r="N4181" i="1"/>
  <c r="O4181" i="1"/>
  <c r="P4181" i="1"/>
  <c r="Q4181" i="1"/>
  <c r="A4182" i="1"/>
  <c r="C4182" i="1"/>
  <c r="L4182" i="1"/>
  <c r="M4182" i="1"/>
  <c r="N4182" i="1"/>
  <c r="O4182" i="1"/>
  <c r="P4182" i="1"/>
  <c r="Q4182" i="1"/>
  <c r="A4183" i="1"/>
  <c r="C4183" i="1"/>
  <c r="L4183" i="1"/>
  <c r="M4183" i="1"/>
  <c r="N4183" i="1"/>
  <c r="O4183" i="1"/>
  <c r="P4183" i="1"/>
  <c r="Q4183" i="1"/>
  <c r="A4184" i="1"/>
  <c r="C4184" i="1"/>
  <c r="L4184" i="1"/>
  <c r="M4184" i="1"/>
  <c r="N4184" i="1"/>
  <c r="O4184" i="1"/>
  <c r="P4184" i="1"/>
  <c r="Q4184" i="1"/>
  <c r="A4185" i="1"/>
  <c r="C4185" i="1"/>
  <c r="L4185" i="1"/>
  <c r="M4185" i="1"/>
  <c r="N4185" i="1"/>
  <c r="O4185" i="1"/>
  <c r="P4185" i="1"/>
  <c r="Q4185" i="1"/>
  <c r="A4186" i="1"/>
  <c r="C4186" i="1"/>
  <c r="L4186" i="1"/>
  <c r="M4186" i="1"/>
  <c r="N4186" i="1"/>
  <c r="O4186" i="1"/>
  <c r="P4186" i="1"/>
  <c r="Q4186" i="1"/>
  <c r="A4187" i="1"/>
  <c r="C4187" i="1"/>
  <c r="L4187" i="1"/>
  <c r="M4187" i="1"/>
  <c r="N4187" i="1"/>
  <c r="O4187" i="1"/>
  <c r="P4187" i="1"/>
  <c r="Q4187" i="1"/>
  <c r="A4188" i="1"/>
  <c r="C4188" i="1"/>
  <c r="L4188" i="1"/>
  <c r="M4188" i="1"/>
  <c r="N4188" i="1"/>
  <c r="O4188" i="1"/>
  <c r="P4188" i="1"/>
  <c r="Q4188" i="1"/>
  <c r="A4189" i="1"/>
  <c r="C4189" i="1"/>
  <c r="L4189" i="1"/>
  <c r="M4189" i="1"/>
  <c r="N4189" i="1"/>
  <c r="O4189" i="1"/>
  <c r="P4189" i="1"/>
  <c r="Q4189" i="1"/>
  <c r="A4190" i="1"/>
  <c r="C4190" i="1"/>
  <c r="L4190" i="1"/>
  <c r="M4190" i="1"/>
  <c r="N4190" i="1"/>
  <c r="O4190" i="1"/>
  <c r="P4190" i="1"/>
  <c r="Q4190" i="1"/>
  <c r="A4191" i="1"/>
  <c r="C4191" i="1"/>
  <c r="L4191" i="1"/>
  <c r="M4191" i="1"/>
  <c r="N4191" i="1"/>
  <c r="O4191" i="1"/>
  <c r="P4191" i="1"/>
  <c r="Q4191" i="1"/>
  <c r="A4192" i="1"/>
  <c r="C4192" i="1"/>
  <c r="L4192" i="1"/>
  <c r="M4192" i="1"/>
  <c r="N4192" i="1"/>
  <c r="O4192" i="1"/>
  <c r="P4192" i="1"/>
  <c r="Q4192" i="1"/>
  <c r="A4193" i="1"/>
  <c r="C4193" i="1"/>
  <c r="L4193" i="1"/>
  <c r="M4193" i="1"/>
  <c r="N4193" i="1"/>
  <c r="O4193" i="1"/>
  <c r="P4193" i="1"/>
  <c r="Q4193" i="1"/>
  <c r="A4194" i="1"/>
  <c r="C4194" i="1"/>
  <c r="L4194" i="1"/>
  <c r="M4194" i="1"/>
  <c r="N4194" i="1"/>
  <c r="O4194" i="1"/>
  <c r="P4194" i="1"/>
  <c r="Q4194" i="1"/>
  <c r="A4195" i="1"/>
  <c r="C4195" i="1"/>
  <c r="L4195" i="1"/>
  <c r="M4195" i="1"/>
  <c r="N4195" i="1"/>
  <c r="O4195" i="1"/>
  <c r="P4195" i="1"/>
  <c r="Q4195" i="1"/>
  <c r="A4196" i="1"/>
  <c r="C4196" i="1"/>
  <c r="L4196" i="1"/>
  <c r="M4196" i="1"/>
  <c r="N4196" i="1"/>
  <c r="O4196" i="1"/>
  <c r="P4196" i="1"/>
  <c r="Q4196" i="1"/>
  <c r="A4197" i="1"/>
  <c r="C4197" i="1"/>
  <c r="L4197" i="1"/>
  <c r="M4197" i="1"/>
  <c r="N4197" i="1"/>
  <c r="O4197" i="1"/>
  <c r="P4197" i="1"/>
  <c r="Q4197" i="1"/>
  <c r="A4198" i="1"/>
  <c r="C4198" i="1"/>
  <c r="L4198" i="1"/>
  <c r="M4198" i="1"/>
  <c r="N4198" i="1"/>
  <c r="O4198" i="1"/>
  <c r="P4198" i="1"/>
  <c r="Q4198" i="1"/>
  <c r="A4199" i="1"/>
  <c r="C4199" i="1"/>
  <c r="L4199" i="1"/>
  <c r="M4199" i="1"/>
  <c r="N4199" i="1"/>
  <c r="O4199" i="1"/>
  <c r="P4199" i="1"/>
  <c r="Q4199" i="1"/>
  <c r="A4200" i="1"/>
  <c r="C4200" i="1"/>
  <c r="L4200" i="1"/>
  <c r="M4200" i="1"/>
  <c r="N4200" i="1"/>
  <c r="O4200" i="1"/>
  <c r="P4200" i="1"/>
  <c r="Q4200" i="1"/>
  <c r="A4201" i="1"/>
  <c r="C4201" i="1"/>
  <c r="L4201" i="1"/>
  <c r="M4201" i="1"/>
  <c r="N4201" i="1"/>
  <c r="O4201" i="1"/>
  <c r="P4201" i="1"/>
  <c r="Q4201" i="1"/>
  <c r="A4202" i="1"/>
  <c r="C4202" i="1"/>
  <c r="L4202" i="1"/>
  <c r="M4202" i="1"/>
  <c r="N4202" i="1"/>
  <c r="O4202" i="1"/>
  <c r="P4202" i="1"/>
  <c r="Q4202" i="1"/>
  <c r="A4203" i="1"/>
  <c r="C4203" i="1"/>
  <c r="L4203" i="1"/>
  <c r="M4203" i="1"/>
  <c r="N4203" i="1"/>
  <c r="O4203" i="1"/>
  <c r="P4203" i="1"/>
  <c r="Q4203" i="1"/>
  <c r="A4204" i="1"/>
  <c r="C4204" i="1"/>
  <c r="L4204" i="1"/>
  <c r="M4204" i="1"/>
  <c r="N4204" i="1"/>
  <c r="O4204" i="1"/>
  <c r="P4204" i="1"/>
  <c r="Q4204" i="1"/>
  <c r="A4205" i="1"/>
  <c r="C4205" i="1"/>
  <c r="L4205" i="1"/>
  <c r="M4205" i="1"/>
  <c r="N4205" i="1"/>
  <c r="O4205" i="1"/>
  <c r="P4205" i="1"/>
  <c r="Q4205" i="1"/>
  <c r="A4206" i="1"/>
  <c r="C4206" i="1"/>
  <c r="L4206" i="1"/>
  <c r="M4206" i="1"/>
  <c r="N4206" i="1"/>
  <c r="O4206" i="1"/>
  <c r="P4206" i="1"/>
  <c r="Q4206" i="1"/>
  <c r="A4207" i="1"/>
  <c r="C4207" i="1"/>
  <c r="L4207" i="1"/>
  <c r="M4207" i="1"/>
  <c r="N4207" i="1"/>
  <c r="O4207" i="1"/>
  <c r="P4207" i="1"/>
  <c r="Q4207" i="1"/>
  <c r="A4208" i="1"/>
  <c r="C4208" i="1"/>
  <c r="L4208" i="1"/>
  <c r="M4208" i="1"/>
  <c r="N4208" i="1"/>
  <c r="O4208" i="1"/>
  <c r="P4208" i="1"/>
  <c r="Q4208" i="1"/>
  <c r="A4209" i="1"/>
  <c r="C4209" i="1"/>
  <c r="L4209" i="1"/>
  <c r="M4209" i="1"/>
  <c r="N4209" i="1"/>
  <c r="O4209" i="1"/>
  <c r="P4209" i="1"/>
  <c r="Q4209" i="1"/>
  <c r="A4210" i="1"/>
  <c r="C4210" i="1"/>
  <c r="L4210" i="1"/>
  <c r="M4210" i="1"/>
  <c r="N4210" i="1"/>
  <c r="O4210" i="1"/>
  <c r="P4210" i="1"/>
  <c r="Q4210" i="1"/>
  <c r="A4211" i="1"/>
  <c r="C4211" i="1"/>
  <c r="L4211" i="1"/>
  <c r="M4211" i="1"/>
  <c r="N4211" i="1"/>
  <c r="O4211" i="1"/>
  <c r="P4211" i="1"/>
  <c r="Q4211" i="1"/>
  <c r="A4212" i="1"/>
  <c r="C4212" i="1"/>
  <c r="L4212" i="1"/>
  <c r="M4212" i="1"/>
  <c r="N4212" i="1"/>
  <c r="O4212" i="1"/>
  <c r="P4212" i="1"/>
  <c r="Q4212" i="1"/>
  <c r="A4213" i="1"/>
  <c r="C4213" i="1"/>
  <c r="L4213" i="1"/>
  <c r="M4213" i="1"/>
  <c r="N4213" i="1"/>
  <c r="O4213" i="1"/>
  <c r="P4213" i="1"/>
  <c r="Q4213" i="1"/>
  <c r="A4214" i="1"/>
  <c r="C4214" i="1"/>
  <c r="L4214" i="1"/>
  <c r="M4214" i="1"/>
  <c r="N4214" i="1"/>
  <c r="O4214" i="1"/>
  <c r="P4214" i="1"/>
  <c r="Q4214" i="1"/>
  <c r="A4215" i="1"/>
  <c r="C4215" i="1"/>
  <c r="L4215" i="1"/>
  <c r="M4215" i="1"/>
  <c r="N4215" i="1"/>
  <c r="O4215" i="1"/>
  <c r="P4215" i="1"/>
  <c r="Q4215" i="1"/>
  <c r="A4216" i="1"/>
  <c r="C4216" i="1"/>
  <c r="L4216" i="1"/>
  <c r="M4216" i="1"/>
  <c r="N4216" i="1"/>
  <c r="O4216" i="1"/>
  <c r="P4216" i="1"/>
  <c r="Q4216" i="1"/>
  <c r="A4217" i="1"/>
  <c r="C4217" i="1"/>
  <c r="L4217" i="1"/>
  <c r="M4217" i="1"/>
  <c r="N4217" i="1"/>
  <c r="O4217" i="1"/>
  <c r="P4217" i="1"/>
  <c r="Q4217" i="1"/>
  <c r="A4218" i="1"/>
  <c r="C4218" i="1"/>
  <c r="L4218" i="1"/>
  <c r="M4218" i="1"/>
  <c r="N4218" i="1"/>
  <c r="O4218" i="1"/>
  <c r="P4218" i="1"/>
  <c r="Q4218" i="1"/>
  <c r="A4219" i="1"/>
  <c r="C4219" i="1"/>
  <c r="L4219" i="1"/>
  <c r="M4219" i="1"/>
  <c r="N4219" i="1"/>
  <c r="O4219" i="1"/>
  <c r="P4219" i="1"/>
  <c r="Q4219" i="1"/>
  <c r="A4220" i="1"/>
  <c r="C4220" i="1"/>
  <c r="L4220" i="1"/>
  <c r="M4220" i="1"/>
  <c r="N4220" i="1"/>
  <c r="O4220" i="1"/>
  <c r="P4220" i="1"/>
  <c r="Q4220" i="1"/>
  <c r="A4221" i="1"/>
  <c r="C4221" i="1"/>
  <c r="L4221" i="1"/>
  <c r="M4221" i="1"/>
  <c r="N4221" i="1"/>
  <c r="O4221" i="1"/>
  <c r="P4221" i="1"/>
  <c r="Q4221" i="1"/>
  <c r="A4222" i="1"/>
  <c r="C4222" i="1"/>
  <c r="L4222" i="1"/>
  <c r="M4222" i="1"/>
  <c r="N4222" i="1"/>
  <c r="O4222" i="1"/>
  <c r="P4222" i="1"/>
  <c r="Q4222" i="1"/>
  <c r="A4223" i="1"/>
  <c r="C4223" i="1"/>
  <c r="L4223" i="1"/>
  <c r="M4223" i="1"/>
  <c r="N4223" i="1"/>
  <c r="O4223" i="1"/>
  <c r="P4223" i="1"/>
  <c r="Q4223" i="1"/>
  <c r="A4224" i="1"/>
  <c r="C4224" i="1"/>
  <c r="L4224" i="1"/>
  <c r="M4224" i="1"/>
  <c r="N4224" i="1"/>
  <c r="O4224" i="1"/>
  <c r="P4224" i="1"/>
  <c r="Q4224" i="1"/>
  <c r="A4225" i="1"/>
  <c r="C4225" i="1"/>
  <c r="L4225" i="1"/>
  <c r="M4225" i="1"/>
  <c r="N4225" i="1"/>
  <c r="O4225" i="1"/>
  <c r="P4225" i="1"/>
  <c r="Q4225" i="1"/>
  <c r="A4226" i="1"/>
  <c r="C4226" i="1"/>
  <c r="L4226" i="1"/>
  <c r="M4226" i="1"/>
  <c r="N4226" i="1"/>
  <c r="O4226" i="1"/>
  <c r="P4226" i="1"/>
  <c r="Q4226" i="1"/>
  <c r="A4227" i="1"/>
  <c r="C4227" i="1"/>
  <c r="L4227" i="1"/>
  <c r="M4227" i="1"/>
  <c r="N4227" i="1"/>
  <c r="O4227" i="1"/>
  <c r="P4227" i="1"/>
  <c r="Q4227" i="1"/>
  <c r="A4228" i="1"/>
  <c r="C4228" i="1"/>
  <c r="L4228" i="1"/>
  <c r="M4228" i="1"/>
  <c r="N4228" i="1"/>
  <c r="O4228" i="1"/>
  <c r="P4228" i="1"/>
  <c r="Q4228" i="1"/>
  <c r="A4229" i="1"/>
  <c r="C4229" i="1"/>
  <c r="L4229" i="1"/>
  <c r="M4229" i="1"/>
  <c r="N4229" i="1"/>
  <c r="O4229" i="1"/>
  <c r="P4229" i="1"/>
  <c r="Q4229" i="1"/>
  <c r="A4230" i="1"/>
  <c r="C4230" i="1"/>
  <c r="L4230" i="1"/>
  <c r="M4230" i="1"/>
  <c r="N4230" i="1"/>
  <c r="O4230" i="1"/>
  <c r="P4230" i="1"/>
  <c r="Q4230" i="1"/>
  <c r="A4231" i="1"/>
  <c r="C4231" i="1"/>
  <c r="L4231" i="1"/>
  <c r="M4231" i="1"/>
  <c r="N4231" i="1"/>
  <c r="O4231" i="1"/>
  <c r="P4231" i="1"/>
  <c r="Q4231" i="1"/>
  <c r="A4232" i="1"/>
  <c r="C4232" i="1"/>
  <c r="L4232" i="1"/>
  <c r="M4232" i="1"/>
  <c r="N4232" i="1"/>
  <c r="O4232" i="1"/>
  <c r="P4232" i="1"/>
  <c r="Q4232" i="1"/>
  <c r="A4233" i="1"/>
  <c r="C4233" i="1"/>
  <c r="L4233" i="1"/>
  <c r="M4233" i="1"/>
  <c r="N4233" i="1"/>
  <c r="O4233" i="1"/>
  <c r="P4233" i="1"/>
  <c r="Q4233" i="1"/>
  <c r="A4234" i="1"/>
  <c r="C4234" i="1"/>
  <c r="L4234" i="1"/>
  <c r="M4234" i="1"/>
  <c r="N4234" i="1"/>
  <c r="O4234" i="1"/>
  <c r="P4234" i="1"/>
  <c r="Q4234" i="1"/>
  <c r="A4235" i="1"/>
  <c r="C4235" i="1"/>
  <c r="L4235" i="1"/>
  <c r="M4235" i="1"/>
  <c r="N4235" i="1"/>
  <c r="O4235" i="1"/>
  <c r="P4235" i="1"/>
  <c r="Q4235" i="1"/>
  <c r="A4236" i="1"/>
  <c r="C4236" i="1"/>
  <c r="L4236" i="1"/>
  <c r="M4236" i="1"/>
  <c r="N4236" i="1"/>
  <c r="O4236" i="1"/>
  <c r="P4236" i="1"/>
  <c r="Q4236" i="1"/>
  <c r="A4237" i="1"/>
  <c r="C4237" i="1"/>
  <c r="L4237" i="1"/>
  <c r="M4237" i="1"/>
  <c r="N4237" i="1"/>
  <c r="O4237" i="1"/>
  <c r="P4237" i="1"/>
  <c r="Q4237" i="1"/>
  <c r="A4238" i="1"/>
  <c r="C4238" i="1"/>
  <c r="L4238" i="1"/>
  <c r="M4238" i="1"/>
  <c r="N4238" i="1"/>
  <c r="O4238" i="1"/>
  <c r="P4238" i="1"/>
  <c r="Q4238" i="1"/>
  <c r="A4239" i="1"/>
  <c r="C4239" i="1"/>
  <c r="L4239" i="1"/>
  <c r="M4239" i="1"/>
  <c r="N4239" i="1"/>
  <c r="O4239" i="1"/>
  <c r="P4239" i="1"/>
  <c r="Q4239" i="1"/>
  <c r="A4240" i="1"/>
  <c r="C4240" i="1"/>
  <c r="L4240" i="1"/>
  <c r="M4240" i="1"/>
  <c r="N4240" i="1"/>
  <c r="O4240" i="1"/>
  <c r="P4240" i="1"/>
  <c r="Q4240" i="1"/>
  <c r="A4241" i="1"/>
  <c r="C4241" i="1"/>
  <c r="L4241" i="1"/>
  <c r="M4241" i="1"/>
  <c r="N4241" i="1"/>
  <c r="O4241" i="1"/>
  <c r="P4241" i="1"/>
  <c r="Q4241" i="1"/>
  <c r="A4242" i="1"/>
  <c r="C4242" i="1"/>
  <c r="L4242" i="1"/>
  <c r="M4242" i="1"/>
  <c r="N4242" i="1"/>
  <c r="O4242" i="1"/>
  <c r="P4242" i="1"/>
  <c r="Q4242" i="1"/>
  <c r="A4243" i="1"/>
  <c r="C4243" i="1"/>
  <c r="L4243" i="1"/>
  <c r="M4243" i="1"/>
  <c r="N4243" i="1"/>
  <c r="O4243" i="1"/>
  <c r="P4243" i="1"/>
  <c r="Q4243" i="1"/>
  <c r="A4244" i="1"/>
  <c r="C4244" i="1"/>
  <c r="L4244" i="1"/>
  <c r="M4244" i="1"/>
  <c r="N4244" i="1"/>
  <c r="O4244" i="1"/>
  <c r="P4244" i="1"/>
  <c r="Q4244" i="1"/>
  <c r="A4245" i="1"/>
  <c r="C4245" i="1"/>
  <c r="L4245" i="1"/>
  <c r="M4245" i="1"/>
  <c r="N4245" i="1"/>
  <c r="O4245" i="1"/>
  <c r="P4245" i="1"/>
  <c r="Q4245" i="1"/>
  <c r="A4246" i="1"/>
  <c r="C4246" i="1"/>
  <c r="L4246" i="1"/>
  <c r="M4246" i="1"/>
  <c r="N4246" i="1"/>
  <c r="O4246" i="1"/>
  <c r="P4246" i="1"/>
  <c r="Q4246" i="1"/>
  <c r="A4247" i="1"/>
  <c r="C4247" i="1"/>
  <c r="L4247" i="1"/>
  <c r="M4247" i="1"/>
  <c r="N4247" i="1"/>
  <c r="O4247" i="1"/>
  <c r="P4247" i="1"/>
  <c r="Q4247" i="1"/>
  <c r="A4248" i="1"/>
  <c r="C4248" i="1"/>
  <c r="L4248" i="1"/>
  <c r="M4248" i="1"/>
  <c r="N4248" i="1"/>
  <c r="O4248" i="1"/>
  <c r="P4248" i="1"/>
  <c r="Q4248" i="1"/>
  <c r="A4249" i="1"/>
  <c r="C4249" i="1"/>
  <c r="L4249" i="1"/>
  <c r="M4249" i="1"/>
  <c r="N4249" i="1"/>
  <c r="O4249" i="1"/>
  <c r="P4249" i="1"/>
  <c r="Q4249" i="1"/>
  <c r="A4250" i="1"/>
  <c r="C4250" i="1"/>
  <c r="L4250" i="1"/>
  <c r="M4250" i="1"/>
  <c r="N4250" i="1"/>
  <c r="O4250" i="1"/>
  <c r="P4250" i="1"/>
  <c r="Q4250" i="1"/>
  <c r="A4251" i="1"/>
  <c r="C4251" i="1"/>
  <c r="L4251" i="1"/>
  <c r="M4251" i="1"/>
  <c r="N4251" i="1"/>
  <c r="O4251" i="1"/>
  <c r="P4251" i="1"/>
  <c r="Q4251" i="1"/>
  <c r="A4252" i="1"/>
  <c r="C4252" i="1"/>
  <c r="L4252" i="1"/>
  <c r="M4252" i="1"/>
  <c r="N4252" i="1"/>
  <c r="O4252" i="1"/>
  <c r="P4252" i="1"/>
  <c r="Q4252" i="1"/>
  <c r="A4253" i="1"/>
  <c r="C4253" i="1"/>
  <c r="L4253" i="1"/>
  <c r="M4253" i="1"/>
  <c r="N4253" i="1"/>
  <c r="O4253" i="1"/>
  <c r="P4253" i="1"/>
  <c r="Q4253" i="1"/>
  <c r="A4254" i="1"/>
  <c r="C4254" i="1"/>
  <c r="L4254" i="1"/>
  <c r="M4254" i="1"/>
  <c r="N4254" i="1"/>
  <c r="O4254" i="1"/>
  <c r="P4254" i="1"/>
  <c r="Q4254" i="1"/>
  <c r="A4255" i="1"/>
  <c r="C4255" i="1"/>
  <c r="L4255" i="1"/>
  <c r="M4255" i="1"/>
  <c r="N4255" i="1"/>
  <c r="O4255" i="1"/>
  <c r="P4255" i="1"/>
  <c r="Q4255" i="1"/>
  <c r="A4256" i="1"/>
  <c r="C4256" i="1"/>
  <c r="L4256" i="1"/>
  <c r="M4256" i="1"/>
  <c r="N4256" i="1"/>
  <c r="O4256" i="1"/>
  <c r="P4256" i="1"/>
  <c r="Q4256" i="1"/>
  <c r="A4257" i="1"/>
  <c r="C4257" i="1"/>
  <c r="L4257" i="1"/>
  <c r="M4257" i="1"/>
  <c r="N4257" i="1"/>
  <c r="O4257" i="1"/>
  <c r="P4257" i="1"/>
  <c r="Q4257" i="1"/>
  <c r="A4258" i="1"/>
  <c r="C4258" i="1"/>
  <c r="L4258" i="1"/>
  <c r="M4258" i="1"/>
  <c r="N4258" i="1"/>
  <c r="O4258" i="1"/>
  <c r="P4258" i="1"/>
  <c r="Q4258" i="1"/>
  <c r="A4259" i="1"/>
  <c r="C4259" i="1"/>
  <c r="L4259" i="1"/>
  <c r="M4259" i="1"/>
  <c r="N4259" i="1"/>
  <c r="O4259" i="1"/>
  <c r="P4259" i="1"/>
  <c r="Q4259" i="1"/>
  <c r="A4260" i="1"/>
  <c r="C4260" i="1"/>
  <c r="L4260" i="1"/>
  <c r="M4260" i="1"/>
  <c r="N4260" i="1"/>
  <c r="O4260" i="1"/>
  <c r="P4260" i="1"/>
  <c r="Q4260" i="1"/>
  <c r="A4261" i="1"/>
  <c r="C4261" i="1"/>
  <c r="L4261" i="1"/>
  <c r="M4261" i="1"/>
  <c r="N4261" i="1"/>
  <c r="O4261" i="1"/>
  <c r="P4261" i="1"/>
  <c r="Q4261" i="1"/>
  <c r="A4262" i="1"/>
  <c r="C4262" i="1"/>
  <c r="L4262" i="1"/>
  <c r="M4262" i="1"/>
  <c r="N4262" i="1"/>
  <c r="O4262" i="1"/>
  <c r="P4262" i="1"/>
  <c r="Q4262" i="1"/>
  <c r="A4263" i="1"/>
  <c r="C4263" i="1"/>
  <c r="L4263" i="1"/>
  <c r="M4263" i="1"/>
  <c r="N4263" i="1"/>
  <c r="O4263" i="1"/>
  <c r="P4263" i="1"/>
  <c r="Q4263" i="1"/>
  <c r="A4264" i="1"/>
  <c r="C4264" i="1"/>
  <c r="L4264" i="1"/>
  <c r="M4264" i="1"/>
  <c r="N4264" i="1"/>
  <c r="O4264" i="1"/>
  <c r="P4264" i="1"/>
  <c r="Q4264" i="1"/>
  <c r="A4265" i="1"/>
  <c r="C4265" i="1"/>
  <c r="L4265" i="1"/>
  <c r="M4265" i="1"/>
  <c r="N4265" i="1"/>
  <c r="O4265" i="1"/>
  <c r="P4265" i="1"/>
  <c r="Q4265" i="1"/>
  <c r="A4266" i="1"/>
  <c r="C4266" i="1"/>
  <c r="L4266" i="1"/>
  <c r="M4266" i="1"/>
  <c r="N4266" i="1"/>
  <c r="O4266" i="1"/>
  <c r="P4266" i="1"/>
  <c r="Q4266" i="1"/>
  <c r="A4267" i="1"/>
  <c r="C4267" i="1"/>
  <c r="L4267" i="1"/>
  <c r="M4267" i="1"/>
  <c r="N4267" i="1"/>
  <c r="O4267" i="1"/>
  <c r="P4267" i="1"/>
  <c r="Q4267" i="1"/>
  <c r="A4268" i="1"/>
  <c r="C4268" i="1"/>
  <c r="L4268" i="1"/>
  <c r="M4268" i="1"/>
  <c r="N4268" i="1"/>
  <c r="O4268" i="1"/>
  <c r="P4268" i="1"/>
  <c r="Q4268" i="1"/>
  <c r="A4269" i="1"/>
  <c r="C4269" i="1"/>
  <c r="L4269" i="1"/>
  <c r="M4269" i="1"/>
  <c r="N4269" i="1"/>
  <c r="O4269" i="1"/>
  <c r="P4269" i="1"/>
  <c r="Q4269" i="1"/>
  <c r="A4270" i="1"/>
  <c r="C4270" i="1"/>
  <c r="L4270" i="1"/>
  <c r="M4270" i="1"/>
  <c r="N4270" i="1"/>
  <c r="O4270" i="1"/>
  <c r="P4270" i="1"/>
  <c r="Q4270" i="1"/>
  <c r="A4271" i="1"/>
  <c r="C4271" i="1"/>
  <c r="L4271" i="1"/>
  <c r="M4271" i="1"/>
  <c r="N4271" i="1"/>
  <c r="O4271" i="1"/>
  <c r="P4271" i="1"/>
  <c r="Q4271" i="1"/>
  <c r="A4272" i="1"/>
  <c r="C4272" i="1"/>
  <c r="L4272" i="1"/>
  <c r="M4272" i="1"/>
  <c r="N4272" i="1"/>
  <c r="O4272" i="1"/>
  <c r="P4272" i="1"/>
  <c r="Q4272" i="1"/>
  <c r="A4273" i="1"/>
  <c r="C4273" i="1"/>
  <c r="L4273" i="1"/>
  <c r="M4273" i="1"/>
  <c r="N4273" i="1"/>
  <c r="O4273" i="1"/>
  <c r="P4273" i="1"/>
  <c r="Q4273" i="1"/>
  <c r="A4274" i="1"/>
  <c r="C4274" i="1"/>
  <c r="L4274" i="1"/>
  <c r="M4274" i="1"/>
  <c r="N4274" i="1"/>
  <c r="O4274" i="1"/>
  <c r="P4274" i="1"/>
  <c r="Q4274" i="1"/>
  <c r="A4275" i="1"/>
  <c r="C4275" i="1"/>
  <c r="L4275" i="1"/>
  <c r="M4275" i="1"/>
  <c r="N4275" i="1"/>
  <c r="O4275" i="1"/>
  <c r="P4275" i="1"/>
  <c r="Q4275" i="1"/>
  <c r="A4276" i="1"/>
  <c r="C4276" i="1"/>
  <c r="L4276" i="1"/>
  <c r="M4276" i="1"/>
  <c r="N4276" i="1"/>
  <c r="O4276" i="1"/>
  <c r="P4276" i="1"/>
  <c r="Q4276" i="1"/>
  <c r="A4277" i="1"/>
  <c r="C4277" i="1"/>
  <c r="L4277" i="1"/>
  <c r="M4277" i="1"/>
  <c r="N4277" i="1"/>
  <c r="O4277" i="1"/>
  <c r="P4277" i="1"/>
  <c r="Q4277" i="1"/>
  <c r="A4278" i="1"/>
  <c r="C4278" i="1"/>
  <c r="L4278" i="1"/>
  <c r="M4278" i="1"/>
  <c r="N4278" i="1"/>
  <c r="O4278" i="1"/>
  <c r="P4278" i="1"/>
  <c r="Q4278" i="1"/>
  <c r="A4279" i="1"/>
  <c r="C4279" i="1"/>
  <c r="L4279" i="1"/>
  <c r="M4279" i="1"/>
  <c r="N4279" i="1"/>
  <c r="O4279" i="1"/>
  <c r="P4279" i="1"/>
  <c r="Q4279" i="1"/>
  <c r="A4280" i="1"/>
  <c r="C4280" i="1"/>
  <c r="L4280" i="1"/>
  <c r="M4280" i="1"/>
  <c r="N4280" i="1"/>
  <c r="O4280" i="1"/>
  <c r="P4280" i="1"/>
  <c r="Q4280" i="1"/>
  <c r="A4281" i="1"/>
  <c r="C4281" i="1"/>
  <c r="L4281" i="1"/>
  <c r="M4281" i="1"/>
  <c r="N4281" i="1"/>
  <c r="O4281" i="1"/>
  <c r="P4281" i="1"/>
  <c r="Q4281" i="1"/>
  <c r="A4282" i="1"/>
  <c r="C4282" i="1"/>
  <c r="L4282" i="1"/>
  <c r="M4282" i="1"/>
  <c r="N4282" i="1"/>
  <c r="O4282" i="1"/>
  <c r="P4282" i="1"/>
  <c r="Q4282" i="1"/>
  <c r="A4283" i="1"/>
  <c r="C4283" i="1"/>
  <c r="L4283" i="1"/>
  <c r="M4283" i="1"/>
  <c r="N4283" i="1"/>
  <c r="O4283" i="1"/>
  <c r="P4283" i="1"/>
  <c r="Q4283" i="1"/>
  <c r="A4284" i="1"/>
  <c r="C4284" i="1"/>
  <c r="L4284" i="1"/>
  <c r="M4284" i="1"/>
  <c r="N4284" i="1"/>
  <c r="O4284" i="1"/>
  <c r="P4284" i="1"/>
  <c r="Q4284" i="1"/>
  <c r="A4285" i="1"/>
  <c r="C4285" i="1"/>
  <c r="L4285" i="1"/>
  <c r="M4285" i="1"/>
  <c r="N4285" i="1"/>
  <c r="O4285" i="1"/>
  <c r="P4285" i="1"/>
  <c r="Q4285" i="1"/>
  <c r="A4286" i="1"/>
  <c r="C4286" i="1"/>
  <c r="L4286" i="1"/>
  <c r="M4286" i="1"/>
  <c r="N4286" i="1"/>
  <c r="O4286" i="1"/>
  <c r="P4286" i="1"/>
  <c r="Q4286" i="1"/>
  <c r="A4287" i="1"/>
  <c r="C4287" i="1"/>
  <c r="L4287" i="1"/>
  <c r="M4287" i="1"/>
  <c r="N4287" i="1"/>
  <c r="O4287" i="1"/>
  <c r="P4287" i="1"/>
  <c r="Q4287" i="1"/>
  <c r="A4288" i="1"/>
  <c r="C4288" i="1"/>
  <c r="L4288" i="1"/>
  <c r="M4288" i="1"/>
  <c r="N4288" i="1"/>
  <c r="O4288" i="1"/>
  <c r="P4288" i="1"/>
  <c r="Q4288" i="1"/>
  <c r="A4289" i="1"/>
  <c r="C4289" i="1"/>
  <c r="L4289" i="1"/>
  <c r="M4289" i="1"/>
  <c r="N4289" i="1"/>
  <c r="O4289" i="1"/>
  <c r="P4289" i="1"/>
  <c r="Q4289" i="1"/>
  <c r="A4290" i="1"/>
  <c r="C4290" i="1"/>
  <c r="L4290" i="1"/>
  <c r="M4290" i="1"/>
  <c r="N4290" i="1"/>
  <c r="O4290" i="1"/>
  <c r="P4290" i="1"/>
  <c r="Q4290" i="1"/>
  <c r="A4291" i="1"/>
  <c r="C4291" i="1"/>
  <c r="L4291" i="1"/>
  <c r="M4291" i="1"/>
  <c r="N4291" i="1"/>
  <c r="O4291" i="1"/>
  <c r="P4291" i="1"/>
  <c r="Q4291" i="1"/>
  <c r="A4292" i="1"/>
  <c r="C4292" i="1"/>
  <c r="L4292" i="1"/>
  <c r="M4292" i="1"/>
  <c r="N4292" i="1"/>
  <c r="O4292" i="1"/>
  <c r="P4292" i="1"/>
  <c r="Q4292" i="1"/>
  <c r="A4293" i="1"/>
  <c r="C4293" i="1"/>
  <c r="L4293" i="1"/>
  <c r="M4293" i="1"/>
  <c r="N4293" i="1"/>
  <c r="O4293" i="1"/>
  <c r="P4293" i="1"/>
  <c r="Q4293" i="1"/>
  <c r="A4294" i="1"/>
  <c r="C4294" i="1"/>
  <c r="L4294" i="1"/>
  <c r="M4294" i="1"/>
  <c r="N4294" i="1"/>
  <c r="O4294" i="1"/>
  <c r="P4294" i="1"/>
  <c r="Q4294" i="1"/>
  <c r="A4295" i="1"/>
  <c r="C4295" i="1"/>
  <c r="L4295" i="1"/>
  <c r="M4295" i="1"/>
  <c r="N4295" i="1"/>
  <c r="O4295" i="1"/>
  <c r="P4295" i="1"/>
  <c r="Q4295" i="1"/>
  <c r="A4296" i="1"/>
  <c r="C4296" i="1"/>
  <c r="L4296" i="1"/>
  <c r="M4296" i="1"/>
  <c r="N4296" i="1"/>
  <c r="O4296" i="1"/>
  <c r="P4296" i="1"/>
  <c r="Q4296" i="1"/>
  <c r="A4297" i="1"/>
  <c r="C4297" i="1"/>
  <c r="L4297" i="1"/>
  <c r="M4297" i="1"/>
  <c r="N4297" i="1"/>
  <c r="O4297" i="1"/>
  <c r="P4297" i="1"/>
  <c r="Q4297" i="1"/>
  <c r="A4298" i="1"/>
  <c r="C4298" i="1"/>
  <c r="L4298" i="1"/>
  <c r="M4298" i="1"/>
  <c r="N4298" i="1"/>
  <c r="O4298" i="1"/>
  <c r="P4298" i="1"/>
  <c r="Q4298" i="1"/>
  <c r="A4299" i="1"/>
  <c r="C4299" i="1"/>
  <c r="L4299" i="1"/>
  <c r="M4299" i="1"/>
  <c r="N4299" i="1"/>
  <c r="O4299" i="1"/>
  <c r="P4299" i="1"/>
  <c r="Q4299" i="1"/>
  <c r="A4300" i="1"/>
  <c r="C4300" i="1"/>
  <c r="L4300" i="1"/>
  <c r="M4300" i="1"/>
  <c r="N4300" i="1"/>
  <c r="O4300" i="1"/>
  <c r="P4300" i="1"/>
  <c r="Q4300" i="1"/>
  <c r="A4301" i="1"/>
  <c r="C4301" i="1"/>
  <c r="L4301" i="1"/>
  <c r="M4301" i="1"/>
  <c r="N4301" i="1"/>
  <c r="O4301" i="1"/>
  <c r="P4301" i="1"/>
  <c r="Q4301" i="1"/>
  <c r="A4302" i="1"/>
  <c r="C4302" i="1"/>
  <c r="L4302" i="1"/>
  <c r="M4302" i="1"/>
  <c r="N4302" i="1"/>
  <c r="O4302" i="1"/>
  <c r="P4302" i="1"/>
  <c r="Q4302" i="1"/>
  <c r="A4303" i="1"/>
  <c r="C4303" i="1"/>
  <c r="L4303" i="1"/>
  <c r="M4303" i="1"/>
  <c r="N4303" i="1"/>
  <c r="O4303" i="1"/>
  <c r="P4303" i="1"/>
  <c r="Q4303" i="1"/>
  <c r="A4304" i="1"/>
  <c r="C4304" i="1"/>
  <c r="L4304" i="1"/>
  <c r="M4304" i="1"/>
  <c r="N4304" i="1"/>
  <c r="O4304" i="1"/>
  <c r="P4304" i="1"/>
  <c r="Q4304" i="1"/>
  <c r="A4305" i="1"/>
  <c r="C4305" i="1"/>
  <c r="L4305" i="1"/>
  <c r="M4305" i="1"/>
  <c r="N4305" i="1"/>
  <c r="O4305" i="1"/>
  <c r="P4305" i="1"/>
  <c r="Q4305" i="1"/>
  <c r="A4306" i="1"/>
  <c r="C4306" i="1"/>
  <c r="L4306" i="1"/>
  <c r="M4306" i="1"/>
  <c r="N4306" i="1"/>
  <c r="O4306" i="1"/>
  <c r="P4306" i="1"/>
  <c r="Q4306" i="1"/>
  <c r="A4307" i="1"/>
  <c r="C4307" i="1"/>
  <c r="L4307" i="1"/>
  <c r="M4307" i="1"/>
  <c r="N4307" i="1"/>
  <c r="O4307" i="1"/>
  <c r="P4307" i="1"/>
  <c r="Q4307" i="1"/>
  <c r="A4308" i="1"/>
  <c r="C4308" i="1"/>
  <c r="L4308" i="1"/>
  <c r="M4308" i="1"/>
  <c r="N4308" i="1"/>
  <c r="O4308" i="1"/>
  <c r="P4308" i="1"/>
  <c r="Q4308" i="1"/>
  <c r="A4309" i="1"/>
  <c r="C4309" i="1"/>
  <c r="L4309" i="1"/>
  <c r="M4309" i="1"/>
  <c r="N4309" i="1"/>
  <c r="O4309" i="1"/>
  <c r="P4309" i="1"/>
  <c r="Q4309" i="1"/>
  <c r="A4310" i="1"/>
  <c r="C4310" i="1"/>
  <c r="L4310" i="1"/>
  <c r="M4310" i="1"/>
  <c r="N4310" i="1"/>
  <c r="O4310" i="1"/>
  <c r="P4310" i="1"/>
  <c r="Q4310" i="1"/>
  <c r="A4311" i="1"/>
  <c r="C4311" i="1"/>
  <c r="L4311" i="1"/>
  <c r="M4311" i="1"/>
  <c r="N4311" i="1"/>
  <c r="O4311" i="1"/>
  <c r="P4311" i="1"/>
  <c r="Q4311" i="1"/>
  <c r="A4312" i="1"/>
  <c r="C4312" i="1"/>
  <c r="L4312" i="1"/>
  <c r="M4312" i="1"/>
  <c r="N4312" i="1"/>
  <c r="O4312" i="1"/>
  <c r="P4312" i="1"/>
  <c r="Q4312" i="1"/>
  <c r="A4313" i="1"/>
  <c r="C4313" i="1"/>
  <c r="L4313" i="1"/>
  <c r="M4313" i="1"/>
  <c r="N4313" i="1"/>
  <c r="O4313" i="1"/>
  <c r="P4313" i="1"/>
  <c r="Q4313" i="1"/>
  <c r="A4314" i="1"/>
  <c r="C4314" i="1"/>
  <c r="L4314" i="1"/>
  <c r="M4314" i="1"/>
  <c r="N4314" i="1"/>
  <c r="O4314" i="1"/>
  <c r="P4314" i="1"/>
  <c r="Q4314" i="1"/>
  <c r="A4315" i="1"/>
  <c r="C4315" i="1"/>
  <c r="L4315" i="1"/>
  <c r="M4315" i="1"/>
  <c r="N4315" i="1"/>
  <c r="O4315" i="1"/>
  <c r="P4315" i="1"/>
  <c r="Q4315" i="1"/>
  <c r="A4316" i="1"/>
  <c r="C4316" i="1"/>
  <c r="L4316" i="1"/>
  <c r="M4316" i="1"/>
  <c r="N4316" i="1"/>
  <c r="O4316" i="1"/>
  <c r="P4316" i="1"/>
  <c r="Q4316" i="1"/>
  <c r="A4317" i="1"/>
  <c r="C4317" i="1"/>
  <c r="L4317" i="1"/>
  <c r="M4317" i="1"/>
  <c r="N4317" i="1"/>
  <c r="O4317" i="1"/>
  <c r="P4317" i="1"/>
  <c r="Q4317" i="1"/>
  <c r="A4318" i="1"/>
  <c r="C4318" i="1"/>
  <c r="L4318" i="1"/>
  <c r="M4318" i="1"/>
  <c r="N4318" i="1"/>
  <c r="O4318" i="1"/>
  <c r="P4318" i="1"/>
  <c r="Q4318" i="1"/>
  <c r="A4319" i="1"/>
  <c r="C4319" i="1"/>
  <c r="L4319" i="1"/>
  <c r="M4319" i="1"/>
  <c r="N4319" i="1"/>
  <c r="O4319" i="1"/>
  <c r="P4319" i="1"/>
  <c r="Q4319" i="1"/>
  <c r="A4320" i="1"/>
  <c r="C4320" i="1"/>
  <c r="L4320" i="1"/>
  <c r="M4320" i="1"/>
  <c r="N4320" i="1"/>
  <c r="O4320" i="1"/>
  <c r="P4320" i="1"/>
  <c r="Q4320" i="1"/>
  <c r="A4321" i="1"/>
  <c r="C4321" i="1"/>
  <c r="L4321" i="1"/>
  <c r="M4321" i="1"/>
  <c r="N4321" i="1"/>
  <c r="O4321" i="1"/>
  <c r="P4321" i="1"/>
  <c r="Q4321" i="1"/>
  <c r="A4322" i="1"/>
  <c r="C4322" i="1"/>
  <c r="L4322" i="1"/>
  <c r="M4322" i="1"/>
  <c r="N4322" i="1"/>
  <c r="O4322" i="1"/>
  <c r="P4322" i="1"/>
  <c r="Q4322" i="1"/>
  <c r="A4323" i="1"/>
  <c r="C4323" i="1"/>
  <c r="L4323" i="1"/>
  <c r="M4323" i="1"/>
  <c r="N4323" i="1"/>
  <c r="O4323" i="1"/>
  <c r="P4323" i="1"/>
  <c r="Q4323" i="1"/>
  <c r="A4324" i="1"/>
  <c r="C4324" i="1"/>
  <c r="L4324" i="1"/>
  <c r="M4324" i="1"/>
  <c r="N4324" i="1"/>
  <c r="O4324" i="1"/>
  <c r="P4324" i="1"/>
  <c r="Q4324" i="1"/>
  <c r="A4325" i="1"/>
  <c r="C4325" i="1"/>
  <c r="L4325" i="1"/>
  <c r="M4325" i="1"/>
  <c r="N4325" i="1"/>
  <c r="O4325" i="1"/>
  <c r="P4325" i="1"/>
  <c r="Q4325" i="1"/>
  <c r="A4326" i="1"/>
  <c r="C4326" i="1"/>
  <c r="L4326" i="1"/>
  <c r="M4326" i="1"/>
  <c r="N4326" i="1"/>
  <c r="O4326" i="1"/>
  <c r="P4326" i="1"/>
  <c r="Q4326" i="1"/>
  <c r="A4327" i="1"/>
  <c r="C4327" i="1"/>
  <c r="L4327" i="1"/>
  <c r="M4327" i="1"/>
  <c r="N4327" i="1"/>
  <c r="O4327" i="1"/>
  <c r="P4327" i="1"/>
  <c r="Q4327" i="1"/>
  <c r="A4328" i="1"/>
  <c r="C4328" i="1"/>
  <c r="L4328" i="1"/>
  <c r="M4328" i="1"/>
  <c r="N4328" i="1"/>
  <c r="O4328" i="1"/>
  <c r="P4328" i="1"/>
  <c r="Q4328" i="1"/>
  <c r="A4329" i="1"/>
  <c r="C4329" i="1"/>
  <c r="L4329" i="1"/>
  <c r="M4329" i="1"/>
  <c r="N4329" i="1"/>
  <c r="O4329" i="1"/>
  <c r="P4329" i="1"/>
  <c r="Q4329" i="1"/>
  <c r="A4330" i="1"/>
  <c r="C4330" i="1"/>
  <c r="L4330" i="1"/>
  <c r="M4330" i="1"/>
  <c r="N4330" i="1"/>
  <c r="O4330" i="1"/>
  <c r="P4330" i="1"/>
  <c r="Q4330" i="1"/>
  <c r="A4331" i="1"/>
  <c r="C4331" i="1"/>
  <c r="L4331" i="1"/>
  <c r="M4331" i="1"/>
  <c r="N4331" i="1"/>
  <c r="O4331" i="1"/>
  <c r="P4331" i="1"/>
  <c r="Q4331" i="1"/>
  <c r="A4332" i="1"/>
  <c r="C4332" i="1"/>
  <c r="L4332" i="1"/>
  <c r="M4332" i="1"/>
  <c r="N4332" i="1"/>
  <c r="O4332" i="1"/>
  <c r="P4332" i="1"/>
  <c r="Q4332" i="1"/>
  <c r="A4333" i="1"/>
  <c r="C4333" i="1"/>
  <c r="L4333" i="1"/>
  <c r="M4333" i="1"/>
  <c r="N4333" i="1"/>
  <c r="O4333" i="1"/>
  <c r="P4333" i="1"/>
  <c r="Q4333" i="1"/>
  <c r="A4334" i="1"/>
  <c r="C4334" i="1"/>
  <c r="L4334" i="1"/>
  <c r="M4334" i="1"/>
  <c r="N4334" i="1"/>
  <c r="O4334" i="1"/>
  <c r="P4334" i="1"/>
  <c r="Q4334" i="1"/>
  <c r="A4335" i="1"/>
  <c r="C4335" i="1"/>
  <c r="L4335" i="1"/>
  <c r="M4335" i="1"/>
  <c r="N4335" i="1"/>
  <c r="O4335" i="1"/>
  <c r="P4335" i="1"/>
  <c r="Q4335" i="1"/>
  <c r="A4336" i="1"/>
  <c r="C4336" i="1"/>
  <c r="L4336" i="1"/>
  <c r="M4336" i="1"/>
  <c r="N4336" i="1"/>
  <c r="O4336" i="1"/>
  <c r="P4336" i="1"/>
  <c r="Q4336" i="1"/>
  <c r="A4337" i="1"/>
  <c r="C4337" i="1"/>
  <c r="L4337" i="1"/>
  <c r="M4337" i="1"/>
  <c r="N4337" i="1"/>
  <c r="O4337" i="1"/>
  <c r="P4337" i="1"/>
  <c r="Q4337" i="1"/>
  <c r="A4338" i="1"/>
  <c r="C4338" i="1"/>
  <c r="L4338" i="1"/>
  <c r="M4338" i="1"/>
  <c r="N4338" i="1"/>
  <c r="O4338" i="1"/>
  <c r="P4338" i="1"/>
  <c r="Q4338" i="1"/>
  <c r="A4339" i="1"/>
  <c r="C4339" i="1"/>
  <c r="L4339" i="1"/>
  <c r="M4339" i="1"/>
  <c r="N4339" i="1"/>
  <c r="O4339" i="1"/>
  <c r="P4339" i="1"/>
  <c r="Q4339" i="1"/>
  <c r="A4340" i="1"/>
  <c r="C4340" i="1"/>
  <c r="L4340" i="1"/>
  <c r="M4340" i="1"/>
  <c r="N4340" i="1"/>
  <c r="O4340" i="1"/>
  <c r="P4340" i="1"/>
  <c r="Q4340" i="1"/>
  <c r="A4341" i="1"/>
  <c r="C4341" i="1"/>
  <c r="L4341" i="1"/>
  <c r="M4341" i="1"/>
  <c r="N4341" i="1"/>
  <c r="O4341" i="1"/>
  <c r="P4341" i="1"/>
  <c r="Q4341" i="1"/>
  <c r="A4342" i="1"/>
  <c r="C4342" i="1"/>
  <c r="L4342" i="1"/>
  <c r="M4342" i="1"/>
  <c r="N4342" i="1"/>
  <c r="O4342" i="1"/>
  <c r="P4342" i="1"/>
  <c r="Q4342" i="1"/>
  <c r="A4343" i="1"/>
  <c r="C4343" i="1"/>
  <c r="L4343" i="1"/>
  <c r="M4343" i="1"/>
  <c r="N4343" i="1"/>
  <c r="O4343" i="1"/>
  <c r="P4343" i="1"/>
  <c r="Q4343" i="1"/>
  <c r="A4344" i="1"/>
  <c r="C4344" i="1"/>
  <c r="L4344" i="1"/>
  <c r="M4344" i="1"/>
  <c r="N4344" i="1"/>
  <c r="O4344" i="1"/>
  <c r="P4344" i="1"/>
  <c r="Q4344" i="1"/>
  <c r="A4345" i="1"/>
  <c r="C4345" i="1"/>
  <c r="L4345" i="1"/>
  <c r="M4345" i="1"/>
  <c r="N4345" i="1"/>
  <c r="O4345" i="1"/>
  <c r="P4345" i="1"/>
  <c r="Q4345" i="1"/>
  <c r="A4346" i="1"/>
  <c r="C4346" i="1"/>
  <c r="L4346" i="1"/>
  <c r="M4346" i="1"/>
  <c r="N4346" i="1"/>
  <c r="O4346" i="1"/>
  <c r="P4346" i="1"/>
  <c r="Q4346" i="1"/>
  <c r="A4347" i="1"/>
  <c r="C4347" i="1"/>
  <c r="L4347" i="1"/>
  <c r="M4347" i="1"/>
  <c r="N4347" i="1"/>
  <c r="O4347" i="1"/>
  <c r="P4347" i="1"/>
  <c r="Q4347" i="1"/>
  <c r="A4348" i="1"/>
  <c r="C4348" i="1"/>
  <c r="L4348" i="1"/>
  <c r="M4348" i="1"/>
  <c r="N4348" i="1"/>
  <c r="O4348" i="1"/>
  <c r="P4348" i="1"/>
  <c r="Q4348" i="1"/>
  <c r="A4349" i="1"/>
  <c r="C4349" i="1"/>
  <c r="L4349" i="1"/>
  <c r="M4349" i="1"/>
  <c r="N4349" i="1"/>
  <c r="O4349" i="1"/>
  <c r="P4349" i="1"/>
  <c r="Q4349" i="1"/>
  <c r="A4350" i="1"/>
  <c r="C4350" i="1"/>
  <c r="L4350" i="1"/>
  <c r="M4350" i="1"/>
  <c r="N4350" i="1"/>
  <c r="O4350" i="1"/>
  <c r="P4350" i="1"/>
  <c r="Q4350" i="1"/>
  <c r="A4351" i="1"/>
  <c r="C4351" i="1"/>
  <c r="L4351" i="1"/>
  <c r="M4351" i="1"/>
  <c r="N4351" i="1"/>
  <c r="O4351" i="1"/>
  <c r="P4351" i="1"/>
  <c r="Q4351" i="1"/>
  <c r="A4352" i="1"/>
  <c r="C4352" i="1"/>
  <c r="L4352" i="1"/>
  <c r="M4352" i="1"/>
  <c r="N4352" i="1"/>
  <c r="O4352" i="1"/>
  <c r="P4352" i="1"/>
  <c r="Q4352" i="1"/>
  <c r="A4353" i="1"/>
  <c r="C4353" i="1"/>
  <c r="L4353" i="1"/>
  <c r="M4353" i="1"/>
  <c r="N4353" i="1"/>
  <c r="O4353" i="1"/>
  <c r="P4353" i="1"/>
  <c r="Q4353" i="1"/>
  <c r="A4354" i="1"/>
  <c r="C4354" i="1"/>
  <c r="L4354" i="1"/>
  <c r="M4354" i="1"/>
  <c r="N4354" i="1"/>
  <c r="O4354" i="1"/>
  <c r="P4354" i="1"/>
  <c r="Q4354" i="1"/>
  <c r="A4355" i="1"/>
  <c r="C4355" i="1"/>
  <c r="L4355" i="1"/>
  <c r="M4355" i="1"/>
  <c r="N4355" i="1"/>
  <c r="O4355" i="1"/>
  <c r="P4355" i="1"/>
  <c r="Q4355" i="1"/>
  <c r="A4356" i="1"/>
  <c r="C4356" i="1"/>
  <c r="L4356" i="1"/>
  <c r="M4356" i="1"/>
  <c r="N4356" i="1"/>
  <c r="O4356" i="1"/>
  <c r="P4356" i="1"/>
  <c r="Q4356" i="1"/>
  <c r="A4357" i="1"/>
  <c r="C4357" i="1"/>
  <c r="L4357" i="1"/>
  <c r="M4357" i="1"/>
  <c r="N4357" i="1"/>
  <c r="O4357" i="1"/>
  <c r="P4357" i="1"/>
  <c r="Q4357" i="1"/>
  <c r="A4358" i="1"/>
  <c r="C4358" i="1"/>
  <c r="L4358" i="1"/>
  <c r="M4358" i="1"/>
  <c r="N4358" i="1"/>
  <c r="O4358" i="1"/>
  <c r="P4358" i="1"/>
  <c r="Q4358" i="1"/>
  <c r="A4359" i="1"/>
  <c r="C4359" i="1"/>
  <c r="L4359" i="1"/>
  <c r="M4359" i="1"/>
  <c r="N4359" i="1"/>
  <c r="O4359" i="1"/>
  <c r="P4359" i="1"/>
  <c r="Q4359" i="1"/>
  <c r="A4360" i="1"/>
  <c r="C4360" i="1"/>
  <c r="L4360" i="1"/>
  <c r="M4360" i="1"/>
  <c r="N4360" i="1"/>
  <c r="O4360" i="1"/>
  <c r="P4360" i="1"/>
  <c r="Q4360" i="1"/>
  <c r="A4361" i="1"/>
  <c r="C4361" i="1"/>
  <c r="L4361" i="1"/>
  <c r="M4361" i="1"/>
  <c r="N4361" i="1"/>
  <c r="O4361" i="1"/>
  <c r="P4361" i="1"/>
  <c r="Q4361" i="1"/>
  <c r="A4362" i="1"/>
  <c r="C4362" i="1"/>
  <c r="L4362" i="1"/>
  <c r="M4362" i="1"/>
  <c r="N4362" i="1"/>
  <c r="O4362" i="1"/>
  <c r="P4362" i="1"/>
  <c r="Q4362" i="1"/>
  <c r="A4363" i="1"/>
  <c r="C4363" i="1"/>
  <c r="L4363" i="1"/>
  <c r="M4363" i="1"/>
  <c r="N4363" i="1"/>
  <c r="O4363" i="1"/>
  <c r="P4363" i="1"/>
  <c r="Q4363" i="1"/>
  <c r="A4364" i="1"/>
  <c r="C4364" i="1"/>
  <c r="L4364" i="1"/>
  <c r="M4364" i="1"/>
  <c r="N4364" i="1"/>
  <c r="O4364" i="1"/>
  <c r="P4364" i="1"/>
  <c r="Q4364" i="1"/>
  <c r="A4365" i="1"/>
  <c r="C4365" i="1"/>
  <c r="L4365" i="1"/>
  <c r="M4365" i="1"/>
  <c r="N4365" i="1"/>
  <c r="O4365" i="1"/>
  <c r="P4365" i="1"/>
  <c r="Q4365" i="1"/>
  <c r="A4366" i="1"/>
  <c r="C4366" i="1"/>
  <c r="L4366" i="1"/>
  <c r="M4366" i="1"/>
  <c r="N4366" i="1"/>
  <c r="O4366" i="1"/>
  <c r="P4366" i="1"/>
  <c r="Q4366" i="1"/>
  <c r="A4367" i="1"/>
  <c r="C4367" i="1"/>
  <c r="L4367" i="1"/>
  <c r="M4367" i="1"/>
  <c r="N4367" i="1"/>
  <c r="O4367" i="1"/>
  <c r="P4367" i="1"/>
  <c r="Q4367" i="1"/>
  <c r="A4368" i="1"/>
  <c r="C4368" i="1"/>
  <c r="L4368" i="1"/>
  <c r="M4368" i="1"/>
  <c r="N4368" i="1"/>
  <c r="O4368" i="1"/>
  <c r="P4368" i="1"/>
  <c r="Q4368" i="1"/>
  <c r="A4369" i="1"/>
  <c r="C4369" i="1"/>
  <c r="L4369" i="1"/>
  <c r="M4369" i="1"/>
  <c r="N4369" i="1"/>
  <c r="O4369" i="1"/>
  <c r="P4369" i="1"/>
  <c r="Q4369" i="1"/>
  <c r="A4370" i="1"/>
  <c r="C4370" i="1"/>
  <c r="L4370" i="1"/>
  <c r="M4370" i="1"/>
  <c r="N4370" i="1"/>
  <c r="O4370" i="1"/>
  <c r="P4370" i="1"/>
  <c r="Q4370" i="1"/>
  <c r="A4371" i="1"/>
  <c r="C4371" i="1"/>
  <c r="L4371" i="1"/>
  <c r="M4371" i="1"/>
  <c r="N4371" i="1"/>
  <c r="O4371" i="1"/>
  <c r="P4371" i="1"/>
  <c r="Q4371" i="1"/>
  <c r="A4372" i="1"/>
  <c r="C4372" i="1"/>
  <c r="L4372" i="1"/>
  <c r="M4372" i="1"/>
  <c r="N4372" i="1"/>
  <c r="O4372" i="1"/>
  <c r="P4372" i="1"/>
  <c r="Q4372" i="1"/>
  <c r="A4373" i="1"/>
  <c r="C4373" i="1"/>
  <c r="L4373" i="1"/>
  <c r="M4373" i="1"/>
  <c r="N4373" i="1"/>
  <c r="O4373" i="1"/>
  <c r="P4373" i="1"/>
  <c r="Q4373" i="1"/>
  <c r="A4374" i="1"/>
  <c r="C4374" i="1"/>
  <c r="L4374" i="1"/>
  <c r="M4374" i="1"/>
  <c r="N4374" i="1"/>
  <c r="O4374" i="1"/>
  <c r="P4374" i="1"/>
  <c r="Q4374" i="1"/>
  <c r="A4375" i="1"/>
  <c r="C4375" i="1"/>
  <c r="L4375" i="1"/>
  <c r="M4375" i="1"/>
  <c r="N4375" i="1"/>
  <c r="O4375" i="1"/>
  <c r="P4375" i="1"/>
  <c r="Q4375" i="1"/>
  <c r="A4376" i="1"/>
  <c r="C4376" i="1"/>
  <c r="L4376" i="1"/>
  <c r="M4376" i="1"/>
  <c r="N4376" i="1"/>
  <c r="O4376" i="1"/>
  <c r="P4376" i="1"/>
  <c r="Q4376" i="1"/>
  <c r="A4377" i="1"/>
  <c r="C4377" i="1"/>
  <c r="L4377" i="1"/>
  <c r="M4377" i="1"/>
  <c r="N4377" i="1"/>
  <c r="O4377" i="1"/>
  <c r="P4377" i="1"/>
  <c r="Q4377" i="1"/>
  <c r="A4378" i="1"/>
  <c r="C4378" i="1"/>
  <c r="L4378" i="1"/>
  <c r="M4378" i="1"/>
  <c r="N4378" i="1"/>
  <c r="O4378" i="1"/>
  <c r="P4378" i="1"/>
  <c r="Q4378" i="1"/>
  <c r="A4379" i="1"/>
  <c r="C4379" i="1"/>
  <c r="L4379" i="1"/>
  <c r="M4379" i="1"/>
  <c r="N4379" i="1"/>
  <c r="O4379" i="1"/>
  <c r="P4379" i="1"/>
  <c r="Q4379" i="1"/>
  <c r="A4380" i="1"/>
  <c r="C4380" i="1"/>
  <c r="L4380" i="1"/>
  <c r="M4380" i="1"/>
  <c r="N4380" i="1"/>
  <c r="O4380" i="1"/>
  <c r="P4380" i="1"/>
  <c r="Q4380" i="1"/>
  <c r="A4381" i="1"/>
  <c r="C4381" i="1"/>
  <c r="L4381" i="1"/>
  <c r="M4381" i="1"/>
  <c r="N4381" i="1"/>
  <c r="O4381" i="1"/>
  <c r="P4381" i="1"/>
  <c r="Q4381" i="1"/>
  <c r="A4382" i="1"/>
  <c r="C4382" i="1"/>
  <c r="L4382" i="1"/>
  <c r="M4382" i="1"/>
  <c r="N4382" i="1"/>
  <c r="O4382" i="1"/>
  <c r="P4382" i="1"/>
  <c r="Q4382" i="1"/>
  <c r="A4383" i="1"/>
  <c r="C4383" i="1"/>
  <c r="L4383" i="1"/>
  <c r="M4383" i="1"/>
  <c r="N4383" i="1"/>
  <c r="O4383" i="1"/>
  <c r="P4383" i="1"/>
  <c r="Q4383" i="1"/>
  <c r="A4384" i="1"/>
  <c r="C4384" i="1"/>
  <c r="L4384" i="1"/>
  <c r="M4384" i="1"/>
  <c r="N4384" i="1"/>
  <c r="O4384" i="1"/>
  <c r="P4384" i="1"/>
  <c r="Q4384" i="1"/>
  <c r="A4385" i="1"/>
  <c r="C4385" i="1"/>
  <c r="L4385" i="1"/>
  <c r="M4385" i="1"/>
  <c r="N4385" i="1"/>
  <c r="O4385" i="1"/>
  <c r="P4385" i="1"/>
  <c r="Q4385" i="1"/>
  <c r="A4386" i="1"/>
  <c r="C4386" i="1"/>
  <c r="L4386" i="1"/>
  <c r="M4386" i="1"/>
  <c r="N4386" i="1"/>
  <c r="O4386" i="1"/>
  <c r="P4386" i="1"/>
  <c r="Q4386" i="1"/>
  <c r="A4387" i="1"/>
  <c r="C4387" i="1"/>
  <c r="L4387" i="1"/>
  <c r="M4387" i="1"/>
  <c r="N4387" i="1"/>
  <c r="O4387" i="1"/>
  <c r="P4387" i="1"/>
  <c r="Q4387" i="1"/>
  <c r="A4388" i="1"/>
  <c r="C4388" i="1"/>
  <c r="L4388" i="1"/>
  <c r="M4388" i="1"/>
  <c r="N4388" i="1"/>
  <c r="O4388" i="1"/>
  <c r="P4388" i="1"/>
  <c r="Q4388" i="1"/>
  <c r="A4389" i="1"/>
  <c r="C4389" i="1"/>
  <c r="L4389" i="1"/>
  <c r="M4389" i="1"/>
  <c r="N4389" i="1"/>
  <c r="O4389" i="1"/>
  <c r="P4389" i="1"/>
  <c r="Q4389" i="1"/>
  <c r="A4390" i="1"/>
  <c r="C4390" i="1"/>
  <c r="L4390" i="1"/>
  <c r="M4390" i="1"/>
  <c r="N4390" i="1"/>
  <c r="O4390" i="1"/>
  <c r="P4390" i="1"/>
  <c r="Q4390" i="1"/>
  <c r="A4391" i="1"/>
  <c r="C4391" i="1"/>
  <c r="L4391" i="1"/>
  <c r="M4391" i="1"/>
  <c r="N4391" i="1"/>
  <c r="O4391" i="1"/>
  <c r="P4391" i="1"/>
  <c r="Q4391" i="1"/>
  <c r="A4392" i="1"/>
  <c r="C4392" i="1"/>
  <c r="L4392" i="1"/>
  <c r="M4392" i="1"/>
  <c r="N4392" i="1"/>
  <c r="O4392" i="1"/>
  <c r="P4392" i="1"/>
  <c r="Q4392" i="1"/>
  <c r="A4393" i="1"/>
  <c r="C4393" i="1"/>
  <c r="L4393" i="1"/>
  <c r="M4393" i="1"/>
  <c r="N4393" i="1"/>
  <c r="O4393" i="1"/>
  <c r="P4393" i="1"/>
  <c r="Q4393" i="1"/>
  <c r="A4394" i="1"/>
  <c r="C4394" i="1"/>
  <c r="L4394" i="1"/>
  <c r="M4394" i="1"/>
  <c r="N4394" i="1"/>
  <c r="O4394" i="1"/>
  <c r="P4394" i="1"/>
  <c r="Q4394" i="1"/>
  <c r="A4395" i="1"/>
  <c r="C4395" i="1"/>
  <c r="L4395" i="1"/>
  <c r="M4395" i="1"/>
  <c r="N4395" i="1"/>
  <c r="O4395" i="1"/>
  <c r="P4395" i="1"/>
  <c r="Q4395" i="1"/>
  <c r="A4396" i="1"/>
  <c r="C4396" i="1"/>
  <c r="L4396" i="1"/>
  <c r="M4396" i="1"/>
  <c r="N4396" i="1"/>
  <c r="O4396" i="1"/>
  <c r="P4396" i="1"/>
  <c r="Q4396" i="1"/>
  <c r="A4397" i="1"/>
  <c r="C4397" i="1"/>
  <c r="L4397" i="1"/>
  <c r="M4397" i="1"/>
  <c r="N4397" i="1"/>
  <c r="O4397" i="1"/>
  <c r="P4397" i="1"/>
  <c r="Q4397" i="1"/>
  <c r="A4398" i="1"/>
  <c r="C4398" i="1"/>
  <c r="L4398" i="1"/>
  <c r="M4398" i="1"/>
  <c r="N4398" i="1"/>
  <c r="O4398" i="1"/>
  <c r="P4398" i="1"/>
  <c r="Q4398" i="1"/>
  <c r="A4399" i="1"/>
  <c r="C4399" i="1"/>
  <c r="L4399" i="1"/>
  <c r="M4399" i="1"/>
  <c r="N4399" i="1"/>
  <c r="O4399" i="1"/>
  <c r="P4399" i="1"/>
  <c r="Q4399" i="1"/>
  <c r="A4400" i="1"/>
  <c r="C4400" i="1"/>
  <c r="L4400" i="1"/>
  <c r="M4400" i="1"/>
  <c r="N4400" i="1"/>
  <c r="O4400" i="1"/>
  <c r="P4400" i="1"/>
  <c r="Q4400" i="1"/>
  <c r="A4401" i="1"/>
  <c r="C4401" i="1"/>
  <c r="L4401" i="1"/>
  <c r="M4401" i="1"/>
  <c r="N4401" i="1"/>
  <c r="O4401" i="1"/>
  <c r="P4401" i="1"/>
  <c r="Q4401" i="1"/>
  <c r="A4402" i="1"/>
  <c r="C4402" i="1"/>
  <c r="L4402" i="1"/>
  <c r="M4402" i="1"/>
  <c r="N4402" i="1"/>
  <c r="O4402" i="1"/>
  <c r="P4402" i="1"/>
  <c r="Q4402" i="1"/>
  <c r="A4403" i="1"/>
  <c r="C4403" i="1"/>
  <c r="L4403" i="1"/>
  <c r="M4403" i="1"/>
  <c r="N4403" i="1"/>
  <c r="O4403" i="1"/>
  <c r="P4403" i="1"/>
  <c r="Q4403" i="1"/>
  <c r="A4404" i="1"/>
  <c r="C4404" i="1"/>
  <c r="L4404" i="1"/>
  <c r="M4404" i="1"/>
  <c r="N4404" i="1"/>
  <c r="O4404" i="1"/>
  <c r="P4404" i="1"/>
  <c r="Q4404" i="1"/>
  <c r="A4405" i="1"/>
  <c r="C4405" i="1"/>
  <c r="L4405" i="1"/>
  <c r="M4405" i="1"/>
  <c r="N4405" i="1"/>
  <c r="O4405" i="1"/>
  <c r="P4405" i="1"/>
  <c r="Q4405" i="1"/>
  <c r="A4406" i="1"/>
  <c r="C4406" i="1"/>
  <c r="L4406" i="1"/>
  <c r="M4406" i="1"/>
  <c r="N4406" i="1"/>
  <c r="O4406" i="1"/>
  <c r="P4406" i="1"/>
  <c r="Q4406" i="1"/>
  <c r="A4407" i="1"/>
  <c r="C4407" i="1"/>
  <c r="L4407" i="1"/>
  <c r="M4407" i="1"/>
  <c r="N4407" i="1"/>
  <c r="O4407" i="1"/>
  <c r="P4407" i="1"/>
  <c r="Q4407" i="1"/>
  <c r="A4408" i="1"/>
  <c r="C4408" i="1"/>
  <c r="L4408" i="1"/>
  <c r="M4408" i="1"/>
  <c r="N4408" i="1"/>
  <c r="O4408" i="1"/>
  <c r="P4408" i="1"/>
  <c r="Q4408" i="1"/>
  <c r="A4409" i="1"/>
  <c r="C4409" i="1"/>
  <c r="L4409" i="1"/>
  <c r="M4409" i="1"/>
  <c r="N4409" i="1"/>
  <c r="O4409" i="1"/>
  <c r="P4409" i="1"/>
  <c r="Q4409" i="1"/>
  <c r="A4410" i="1"/>
  <c r="C4410" i="1"/>
  <c r="L4410" i="1"/>
  <c r="M4410" i="1"/>
  <c r="N4410" i="1"/>
  <c r="O4410" i="1"/>
  <c r="P4410" i="1"/>
  <c r="Q4410" i="1"/>
  <c r="A4411" i="1"/>
  <c r="C4411" i="1"/>
  <c r="L4411" i="1"/>
  <c r="M4411" i="1"/>
  <c r="N4411" i="1"/>
  <c r="O4411" i="1"/>
  <c r="P4411" i="1"/>
  <c r="Q4411" i="1"/>
  <c r="A4412" i="1"/>
  <c r="C4412" i="1"/>
  <c r="L4412" i="1"/>
  <c r="M4412" i="1"/>
  <c r="N4412" i="1"/>
  <c r="O4412" i="1"/>
  <c r="P4412" i="1"/>
  <c r="Q4412" i="1"/>
  <c r="A4413" i="1"/>
  <c r="C4413" i="1"/>
  <c r="L4413" i="1"/>
  <c r="M4413" i="1"/>
  <c r="N4413" i="1"/>
  <c r="O4413" i="1"/>
  <c r="P4413" i="1"/>
  <c r="Q4413" i="1"/>
  <c r="A4414" i="1"/>
  <c r="C4414" i="1"/>
  <c r="L4414" i="1"/>
  <c r="M4414" i="1"/>
  <c r="N4414" i="1"/>
  <c r="O4414" i="1"/>
  <c r="P4414" i="1"/>
  <c r="Q4414" i="1"/>
  <c r="A4415" i="1"/>
  <c r="C4415" i="1"/>
  <c r="L4415" i="1"/>
  <c r="M4415" i="1"/>
  <c r="N4415" i="1"/>
  <c r="O4415" i="1"/>
  <c r="P4415" i="1"/>
  <c r="Q4415" i="1"/>
  <c r="A4416" i="1"/>
  <c r="C4416" i="1"/>
  <c r="L4416" i="1"/>
  <c r="M4416" i="1"/>
  <c r="N4416" i="1"/>
  <c r="O4416" i="1"/>
  <c r="P4416" i="1"/>
  <c r="Q4416" i="1"/>
  <c r="A4417" i="1"/>
  <c r="C4417" i="1"/>
  <c r="L4417" i="1"/>
  <c r="M4417" i="1"/>
  <c r="N4417" i="1"/>
  <c r="O4417" i="1"/>
  <c r="P4417" i="1"/>
  <c r="Q4417" i="1"/>
  <c r="A4418" i="1"/>
  <c r="C4418" i="1"/>
  <c r="L4418" i="1"/>
  <c r="M4418" i="1"/>
  <c r="N4418" i="1"/>
  <c r="O4418" i="1"/>
  <c r="P4418" i="1"/>
  <c r="Q4418" i="1"/>
  <c r="A4419" i="1"/>
  <c r="C4419" i="1"/>
  <c r="L4419" i="1"/>
  <c r="M4419" i="1"/>
  <c r="N4419" i="1"/>
  <c r="O4419" i="1"/>
  <c r="P4419" i="1"/>
  <c r="Q4419" i="1"/>
  <c r="A4420" i="1"/>
  <c r="C4420" i="1"/>
  <c r="L4420" i="1"/>
  <c r="M4420" i="1"/>
  <c r="N4420" i="1"/>
  <c r="O4420" i="1"/>
  <c r="P4420" i="1"/>
  <c r="Q4420" i="1"/>
  <c r="A4421" i="1"/>
  <c r="C4421" i="1"/>
  <c r="L4421" i="1"/>
  <c r="M4421" i="1"/>
  <c r="N4421" i="1"/>
  <c r="O4421" i="1"/>
  <c r="P4421" i="1"/>
  <c r="Q4421" i="1"/>
  <c r="A4422" i="1"/>
  <c r="C4422" i="1"/>
  <c r="L4422" i="1"/>
  <c r="M4422" i="1"/>
  <c r="N4422" i="1"/>
  <c r="O4422" i="1"/>
  <c r="P4422" i="1"/>
  <c r="Q4422" i="1"/>
  <c r="A4423" i="1"/>
  <c r="C4423" i="1"/>
  <c r="L4423" i="1"/>
  <c r="M4423" i="1"/>
  <c r="N4423" i="1"/>
  <c r="O4423" i="1"/>
  <c r="P4423" i="1"/>
  <c r="Q4423" i="1"/>
  <c r="A4424" i="1"/>
  <c r="C4424" i="1"/>
  <c r="L4424" i="1"/>
  <c r="M4424" i="1"/>
  <c r="N4424" i="1"/>
  <c r="O4424" i="1"/>
  <c r="P4424" i="1"/>
  <c r="Q4424" i="1"/>
  <c r="A4425" i="1"/>
  <c r="C4425" i="1"/>
  <c r="L4425" i="1"/>
  <c r="M4425" i="1"/>
  <c r="N4425" i="1"/>
  <c r="O4425" i="1"/>
  <c r="P4425" i="1"/>
  <c r="Q4425" i="1"/>
  <c r="A4426" i="1"/>
  <c r="C4426" i="1"/>
  <c r="L4426" i="1"/>
  <c r="M4426" i="1"/>
  <c r="N4426" i="1"/>
  <c r="O4426" i="1"/>
  <c r="P4426" i="1"/>
  <c r="Q4426" i="1"/>
  <c r="A4427" i="1"/>
  <c r="C4427" i="1"/>
  <c r="L4427" i="1"/>
  <c r="M4427" i="1"/>
  <c r="N4427" i="1"/>
  <c r="O4427" i="1"/>
  <c r="P4427" i="1"/>
  <c r="Q4427" i="1"/>
  <c r="A4428" i="1"/>
  <c r="C4428" i="1"/>
  <c r="L4428" i="1"/>
  <c r="M4428" i="1"/>
  <c r="N4428" i="1"/>
  <c r="O4428" i="1"/>
  <c r="P4428" i="1"/>
  <c r="Q4428" i="1"/>
  <c r="A4429" i="1"/>
  <c r="C4429" i="1"/>
  <c r="L4429" i="1"/>
  <c r="M4429" i="1"/>
  <c r="N4429" i="1"/>
  <c r="O4429" i="1"/>
  <c r="P4429" i="1"/>
  <c r="Q4429" i="1"/>
  <c r="A4430" i="1"/>
  <c r="C4430" i="1"/>
  <c r="L4430" i="1"/>
  <c r="M4430" i="1"/>
  <c r="N4430" i="1"/>
  <c r="O4430" i="1"/>
  <c r="P4430" i="1"/>
  <c r="Q4430" i="1"/>
  <c r="A4431" i="1"/>
  <c r="C4431" i="1"/>
  <c r="L4431" i="1"/>
  <c r="M4431" i="1"/>
  <c r="N4431" i="1"/>
  <c r="O4431" i="1"/>
  <c r="P4431" i="1"/>
  <c r="Q4431" i="1"/>
  <c r="A4432" i="1"/>
  <c r="C4432" i="1"/>
  <c r="L4432" i="1"/>
  <c r="M4432" i="1"/>
  <c r="N4432" i="1"/>
  <c r="O4432" i="1"/>
  <c r="P4432" i="1"/>
  <c r="Q4432" i="1"/>
  <c r="A4433" i="1"/>
  <c r="C4433" i="1"/>
  <c r="L4433" i="1"/>
  <c r="M4433" i="1"/>
  <c r="N4433" i="1"/>
  <c r="O4433" i="1"/>
  <c r="P4433" i="1"/>
  <c r="Q4433" i="1"/>
  <c r="A4434" i="1"/>
  <c r="C4434" i="1"/>
  <c r="L4434" i="1"/>
  <c r="M4434" i="1"/>
  <c r="N4434" i="1"/>
  <c r="O4434" i="1"/>
  <c r="P4434" i="1"/>
  <c r="Q4434" i="1"/>
  <c r="A4435" i="1"/>
  <c r="C4435" i="1"/>
  <c r="L4435" i="1"/>
  <c r="M4435" i="1"/>
  <c r="N4435" i="1"/>
  <c r="O4435" i="1"/>
  <c r="P4435" i="1"/>
  <c r="Q4435" i="1"/>
  <c r="A4436" i="1"/>
  <c r="C4436" i="1"/>
  <c r="L4436" i="1"/>
  <c r="M4436" i="1"/>
  <c r="N4436" i="1"/>
  <c r="O4436" i="1"/>
  <c r="P4436" i="1"/>
  <c r="Q4436" i="1"/>
  <c r="A4437" i="1"/>
  <c r="C4437" i="1"/>
  <c r="L4437" i="1"/>
  <c r="M4437" i="1"/>
  <c r="N4437" i="1"/>
  <c r="O4437" i="1"/>
  <c r="P4437" i="1"/>
  <c r="Q4437" i="1"/>
  <c r="A4438" i="1"/>
  <c r="C4438" i="1"/>
  <c r="L4438" i="1"/>
  <c r="M4438" i="1"/>
  <c r="N4438" i="1"/>
  <c r="O4438" i="1"/>
  <c r="P4438" i="1"/>
  <c r="Q4438" i="1"/>
  <c r="A4439" i="1"/>
  <c r="C4439" i="1"/>
  <c r="L4439" i="1"/>
  <c r="M4439" i="1"/>
  <c r="N4439" i="1"/>
  <c r="O4439" i="1"/>
  <c r="P4439" i="1"/>
  <c r="Q4439" i="1"/>
  <c r="A4440" i="1"/>
  <c r="C4440" i="1"/>
  <c r="L4440" i="1"/>
  <c r="M4440" i="1"/>
  <c r="N4440" i="1"/>
  <c r="O4440" i="1"/>
  <c r="P4440" i="1"/>
  <c r="Q4440" i="1"/>
  <c r="A4441" i="1"/>
  <c r="C4441" i="1"/>
  <c r="L4441" i="1"/>
  <c r="M4441" i="1"/>
  <c r="N4441" i="1"/>
  <c r="O4441" i="1"/>
  <c r="P4441" i="1"/>
  <c r="Q4441" i="1"/>
  <c r="D11" i="3"/>
  <c r="E11" i="3"/>
  <c r="F11" i="3"/>
  <c r="G11" i="3"/>
  <c r="H11" i="3"/>
  <c r="I11" i="3"/>
  <c r="J11" i="3"/>
  <c r="K11" i="3"/>
  <c r="M11" i="3"/>
  <c r="D12" i="3"/>
  <c r="E12" i="3"/>
  <c r="F12" i="3"/>
  <c r="G12" i="3"/>
  <c r="H12" i="3"/>
  <c r="I12" i="3"/>
  <c r="J12" i="3"/>
  <c r="K12" i="3"/>
  <c r="M12" i="3"/>
  <c r="D13" i="3"/>
  <c r="E13" i="3"/>
  <c r="F13" i="3"/>
  <c r="G13" i="3"/>
  <c r="H13" i="3"/>
  <c r="I13" i="3"/>
  <c r="J13" i="3"/>
  <c r="K13" i="3"/>
  <c r="M13" i="3"/>
  <c r="D14" i="3"/>
  <c r="E14" i="3"/>
  <c r="F14" i="3"/>
  <c r="G14" i="3"/>
  <c r="H14" i="3"/>
  <c r="I14" i="3"/>
  <c r="J14" i="3"/>
  <c r="K14" i="3"/>
  <c r="M14" i="3"/>
  <c r="D15" i="3"/>
  <c r="E15" i="3"/>
  <c r="F15" i="3"/>
  <c r="G15" i="3"/>
  <c r="H15" i="3"/>
  <c r="I15" i="3"/>
  <c r="J15" i="3"/>
  <c r="K15" i="3"/>
  <c r="M15" i="3"/>
  <c r="D16" i="3"/>
  <c r="E16" i="3"/>
  <c r="F16" i="3"/>
  <c r="G16" i="3"/>
  <c r="H16" i="3"/>
  <c r="I16" i="3"/>
  <c r="J16" i="3"/>
  <c r="K16" i="3"/>
  <c r="M16" i="3"/>
  <c r="D17" i="3"/>
  <c r="E17" i="3"/>
  <c r="F17" i="3"/>
  <c r="G17" i="3"/>
  <c r="H17" i="3"/>
  <c r="I17" i="3"/>
  <c r="J17" i="3"/>
  <c r="K17" i="3"/>
  <c r="M17" i="3"/>
  <c r="D18" i="3"/>
  <c r="E18" i="3"/>
  <c r="F18" i="3"/>
  <c r="G18" i="3"/>
  <c r="H18" i="3"/>
  <c r="I18" i="3"/>
  <c r="J18" i="3"/>
  <c r="K18" i="3"/>
  <c r="M18" i="3"/>
  <c r="D19" i="3"/>
  <c r="E19" i="3"/>
  <c r="F19" i="3"/>
  <c r="G19" i="3"/>
  <c r="H19" i="3"/>
  <c r="I19" i="3"/>
  <c r="J19" i="3"/>
  <c r="K19" i="3"/>
  <c r="M19" i="3"/>
  <c r="D20" i="3"/>
  <c r="E20" i="3"/>
  <c r="F20" i="3"/>
  <c r="G20" i="3"/>
  <c r="H20" i="3"/>
  <c r="I20" i="3"/>
  <c r="J20" i="3"/>
  <c r="K20" i="3"/>
  <c r="M20" i="3"/>
  <c r="D21" i="3"/>
  <c r="E21" i="3"/>
  <c r="F21" i="3"/>
  <c r="G21" i="3"/>
  <c r="H21" i="3"/>
  <c r="I21" i="3"/>
  <c r="J21" i="3"/>
  <c r="K21" i="3"/>
  <c r="M21" i="3"/>
  <c r="D22" i="3"/>
  <c r="E22" i="3"/>
  <c r="F22" i="3"/>
  <c r="G22" i="3"/>
  <c r="H22" i="3"/>
  <c r="I22" i="3"/>
  <c r="J22" i="3"/>
  <c r="K22" i="3"/>
  <c r="M22" i="3"/>
  <c r="D23" i="3"/>
  <c r="E23" i="3"/>
  <c r="F23" i="3"/>
  <c r="G23" i="3"/>
  <c r="H23" i="3"/>
  <c r="I23" i="3"/>
  <c r="J23" i="3"/>
  <c r="K23" i="3"/>
  <c r="M23" i="3"/>
  <c r="D24" i="3"/>
  <c r="E24" i="3"/>
  <c r="F24" i="3"/>
  <c r="G24" i="3"/>
  <c r="H24" i="3"/>
  <c r="I24" i="3"/>
  <c r="J24" i="3"/>
  <c r="K24" i="3"/>
  <c r="M24" i="3"/>
  <c r="D25" i="3"/>
  <c r="E25" i="3"/>
  <c r="F25" i="3"/>
  <c r="G25" i="3"/>
  <c r="H25" i="3"/>
  <c r="I25" i="3"/>
  <c r="J25" i="3"/>
  <c r="K25" i="3"/>
  <c r="M25" i="3"/>
  <c r="D26" i="3"/>
  <c r="E26" i="3"/>
  <c r="F26" i="3"/>
  <c r="G26" i="3"/>
  <c r="H26" i="3"/>
  <c r="I26" i="3"/>
  <c r="J26" i="3"/>
  <c r="K26" i="3"/>
  <c r="M26" i="3"/>
  <c r="D27" i="3"/>
  <c r="E27" i="3"/>
  <c r="F27" i="3"/>
  <c r="G27" i="3"/>
  <c r="H27" i="3"/>
  <c r="I27" i="3"/>
  <c r="J27" i="3"/>
  <c r="K27" i="3"/>
  <c r="M27" i="3"/>
  <c r="D28" i="3"/>
  <c r="E28" i="3"/>
  <c r="F28" i="3"/>
  <c r="G28" i="3"/>
  <c r="H28" i="3"/>
  <c r="I28" i="3"/>
  <c r="J28" i="3"/>
  <c r="K28" i="3"/>
  <c r="M28" i="3"/>
  <c r="D29" i="3"/>
  <c r="E29" i="3"/>
  <c r="F29" i="3"/>
  <c r="G29" i="3"/>
  <c r="H29" i="3"/>
  <c r="I29" i="3"/>
  <c r="J29" i="3"/>
  <c r="K29" i="3"/>
  <c r="M29" i="3"/>
  <c r="D30" i="3"/>
  <c r="E30" i="3"/>
  <c r="F30" i="3"/>
  <c r="G30" i="3"/>
  <c r="H30" i="3"/>
  <c r="I30" i="3"/>
  <c r="J30" i="3"/>
  <c r="K30" i="3"/>
  <c r="M30" i="3"/>
  <c r="D31" i="3"/>
  <c r="E31" i="3"/>
  <c r="F31" i="3"/>
  <c r="G31" i="3"/>
  <c r="H31" i="3"/>
  <c r="I31" i="3"/>
  <c r="J31" i="3"/>
  <c r="K31" i="3"/>
  <c r="M31" i="3"/>
  <c r="D32" i="3"/>
  <c r="E32" i="3"/>
  <c r="F32" i="3"/>
  <c r="G32" i="3"/>
  <c r="H32" i="3"/>
  <c r="I32" i="3"/>
  <c r="J32" i="3"/>
  <c r="K32" i="3"/>
  <c r="M32" i="3"/>
  <c r="D33" i="3"/>
  <c r="E33" i="3"/>
  <c r="F33" i="3"/>
  <c r="G33" i="3"/>
  <c r="H33" i="3"/>
  <c r="I33" i="3"/>
  <c r="J33" i="3"/>
  <c r="K33" i="3"/>
  <c r="M33" i="3"/>
  <c r="D34" i="3"/>
  <c r="E34" i="3"/>
  <c r="F34" i="3"/>
  <c r="G34" i="3"/>
  <c r="H34" i="3"/>
  <c r="I34" i="3"/>
  <c r="J34" i="3"/>
  <c r="K34" i="3"/>
  <c r="M34" i="3"/>
  <c r="D35" i="3"/>
  <c r="E35" i="3"/>
  <c r="F35" i="3"/>
  <c r="G35" i="3"/>
  <c r="H35" i="3"/>
  <c r="I35" i="3"/>
  <c r="J35" i="3"/>
  <c r="K35" i="3"/>
  <c r="M35" i="3"/>
  <c r="D36" i="3"/>
  <c r="E36" i="3"/>
  <c r="F36" i="3"/>
  <c r="G36" i="3"/>
  <c r="H36" i="3"/>
  <c r="I36" i="3"/>
  <c r="J36" i="3"/>
  <c r="K36" i="3"/>
  <c r="M36" i="3"/>
  <c r="D37" i="3"/>
  <c r="E37" i="3"/>
  <c r="F37" i="3"/>
  <c r="G37" i="3"/>
  <c r="H37" i="3"/>
  <c r="I37" i="3"/>
  <c r="J37" i="3"/>
  <c r="K37" i="3"/>
  <c r="M37" i="3"/>
  <c r="D38" i="3"/>
  <c r="E38" i="3"/>
  <c r="F38" i="3"/>
  <c r="G38" i="3"/>
  <c r="H38" i="3"/>
  <c r="I38" i="3"/>
  <c r="J38" i="3"/>
  <c r="K38" i="3"/>
  <c r="M38" i="3"/>
  <c r="D39" i="3"/>
  <c r="E39" i="3"/>
  <c r="F39" i="3"/>
  <c r="G39" i="3"/>
  <c r="H39" i="3"/>
  <c r="I39" i="3"/>
  <c r="J39" i="3"/>
  <c r="K39" i="3"/>
  <c r="M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D65" i="3"/>
  <c r="E65" i="3"/>
  <c r="F65" i="3"/>
  <c r="G65" i="3"/>
  <c r="H65" i="3"/>
  <c r="I65" i="3"/>
  <c r="J65" i="3"/>
  <c r="D66" i="3"/>
  <c r="E66" i="3"/>
  <c r="F66" i="3"/>
  <c r="G66" i="3"/>
  <c r="H66" i="3"/>
  <c r="I66" i="3"/>
  <c r="J66" i="3"/>
  <c r="D67" i="3"/>
  <c r="E67" i="3"/>
  <c r="F67" i="3"/>
  <c r="G67" i="3"/>
  <c r="H67" i="3"/>
  <c r="I67" i="3"/>
  <c r="J67" i="3"/>
  <c r="D68" i="3"/>
  <c r="E68" i="3"/>
  <c r="F68" i="3"/>
  <c r="G68" i="3"/>
  <c r="H68" i="3"/>
  <c r="I68" i="3"/>
  <c r="J68" i="3"/>
  <c r="D69" i="3"/>
  <c r="E69" i="3"/>
  <c r="F69" i="3"/>
  <c r="G69" i="3"/>
  <c r="H69" i="3"/>
  <c r="I69" i="3"/>
  <c r="J69" i="3"/>
  <c r="D70" i="3"/>
  <c r="E70" i="3"/>
  <c r="F70" i="3"/>
  <c r="G70" i="3"/>
  <c r="H70" i="3"/>
  <c r="I70" i="3"/>
  <c r="J70" i="3"/>
  <c r="D71" i="3"/>
  <c r="E71" i="3"/>
  <c r="F71" i="3"/>
  <c r="G71" i="3"/>
  <c r="H71" i="3"/>
  <c r="I71" i="3"/>
  <c r="J71" i="3"/>
  <c r="D72" i="3"/>
  <c r="E72" i="3"/>
  <c r="F72" i="3"/>
  <c r="G72" i="3"/>
  <c r="H72" i="3"/>
  <c r="I72" i="3"/>
  <c r="J72" i="3"/>
  <c r="D73" i="3"/>
  <c r="E73" i="3"/>
  <c r="F73" i="3"/>
  <c r="G73" i="3"/>
  <c r="H73" i="3"/>
  <c r="I73" i="3"/>
  <c r="J73" i="3"/>
  <c r="D74" i="3"/>
  <c r="E74" i="3"/>
  <c r="F74" i="3"/>
  <c r="G74" i="3"/>
  <c r="H74" i="3"/>
  <c r="I74" i="3"/>
  <c r="J74" i="3"/>
  <c r="D75" i="3"/>
  <c r="E75" i="3"/>
  <c r="F75" i="3"/>
  <c r="G75" i="3"/>
  <c r="H75" i="3"/>
  <c r="I75" i="3"/>
  <c r="J75" i="3"/>
  <c r="D76" i="3"/>
  <c r="E76" i="3"/>
  <c r="F76" i="3"/>
  <c r="G76" i="3"/>
  <c r="H76" i="3"/>
  <c r="I76" i="3"/>
  <c r="J76" i="3"/>
  <c r="D77" i="3"/>
  <c r="E77" i="3"/>
  <c r="F77" i="3"/>
  <c r="G77" i="3"/>
  <c r="H77" i="3"/>
  <c r="I77" i="3"/>
  <c r="J77" i="3"/>
  <c r="D78" i="3"/>
  <c r="E78" i="3"/>
  <c r="F78" i="3"/>
  <c r="G78" i="3"/>
  <c r="H78" i="3"/>
  <c r="I78" i="3"/>
  <c r="J78" i="3"/>
  <c r="D79" i="3"/>
  <c r="E79" i="3"/>
  <c r="F79" i="3"/>
  <c r="G79" i="3"/>
  <c r="H79" i="3"/>
  <c r="I79" i="3"/>
  <c r="J79" i="3"/>
  <c r="D80" i="3"/>
  <c r="E80" i="3"/>
  <c r="F80" i="3"/>
  <c r="G80" i="3"/>
  <c r="H80" i="3"/>
  <c r="I80" i="3"/>
  <c r="J80" i="3"/>
  <c r="D81" i="3"/>
  <c r="E81" i="3"/>
  <c r="F81" i="3"/>
  <c r="G81" i="3"/>
  <c r="H81" i="3"/>
  <c r="I81" i="3"/>
  <c r="J81" i="3"/>
  <c r="D82" i="3"/>
  <c r="E82" i="3"/>
  <c r="F82" i="3"/>
  <c r="G82" i="3"/>
  <c r="H82" i="3"/>
  <c r="I82" i="3"/>
  <c r="J82" i="3"/>
  <c r="D83" i="3"/>
  <c r="E83" i="3"/>
  <c r="F83" i="3"/>
  <c r="G83" i="3"/>
  <c r="H83" i="3"/>
  <c r="I83" i="3"/>
  <c r="J83" i="3"/>
  <c r="D84" i="3"/>
  <c r="E84" i="3"/>
  <c r="F84" i="3"/>
  <c r="G84" i="3"/>
  <c r="H84" i="3"/>
  <c r="I84" i="3"/>
  <c r="J84" i="3"/>
  <c r="D85" i="3"/>
  <c r="E85" i="3"/>
  <c r="F85" i="3"/>
  <c r="G85" i="3"/>
  <c r="H85" i="3"/>
  <c r="I85" i="3"/>
  <c r="J85" i="3"/>
  <c r="D86" i="3"/>
  <c r="E86" i="3"/>
  <c r="F86" i="3"/>
  <c r="G86" i="3"/>
  <c r="H86" i="3"/>
  <c r="I86" i="3"/>
  <c r="J86" i="3"/>
  <c r="D87" i="3"/>
  <c r="E87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D91" i="3"/>
  <c r="E91" i="3"/>
  <c r="F91" i="3"/>
  <c r="G91" i="3"/>
  <c r="H91" i="3"/>
  <c r="I91" i="3"/>
  <c r="J91" i="3"/>
  <c r="D92" i="3"/>
  <c r="E92" i="3"/>
  <c r="F92" i="3"/>
  <c r="G92" i="3"/>
  <c r="H92" i="3"/>
  <c r="I92" i="3"/>
  <c r="J92" i="3"/>
  <c r="D93" i="3"/>
  <c r="E93" i="3"/>
  <c r="F93" i="3"/>
  <c r="G93" i="3"/>
  <c r="H93" i="3"/>
  <c r="I93" i="3"/>
  <c r="J93" i="3"/>
  <c r="D94" i="3"/>
  <c r="E94" i="3"/>
  <c r="F94" i="3"/>
  <c r="G94" i="3"/>
  <c r="H94" i="3"/>
  <c r="I94" i="3"/>
  <c r="J94" i="3"/>
  <c r="D95" i="3"/>
  <c r="E95" i="3"/>
  <c r="F95" i="3"/>
  <c r="G95" i="3"/>
  <c r="H95" i="3"/>
  <c r="I95" i="3"/>
  <c r="J95" i="3"/>
  <c r="D96" i="3"/>
  <c r="E96" i="3"/>
  <c r="F96" i="3"/>
  <c r="G96" i="3"/>
  <c r="H96" i="3"/>
  <c r="I96" i="3"/>
  <c r="J96" i="3"/>
  <c r="D97" i="3"/>
  <c r="E97" i="3"/>
  <c r="F97" i="3"/>
  <c r="G97" i="3"/>
  <c r="H97" i="3"/>
  <c r="I97" i="3"/>
  <c r="J97" i="3"/>
  <c r="D98" i="3"/>
  <c r="E98" i="3"/>
  <c r="F98" i="3"/>
  <c r="G98" i="3"/>
  <c r="H98" i="3"/>
  <c r="I98" i="3"/>
  <c r="J98" i="3"/>
  <c r="D99" i="3"/>
  <c r="E99" i="3"/>
  <c r="F99" i="3"/>
  <c r="G99" i="3"/>
  <c r="H99" i="3"/>
  <c r="I99" i="3"/>
  <c r="J99" i="3"/>
  <c r="D100" i="3"/>
  <c r="E100" i="3"/>
  <c r="F100" i="3"/>
  <c r="G100" i="3"/>
  <c r="H100" i="3"/>
  <c r="I100" i="3"/>
  <c r="J100" i="3"/>
  <c r="D101" i="3"/>
  <c r="E101" i="3"/>
  <c r="F101" i="3"/>
  <c r="G101" i="3"/>
  <c r="H101" i="3"/>
  <c r="I101" i="3"/>
  <c r="J101" i="3"/>
  <c r="D102" i="3"/>
  <c r="E102" i="3"/>
  <c r="F102" i="3"/>
  <c r="G102" i="3"/>
  <c r="H102" i="3"/>
  <c r="I102" i="3"/>
  <c r="J102" i="3"/>
  <c r="D103" i="3"/>
  <c r="E103" i="3"/>
  <c r="F103" i="3"/>
  <c r="G103" i="3"/>
  <c r="H103" i="3"/>
  <c r="I103" i="3"/>
  <c r="J103" i="3"/>
  <c r="D104" i="3"/>
  <c r="E104" i="3"/>
  <c r="F104" i="3"/>
  <c r="G104" i="3"/>
  <c r="H104" i="3"/>
  <c r="I104" i="3"/>
  <c r="J104" i="3"/>
  <c r="D105" i="3"/>
  <c r="E105" i="3"/>
  <c r="F105" i="3"/>
  <c r="G105" i="3"/>
  <c r="H105" i="3"/>
  <c r="I105" i="3"/>
  <c r="J105" i="3"/>
  <c r="D106" i="3"/>
  <c r="E106" i="3"/>
  <c r="F106" i="3"/>
  <c r="G106" i="3"/>
  <c r="H106" i="3"/>
  <c r="I106" i="3"/>
  <c r="J106" i="3"/>
  <c r="D107" i="3"/>
  <c r="E107" i="3"/>
  <c r="F107" i="3"/>
  <c r="G107" i="3"/>
  <c r="H107" i="3"/>
  <c r="I107" i="3"/>
  <c r="J107" i="3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J109" i="3"/>
  <c r="D110" i="3"/>
  <c r="E110" i="3"/>
  <c r="F110" i="3"/>
  <c r="G110" i="3"/>
  <c r="H110" i="3"/>
  <c r="I110" i="3"/>
  <c r="J110" i="3"/>
  <c r="D111" i="3"/>
  <c r="E111" i="3"/>
  <c r="F111" i="3"/>
  <c r="G111" i="3"/>
  <c r="H111" i="3"/>
  <c r="I111" i="3"/>
  <c r="J111" i="3"/>
  <c r="D112" i="3"/>
  <c r="E112" i="3"/>
  <c r="F112" i="3"/>
  <c r="G112" i="3"/>
  <c r="H112" i="3"/>
  <c r="I112" i="3"/>
  <c r="J112" i="3"/>
  <c r="D113" i="3"/>
  <c r="E113" i="3"/>
  <c r="F113" i="3"/>
  <c r="G113" i="3"/>
  <c r="H113" i="3"/>
  <c r="I113" i="3"/>
  <c r="J113" i="3"/>
  <c r="D114" i="3"/>
  <c r="E114" i="3"/>
  <c r="F114" i="3"/>
  <c r="G114" i="3"/>
  <c r="H114" i="3"/>
  <c r="I114" i="3"/>
  <c r="J114" i="3"/>
  <c r="D115" i="3"/>
  <c r="E115" i="3"/>
  <c r="F115" i="3"/>
  <c r="G115" i="3"/>
  <c r="H115" i="3"/>
  <c r="I115" i="3"/>
  <c r="J115" i="3"/>
  <c r="D116" i="3"/>
  <c r="E116" i="3"/>
  <c r="F116" i="3"/>
  <c r="G116" i="3"/>
  <c r="H116" i="3"/>
  <c r="I116" i="3"/>
  <c r="J116" i="3"/>
  <c r="D117" i="3"/>
  <c r="E117" i="3"/>
  <c r="F117" i="3"/>
  <c r="G117" i="3"/>
  <c r="H117" i="3"/>
  <c r="I117" i="3"/>
  <c r="J117" i="3"/>
  <c r="D118" i="3"/>
  <c r="E118" i="3"/>
  <c r="F118" i="3"/>
  <c r="G118" i="3"/>
  <c r="H118" i="3"/>
  <c r="I118" i="3"/>
  <c r="J118" i="3"/>
  <c r="D119" i="3"/>
  <c r="E119" i="3"/>
  <c r="F119" i="3"/>
  <c r="G119" i="3"/>
  <c r="H119" i="3"/>
  <c r="I119" i="3"/>
  <c r="J119" i="3"/>
  <c r="D120" i="3"/>
  <c r="E120" i="3"/>
  <c r="F120" i="3"/>
  <c r="G120" i="3"/>
  <c r="H120" i="3"/>
  <c r="I120" i="3"/>
  <c r="J120" i="3"/>
  <c r="D121" i="3"/>
  <c r="E121" i="3"/>
  <c r="F121" i="3"/>
  <c r="G121" i="3"/>
  <c r="H121" i="3"/>
  <c r="I121" i="3"/>
  <c r="J121" i="3"/>
  <c r="D122" i="3"/>
  <c r="E122" i="3"/>
  <c r="F122" i="3"/>
  <c r="G122" i="3"/>
  <c r="H122" i="3"/>
  <c r="I122" i="3"/>
  <c r="J122" i="3"/>
  <c r="D123" i="3"/>
  <c r="E123" i="3"/>
  <c r="F123" i="3"/>
  <c r="G123" i="3"/>
  <c r="H123" i="3"/>
  <c r="I123" i="3"/>
  <c r="J123" i="3"/>
  <c r="D124" i="3"/>
  <c r="E124" i="3"/>
  <c r="F124" i="3"/>
  <c r="G124" i="3"/>
  <c r="H124" i="3"/>
  <c r="I124" i="3"/>
  <c r="J124" i="3"/>
  <c r="D125" i="3"/>
  <c r="E125" i="3"/>
  <c r="F125" i="3"/>
  <c r="G125" i="3"/>
  <c r="H125" i="3"/>
  <c r="I125" i="3"/>
  <c r="J125" i="3"/>
  <c r="D126" i="3"/>
  <c r="E126" i="3"/>
  <c r="F126" i="3"/>
  <c r="G126" i="3"/>
  <c r="H126" i="3"/>
  <c r="I126" i="3"/>
  <c r="J126" i="3"/>
  <c r="D127" i="3"/>
  <c r="E127" i="3"/>
  <c r="F127" i="3"/>
  <c r="G127" i="3"/>
  <c r="H127" i="3"/>
  <c r="I127" i="3"/>
  <c r="J127" i="3"/>
  <c r="D128" i="3"/>
  <c r="E128" i="3"/>
  <c r="F128" i="3"/>
  <c r="G128" i="3"/>
  <c r="H128" i="3"/>
  <c r="I128" i="3"/>
  <c r="J128" i="3"/>
  <c r="D129" i="3"/>
  <c r="E129" i="3"/>
  <c r="F129" i="3"/>
  <c r="G129" i="3"/>
  <c r="H129" i="3"/>
  <c r="I129" i="3"/>
  <c r="J129" i="3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J131" i="3"/>
  <c r="D132" i="3"/>
  <c r="E132" i="3"/>
  <c r="F132" i="3"/>
  <c r="G132" i="3"/>
  <c r="H132" i="3"/>
  <c r="I132" i="3"/>
  <c r="J132" i="3"/>
  <c r="D133" i="3"/>
  <c r="E133" i="3"/>
  <c r="F133" i="3"/>
  <c r="G133" i="3"/>
  <c r="H133" i="3"/>
  <c r="I133" i="3"/>
  <c r="J133" i="3"/>
  <c r="D134" i="3"/>
  <c r="E134" i="3"/>
  <c r="F134" i="3"/>
  <c r="G134" i="3"/>
  <c r="H134" i="3"/>
  <c r="I134" i="3"/>
  <c r="J134" i="3"/>
  <c r="D135" i="3"/>
  <c r="E135" i="3"/>
  <c r="F135" i="3"/>
  <c r="G135" i="3"/>
  <c r="H135" i="3"/>
  <c r="I135" i="3"/>
  <c r="J135" i="3"/>
  <c r="D136" i="3"/>
  <c r="E136" i="3"/>
  <c r="F136" i="3"/>
  <c r="G136" i="3"/>
  <c r="H136" i="3"/>
  <c r="I136" i="3"/>
  <c r="J136" i="3"/>
  <c r="D137" i="3"/>
  <c r="E137" i="3"/>
  <c r="F137" i="3"/>
  <c r="G137" i="3"/>
  <c r="H137" i="3"/>
  <c r="I137" i="3"/>
  <c r="J137" i="3"/>
  <c r="D138" i="3"/>
  <c r="E138" i="3"/>
  <c r="F138" i="3"/>
  <c r="G138" i="3"/>
  <c r="H138" i="3"/>
  <c r="I138" i="3"/>
  <c r="J138" i="3"/>
  <c r="D139" i="3"/>
  <c r="E139" i="3"/>
  <c r="F139" i="3"/>
  <c r="G139" i="3"/>
  <c r="H139" i="3"/>
  <c r="I139" i="3"/>
  <c r="J139" i="3"/>
  <c r="D140" i="3"/>
  <c r="E140" i="3"/>
  <c r="F140" i="3"/>
  <c r="G140" i="3"/>
  <c r="H140" i="3"/>
  <c r="I140" i="3"/>
  <c r="J140" i="3"/>
  <c r="D141" i="3"/>
  <c r="E141" i="3"/>
  <c r="F141" i="3"/>
  <c r="G141" i="3"/>
  <c r="H141" i="3"/>
  <c r="I141" i="3"/>
  <c r="J141" i="3"/>
  <c r="D142" i="3"/>
  <c r="E142" i="3"/>
  <c r="F142" i="3"/>
  <c r="G142" i="3"/>
  <c r="H142" i="3"/>
  <c r="I142" i="3"/>
  <c r="J142" i="3"/>
  <c r="D143" i="3"/>
  <c r="E143" i="3"/>
  <c r="F143" i="3"/>
  <c r="G143" i="3"/>
  <c r="H143" i="3"/>
  <c r="I143" i="3"/>
  <c r="J143" i="3"/>
  <c r="D144" i="3"/>
  <c r="E144" i="3"/>
  <c r="F144" i="3"/>
  <c r="G144" i="3"/>
  <c r="H144" i="3"/>
  <c r="I144" i="3"/>
  <c r="J144" i="3"/>
  <c r="D145" i="3"/>
  <c r="E145" i="3"/>
  <c r="F145" i="3"/>
  <c r="G145" i="3"/>
  <c r="H145" i="3"/>
  <c r="I145" i="3"/>
  <c r="J145" i="3"/>
  <c r="D146" i="3"/>
  <c r="E146" i="3"/>
  <c r="F146" i="3"/>
  <c r="G146" i="3"/>
  <c r="H146" i="3"/>
  <c r="I146" i="3"/>
  <c r="J146" i="3"/>
  <c r="D147" i="3"/>
  <c r="E147" i="3"/>
  <c r="F147" i="3"/>
  <c r="G147" i="3"/>
  <c r="H147" i="3"/>
  <c r="I147" i="3"/>
  <c r="J147" i="3"/>
  <c r="D148" i="3"/>
  <c r="E148" i="3"/>
  <c r="F148" i="3"/>
  <c r="G148" i="3"/>
  <c r="H148" i="3"/>
  <c r="I148" i="3"/>
  <c r="J148" i="3"/>
  <c r="D149" i="3"/>
  <c r="E149" i="3"/>
  <c r="F149" i="3"/>
  <c r="G149" i="3"/>
  <c r="H149" i="3"/>
  <c r="I149" i="3"/>
  <c r="J149" i="3"/>
  <c r="D150" i="3"/>
  <c r="E150" i="3"/>
  <c r="F150" i="3"/>
  <c r="G150" i="3"/>
  <c r="H150" i="3"/>
  <c r="I150" i="3"/>
  <c r="J150" i="3"/>
  <c r="D151" i="3"/>
  <c r="E151" i="3"/>
  <c r="F151" i="3"/>
  <c r="G151" i="3"/>
  <c r="H151" i="3"/>
  <c r="I151" i="3"/>
  <c r="J151" i="3"/>
  <c r="D152" i="3"/>
  <c r="E152" i="3"/>
  <c r="F152" i="3"/>
  <c r="G152" i="3"/>
  <c r="H152" i="3"/>
  <c r="I152" i="3"/>
  <c r="J152" i="3"/>
  <c r="D153" i="3"/>
  <c r="E153" i="3"/>
  <c r="F153" i="3"/>
  <c r="G153" i="3"/>
  <c r="H153" i="3"/>
  <c r="I153" i="3"/>
  <c r="J153" i="3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J155" i="3"/>
  <c r="D156" i="3"/>
  <c r="E156" i="3"/>
  <c r="F156" i="3"/>
  <c r="G156" i="3"/>
  <c r="H156" i="3"/>
  <c r="I156" i="3"/>
  <c r="J156" i="3"/>
  <c r="D157" i="3"/>
  <c r="E157" i="3"/>
  <c r="F157" i="3"/>
  <c r="G157" i="3"/>
  <c r="H157" i="3"/>
  <c r="I157" i="3"/>
  <c r="J157" i="3"/>
  <c r="D158" i="3"/>
  <c r="E158" i="3"/>
  <c r="F158" i="3"/>
  <c r="G158" i="3"/>
  <c r="H158" i="3"/>
  <c r="I158" i="3"/>
  <c r="J158" i="3"/>
  <c r="D159" i="3"/>
  <c r="E159" i="3"/>
  <c r="F159" i="3"/>
  <c r="G159" i="3"/>
  <c r="H159" i="3"/>
  <c r="I159" i="3"/>
  <c r="J159" i="3"/>
  <c r="D160" i="3"/>
  <c r="E160" i="3"/>
  <c r="F160" i="3"/>
  <c r="G160" i="3"/>
  <c r="H160" i="3"/>
  <c r="I160" i="3"/>
  <c r="J160" i="3"/>
  <c r="D161" i="3"/>
  <c r="E161" i="3"/>
  <c r="F161" i="3"/>
  <c r="G161" i="3"/>
  <c r="H161" i="3"/>
  <c r="I161" i="3"/>
  <c r="J161" i="3"/>
  <c r="D162" i="3"/>
  <c r="E162" i="3"/>
  <c r="F162" i="3"/>
  <c r="G162" i="3"/>
  <c r="H162" i="3"/>
  <c r="I162" i="3"/>
  <c r="J162" i="3"/>
  <c r="D163" i="3"/>
  <c r="E163" i="3"/>
  <c r="F163" i="3"/>
  <c r="G163" i="3"/>
  <c r="H163" i="3"/>
  <c r="I163" i="3"/>
  <c r="J163" i="3"/>
  <c r="D164" i="3"/>
  <c r="E164" i="3"/>
  <c r="F164" i="3"/>
  <c r="G164" i="3"/>
  <c r="H164" i="3"/>
  <c r="I164" i="3"/>
  <c r="J164" i="3"/>
  <c r="D165" i="3"/>
  <c r="E165" i="3"/>
  <c r="F165" i="3"/>
  <c r="G165" i="3"/>
  <c r="H165" i="3"/>
  <c r="I165" i="3"/>
  <c r="J165" i="3"/>
  <c r="D166" i="3"/>
  <c r="E166" i="3"/>
  <c r="F166" i="3"/>
  <c r="G166" i="3"/>
  <c r="H166" i="3"/>
  <c r="I166" i="3"/>
  <c r="J166" i="3"/>
  <c r="D167" i="3"/>
  <c r="E167" i="3"/>
  <c r="F167" i="3"/>
  <c r="G167" i="3"/>
  <c r="H167" i="3"/>
  <c r="I167" i="3"/>
  <c r="J167" i="3"/>
  <c r="D168" i="3"/>
  <c r="E168" i="3"/>
  <c r="F168" i="3"/>
  <c r="G168" i="3"/>
  <c r="H168" i="3"/>
  <c r="I168" i="3"/>
  <c r="J168" i="3"/>
  <c r="D169" i="3"/>
  <c r="E169" i="3"/>
  <c r="F169" i="3"/>
  <c r="G169" i="3"/>
  <c r="H169" i="3"/>
  <c r="I169" i="3"/>
  <c r="J169" i="3"/>
  <c r="D170" i="3"/>
  <c r="E170" i="3"/>
  <c r="F170" i="3"/>
  <c r="G170" i="3"/>
  <c r="H170" i="3"/>
  <c r="I170" i="3"/>
  <c r="J170" i="3"/>
  <c r="D171" i="3"/>
  <c r="E171" i="3"/>
  <c r="F171" i="3"/>
  <c r="G171" i="3"/>
  <c r="H171" i="3"/>
  <c r="I171" i="3"/>
  <c r="J171" i="3"/>
  <c r="D172" i="3"/>
  <c r="E172" i="3"/>
  <c r="F172" i="3"/>
  <c r="G172" i="3"/>
  <c r="H172" i="3"/>
  <c r="I172" i="3"/>
  <c r="J172" i="3"/>
  <c r="D173" i="3"/>
  <c r="E173" i="3"/>
  <c r="F173" i="3"/>
  <c r="G173" i="3"/>
  <c r="H173" i="3"/>
  <c r="I173" i="3"/>
  <c r="J173" i="3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J175" i="3"/>
  <c r="D176" i="3"/>
  <c r="E176" i="3"/>
  <c r="F176" i="3"/>
  <c r="G176" i="3"/>
  <c r="H176" i="3"/>
  <c r="I176" i="3"/>
  <c r="J176" i="3"/>
  <c r="D177" i="3"/>
  <c r="E177" i="3"/>
  <c r="F177" i="3"/>
  <c r="G177" i="3"/>
  <c r="H177" i="3"/>
  <c r="I177" i="3"/>
  <c r="J177" i="3"/>
  <c r="D178" i="3"/>
  <c r="E178" i="3"/>
  <c r="F178" i="3"/>
  <c r="G178" i="3"/>
  <c r="H178" i="3"/>
  <c r="I178" i="3"/>
  <c r="J178" i="3"/>
  <c r="D179" i="3"/>
  <c r="E179" i="3"/>
  <c r="F179" i="3"/>
  <c r="G179" i="3"/>
  <c r="H179" i="3"/>
  <c r="I179" i="3"/>
  <c r="J179" i="3"/>
  <c r="D180" i="3"/>
  <c r="E180" i="3"/>
  <c r="F180" i="3"/>
  <c r="G180" i="3"/>
  <c r="H180" i="3"/>
  <c r="I180" i="3"/>
  <c r="J180" i="3"/>
  <c r="D181" i="3"/>
  <c r="E181" i="3"/>
  <c r="F181" i="3"/>
  <c r="G181" i="3"/>
  <c r="H181" i="3"/>
  <c r="I181" i="3"/>
  <c r="J181" i="3"/>
  <c r="D182" i="3"/>
  <c r="E182" i="3"/>
  <c r="F182" i="3"/>
  <c r="G182" i="3"/>
  <c r="H182" i="3"/>
  <c r="I182" i="3"/>
  <c r="J182" i="3"/>
  <c r="D183" i="3"/>
  <c r="E183" i="3"/>
  <c r="F183" i="3"/>
  <c r="G183" i="3"/>
  <c r="H183" i="3"/>
  <c r="I183" i="3"/>
  <c r="J183" i="3"/>
  <c r="D184" i="3"/>
  <c r="E184" i="3"/>
  <c r="F184" i="3"/>
  <c r="G184" i="3"/>
  <c r="H184" i="3"/>
  <c r="I184" i="3"/>
  <c r="J184" i="3"/>
  <c r="D185" i="3"/>
  <c r="E185" i="3"/>
  <c r="F185" i="3"/>
  <c r="G185" i="3"/>
  <c r="H185" i="3"/>
  <c r="I185" i="3"/>
  <c r="J185" i="3"/>
  <c r="D186" i="3"/>
  <c r="E186" i="3"/>
  <c r="F186" i="3"/>
  <c r="G186" i="3"/>
  <c r="H186" i="3"/>
  <c r="I186" i="3"/>
  <c r="J186" i="3"/>
  <c r="D187" i="3"/>
  <c r="E187" i="3"/>
  <c r="F187" i="3"/>
  <c r="G187" i="3"/>
  <c r="H187" i="3"/>
  <c r="I187" i="3"/>
  <c r="J187" i="3"/>
  <c r="D188" i="3"/>
  <c r="E188" i="3"/>
  <c r="F188" i="3"/>
  <c r="G188" i="3"/>
  <c r="H188" i="3"/>
  <c r="I188" i="3"/>
  <c r="J188" i="3"/>
  <c r="D189" i="3"/>
  <c r="E189" i="3"/>
  <c r="F189" i="3"/>
  <c r="G189" i="3"/>
  <c r="H189" i="3"/>
  <c r="I189" i="3"/>
  <c r="J189" i="3"/>
  <c r="D190" i="3"/>
  <c r="E190" i="3"/>
  <c r="F190" i="3"/>
  <c r="G190" i="3"/>
  <c r="H190" i="3"/>
  <c r="I190" i="3"/>
  <c r="J190" i="3"/>
  <c r="D191" i="3"/>
  <c r="E191" i="3"/>
  <c r="F191" i="3"/>
  <c r="G191" i="3"/>
  <c r="H191" i="3"/>
  <c r="I191" i="3"/>
  <c r="J191" i="3"/>
  <c r="D192" i="3"/>
  <c r="E192" i="3"/>
  <c r="F192" i="3"/>
  <c r="G192" i="3"/>
  <c r="H192" i="3"/>
  <c r="I192" i="3"/>
  <c r="J192" i="3"/>
  <c r="D193" i="3"/>
  <c r="E193" i="3"/>
  <c r="F193" i="3"/>
  <c r="G193" i="3"/>
  <c r="H193" i="3"/>
  <c r="I193" i="3"/>
  <c r="J193" i="3"/>
  <c r="D194" i="3"/>
  <c r="E194" i="3"/>
  <c r="F194" i="3"/>
  <c r="G194" i="3"/>
  <c r="H194" i="3"/>
  <c r="I194" i="3"/>
  <c r="J194" i="3"/>
  <c r="D195" i="3"/>
  <c r="E195" i="3"/>
  <c r="F195" i="3"/>
  <c r="G195" i="3"/>
  <c r="H195" i="3"/>
  <c r="I195" i="3"/>
  <c r="J195" i="3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J197" i="3"/>
  <c r="D198" i="3"/>
  <c r="E198" i="3"/>
  <c r="F198" i="3"/>
  <c r="G198" i="3"/>
  <c r="H198" i="3"/>
  <c r="I198" i="3"/>
  <c r="J198" i="3"/>
  <c r="D199" i="3"/>
  <c r="E199" i="3"/>
  <c r="F199" i="3"/>
  <c r="G199" i="3"/>
  <c r="H199" i="3"/>
  <c r="I199" i="3"/>
  <c r="J199" i="3"/>
  <c r="D200" i="3"/>
  <c r="E200" i="3"/>
  <c r="F200" i="3"/>
  <c r="G200" i="3"/>
  <c r="H200" i="3"/>
  <c r="I200" i="3"/>
  <c r="J200" i="3"/>
  <c r="D201" i="3"/>
  <c r="E201" i="3"/>
  <c r="F201" i="3"/>
  <c r="G201" i="3"/>
  <c r="H201" i="3"/>
  <c r="I201" i="3"/>
  <c r="J201" i="3"/>
  <c r="D202" i="3"/>
  <c r="E202" i="3"/>
  <c r="F202" i="3"/>
  <c r="G202" i="3"/>
  <c r="H202" i="3"/>
  <c r="I202" i="3"/>
  <c r="J202" i="3"/>
  <c r="D203" i="3"/>
  <c r="E203" i="3"/>
  <c r="F203" i="3"/>
  <c r="G203" i="3"/>
  <c r="H203" i="3"/>
  <c r="I203" i="3"/>
  <c r="J203" i="3"/>
  <c r="D204" i="3"/>
  <c r="E204" i="3"/>
  <c r="F204" i="3"/>
  <c r="G204" i="3"/>
  <c r="H204" i="3"/>
  <c r="I204" i="3"/>
  <c r="J204" i="3"/>
  <c r="D205" i="3"/>
  <c r="E205" i="3"/>
  <c r="F205" i="3"/>
  <c r="G205" i="3"/>
  <c r="H205" i="3"/>
  <c r="I205" i="3"/>
  <c r="J205" i="3"/>
  <c r="D206" i="3"/>
  <c r="E206" i="3"/>
  <c r="F206" i="3"/>
  <c r="G206" i="3"/>
  <c r="H206" i="3"/>
  <c r="I206" i="3"/>
  <c r="J206" i="3"/>
  <c r="D207" i="3"/>
  <c r="E207" i="3"/>
  <c r="F207" i="3"/>
  <c r="G207" i="3"/>
  <c r="H207" i="3"/>
  <c r="I207" i="3"/>
  <c r="J207" i="3"/>
  <c r="D208" i="3"/>
  <c r="E208" i="3"/>
  <c r="F208" i="3"/>
  <c r="G208" i="3"/>
  <c r="H208" i="3"/>
  <c r="I208" i="3"/>
  <c r="J208" i="3"/>
  <c r="D209" i="3"/>
  <c r="E209" i="3"/>
  <c r="F209" i="3"/>
  <c r="G209" i="3"/>
  <c r="H209" i="3"/>
  <c r="I209" i="3"/>
  <c r="J209" i="3"/>
  <c r="D210" i="3"/>
  <c r="E210" i="3"/>
  <c r="F210" i="3"/>
  <c r="G210" i="3"/>
  <c r="H210" i="3"/>
  <c r="I210" i="3"/>
  <c r="J210" i="3"/>
  <c r="D211" i="3"/>
  <c r="E211" i="3"/>
  <c r="F211" i="3"/>
  <c r="G211" i="3"/>
  <c r="H211" i="3"/>
  <c r="I211" i="3"/>
  <c r="J211" i="3"/>
  <c r="D212" i="3"/>
  <c r="E212" i="3"/>
  <c r="F212" i="3"/>
  <c r="G212" i="3"/>
  <c r="H212" i="3"/>
  <c r="I212" i="3"/>
  <c r="J212" i="3"/>
  <c r="D213" i="3"/>
  <c r="E213" i="3"/>
  <c r="F213" i="3"/>
  <c r="G213" i="3"/>
  <c r="H213" i="3"/>
  <c r="I213" i="3"/>
  <c r="J213" i="3"/>
  <c r="D214" i="3"/>
  <c r="E214" i="3"/>
  <c r="F214" i="3"/>
  <c r="G214" i="3"/>
  <c r="H214" i="3"/>
  <c r="I214" i="3"/>
  <c r="J214" i="3"/>
  <c r="D215" i="3"/>
  <c r="E215" i="3"/>
  <c r="F215" i="3"/>
  <c r="G215" i="3"/>
  <c r="H215" i="3"/>
  <c r="I215" i="3"/>
  <c r="J215" i="3"/>
  <c r="D216" i="3"/>
  <c r="E216" i="3"/>
  <c r="F216" i="3"/>
  <c r="G216" i="3"/>
  <c r="H216" i="3"/>
  <c r="I216" i="3"/>
  <c r="J216" i="3"/>
  <c r="D217" i="3"/>
  <c r="E217" i="3"/>
  <c r="F217" i="3"/>
  <c r="G217" i="3"/>
  <c r="H217" i="3"/>
  <c r="I217" i="3"/>
  <c r="J217" i="3"/>
  <c r="D218" i="3"/>
  <c r="E218" i="3"/>
  <c r="F218" i="3"/>
  <c r="G218" i="3"/>
  <c r="H218" i="3"/>
  <c r="I218" i="3"/>
  <c r="J218" i="3"/>
  <c r="D219" i="3"/>
  <c r="E219" i="3"/>
  <c r="F219" i="3"/>
  <c r="G219" i="3"/>
  <c r="H219" i="3"/>
  <c r="I219" i="3"/>
  <c r="J219" i="3"/>
  <c r="D220" i="3"/>
  <c r="E220" i="3"/>
  <c r="F220" i="3"/>
  <c r="G220" i="3"/>
  <c r="H220" i="3"/>
  <c r="I220" i="3"/>
  <c r="J220" i="3"/>
  <c r="D221" i="3"/>
  <c r="E221" i="3"/>
  <c r="F221" i="3"/>
  <c r="G221" i="3"/>
  <c r="H221" i="3"/>
  <c r="I221" i="3"/>
  <c r="J221" i="3"/>
  <c r="D222" i="3"/>
  <c r="E222" i="3"/>
  <c r="F222" i="3"/>
  <c r="G222" i="3"/>
  <c r="H222" i="3"/>
  <c r="I222" i="3"/>
  <c r="J222" i="3"/>
  <c r="D223" i="3"/>
  <c r="E223" i="3"/>
  <c r="F223" i="3"/>
  <c r="G223" i="3"/>
  <c r="H223" i="3"/>
  <c r="I223" i="3"/>
  <c r="J223" i="3"/>
  <c r="D224" i="3"/>
  <c r="E224" i="3"/>
  <c r="F224" i="3"/>
  <c r="G224" i="3"/>
  <c r="H224" i="3"/>
  <c r="I224" i="3"/>
  <c r="J224" i="3"/>
  <c r="D225" i="3"/>
  <c r="E225" i="3"/>
  <c r="F225" i="3"/>
  <c r="G225" i="3"/>
  <c r="H225" i="3"/>
  <c r="I225" i="3"/>
  <c r="J225" i="3"/>
  <c r="D226" i="3"/>
  <c r="E226" i="3"/>
  <c r="F226" i="3"/>
  <c r="G226" i="3"/>
  <c r="H226" i="3"/>
  <c r="I226" i="3"/>
  <c r="J226" i="3"/>
  <c r="D227" i="3"/>
  <c r="E227" i="3"/>
  <c r="F227" i="3"/>
  <c r="G227" i="3"/>
  <c r="H227" i="3"/>
  <c r="I227" i="3"/>
  <c r="J227" i="3"/>
  <c r="D228" i="3"/>
  <c r="E228" i="3"/>
  <c r="F228" i="3"/>
  <c r="G228" i="3"/>
  <c r="H228" i="3"/>
  <c r="I228" i="3"/>
  <c r="J228" i="3"/>
  <c r="D229" i="3"/>
  <c r="E229" i="3"/>
  <c r="F229" i="3"/>
  <c r="G229" i="3"/>
  <c r="H229" i="3"/>
  <c r="I229" i="3"/>
  <c r="J229" i="3"/>
  <c r="D230" i="3"/>
  <c r="E230" i="3"/>
  <c r="F230" i="3"/>
  <c r="G230" i="3"/>
  <c r="H230" i="3"/>
  <c r="I230" i="3"/>
  <c r="J230" i="3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J232" i="3"/>
  <c r="D233" i="3"/>
  <c r="E233" i="3"/>
  <c r="F233" i="3"/>
  <c r="G233" i="3"/>
  <c r="H233" i="3"/>
  <c r="I233" i="3"/>
  <c r="J233" i="3"/>
  <c r="D234" i="3"/>
  <c r="E234" i="3"/>
  <c r="F234" i="3"/>
  <c r="G234" i="3"/>
  <c r="H234" i="3"/>
  <c r="I234" i="3"/>
  <c r="J234" i="3"/>
  <c r="D235" i="3"/>
  <c r="E235" i="3"/>
  <c r="F235" i="3"/>
  <c r="G235" i="3"/>
  <c r="H235" i="3"/>
  <c r="I235" i="3"/>
  <c r="J235" i="3"/>
  <c r="D236" i="3"/>
  <c r="E236" i="3"/>
  <c r="F236" i="3"/>
  <c r="G236" i="3"/>
  <c r="H236" i="3"/>
  <c r="I236" i="3"/>
  <c r="J236" i="3"/>
  <c r="D237" i="3"/>
  <c r="E237" i="3"/>
  <c r="F237" i="3"/>
  <c r="G237" i="3"/>
  <c r="H237" i="3"/>
  <c r="I237" i="3"/>
  <c r="J237" i="3"/>
  <c r="D238" i="3"/>
  <c r="E238" i="3"/>
  <c r="F238" i="3"/>
  <c r="G238" i="3"/>
  <c r="H238" i="3"/>
  <c r="I238" i="3"/>
  <c r="J238" i="3"/>
  <c r="D239" i="3"/>
  <c r="E239" i="3"/>
  <c r="F239" i="3"/>
  <c r="G239" i="3"/>
  <c r="H239" i="3"/>
  <c r="I239" i="3"/>
  <c r="J239" i="3"/>
  <c r="D240" i="3"/>
  <c r="E240" i="3"/>
  <c r="F240" i="3"/>
  <c r="G240" i="3"/>
  <c r="H240" i="3"/>
  <c r="I240" i="3"/>
  <c r="J240" i="3"/>
  <c r="D241" i="3"/>
  <c r="E241" i="3"/>
  <c r="F241" i="3"/>
  <c r="G241" i="3"/>
  <c r="H241" i="3"/>
  <c r="I241" i="3"/>
  <c r="J241" i="3"/>
  <c r="D242" i="3"/>
  <c r="E242" i="3"/>
  <c r="F242" i="3"/>
  <c r="G242" i="3"/>
  <c r="H242" i="3"/>
  <c r="I242" i="3"/>
  <c r="J242" i="3"/>
  <c r="D243" i="3"/>
  <c r="E243" i="3"/>
  <c r="F243" i="3"/>
  <c r="G243" i="3"/>
  <c r="H243" i="3"/>
  <c r="I243" i="3"/>
  <c r="J243" i="3"/>
  <c r="D244" i="3"/>
  <c r="E244" i="3"/>
  <c r="F244" i="3"/>
  <c r="G244" i="3"/>
  <c r="H244" i="3"/>
  <c r="I244" i="3"/>
  <c r="J244" i="3"/>
  <c r="D245" i="3"/>
  <c r="E245" i="3"/>
  <c r="F245" i="3"/>
  <c r="G245" i="3"/>
  <c r="H245" i="3"/>
  <c r="I245" i="3"/>
  <c r="J245" i="3"/>
  <c r="D246" i="3"/>
  <c r="E246" i="3"/>
  <c r="F246" i="3"/>
  <c r="G246" i="3"/>
  <c r="H246" i="3"/>
  <c r="I246" i="3"/>
  <c r="J246" i="3"/>
  <c r="D247" i="3"/>
  <c r="E247" i="3"/>
  <c r="F247" i="3"/>
  <c r="G247" i="3"/>
  <c r="H247" i="3"/>
  <c r="I247" i="3"/>
  <c r="J247" i="3"/>
  <c r="D248" i="3"/>
  <c r="E248" i="3"/>
  <c r="F248" i="3"/>
  <c r="G248" i="3"/>
  <c r="H248" i="3"/>
  <c r="I248" i="3"/>
  <c r="J248" i="3"/>
  <c r="D249" i="3"/>
  <c r="E249" i="3"/>
  <c r="F249" i="3"/>
  <c r="G249" i="3"/>
  <c r="H249" i="3"/>
  <c r="I249" i="3"/>
  <c r="J249" i="3"/>
  <c r="D250" i="3"/>
  <c r="E250" i="3"/>
  <c r="F250" i="3"/>
  <c r="G250" i="3"/>
  <c r="H250" i="3"/>
  <c r="I250" i="3"/>
  <c r="J250" i="3"/>
  <c r="D251" i="3"/>
  <c r="E251" i="3"/>
  <c r="F251" i="3"/>
  <c r="G251" i="3"/>
  <c r="H251" i="3"/>
  <c r="I251" i="3"/>
  <c r="J251" i="3"/>
  <c r="D252" i="3"/>
  <c r="E252" i="3"/>
  <c r="F252" i="3"/>
  <c r="G252" i="3"/>
  <c r="H252" i="3"/>
  <c r="I252" i="3"/>
  <c r="J252" i="3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J254" i="3"/>
  <c r="D255" i="3"/>
  <c r="E255" i="3"/>
  <c r="F255" i="3"/>
  <c r="G255" i="3"/>
  <c r="H255" i="3"/>
  <c r="I255" i="3"/>
  <c r="J255" i="3"/>
  <c r="D256" i="3"/>
  <c r="E256" i="3"/>
  <c r="F256" i="3"/>
  <c r="G256" i="3"/>
  <c r="H256" i="3"/>
  <c r="I256" i="3"/>
  <c r="J256" i="3"/>
  <c r="D257" i="3"/>
  <c r="E257" i="3"/>
  <c r="F257" i="3"/>
  <c r="G257" i="3"/>
  <c r="H257" i="3"/>
  <c r="I257" i="3"/>
  <c r="J257" i="3"/>
  <c r="D258" i="3"/>
  <c r="E258" i="3"/>
  <c r="F258" i="3"/>
  <c r="G258" i="3"/>
  <c r="H258" i="3"/>
  <c r="I258" i="3"/>
  <c r="J258" i="3"/>
  <c r="D259" i="3"/>
  <c r="E259" i="3"/>
  <c r="F259" i="3"/>
  <c r="G259" i="3"/>
  <c r="H259" i="3"/>
  <c r="I259" i="3"/>
  <c r="J259" i="3"/>
  <c r="D260" i="3"/>
  <c r="E260" i="3"/>
  <c r="F260" i="3"/>
  <c r="G260" i="3"/>
  <c r="H260" i="3"/>
  <c r="I260" i="3"/>
  <c r="J260" i="3"/>
  <c r="D261" i="3"/>
  <c r="E261" i="3"/>
  <c r="F261" i="3"/>
  <c r="G261" i="3"/>
  <c r="H261" i="3"/>
  <c r="I261" i="3"/>
  <c r="J261" i="3"/>
  <c r="D262" i="3"/>
  <c r="E262" i="3"/>
  <c r="F262" i="3"/>
  <c r="G262" i="3"/>
  <c r="H262" i="3"/>
  <c r="I262" i="3"/>
  <c r="J262" i="3"/>
  <c r="D263" i="3"/>
  <c r="E263" i="3"/>
  <c r="F263" i="3"/>
  <c r="G263" i="3"/>
  <c r="H263" i="3"/>
  <c r="I263" i="3"/>
  <c r="J263" i="3"/>
  <c r="D264" i="3"/>
  <c r="E264" i="3"/>
  <c r="F264" i="3"/>
  <c r="G264" i="3"/>
  <c r="H264" i="3"/>
  <c r="I264" i="3"/>
  <c r="J264" i="3"/>
  <c r="D265" i="3"/>
  <c r="E265" i="3"/>
  <c r="F265" i="3"/>
  <c r="G265" i="3"/>
  <c r="H265" i="3"/>
  <c r="I265" i="3"/>
  <c r="J265" i="3"/>
  <c r="D266" i="3"/>
  <c r="E266" i="3"/>
  <c r="F266" i="3"/>
  <c r="G266" i="3"/>
  <c r="H266" i="3"/>
  <c r="I266" i="3"/>
  <c r="J266" i="3"/>
  <c r="D267" i="3"/>
  <c r="E267" i="3"/>
  <c r="F267" i="3"/>
  <c r="G267" i="3"/>
  <c r="H267" i="3"/>
  <c r="I267" i="3"/>
  <c r="J267" i="3"/>
  <c r="D268" i="3"/>
  <c r="E268" i="3"/>
  <c r="F268" i="3"/>
  <c r="G268" i="3"/>
  <c r="H268" i="3"/>
  <c r="I268" i="3"/>
  <c r="J268" i="3"/>
  <c r="D269" i="3"/>
  <c r="E269" i="3"/>
  <c r="F269" i="3"/>
  <c r="G269" i="3"/>
  <c r="H269" i="3"/>
  <c r="I269" i="3"/>
  <c r="J269" i="3"/>
  <c r="D270" i="3"/>
  <c r="E270" i="3"/>
  <c r="F270" i="3"/>
  <c r="G270" i="3"/>
  <c r="H270" i="3"/>
  <c r="I270" i="3"/>
  <c r="J270" i="3"/>
  <c r="D271" i="3"/>
  <c r="E271" i="3"/>
  <c r="F271" i="3"/>
  <c r="G271" i="3"/>
  <c r="H271" i="3"/>
  <c r="I271" i="3"/>
  <c r="J271" i="3"/>
  <c r="D272" i="3"/>
  <c r="E272" i="3"/>
  <c r="F272" i="3"/>
  <c r="G272" i="3"/>
  <c r="H272" i="3"/>
  <c r="I272" i="3"/>
  <c r="J272" i="3"/>
  <c r="E19" i="2"/>
  <c r="E20" i="2"/>
  <c r="E22" i="2"/>
  <c r="E23" i="2"/>
  <c r="E24" i="2"/>
  <c r="E25" i="2"/>
  <c r="E26" i="2"/>
</calcChain>
</file>

<file path=xl/comments1.xml><?xml version="1.0" encoding="utf-8"?>
<comments xmlns="http://schemas.openxmlformats.org/spreadsheetml/2006/main">
  <authors>
    <author>zlu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D14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D1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22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D23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D24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D25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loss occurred during the simulation</t>
        </r>
      </text>
    </comment>
    <comment ref="D26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daily average =Total P/L
divided by total number of trading days. </t>
        </r>
      </text>
    </comment>
  </commentList>
</comments>
</file>

<file path=xl/sharedStrings.xml><?xml version="1.0" encoding="utf-8"?>
<sst xmlns="http://schemas.openxmlformats.org/spreadsheetml/2006/main" count="80" uniqueCount="70">
  <si>
    <t>TopRelation:Futures:Energy:CL:CL_.01</t>
  </si>
  <si>
    <t>TopRelation:Futures:Energy:CL:CL_.02</t>
  </si>
  <si>
    <t>Open</t>
  </si>
  <si>
    <t>High</t>
  </si>
  <si>
    <t>Low</t>
  </si>
  <si>
    <t>Close</t>
  </si>
  <si>
    <t>Date</t>
  </si>
  <si>
    <t>TopRelation:Futures:Energy:CL:CL_.01.Open</t>
  </si>
  <si>
    <t>TopRelation:Futures:Energy:CL:CL_.01.High</t>
  </si>
  <si>
    <t>TopRelation:Futures:Energy:CL:CL_.01.Low</t>
  </si>
  <si>
    <t>TopRelation:Futures:Energy:CL:CL_.01.Close</t>
  </si>
  <si>
    <t>TopRelation:Futures:Energy:CL:CL_.02.Open</t>
  </si>
  <si>
    <t>TopRelation:Futures:Energy:CL:CL_.02.High</t>
  </si>
  <si>
    <t>TopRelation:Futures:Energy:CL:CL_.02.Low</t>
  </si>
  <si>
    <t>TopRelation:Futures:Energy:CL:CL_.02.Close</t>
  </si>
  <si>
    <t>WTI</t>
  </si>
  <si>
    <t>Inputs</t>
  </si>
  <si>
    <t>Commodity Type</t>
  </si>
  <si>
    <t>Daily # of Trades</t>
  </si>
  <si>
    <t>Deal Start</t>
  </si>
  <si>
    <t>Deal End</t>
  </si>
  <si>
    <t>Outputs</t>
  </si>
  <si>
    <t>Row #</t>
  </si>
  <si>
    <t>End Row</t>
  </si>
  <si>
    <t>Start Row</t>
  </si>
  <si>
    <t>exp date</t>
  </si>
  <si>
    <t>if_Rollover</t>
  </si>
  <si>
    <t>1/0</t>
  </si>
  <si>
    <t>dailyMTM</t>
  </si>
  <si>
    <t>P/L</t>
  </si>
  <si>
    <t>P/L range</t>
  </si>
  <si>
    <t>Price range</t>
  </si>
  <si>
    <t>Date range</t>
  </si>
  <si>
    <t>Select_range</t>
  </si>
  <si>
    <t>WTI Market Maker Simulation Model</t>
  </si>
  <si>
    <t>NYMEX WTI Expiration Dates</t>
  </si>
  <si>
    <t>offset</t>
  </si>
  <si>
    <t>Expiration Date</t>
  </si>
  <si>
    <t>NYMEX WTI</t>
  </si>
  <si>
    <t>Max Daily Loss</t>
  </si>
  <si>
    <t>Max Daily Profit</t>
  </si>
  <si>
    <t>Volume per Trade (BBL)</t>
  </si>
  <si>
    <t>Net Open Allowed (BBL)</t>
  </si>
  <si>
    <t>Bid/Offer Spread ($)</t>
  </si>
  <si>
    <t>Total Profit/Loss ($)</t>
  </si>
  <si>
    <t>Maximal Daily Profit</t>
  </si>
  <si>
    <t>Maximal Daily Loss</t>
  </si>
  <si>
    <t>Position range</t>
  </si>
  <si>
    <t>Cumulative Open Position</t>
  </si>
  <si>
    <t>Simulation Procedure</t>
  </si>
  <si>
    <t>Daily Averge P/L ($)</t>
  </si>
  <si>
    <t xml:space="preserve">by the ratio of close-to-close price difference versus the half </t>
  </si>
  <si>
    <t>bid-offer spread.  The number of trade has to be smaller than or equal to</t>
  </si>
  <si>
    <t>daily number of trades allowed from the input.</t>
  </si>
  <si>
    <t>1)</t>
  </si>
  <si>
    <t>2)</t>
  </si>
  <si>
    <t xml:space="preserve">Number of trades due to market movement is determined </t>
  </si>
  <si>
    <t>3)</t>
  </si>
  <si>
    <t>4)</t>
  </si>
  <si>
    <t>On the maturity date of the prompt month contract, the open position is</t>
  </si>
  <si>
    <t>trades just earning the half of bid-offer spread.</t>
  </si>
  <si>
    <t>Close to Close prices are used in the simulation.</t>
  </si>
  <si>
    <t>rolled over into the second near month contract.</t>
  </si>
  <si>
    <t>There are MAX(daily number of trade - number of trades due to market movement, 0)</t>
  </si>
  <si>
    <t>5)</t>
  </si>
  <si>
    <t xml:space="preserve">If the net open position exceeds the limit allowed, liquidation </t>
  </si>
  <si>
    <t>is assumed at the close price to bring the open position to be within the limit.</t>
  </si>
  <si>
    <t>Zimin Lu x36388, Stinson Gibner x34748</t>
  </si>
  <si>
    <t>Rollover P/L</t>
  </si>
  <si>
    <t>Total Rollover P/L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</si>
</sst>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9" formatCode="0.000"/>
    <numFmt numFmtId="170" formatCode="0.0"/>
  </numFmts>
  <fonts count="17" x14ac:knownFonts="1">
    <font>
      <sz val="10"/>
      <name val="Arial"/>
    </font>
    <font>
      <sz val="10"/>
      <name val="Arial"/>
    </font>
    <font>
      <b/>
      <sz val="18"/>
      <color indexed="1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9"/>
      <name val="Arial"/>
      <family val="2"/>
    </font>
    <font>
      <b/>
      <sz val="20"/>
      <color indexed="12"/>
      <name val="Arial"/>
      <family val="2"/>
    </font>
    <font>
      <b/>
      <sz val="10"/>
      <color indexed="12"/>
      <name val="Arial"/>
      <family val="2"/>
    </font>
    <font>
      <sz val="8"/>
      <name val="Times New Roman"/>
      <family val="1"/>
    </font>
    <font>
      <sz val="8"/>
      <color indexed="12"/>
      <name val="Times New Roman"/>
      <family val="1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2"/>
      <name val="Arial"/>
      <family val="2"/>
    </font>
    <font>
      <b/>
      <u/>
      <sz val="16"/>
      <color indexed="6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 applyBorder="1"/>
    <xf numFmtId="0" fontId="4" fillId="3" borderId="0" xfId="0" applyFont="1" applyFill="1" applyBorder="1"/>
    <xf numFmtId="0" fontId="3" fillId="4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3" fontId="0" fillId="0" borderId="1" xfId="0" applyNumberFormat="1" applyFill="1" applyBorder="1"/>
    <xf numFmtId="15" fontId="0" fillId="0" borderId="1" xfId="0" applyNumberFormat="1" applyFill="1" applyBorder="1"/>
    <xf numFmtId="164" fontId="0" fillId="0" borderId="1" xfId="1" applyNumberFormat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7" xfId="0" applyFill="1" applyBorder="1"/>
    <xf numFmtId="0" fontId="0" fillId="5" borderId="7" xfId="0" applyFill="1" applyBorder="1"/>
    <xf numFmtId="0" fontId="0" fillId="6" borderId="5" xfId="0" applyFill="1" applyBorder="1"/>
    <xf numFmtId="0" fontId="0" fillId="7" borderId="1" xfId="0" applyFill="1" applyBorder="1"/>
    <xf numFmtId="0" fontId="0" fillId="8" borderId="1" xfId="0" applyFill="1" applyBorder="1"/>
    <xf numFmtId="169" fontId="0" fillId="0" borderId="8" xfId="0" applyNumberFormat="1" applyBorder="1"/>
    <xf numFmtId="169" fontId="0" fillId="0" borderId="9" xfId="0" applyNumberFormat="1" applyBorder="1"/>
    <xf numFmtId="169" fontId="0" fillId="0" borderId="2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0" xfId="0" applyNumberFormat="1" applyBorder="1"/>
    <xf numFmtId="0" fontId="0" fillId="0" borderId="0" xfId="0" applyAlignment="1">
      <alignment horizontal="right"/>
    </xf>
    <xf numFmtId="17" fontId="0" fillId="0" borderId="0" xfId="0" quotePrefix="1" applyNumberFormat="1"/>
    <xf numFmtId="170" fontId="0" fillId="0" borderId="0" xfId="0" applyNumberFormat="1"/>
    <xf numFmtId="14" fontId="0" fillId="0" borderId="0" xfId="0" quotePrefix="1" applyNumberFormat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3" fillId="9" borderId="16" xfId="0" applyFont="1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169" fontId="0" fillId="0" borderId="20" xfId="0" applyNumberFormat="1" applyBorder="1"/>
    <xf numFmtId="169" fontId="0" fillId="0" borderId="21" xfId="0" applyNumberFormat="1" applyBorder="1"/>
    <xf numFmtId="169" fontId="0" fillId="0" borderId="22" xfId="0" applyNumberFormat="1" applyBorder="1"/>
    <xf numFmtId="0" fontId="0" fillId="0" borderId="20" xfId="0" applyBorder="1"/>
    <xf numFmtId="0" fontId="0" fillId="0" borderId="21" xfId="0" applyBorder="1"/>
    <xf numFmtId="0" fontId="2" fillId="0" borderId="0" xfId="0" applyFont="1"/>
    <xf numFmtId="0" fontId="0" fillId="0" borderId="1" xfId="0" applyBorder="1"/>
    <xf numFmtId="0" fontId="7" fillId="0" borderId="1" xfId="0" applyFont="1" applyBorder="1"/>
    <xf numFmtId="15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5" fontId="8" fillId="0" borderId="11" xfId="0" applyNumberFormat="1" applyFont="1" applyFill="1" applyBorder="1" applyProtection="1"/>
    <xf numFmtId="17" fontId="0" fillId="5" borderId="0" xfId="0" applyNumberFormat="1" applyFill="1"/>
    <xf numFmtId="15" fontId="8" fillId="0" borderId="0" xfId="0" applyNumberFormat="1" applyFont="1" applyFill="1" applyBorder="1" applyProtection="1"/>
    <xf numFmtId="17" fontId="0" fillId="0" borderId="0" xfId="0" applyNumberFormat="1" applyFill="1"/>
    <xf numFmtId="15" fontId="0" fillId="0" borderId="0" xfId="0" applyNumberFormat="1" applyFill="1"/>
    <xf numFmtId="0" fontId="0" fillId="0" borderId="0" xfId="0" applyFill="1"/>
    <xf numFmtId="15" fontId="7" fillId="0" borderId="0" xfId="0" applyNumberFormat="1" applyFont="1" applyFill="1"/>
    <xf numFmtId="15" fontId="0" fillId="0" borderId="0" xfId="0" applyNumberFormat="1"/>
    <xf numFmtId="15" fontId="9" fillId="0" borderId="0" xfId="0" applyNumberFormat="1" applyFont="1" applyBorder="1" applyProtection="1">
      <protection locked="0"/>
    </xf>
    <xf numFmtId="15" fontId="9" fillId="0" borderId="16" xfId="0" applyNumberFormat="1" applyFont="1" applyBorder="1" applyProtection="1">
      <protection locked="0"/>
    </xf>
    <xf numFmtId="17" fontId="0" fillId="0" borderId="0" xfId="0" applyNumberFormat="1"/>
    <xf numFmtId="0" fontId="10" fillId="3" borderId="0" xfId="0" applyFont="1" applyFill="1" applyBorder="1"/>
    <xf numFmtId="164" fontId="3" fillId="0" borderId="23" xfId="1" applyNumberFormat="1" applyFont="1" applyBorder="1"/>
    <xf numFmtId="164" fontId="0" fillId="3" borderId="0" xfId="0" applyNumberFormat="1" applyFill="1" applyBorder="1"/>
    <xf numFmtId="164" fontId="0" fillId="0" borderId="23" xfId="1" applyNumberFormat="1" applyFont="1" applyBorder="1"/>
    <xf numFmtId="164" fontId="0" fillId="0" borderId="19" xfId="1" applyNumberFormat="1" applyFont="1" applyBorder="1"/>
    <xf numFmtId="0" fontId="0" fillId="0" borderId="0" xfId="0" applyAlignment="1">
      <alignment wrapText="1"/>
    </xf>
    <xf numFmtId="0" fontId="6" fillId="9" borderId="24" xfId="0" applyFont="1" applyFill="1" applyBorder="1"/>
    <xf numFmtId="0" fontId="5" fillId="9" borderId="18" xfId="0" applyFont="1" applyFill="1" applyBorder="1"/>
    <xf numFmtId="0" fontId="5" fillId="9" borderId="19" xfId="0" applyFont="1" applyFill="1" applyBorder="1"/>
    <xf numFmtId="43" fontId="0" fillId="3" borderId="0" xfId="0" applyNumberFormat="1" applyFill="1" applyBorder="1"/>
    <xf numFmtId="164" fontId="0" fillId="0" borderId="1" xfId="1" applyNumberFormat="1" applyFont="1" applyFill="1" applyBorder="1"/>
    <xf numFmtId="0" fontId="0" fillId="10" borderId="0" xfId="0" applyFill="1" applyAlignment="1">
      <alignment horizontal="right"/>
    </xf>
    <xf numFmtId="0" fontId="3" fillId="10" borderId="0" xfId="0" applyFont="1" applyFill="1"/>
    <xf numFmtId="0" fontId="0" fillId="10" borderId="0" xfId="0" applyFill="1"/>
    <xf numFmtId="0" fontId="15" fillId="10" borderId="0" xfId="0" applyFont="1" applyFill="1" applyAlignment="1">
      <alignment horizontal="right"/>
    </xf>
    <xf numFmtId="0" fontId="15" fillId="10" borderId="0" xfId="0" applyFont="1" applyFill="1"/>
    <xf numFmtId="0" fontId="16" fillId="10" borderId="0" xfId="0" applyFont="1" applyFill="1"/>
    <xf numFmtId="2" fontId="0" fillId="10" borderId="0" xfId="0" applyNumberFormat="1" applyFill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75648677753951"/>
          <c:y val="3.21361800165129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9136642411499E-3"/>
          <c:y val="0.2438568954194221"/>
          <c:w val="0.98108810358579124"/>
          <c:h val="0.56899942264531822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Data!#REF!</c:f>
              <c:numCache>
                <c:formatCode>m/d/yyyy</c:formatCode>
                <c:ptCount val="229"/>
                <c:pt idx="0">
                  <c:v>35797</c:v>
                </c:pt>
                <c:pt idx="1">
                  <c:v>35800</c:v>
                </c:pt>
                <c:pt idx="2">
                  <c:v>35801</c:v>
                </c:pt>
                <c:pt idx="3">
                  <c:v>35802</c:v>
                </c:pt>
                <c:pt idx="4">
                  <c:v>35803</c:v>
                </c:pt>
                <c:pt idx="5">
                  <c:v>35804</c:v>
                </c:pt>
                <c:pt idx="6">
                  <c:v>35807</c:v>
                </c:pt>
                <c:pt idx="7">
                  <c:v>35808</c:v>
                </c:pt>
                <c:pt idx="8">
                  <c:v>35809</c:v>
                </c:pt>
                <c:pt idx="9">
                  <c:v>35810</c:v>
                </c:pt>
                <c:pt idx="10">
                  <c:v>35811</c:v>
                </c:pt>
                <c:pt idx="11">
                  <c:v>35815</c:v>
                </c:pt>
                <c:pt idx="12">
                  <c:v>35816</c:v>
                </c:pt>
                <c:pt idx="13">
                  <c:v>35817</c:v>
                </c:pt>
                <c:pt idx="14">
                  <c:v>35818</c:v>
                </c:pt>
                <c:pt idx="15">
                  <c:v>35821</c:v>
                </c:pt>
                <c:pt idx="16">
                  <c:v>35822</c:v>
                </c:pt>
                <c:pt idx="17">
                  <c:v>35823</c:v>
                </c:pt>
                <c:pt idx="18">
                  <c:v>35824</c:v>
                </c:pt>
                <c:pt idx="19">
                  <c:v>35825</c:v>
                </c:pt>
                <c:pt idx="20">
                  <c:v>35828</c:v>
                </c:pt>
                <c:pt idx="21">
                  <c:v>35829</c:v>
                </c:pt>
                <c:pt idx="22">
                  <c:v>35830</c:v>
                </c:pt>
                <c:pt idx="23">
                  <c:v>35831</c:v>
                </c:pt>
                <c:pt idx="24">
                  <c:v>35832</c:v>
                </c:pt>
                <c:pt idx="25">
                  <c:v>35835</c:v>
                </c:pt>
                <c:pt idx="26">
                  <c:v>35836</c:v>
                </c:pt>
                <c:pt idx="27">
                  <c:v>35837</c:v>
                </c:pt>
                <c:pt idx="28">
                  <c:v>35838</c:v>
                </c:pt>
                <c:pt idx="29">
                  <c:v>35839</c:v>
                </c:pt>
                <c:pt idx="30">
                  <c:v>35843</c:v>
                </c:pt>
                <c:pt idx="31">
                  <c:v>35844</c:v>
                </c:pt>
                <c:pt idx="32">
                  <c:v>35845</c:v>
                </c:pt>
                <c:pt idx="33">
                  <c:v>35846</c:v>
                </c:pt>
                <c:pt idx="34">
                  <c:v>35849</c:v>
                </c:pt>
                <c:pt idx="35">
                  <c:v>35850</c:v>
                </c:pt>
                <c:pt idx="36">
                  <c:v>35851</c:v>
                </c:pt>
                <c:pt idx="37">
                  <c:v>35852</c:v>
                </c:pt>
                <c:pt idx="38">
                  <c:v>35853</c:v>
                </c:pt>
                <c:pt idx="39">
                  <c:v>35856</c:v>
                </c:pt>
                <c:pt idx="40">
                  <c:v>35857</c:v>
                </c:pt>
                <c:pt idx="41">
                  <c:v>35858</c:v>
                </c:pt>
                <c:pt idx="42">
                  <c:v>35859</c:v>
                </c:pt>
                <c:pt idx="43">
                  <c:v>35860</c:v>
                </c:pt>
                <c:pt idx="44">
                  <c:v>35863</c:v>
                </c:pt>
                <c:pt idx="45">
                  <c:v>35864</c:v>
                </c:pt>
                <c:pt idx="46">
                  <c:v>35865</c:v>
                </c:pt>
                <c:pt idx="47">
                  <c:v>35866</c:v>
                </c:pt>
                <c:pt idx="48">
                  <c:v>35867</c:v>
                </c:pt>
                <c:pt idx="49">
                  <c:v>35870</c:v>
                </c:pt>
                <c:pt idx="50">
                  <c:v>35871</c:v>
                </c:pt>
                <c:pt idx="51">
                  <c:v>35872</c:v>
                </c:pt>
                <c:pt idx="52">
                  <c:v>35873</c:v>
                </c:pt>
                <c:pt idx="53">
                  <c:v>35874</c:v>
                </c:pt>
                <c:pt idx="54">
                  <c:v>35877</c:v>
                </c:pt>
                <c:pt idx="55">
                  <c:v>35878</c:v>
                </c:pt>
                <c:pt idx="56">
                  <c:v>35879</c:v>
                </c:pt>
                <c:pt idx="57">
                  <c:v>35880</c:v>
                </c:pt>
                <c:pt idx="58">
                  <c:v>35881</c:v>
                </c:pt>
                <c:pt idx="59">
                  <c:v>35884</c:v>
                </c:pt>
                <c:pt idx="60">
                  <c:v>35885</c:v>
                </c:pt>
                <c:pt idx="61">
                  <c:v>35886</c:v>
                </c:pt>
                <c:pt idx="62">
                  <c:v>35887</c:v>
                </c:pt>
                <c:pt idx="63">
                  <c:v>35888</c:v>
                </c:pt>
                <c:pt idx="64">
                  <c:v>35891</c:v>
                </c:pt>
                <c:pt idx="65">
                  <c:v>35892</c:v>
                </c:pt>
                <c:pt idx="66">
                  <c:v>35893</c:v>
                </c:pt>
                <c:pt idx="67">
                  <c:v>35894</c:v>
                </c:pt>
                <c:pt idx="68">
                  <c:v>35898</c:v>
                </c:pt>
                <c:pt idx="69">
                  <c:v>35899</c:v>
                </c:pt>
                <c:pt idx="70">
                  <c:v>35900</c:v>
                </c:pt>
                <c:pt idx="71">
                  <c:v>35901</c:v>
                </c:pt>
                <c:pt idx="72">
                  <c:v>35902</c:v>
                </c:pt>
                <c:pt idx="73">
                  <c:v>35905</c:v>
                </c:pt>
                <c:pt idx="74">
                  <c:v>35906</c:v>
                </c:pt>
                <c:pt idx="75">
                  <c:v>35907</c:v>
                </c:pt>
                <c:pt idx="76">
                  <c:v>35908</c:v>
                </c:pt>
                <c:pt idx="77">
                  <c:v>35909</c:v>
                </c:pt>
                <c:pt idx="78">
                  <c:v>35912</c:v>
                </c:pt>
                <c:pt idx="79">
                  <c:v>35913</c:v>
                </c:pt>
                <c:pt idx="80">
                  <c:v>35914</c:v>
                </c:pt>
                <c:pt idx="81">
                  <c:v>35915</c:v>
                </c:pt>
                <c:pt idx="82">
                  <c:v>35916</c:v>
                </c:pt>
                <c:pt idx="83">
                  <c:v>35919</c:v>
                </c:pt>
                <c:pt idx="84">
                  <c:v>35920</c:v>
                </c:pt>
                <c:pt idx="85">
                  <c:v>35921</c:v>
                </c:pt>
                <c:pt idx="86">
                  <c:v>35922</c:v>
                </c:pt>
                <c:pt idx="87">
                  <c:v>35923</c:v>
                </c:pt>
                <c:pt idx="88">
                  <c:v>35926</c:v>
                </c:pt>
                <c:pt idx="89">
                  <c:v>35927</c:v>
                </c:pt>
                <c:pt idx="90">
                  <c:v>35928</c:v>
                </c:pt>
                <c:pt idx="91">
                  <c:v>35929</c:v>
                </c:pt>
                <c:pt idx="92">
                  <c:v>35930</c:v>
                </c:pt>
                <c:pt idx="93">
                  <c:v>35933</c:v>
                </c:pt>
                <c:pt idx="94">
                  <c:v>35934</c:v>
                </c:pt>
                <c:pt idx="95">
                  <c:v>35935</c:v>
                </c:pt>
                <c:pt idx="96">
                  <c:v>35936</c:v>
                </c:pt>
                <c:pt idx="97">
                  <c:v>35937</c:v>
                </c:pt>
                <c:pt idx="98">
                  <c:v>35941</c:v>
                </c:pt>
                <c:pt idx="99">
                  <c:v>35942</c:v>
                </c:pt>
                <c:pt idx="100">
                  <c:v>35943</c:v>
                </c:pt>
                <c:pt idx="101">
                  <c:v>35944</c:v>
                </c:pt>
                <c:pt idx="102">
                  <c:v>35947</c:v>
                </c:pt>
                <c:pt idx="103">
                  <c:v>35948</c:v>
                </c:pt>
                <c:pt idx="104">
                  <c:v>35949</c:v>
                </c:pt>
                <c:pt idx="105">
                  <c:v>35950</c:v>
                </c:pt>
                <c:pt idx="106">
                  <c:v>35951</c:v>
                </c:pt>
                <c:pt idx="107">
                  <c:v>35954</c:v>
                </c:pt>
                <c:pt idx="108">
                  <c:v>35955</c:v>
                </c:pt>
                <c:pt idx="109">
                  <c:v>35956</c:v>
                </c:pt>
                <c:pt idx="110">
                  <c:v>35957</c:v>
                </c:pt>
                <c:pt idx="111">
                  <c:v>35958</c:v>
                </c:pt>
                <c:pt idx="112">
                  <c:v>35961</c:v>
                </c:pt>
                <c:pt idx="113">
                  <c:v>35962</c:v>
                </c:pt>
                <c:pt idx="114">
                  <c:v>35963</c:v>
                </c:pt>
                <c:pt idx="115">
                  <c:v>35964</c:v>
                </c:pt>
                <c:pt idx="116">
                  <c:v>35965</c:v>
                </c:pt>
                <c:pt idx="117">
                  <c:v>35968</c:v>
                </c:pt>
                <c:pt idx="118">
                  <c:v>35969</c:v>
                </c:pt>
                <c:pt idx="119">
                  <c:v>35970</c:v>
                </c:pt>
                <c:pt idx="120">
                  <c:v>35971</c:v>
                </c:pt>
                <c:pt idx="121">
                  <c:v>35972</c:v>
                </c:pt>
                <c:pt idx="122">
                  <c:v>35975</c:v>
                </c:pt>
                <c:pt idx="123">
                  <c:v>35976</c:v>
                </c:pt>
                <c:pt idx="124">
                  <c:v>35977</c:v>
                </c:pt>
                <c:pt idx="125">
                  <c:v>35978</c:v>
                </c:pt>
                <c:pt idx="126">
                  <c:v>35982</c:v>
                </c:pt>
                <c:pt idx="127">
                  <c:v>35983</c:v>
                </c:pt>
                <c:pt idx="128">
                  <c:v>35984</c:v>
                </c:pt>
                <c:pt idx="129">
                  <c:v>35985</c:v>
                </c:pt>
                <c:pt idx="130">
                  <c:v>35986</c:v>
                </c:pt>
                <c:pt idx="131">
                  <c:v>35989</c:v>
                </c:pt>
                <c:pt idx="132">
                  <c:v>35990</c:v>
                </c:pt>
                <c:pt idx="133">
                  <c:v>35991</c:v>
                </c:pt>
                <c:pt idx="134">
                  <c:v>35992</c:v>
                </c:pt>
                <c:pt idx="135">
                  <c:v>35993</c:v>
                </c:pt>
                <c:pt idx="136">
                  <c:v>35996</c:v>
                </c:pt>
                <c:pt idx="137">
                  <c:v>35997</c:v>
                </c:pt>
                <c:pt idx="138">
                  <c:v>35998</c:v>
                </c:pt>
                <c:pt idx="139">
                  <c:v>35999</c:v>
                </c:pt>
                <c:pt idx="140">
                  <c:v>36000</c:v>
                </c:pt>
                <c:pt idx="141">
                  <c:v>36003</c:v>
                </c:pt>
                <c:pt idx="142">
                  <c:v>36004</c:v>
                </c:pt>
                <c:pt idx="143">
                  <c:v>36005</c:v>
                </c:pt>
                <c:pt idx="144">
                  <c:v>36006</c:v>
                </c:pt>
                <c:pt idx="145">
                  <c:v>36007</c:v>
                </c:pt>
                <c:pt idx="146">
                  <c:v>36010</c:v>
                </c:pt>
                <c:pt idx="147">
                  <c:v>36011</c:v>
                </c:pt>
                <c:pt idx="148">
                  <c:v>36012</c:v>
                </c:pt>
                <c:pt idx="149">
                  <c:v>36013</c:v>
                </c:pt>
                <c:pt idx="150">
                  <c:v>36014</c:v>
                </c:pt>
                <c:pt idx="151">
                  <c:v>36017</c:v>
                </c:pt>
                <c:pt idx="152">
                  <c:v>36018</c:v>
                </c:pt>
                <c:pt idx="153">
                  <c:v>36019</c:v>
                </c:pt>
                <c:pt idx="154">
                  <c:v>36020</c:v>
                </c:pt>
                <c:pt idx="155">
                  <c:v>36021</c:v>
                </c:pt>
                <c:pt idx="156">
                  <c:v>36024</c:v>
                </c:pt>
                <c:pt idx="157">
                  <c:v>36025</c:v>
                </c:pt>
                <c:pt idx="158">
                  <c:v>36026</c:v>
                </c:pt>
                <c:pt idx="159">
                  <c:v>36027</c:v>
                </c:pt>
                <c:pt idx="160">
                  <c:v>36028</c:v>
                </c:pt>
                <c:pt idx="161">
                  <c:v>36031</c:v>
                </c:pt>
                <c:pt idx="162">
                  <c:v>36032</c:v>
                </c:pt>
                <c:pt idx="163">
                  <c:v>36033</c:v>
                </c:pt>
                <c:pt idx="164">
                  <c:v>36034</c:v>
                </c:pt>
                <c:pt idx="165">
                  <c:v>36035</c:v>
                </c:pt>
                <c:pt idx="166">
                  <c:v>36038</c:v>
                </c:pt>
                <c:pt idx="167">
                  <c:v>36039</c:v>
                </c:pt>
                <c:pt idx="168">
                  <c:v>36040</c:v>
                </c:pt>
                <c:pt idx="169">
                  <c:v>36041</c:v>
                </c:pt>
                <c:pt idx="170">
                  <c:v>36042</c:v>
                </c:pt>
                <c:pt idx="171">
                  <c:v>36046</c:v>
                </c:pt>
                <c:pt idx="172">
                  <c:v>36047</c:v>
                </c:pt>
                <c:pt idx="173">
                  <c:v>36048</c:v>
                </c:pt>
                <c:pt idx="174">
                  <c:v>36049</c:v>
                </c:pt>
                <c:pt idx="175">
                  <c:v>36052</c:v>
                </c:pt>
                <c:pt idx="176">
                  <c:v>36053</c:v>
                </c:pt>
                <c:pt idx="177">
                  <c:v>36054</c:v>
                </c:pt>
                <c:pt idx="178">
                  <c:v>36055</c:v>
                </c:pt>
                <c:pt idx="179">
                  <c:v>36056</c:v>
                </c:pt>
                <c:pt idx="180">
                  <c:v>36059</c:v>
                </c:pt>
                <c:pt idx="181">
                  <c:v>36060</c:v>
                </c:pt>
                <c:pt idx="182">
                  <c:v>36061</c:v>
                </c:pt>
                <c:pt idx="183">
                  <c:v>36062</c:v>
                </c:pt>
                <c:pt idx="184">
                  <c:v>36063</c:v>
                </c:pt>
                <c:pt idx="185">
                  <c:v>36066</c:v>
                </c:pt>
                <c:pt idx="186">
                  <c:v>36067</c:v>
                </c:pt>
                <c:pt idx="187">
                  <c:v>36068</c:v>
                </c:pt>
                <c:pt idx="188">
                  <c:v>36069</c:v>
                </c:pt>
                <c:pt idx="189">
                  <c:v>36070</c:v>
                </c:pt>
                <c:pt idx="190">
                  <c:v>36073</c:v>
                </c:pt>
                <c:pt idx="191">
                  <c:v>36074</c:v>
                </c:pt>
                <c:pt idx="192">
                  <c:v>36075</c:v>
                </c:pt>
                <c:pt idx="193">
                  <c:v>36076</c:v>
                </c:pt>
                <c:pt idx="194">
                  <c:v>36077</c:v>
                </c:pt>
                <c:pt idx="195">
                  <c:v>36080</c:v>
                </c:pt>
                <c:pt idx="196">
                  <c:v>36081</c:v>
                </c:pt>
                <c:pt idx="197">
                  <c:v>36082</c:v>
                </c:pt>
                <c:pt idx="198">
                  <c:v>36083</c:v>
                </c:pt>
                <c:pt idx="199">
                  <c:v>36084</c:v>
                </c:pt>
                <c:pt idx="200">
                  <c:v>36087</c:v>
                </c:pt>
                <c:pt idx="201">
                  <c:v>36088</c:v>
                </c:pt>
                <c:pt idx="202">
                  <c:v>36089</c:v>
                </c:pt>
                <c:pt idx="203">
                  <c:v>36090</c:v>
                </c:pt>
                <c:pt idx="204">
                  <c:v>36091</c:v>
                </c:pt>
                <c:pt idx="205">
                  <c:v>36094</c:v>
                </c:pt>
                <c:pt idx="206">
                  <c:v>36095</c:v>
                </c:pt>
                <c:pt idx="207">
                  <c:v>36096</c:v>
                </c:pt>
                <c:pt idx="208">
                  <c:v>36097</c:v>
                </c:pt>
                <c:pt idx="209">
                  <c:v>36098</c:v>
                </c:pt>
                <c:pt idx="210">
                  <c:v>36101</c:v>
                </c:pt>
                <c:pt idx="211">
                  <c:v>36102</c:v>
                </c:pt>
                <c:pt idx="212">
                  <c:v>36103</c:v>
                </c:pt>
                <c:pt idx="213">
                  <c:v>36104</c:v>
                </c:pt>
                <c:pt idx="214">
                  <c:v>36105</c:v>
                </c:pt>
                <c:pt idx="215">
                  <c:v>36108</c:v>
                </c:pt>
                <c:pt idx="216">
                  <c:v>36109</c:v>
                </c:pt>
                <c:pt idx="217">
                  <c:v>36110</c:v>
                </c:pt>
                <c:pt idx="218">
                  <c:v>36111</c:v>
                </c:pt>
                <c:pt idx="219">
                  <c:v>36112</c:v>
                </c:pt>
                <c:pt idx="220">
                  <c:v>36115</c:v>
                </c:pt>
                <c:pt idx="221">
                  <c:v>36116</c:v>
                </c:pt>
                <c:pt idx="222">
                  <c:v>36117</c:v>
                </c:pt>
                <c:pt idx="223">
                  <c:v>36118</c:v>
                </c:pt>
                <c:pt idx="224">
                  <c:v>36119</c:v>
                </c:pt>
                <c:pt idx="225">
                  <c:v>36122</c:v>
                </c:pt>
                <c:pt idx="226">
                  <c:v>36123</c:v>
                </c:pt>
                <c:pt idx="227">
                  <c:v>36124</c:v>
                </c:pt>
                <c:pt idx="228">
                  <c:v>36129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229"/>
                <c:pt idx="0">
                  <c:v>17.430000305175781</c:v>
                </c:pt>
                <c:pt idx="1">
                  <c:v>16.889999389648438</c:v>
                </c:pt>
                <c:pt idx="2">
                  <c:v>16.909999847412109</c:v>
                </c:pt>
                <c:pt idx="3">
                  <c:v>16.819999694824219</c:v>
                </c:pt>
                <c:pt idx="4">
                  <c:v>16.969999313354492</c:v>
                </c:pt>
                <c:pt idx="5">
                  <c:v>16.629999160766602</c:v>
                </c:pt>
                <c:pt idx="6">
                  <c:v>16.469999313354492</c:v>
                </c:pt>
                <c:pt idx="7">
                  <c:v>16.430000305175781</c:v>
                </c:pt>
                <c:pt idx="8">
                  <c:v>16.450000762939453</c:v>
                </c:pt>
                <c:pt idx="9">
                  <c:v>16.340000152587891</c:v>
                </c:pt>
                <c:pt idx="10">
                  <c:v>16.510000228881836</c:v>
                </c:pt>
                <c:pt idx="11">
                  <c:v>16.420000076293945</c:v>
                </c:pt>
                <c:pt idx="12">
                  <c:v>16.360000610351563</c:v>
                </c:pt>
                <c:pt idx="13">
                  <c:v>16.040000915527344</c:v>
                </c:pt>
                <c:pt idx="14">
                  <c:v>15.739999771118164</c:v>
                </c:pt>
                <c:pt idx="15">
                  <c:v>16.819999694824219</c:v>
                </c:pt>
                <c:pt idx="16">
                  <c:v>16.979999542236328</c:v>
                </c:pt>
                <c:pt idx="17">
                  <c:v>17.309999465942383</c:v>
                </c:pt>
                <c:pt idx="18">
                  <c:v>17.819999694824219</c:v>
                </c:pt>
                <c:pt idx="19">
                  <c:v>17.209999084472656</c:v>
                </c:pt>
                <c:pt idx="20">
                  <c:v>17.049999237060547</c:v>
                </c:pt>
                <c:pt idx="21">
                  <c:v>16.5</c:v>
                </c:pt>
                <c:pt idx="22">
                  <c:v>16.370000839233398</c:v>
                </c:pt>
                <c:pt idx="23">
                  <c:v>16.579999923706055</c:v>
                </c:pt>
                <c:pt idx="24">
                  <c:v>16.700000762939453</c:v>
                </c:pt>
                <c:pt idx="25">
                  <c:v>16.629999160766602</c:v>
                </c:pt>
                <c:pt idx="26">
                  <c:v>16.430000305175781</c:v>
                </c:pt>
                <c:pt idx="27">
                  <c:v>16.149999618530273</c:v>
                </c:pt>
                <c:pt idx="28">
                  <c:v>15.960000038146973</c:v>
                </c:pt>
                <c:pt idx="29">
                  <c:v>16.020000457763672</c:v>
                </c:pt>
                <c:pt idx="30">
                  <c:v>15.659999847412109</c:v>
                </c:pt>
                <c:pt idx="31">
                  <c:v>16.25</c:v>
                </c:pt>
                <c:pt idx="32">
                  <c:v>16.159999847412109</c:v>
                </c:pt>
                <c:pt idx="33">
                  <c:v>16.149999618530273</c:v>
                </c:pt>
                <c:pt idx="34">
                  <c:v>15.369999885559082</c:v>
                </c:pt>
                <c:pt idx="35">
                  <c:v>15.310000419616699</c:v>
                </c:pt>
                <c:pt idx="36">
                  <c:v>15.449999809265137</c:v>
                </c:pt>
                <c:pt idx="37">
                  <c:v>15.350000381469727</c:v>
                </c:pt>
                <c:pt idx="38">
                  <c:v>15.439999580383301</c:v>
                </c:pt>
                <c:pt idx="39">
                  <c:v>15.340000152587891</c:v>
                </c:pt>
                <c:pt idx="40">
                  <c:v>15.270000457763672</c:v>
                </c:pt>
                <c:pt idx="41">
                  <c:v>15.319999694824219</c:v>
                </c:pt>
                <c:pt idx="42">
                  <c:v>15.329999923706055</c:v>
                </c:pt>
                <c:pt idx="43">
                  <c:v>14.909999847412109</c:v>
                </c:pt>
                <c:pt idx="44">
                  <c:v>14.329999923706055</c:v>
                </c:pt>
                <c:pt idx="45">
                  <c:v>14.260000228881836</c:v>
                </c:pt>
                <c:pt idx="46">
                  <c:v>14.180000305175781</c:v>
                </c:pt>
                <c:pt idx="47">
                  <c:v>14.199999809265137</c:v>
                </c:pt>
                <c:pt idx="48">
                  <c:v>14.060000419616699</c:v>
                </c:pt>
                <c:pt idx="49">
                  <c:v>13.279999732971191</c:v>
                </c:pt>
                <c:pt idx="50">
                  <c:v>13.210000038146973</c:v>
                </c:pt>
                <c:pt idx="51">
                  <c:v>14.340000152587891</c:v>
                </c:pt>
                <c:pt idx="52">
                  <c:v>14.310000419616699</c:v>
                </c:pt>
                <c:pt idx="53">
                  <c:v>14.319999694824219</c:v>
                </c:pt>
                <c:pt idx="54">
                  <c:v>16.510000228881836</c:v>
                </c:pt>
                <c:pt idx="55">
                  <c:v>15.920000076293945</c:v>
                </c:pt>
                <c:pt idx="56">
                  <c:v>16.479999542236328</c:v>
                </c:pt>
                <c:pt idx="57">
                  <c:v>16.829999923706055</c:v>
                </c:pt>
                <c:pt idx="58">
                  <c:v>16.760000228881836</c:v>
                </c:pt>
                <c:pt idx="59">
                  <c:v>16.209999084472656</c:v>
                </c:pt>
                <c:pt idx="60">
                  <c:v>15.609999656677246</c:v>
                </c:pt>
                <c:pt idx="61">
                  <c:v>15.539999961853027</c:v>
                </c:pt>
                <c:pt idx="62">
                  <c:v>15.739999771118164</c:v>
                </c:pt>
                <c:pt idx="63">
                  <c:v>15.989999771118164</c:v>
                </c:pt>
                <c:pt idx="64">
                  <c:v>15.449999809265137</c:v>
                </c:pt>
                <c:pt idx="65">
                  <c:v>15.220000267028809</c:v>
                </c:pt>
                <c:pt idx="66">
                  <c:v>15.550000190734863</c:v>
                </c:pt>
                <c:pt idx="67">
                  <c:v>15.560000419616699</c:v>
                </c:pt>
                <c:pt idx="68">
                  <c:v>15.319999694824219</c:v>
                </c:pt>
                <c:pt idx="69">
                  <c:v>15.119999885559082</c:v>
                </c:pt>
                <c:pt idx="70">
                  <c:v>15.460000038146973</c:v>
                </c:pt>
                <c:pt idx="71">
                  <c:v>15.899999618530273</c:v>
                </c:pt>
                <c:pt idx="72">
                  <c:v>15.460000038146973</c:v>
                </c:pt>
                <c:pt idx="73">
                  <c:v>15.409999847412109</c:v>
                </c:pt>
                <c:pt idx="74">
                  <c:v>15.449999809265137</c:v>
                </c:pt>
                <c:pt idx="75">
                  <c:v>15.539999961853027</c:v>
                </c:pt>
                <c:pt idx="76">
                  <c:v>15.189999580383301</c:v>
                </c:pt>
                <c:pt idx="77">
                  <c:v>15.090000152587891</c:v>
                </c:pt>
                <c:pt idx="78">
                  <c:v>15.319999694824219</c:v>
                </c:pt>
                <c:pt idx="79">
                  <c:v>15.739999771118164</c:v>
                </c:pt>
                <c:pt idx="80">
                  <c:v>15.319999694824219</c:v>
                </c:pt>
                <c:pt idx="81">
                  <c:v>15.390000343322754</c:v>
                </c:pt>
                <c:pt idx="82">
                  <c:v>16.129999160766602</c:v>
                </c:pt>
                <c:pt idx="83">
                  <c:v>15.949999809265137</c:v>
                </c:pt>
                <c:pt idx="84">
                  <c:v>15.470000267028809</c:v>
                </c:pt>
                <c:pt idx="85">
                  <c:v>15.369999885559082</c:v>
                </c:pt>
                <c:pt idx="86">
                  <c:v>15.239999771118164</c:v>
                </c:pt>
                <c:pt idx="87">
                  <c:v>15.130000114440918</c:v>
                </c:pt>
                <c:pt idx="88">
                  <c:v>15.170000076293945</c:v>
                </c:pt>
                <c:pt idx="89">
                  <c:v>15.239999771118164</c:v>
                </c:pt>
                <c:pt idx="90">
                  <c:v>14.949999809265137</c:v>
                </c:pt>
                <c:pt idx="91">
                  <c:v>15.079999923706055</c:v>
                </c:pt>
                <c:pt idx="92">
                  <c:v>14.470000267028809</c:v>
                </c:pt>
                <c:pt idx="93">
                  <c:v>14.069999694824219</c:v>
                </c:pt>
                <c:pt idx="94">
                  <c:v>12.960000038146973</c:v>
                </c:pt>
                <c:pt idx="95">
                  <c:v>14.180000305175781</c:v>
                </c:pt>
                <c:pt idx="96">
                  <c:v>14.630000114440918</c:v>
                </c:pt>
                <c:pt idx="97">
                  <c:v>14.779999732971191</c:v>
                </c:pt>
                <c:pt idx="98">
                  <c:v>14.819999694824219</c:v>
                </c:pt>
                <c:pt idx="99">
                  <c:v>14.989999771118164</c:v>
                </c:pt>
                <c:pt idx="100">
                  <c:v>14.850000381469727</c:v>
                </c:pt>
                <c:pt idx="101">
                  <c:v>15.199999809265137</c:v>
                </c:pt>
                <c:pt idx="102">
                  <c:v>14.960000038146973</c:v>
                </c:pt>
                <c:pt idx="103">
                  <c:v>14.840000152587891</c:v>
                </c:pt>
                <c:pt idx="104">
                  <c:v>14.810000419616699</c:v>
                </c:pt>
                <c:pt idx="105">
                  <c:v>15.119999885559082</c:v>
                </c:pt>
                <c:pt idx="106">
                  <c:v>15.069999694824219</c:v>
                </c:pt>
                <c:pt idx="107">
                  <c:v>14.550000190734863</c:v>
                </c:pt>
                <c:pt idx="108">
                  <c:v>13.850000381469727</c:v>
                </c:pt>
                <c:pt idx="109">
                  <c:v>13.479999542236328</c:v>
                </c:pt>
                <c:pt idx="110">
                  <c:v>12.75</c:v>
                </c:pt>
                <c:pt idx="111">
                  <c:v>12.590000152587891</c:v>
                </c:pt>
                <c:pt idx="112">
                  <c:v>11.560000419616699</c:v>
                </c:pt>
                <c:pt idx="113">
                  <c:v>11.979999542236328</c:v>
                </c:pt>
                <c:pt idx="114">
                  <c:v>12.600000381469727</c:v>
                </c:pt>
                <c:pt idx="115">
                  <c:v>11.770000457763672</c:v>
                </c:pt>
                <c:pt idx="116">
                  <c:v>11.840000152587891</c:v>
                </c:pt>
                <c:pt idx="117">
                  <c:v>13.430000305175781</c:v>
                </c:pt>
                <c:pt idx="118">
                  <c:v>14.520000457763672</c:v>
                </c:pt>
                <c:pt idx="119">
                  <c:v>14.600000381469727</c:v>
                </c:pt>
                <c:pt idx="120">
                  <c:v>14.029999732971191</c:v>
                </c:pt>
                <c:pt idx="121">
                  <c:v>14.130000114440918</c:v>
                </c:pt>
                <c:pt idx="122">
                  <c:v>14.069999694824219</c:v>
                </c:pt>
                <c:pt idx="123">
                  <c:v>14.180000305175781</c:v>
                </c:pt>
                <c:pt idx="124">
                  <c:v>14.369999885559082</c:v>
                </c:pt>
                <c:pt idx="125">
                  <c:v>14.5</c:v>
                </c:pt>
                <c:pt idx="126">
                  <c:v>13.920000076293945</c:v>
                </c:pt>
                <c:pt idx="127">
                  <c:v>13.619999885559082</c:v>
                </c:pt>
                <c:pt idx="128">
                  <c:v>13.850000381469727</c:v>
                </c:pt>
                <c:pt idx="129">
                  <c:v>13.880000114440918</c:v>
                </c:pt>
                <c:pt idx="130">
                  <c:v>13.869999885559082</c:v>
                </c:pt>
                <c:pt idx="131">
                  <c:v>13.909999847412109</c:v>
                </c:pt>
                <c:pt idx="132">
                  <c:v>14.550000190734863</c:v>
                </c:pt>
                <c:pt idx="133">
                  <c:v>14.869999885559082</c:v>
                </c:pt>
                <c:pt idx="134">
                  <c:v>14.520000457763672</c:v>
                </c:pt>
                <c:pt idx="135">
                  <c:v>13.979999542236328</c:v>
                </c:pt>
                <c:pt idx="136">
                  <c:v>13.340000152587891</c:v>
                </c:pt>
                <c:pt idx="137">
                  <c:v>13.789999961853027</c:v>
                </c:pt>
                <c:pt idx="138">
                  <c:v>14.159999847412109</c:v>
                </c:pt>
                <c:pt idx="139">
                  <c:v>13.880000114440918</c:v>
                </c:pt>
                <c:pt idx="140">
                  <c:v>13.869999885559082</c:v>
                </c:pt>
                <c:pt idx="141">
                  <c:v>14.220000267028809</c:v>
                </c:pt>
                <c:pt idx="142">
                  <c:v>14.270000457763672</c:v>
                </c:pt>
                <c:pt idx="143">
                  <c:v>14.090000152587891</c:v>
                </c:pt>
                <c:pt idx="144">
                  <c:v>14.210000038146973</c:v>
                </c:pt>
                <c:pt idx="145">
                  <c:v>14.210000038146973</c:v>
                </c:pt>
                <c:pt idx="146">
                  <c:v>13.699999809265137</c:v>
                </c:pt>
                <c:pt idx="147">
                  <c:v>13.75</c:v>
                </c:pt>
                <c:pt idx="148">
                  <c:v>13.680000305175781</c:v>
                </c:pt>
                <c:pt idx="149">
                  <c:v>13.760000228881836</c:v>
                </c:pt>
                <c:pt idx="150">
                  <c:v>13.800000190734863</c:v>
                </c:pt>
                <c:pt idx="151">
                  <c:v>13.050000190734863</c:v>
                </c:pt>
                <c:pt idx="152">
                  <c:v>12.760000228881836</c:v>
                </c:pt>
                <c:pt idx="153">
                  <c:v>12.710000038146973</c:v>
                </c:pt>
                <c:pt idx="154">
                  <c:v>13.210000038146973</c:v>
                </c:pt>
                <c:pt idx="155">
                  <c:v>13.350000381469727</c:v>
                </c:pt>
                <c:pt idx="156">
                  <c:v>13.199999809265137</c:v>
                </c:pt>
                <c:pt idx="157">
                  <c:v>12.920000076293945</c:v>
                </c:pt>
                <c:pt idx="158">
                  <c:v>13.159999847412109</c:v>
                </c:pt>
                <c:pt idx="159">
                  <c:v>13.539999961853027</c:v>
                </c:pt>
                <c:pt idx="160">
                  <c:v>13.369999885559082</c:v>
                </c:pt>
                <c:pt idx="161">
                  <c:v>13.640000343322754</c:v>
                </c:pt>
                <c:pt idx="162">
                  <c:v>13.770000457763672</c:v>
                </c:pt>
                <c:pt idx="163">
                  <c:v>13.579999923706055</c:v>
                </c:pt>
                <c:pt idx="164">
                  <c:v>13.229999542236328</c:v>
                </c:pt>
                <c:pt idx="165">
                  <c:v>13.5</c:v>
                </c:pt>
                <c:pt idx="166">
                  <c:v>13.340000152587891</c:v>
                </c:pt>
                <c:pt idx="167">
                  <c:v>13.729999542236328</c:v>
                </c:pt>
                <c:pt idx="168">
                  <c:v>13.670000076293945</c:v>
                </c:pt>
                <c:pt idx="169">
                  <c:v>14.670000076293945</c:v>
                </c:pt>
                <c:pt idx="170">
                  <c:v>14.590000152587891</c:v>
                </c:pt>
                <c:pt idx="171">
                  <c:v>14.289999961853027</c:v>
                </c:pt>
                <c:pt idx="172">
                  <c:v>14.119999885559082</c:v>
                </c:pt>
                <c:pt idx="173">
                  <c:v>14.670000076293945</c:v>
                </c:pt>
                <c:pt idx="174">
                  <c:v>14.340000152587891</c:v>
                </c:pt>
                <c:pt idx="175">
                  <c:v>14.420000076293945</c:v>
                </c:pt>
                <c:pt idx="176">
                  <c:v>14.569999694824219</c:v>
                </c:pt>
                <c:pt idx="177">
                  <c:v>14.529999732971191</c:v>
                </c:pt>
                <c:pt idx="178">
                  <c:v>14.859999656677246</c:v>
                </c:pt>
                <c:pt idx="179">
                  <c:v>15.489999771118164</c:v>
                </c:pt>
                <c:pt idx="180">
                  <c:v>15.489999771118164</c:v>
                </c:pt>
                <c:pt idx="181">
                  <c:v>15.670000076293945</c:v>
                </c:pt>
                <c:pt idx="182">
                  <c:v>15.810000419616699</c:v>
                </c:pt>
                <c:pt idx="183">
                  <c:v>15.979999542236328</c:v>
                </c:pt>
                <c:pt idx="184">
                  <c:v>15.75</c:v>
                </c:pt>
                <c:pt idx="185">
                  <c:v>15.640000343322754</c:v>
                </c:pt>
                <c:pt idx="186">
                  <c:v>15.979999542236328</c:v>
                </c:pt>
                <c:pt idx="187">
                  <c:v>16.139999389648438</c:v>
                </c:pt>
                <c:pt idx="188">
                  <c:v>15.430000305175781</c:v>
                </c:pt>
                <c:pt idx="189">
                  <c:v>15.640000343322754</c:v>
                </c:pt>
                <c:pt idx="190">
                  <c:v>15.390000343322754</c:v>
                </c:pt>
                <c:pt idx="191">
                  <c:v>15.5</c:v>
                </c:pt>
                <c:pt idx="192">
                  <c:v>15.060000419616699</c:v>
                </c:pt>
                <c:pt idx="193">
                  <c:v>14.420000076293945</c:v>
                </c:pt>
                <c:pt idx="194">
                  <c:v>14.579999923706055</c:v>
                </c:pt>
                <c:pt idx="195">
                  <c:v>14.439999580383301</c:v>
                </c:pt>
                <c:pt idx="196">
                  <c:v>14.229999542236328</c:v>
                </c:pt>
                <c:pt idx="197">
                  <c:v>14.050000190734863</c:v>
                </c:pt>
                <c:pt idx="198">
                  <c:v>14.050000190734863</c:v>
                </c:pt>
                <c:pt idx="199">
                  <c:v>14.149999618530273</c:v>
                </c:pt>
                <c:pt idx="200">
                  <c:v>13.350000381469727</c:v>
                </c:pt>
                <c:pt idx="201">
                  <c:v>13.430000305175781</c:v>
                </c:pt>
                <c:pt idx="202">
                  <c:v>14.079999923706055</c:v>
                </c:pt>
                <c:pt idx="203">
                  <c:v>13.970000267028809</c:v>
                </c:pt>
                <c:pt idx="204">
                  <c:v>14.050000190734863</c:v>
                </c:pt>
                <c:pt idx="205">
                  <c:v>14.229999542236328</c:v>
                </c:pt>
                <c:pt idx="206">
                  <c:v>14.130000114440918</c:v>
                </c:pt>
                <c:pt idx="207">
                  <c:v>14.289999961853027</c:v>
                </c:pt>
                <c:pt idx="208">
                  <c:v>14.239999771118164</c:v>
                </c:pt>
                <c:pt idx="209">
                  <c:v>14.420000076293945</c:v>
                </c:pt>
                <c:pt idx="210">
                  <c:v>14.359999656677246</c:v>
                </c:pt>
                <c:pt idx="211">
                  <c:v>14.199999809265137</c:v>
                </c:pt>
                <c:pt idx="212">
                  <c:v>14.140000343322754</c:v>
                </c:pt>
                <c:pt idx="213">
                  <c:v>13.970000267028809</c:v>
                </c:pt>
                <c:pt idx="214">
                  <c:v>13.869999885559082</c:v>
                </c:pt>
                <c:pt idx="215">
                  <c:v>13.380000114440918</c:v>
                </c:pt>
                <c:pt idx="216">
                  <c:v>13.520000457763672</c:v>
                </c:pt>
                <c:pt idx="217">
                  <c:v>13.550000190734863</c:v>
                </c:pt>
                <c:pt idx="218">
                  <c:v>13.840000152587891</c:v>
                </c:pt>
                <c:pt idx="219">
                  <c:v>13.569999694824219</c:v>
                </c:pt>
                <c:pt idx="220">
                  <c:v>12.819999694824219</c:v>
                </c:pt>
                <c:pt idx="221">
                  <c:v>12.449999809265137</c:v>
                </c:pt>
                <c:pt idx="222">
                  <c:v>12.140000343322754</c:v>
                </c:pt>
                <c:pt idx="223">
                  <c:v>12.149999618530273</c:v>
                </c:pt>
                <c:pt idx="224">
                  <c:v>12.140000343322754</c:v>
                </c:pt>
                <c:pt idx="225">
                  <c:v>12.449999809265137</c:v>
                </c:pt>
                <c:pt idx="226">
                  <c:v>12.119999885559082</c:v>
                </c:pt>
                <c:pt idx="227">
                  <c:v>11.859999656677246</c:v>
                </c:pt>
                <c:pt idx="228">
                  <c:v>11.220000267028809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8-4105-9955-A7619D18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9936"/>
        <c:axId val="1"/>
      </c:scatterChart>
      <c:valAx>
        <c:axId val="204509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09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252860263481507"/>
          <c:y val="3.5087786092429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78573892222243"/>
          <c:y val="0.17154028756298653"/>
          <c:w val="0.76062868311407494"/>
          <c:h val="0.64132675691162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Data!$B$2494:$B$4395</c:f>
              <c:numCache>
                <c:formatCode>m/d/yyyy</c:formatCode>
                <c:ptCount val="1902"/>
                <c:pt idx="0">
                  <c:v>34002</c:v>
                </c:pt>
                <c:pt idx="1">
                  <c:v>34003</c:v>
                </c:pt>
                <c:pt idx="2">
                  <c:v>34004</c:v>
                </c:pt>
                <c:pt idx="3">
                  <c:v>34005</c:v>
                </c:pt>
                <c:pt idx="4">
                  <c:v>34008</c:v>
                </c:pt>
                <c:pt idx="5">
                  <c:v>34009</c:v>
                </c:pt>
                <c:pt idx="6">
                  <c:v>34010</c:v>
                </c:pt>
                <c:pt idx="7">
                  <c:v>34011</c:v>
                </c:pt>
                <c:pt idx="8">
                  <c:v>34012</c:v>
                </c:pt>
                <c:pt idx="9">
                  <c:v>34016</c:v>
                </c:pt>
                <c:pt idx="10">
                  <c:v>34017</c:v>
                </c:pt>
                <c:pt idx="11">
                  <c:v>34018</c:v>
                </c:pt>
                <c:pt idx="12">
                  <c:v>34019</c:v>
                </c:pt>
                <c:pt idx="13">
                  <c:v>34022</c:v>
                </c:pt>
                <c:pt idx="14">
                  <c:v>34023</c:v>
                </c:pt>
                <c:pt idx="15">
                  <c:v>34024</c:v>
                </c:pt>
                <c:pt idx="16">
                  <c:v>34025</c:v>
                </c:pt>
                <c:pt idx="17">
                  <c:v>34026</c:v>
                </c:pt>
                <c:pt idx="18">
                  <c:v>34030</c:v>
                </c:pt>
                <c:pt idx="19">
                  <c:v>34031</c:v>
                </c:pt>
                <c:pt idx="20">
                  <c:v>34032</c:v>
                </c:pt>
                <c:pt idx="21">
                  <c:v>34033</c:v>
                </c:pt>
                <c:pt idx="22">
                  <c:v>34036</c:v>
                </c:pt>
                <c:pt idx="23">
                  <c:v>34037</c:v>
                </c:pt>
                <c:pt idx="24">
                  <c:v>34038</c:v>
                </c:pt>
                <c:pt idx="25">
                  <c:v>34039</c:v>
                </c:pt>
                <c:pt idx="26">
                  <c:v>34040</c:v>
                </c:pt>
                <c:pt idx="27">
                  <c:v>34043</c:v>
                </c:pt>
                <c:pt idx="28">
                  <c:v>34044</c:v>
                </c:pt>
                <c:pt idx="29">
                  <c:v>34045</c:v>
                </c:pt>
                <c:pt idx="30">
                  <c:v>34046</c:v>
                </c:pt>
                <c:pt idx="31">
                  <c:v>34047</c:v>
                </c:pt>
                <c:pt idx="32">
                  <c:v>34050</c:v>
                </c:pt>
                <c:pt idx="33">
                  <c:v>34051</c:v>
                </c:pt>
                <c:pt idx="34">
                  <c:v>34052</c:v>
                </c:pt>
                <c:pt idx="35">
                  <c:v>34053</c:v>
                </c:pt>
                <c:pt idx="36">
                  <c:v>34054</c:v>
                </c:pt>
                <c:pt idx="37">
                  <c:v>34057</c:v>
                </c:pt>
                <c:pt idx="38">
                  <c:v>34058</c:v>
                </c:pt>
                <c:pt idx="39">
                  <c:v>34059</c:v>
                </c:pt>
                <c:pt idx="40">
                  <c:v>34060</c:v>
                </c:pt>
                <c:pt idx="41">
                  <c:v>34061</c:v>
                </c:pt>
                <c:pt idx="42">
                  <c:v>34064</c:v>
                </c:pt>
                <c:pt idx="43">
                  <c:v>34065</c:v>
                </c:pt>
                <c:pt idx="44">
                  <c:v>34066</c:v>
                </c:pt>
                <c:pt idx="45">
                  <c:v>34067</c:v>
                </c:pt>
                <c:pt idx="46">
                  <c:v>34071</c:v>
                </c:pt>
                <c:pt idx="47">
                  <c:v>34072</c:v>
                </c:pt>
                <c:pt idx="48">
                  <c:v>34073</c:v>
                </c:pt>
                <c:pt idx="49">
                  <c:v>34074</c:v>
                </c:pt>
                <c:pt idx="50">
                  <c:v>34075</c:v>
                </c:pt>
                <c:pt idx="51">
                  <c:v>34078</c:v>
                </c:pt>
                <c:pt idx="52">
                  <c:v>34079</c:v>
                </c:pt>
                <c:pt idx="53">
                  <c:v>34080</c:v>
                </c:pt>
                <c:pt idx="54">
                  <c:v>34081</c:v>
                </c:pt>
                <c:pt idx="55">
                  <c:v>34082</c:v>
                </c:pt>
                <c:pt idx="56">
                  <c:v>34085</c:v>
                </c:pt>
                <c:pt idx="57">
                  <c:v>34086</c:v>
                </c:pt>
                <c:pt idx="58">
                  <c:v>34087</c:v>
                </c:pt>
                <c:pt idx="59">
                  <c:v>34088</c:v>
                </c:pt>
                <c:pt idx="60">
                  <c:v>34089</c:v>
                </c:pt>
                <c:pt idx="61">
                  <c:v>34092</c:v>
                </c:pt>
                <c:pt idx="62">
                  <c:v>34093</c:v>
                </c:pt>
                <c:pt idx="63">
                  <c:v>34094</c:v>
                </c:pt>
                <c:pt idx="64">
                  <c:v>34095</c:v>
                </c:pt>
                <c:pt idx="65">
                  <c:v>34096</c:v>
                </c:pt>
                <c:pt idx="66">
                  <c:v>34099</c:v>
                </c:pt>
                <c:pt idx="67">
                  <c:v>34100</c:v>
                </c:pt>
                <c:pt idx="68">
                  <c:v>34101</c:v>
                </c:pt>
                <c:pt idx="69">
                  <c:v>34102</c:v>
                </c:pt>
                <c:pt idx="70">
                  <c:v>34103</c:v>
                </c:pt>
                <c:pt idx="71">
                  <c:v>34106</c:v>
                </c:pt>
                <c:pt idx="72">
                  <c:v>34107</c:v>
                </c:pt>
                <c:pt idx="73">
                  <c:v>34108</c:v>
                </c:pt>
                <c:pt idx="74">
                  <c:v>34109</c:v>
                </c:pt>
                <c:pt idx="75">
                  <c:v>34110</c:v>
                </c:pt>
                <c:pt idx="76">
                  <c:v>34113</c:v>
                </c:pt>
                <c:pt idx="77">
                  <c:v>34114</c:v>
                </c:pt>
                <c:pt idx="78">
                  <c:v>34115</c:v>
                </c:pt>
                <c:pt idx="79">
                  <c:v>34116</c:v>
                </c:pt>
                <c:pt idx="80">
                  <c:v>34117</c:v>
                </c:pt>
                <c:pt idx="81">
                  <c:v>34121</c:v>
                </c:pt>
                <c:pt idx="82">
                  <c:v>34122</c:v>
                </c:pt>
                <c:pt idx="83">
                  <c:v>34123</c:v>
                </c:pt>
                <c:pt idx="84">
                  <c:v>34124</c:v>
                </c:pt>
                <c:pt idx="85">
                  <c:v>34127</c:v>
                </c:pt>
                <c:pt idx="86">
                  <c:v>34128</c:v>
                </c:pt>
                <c:pt idx="87">
                  <c:v>34129</c:v>
                </c:pt>
                <c:pt idx="88">
                  <c:v>34130</c:v>
                </c:pt>
                <c:pt idx="89">
                  <c:v>34131</c:v>
                </c:pt>
                <c:pt idx="90">
                  <c:v>34134</c:v>
                </c:pt>
                <c:pt idx="91">
                  <c:v>34135</c:v>
                </c:pt>
                <c:pt idx="92">
                  <c:v>34136</c:v>
                </c:pt>
                <c:pt idx="93">
                  <c:v>34137</c:v>
                </c:pt>
                <c:pt idx="94">
                  <c:v>34138</c:v>
                </c:pt>
                <c:pt idx="95">
                  <c:v>34141</c:v>
                </c:pt>
                <c:pt idx="96">
                  <c:v>34142</c:v>
                </c:pt>
                <c:pt idx="97">
                  <c:v>34143</c:v>
                </c:pt>
                <c:pt idx="98">
                  <c:v>34144</c:v>
                </c:pt>
                <c:pt idx="99">
                  <c:v>34145</c:v>
                </c:pt>
                <c:pt idx="100">
                  <c:v>34148</c:v>
                </c:pt>
                <c:pt idx="101">
                  <c:v>34149</c:v>
                </c:pt>
                <c:pt idx="102">
                  <c:v>34150</c:v>
                </c:pt>
                <c:pt idx="103">
                  <c:v>34151</c:v>
                </c:pt>
                <c:pt idx="104">
                  <c:v>34152</c:v>
                </c:pt>
                <c:pt idx="105">
                  <c:v>34156</c:v>
                </c:pt>
                <c:pt idx="106">
                  <c:v>34157</c:v>
                </c:pt>
                <c:pt idx="107">
                  <c:v>34158</c:v>
                </c:pt>
                <c:pt idx="108">
                  <c:v>34159</c:v>
                </c:pt>
                <c:pt idx="109">
                  <c:v>34162</c:v>
                </c:pt>
                <c:pt idx="110">
                  <c:v>34163</c:v>
                </c:pt>
                <c:pt idx="111">
                  <c:v>34164</c:v>
                </c:pt>
                <c:pt idx="112">
                  <c:v>34165</c:v>
                </c:pt>
                <c:pt idx="113">
                  <c:v>34166</c:v>
                </c:pt>
                <c:pt idx="114">
                  <c:v>34169</c:v>
                </c:pt>
                <c:pt idx="115">
                  <c:v>34170</c:v>
                </c:pt>
                <c:pt idx="116">
                  <c:v>34171</c:v>
                </c:pt>
                <c:pt idx="117">
                  <c:v>34172</c:v>
                </c:pt>
                <c:pt idx="118">
                  <c:v>34173</c:v>
                </c:pt>
                <c:pt idx="119">
                  <c:v>34176</c:v>
                </c:pt>
                <c:pt idx="120">
                  <c:v>34177</c:v>
                </c:pt>
                <c:pt idx="121">
                  <c:v>34178</c:v>
                </c:pt>
                <c:pt idx="122">
                  <c:v>34179</c:v>
                </c:pt>
                <c:pt idx="123">
                  <c:v>34180</c:v>
                </c:pt>
                <c:pt idx="124">
                  <c:v>34183</c:v>
                </c:pt>
                <c:pt idx="125">
                  <c:v>34184</c:v>
                </c:pt>
                <c:pt idx="126">
                  <c:v>34185</c:v>
                </c:pt>
                <c:pt idx="127">
                  <c:v>34186</c:v>
                </c:pt>
                <c:pt idx="128">
                  <c:v>34187</c:v>
                </c:pt>
                <c:pt idx="129">
                  <c:v>34190</c:v>
                </c:pt>
                <c:pt idx="130">
                  <c:v>34191</c:v>
                </c:pt>
                <c:pt idx="131">
                  <c:v>34192</c:v>
                </c:pt>
                <c:pt idx="132">
                  <c:v>34193</c:v>
                </c:pt>
                <c:pt idx="133">
                  <c:v>34194</c:v>
                </c:pt>
                <c:pt idx="134">
                  <c:v>34197</c:v>
                </c:pt>
                <c:pt idx="135">
                  <c:v>34198</c:v>
                </c:pt>
                <c:pt idx="136">
                  <c:v>34199</c:v>
                </c:pt>
                <c:pt idx="137">
                  <c:v>34200</c:v>
                </c:pt>
                <c:pt idx="138">
                  <c:v>34201</c:v>
                </c:pt>
                <c:pt idx="139">
                  <c:v>34204</c:v>
                </c:pt>
                <c:pt idx="140">
                  <c:v>34205</c:v>
                </c:pt>
                <c:pt idx="141">
                  <c:v>34206</c:v>
                </c:pt>
                <c:pt idx="142">
                  <c:v>34207</c:v>
                </c:pt>
                <c:pt idx="143">
                  <c:v>34208</c:v>
                </c:pt>
                <c:pt idx="144">
                  <c:v>34211</c:v>
                </c:pt>
                <c:pt idx="145">
                  <c:v>34212</c:v>
                </c:pt>
                <c:pt idx="146">
                  <c:v>34213</c:v>
                </c:pt>
                <c:pt idx="147">
                  <c:v>34214</c:v>
                </c:pt>
                <c:pt idx="148">
                  <c:v>34215</c:v>
                </c:pt>
                <c:pt idx="149">
                  <c:v>34219</c:v>
                </c:pt>
                <c:pt idx="150">
                  <c:v>34220</c:v>
                </c:pt>
                <c:pt idx="151">
                  <c:v>34221</c:v>
                </c:pt>
                <c:pt idx="152">
                  <c:v>34222</c:v>
                </c:pt>
                <c:pt idx="153">
                  <c:v>34225</c:v>
                </c:pt>
                <c:pt idx="154">
                  <c:v>34226</c:v>
                </c:pt>
                <c:pt idx="155">
                  <c:v>34227</c:v>
                </c:pt>
                <c:pt idx="156">
                  <c:v>34228</c:v>
                </c:pt>
                <c:pt idx="157">
                  <c:v>34229</c:v>
                </c:pt>
                <c:pt idx="158">
                  <c:v>34232</c:v>
                </c:pt>
                <c:pt idx="159">
                  <c:v>34233</c:v>
                </c:pt>
                <c:pt idx="160">
                  <c:v>34234</c:v>
                </c:pt>
                <c:pt idx="161">
                  <c:v>34235</c:v>
                </c:pt>
                <c:pt idx="162">
                  <c:v>34236</c:v>
                </c:pt>
                <c:pt idx="163">
                  <c:v>34239</c:v>
                </c:pt>
                <c:pt idx="164">
                  <c:v>34240</c:v>
                </c:pt>
                <c:pt idx="165">
                  <c:v>34241</c:v>
                </c:pt>
                <c:pt idx="166">
                  <c:v>34242</c:v>
                </c:pt>
                <c:pt idx="167">
                  <c:v>34243</c:v>
                </c:pt>
                <c:pt idx="168">
                  <c:v>34246</c:v>
                </c:pt>
                <c:pt idx="169">
                  <c:v>34247</c:v>
                </c:pt>
                <c:pt idx="170">
                  <c:v>34248</c:v>
                </c:pt>
                <c:pt idx="171">
                  <c:v>34249</c:v>
                </c:pt>
                <c:pt idx="172">
                  <c:v>34250</c:v>
                </c:pt>
                <c:pt idx="173">
                  <c:v>34253</c:v>
                </c:pt>
                <c:pt idx="174">
                  <c:v>34254</c:v>
                </c:pt>
                <c:pt idx="175">
                  <c:v>34255</c:v>
                </c:pt>
                <c:pt idx="176">
                  <c:v>34256</c:v>
                </c:pt>
                <c:pt idx="177">
                  <c:v>34257</c:v>
                </c:pt>
                <c:pt idx="178">
                  <c:v>34260</c:v>
                </c:pt>
                <c:pt idx="179">
                  <c:v>34261</c:v>
                </c:pt>
                <c:pt idx="180">
                  <c:v>34262</c:v>
                </c:pt>
                <c:pt idx="181">
                  <c:v>34263</c:v>
                </c:pt>
                <c:pt idx="182">
                  <c:v>34264</c:v>
                </c:pt>
                <c:pt idx="183">
                  <c:v>34267</c:v>
                </c:pt>
                <c:pt idx="184">
                  <c:v>34268</c:v>
                </c:pt>
                <c:pt idx="185">
                  <c:v>34269</c:v>
                </c:pt>
                <c:pt idx="186">
                  <c:v>34270</c:v>
                </c:pt>
                <c:pt idx="187">
                  <c:v>34271</c:v>
                </c:pt>
                <c:pt idx="188">
                  <c:v>34274</c:v>
                </c:pt>
                <c:pt idx="189">
                  <c:v>34275</c:v>
                </c:pt>
                <c:pt idx="190">
                  <c:v>34276</c:v>
                </c:pt>
                <c:pt idx="191">
                  <c:v>34277</c:v>
                </c:pt>
                <c:pt idx="192">
                  <c:v>34278</c:v>
                </c:pt>
                <c:pt idx="193">
                  <c:v>34281</c:v>
                </c:pt>
                <c:pt idx="194">
                  <c:v>34282</c:v>
                </c:pt>
                <c:pt idx="195">
                  <c:v>34283</c:v>
                </c:pt>
                <c:pt idx="196">
                  <c:v>34284</c:v>
                </c:pt>
                <c:pt idx="197">
                  <c:v>34285</c:v>
                </c:pt>
                <c:pt idx="198">
                  <c:v>34288</c:v>
                </c:pt>
                <c:pt idx="199">
                  <c:v>34289</c:v>
                </c:pt>
                <c:pt idx="200">
                  <c:v>34290</c:v>
                </c:pt>
                <c:pt idx="201">
                  <c:v>34291</c:v>
                </c:pt>
                <c:pt idx="202">
                  <c:v>34292</c:v>
                </c:pt>
                <c:pt idx="203">
                  <c:v>34295</c:v>
                </c:pt>
                <c:pt idx="204">
                  <c:v>34296</c:v>
                </c:pt>
                <c:pt idx="205">
                  <c:v>34297</c:v>
                </c:pt>
                <c:pt idx="206">
                  <c:v>34302</c:v>
                </c:pt>
                <c:pt idx="207">
                  <c:v>34303</c:v>
                </c:pt>
                <c:pt idx="208">
                  <c:v>34304</c:v>
                </c:pt>
                <c:pt idx="209">
                  <c:v>34305</c:v>
                </c:pt>
                <c:pt idx="210">
                  <c:v>34306</c:v>
                </c:pt>
                <c:pt idx="211">
                  <c:v>34309</c:v>
                </c:pt>
                <c:pt idx="212">
                  <c:v>34310</c:v>
                </c:pt>
                <c:pt idx="213">
                  <c:v>34311</c:v>
                </c:pt>
                <c:pt idx="214">
                  <c:v>34312</c:v>
                </c:pt>
                <c:pt idx="215">
                  <c:v>34313</c:v>
                </c:pt>
                <c:pt idx="216">
                  <c:v>34316</c:v>
                </c:pt>
                <c:pt idx="217">
                  <c:v>34317</c:v>
                </c:pt>
                <c:pt idx="218">
                  <c:v>34318</c:v>
                </c:pt>
                <c:pt idx="219">
                  <c:v>34319</c:v>
                </c:pt>
                <c:pt idx="220">
                  <c:v>34320</c:v>
                </c:pt>
                <c:pt idx="221">
                  <c:v>34323</c:v>
                </c:pt>
                <c:pt idx="222">
                  <c:v>34324</c:v>
                </c:pt>
                <c:pt idx="223">
                  <c:v>34325</c:v>
                </c:pt>
                <c:pt idx="224">
                  <c:v>34326</c:v>
                </c:pt>
                <c:pt idx="225">
                  <c:v>34330</c:v>
                </c:pt>
                <c:pt idx="226">
                  <c:v>34331</c:v>
                </c:pt>
                <c:pt idx="227">
                  <c:v>34332</c:v>
                </c:pt>
                <c:pt idx="228">
                  <c:v>34333</c:v>
                </c:pt>
                <c:pt idx="229">
                  <c:v>34337</c:v>
                </c:pt>
                <c:pt idx="230">
                  <c:v>34338</c:v>
                </c:pt>
                <c:pt idx="231">
                  <c:v>34339</c:v>
                </c:pt>
                <c:pt idx="232">
                  <c:v>34340</c:v>
                </c:pt>
                <c:pt idx="233">
                  <c:v>34341</c:v>
                </c:pt>
                <c:pt idx="234">
                  <c:v>34344</c:v>
                </c:pt>
                <c:pt idx="235">
                  <c:v>34345</c:v>
                </c:pt>
                <c:pt idx="236">
                  <c:v>34346</c:v>
                </c:pt>
                <c:pt idx="237">
                  <c:v>34347</c:v>
                </c:pt>
                <c:pt idx="238">
                  <c:v>34348</c:v>
                </c:pt>
                <c:pt idx="239">
                  <c:v>34351</c:v>
                </c:pt>
                <c:pt idx="240">
                  <c:v>34352</c:v>
                </c:pt>
                <c:pt idx="241">
                  <c:v>34353</c:v>
                </c:pt>
                <c:pt idx="242">
                  <c:v>34354</c:v>
                </c:pt>
                <c:pt idx="243">
                  <c:v>34355</c:v>
                </c:pt>
                <c:pt idx="244">
                  <c:v>34358</c:v>
                </c:pt>
                <c:pt idx="245">
                  <c:v>34359</c:v>
                </c:pt>
                <c:pt idx="246">
                  <c:v>34360</c:v>
                </c:pt>
                <c:pt idx="247">
                  <c:v>34361</c:v>
                </c:pt>
                <c:pt idx="248">
                  <c:v>34362</c:v>
                </c:pt>
                <c:pt idx="249">
                  <c:v>34365</c:v>
                </c:pt>
                <c:pt idx="250">
                  <c:v>34366</c:v>
                </c:pt>
                <c:pt idx="251">
                  <c:v>34367</c:v>
                </c:pt>
                <c:pt idx="252">
                  <c:v>34368</c:v>
                </c:pt>
                <c:pt idx="253">
                  <c:v>34369</c:v>
                </c:pt>
                <c:pt idx="254">
                  <c:v>34372</c:v>
                </c:pt>
                <c:pt idx="255">
                  <c:v>34373</c:v>
                </c:pt>
                <c:pt idx="256">
                  <c:v>34374</c:v>
                </c:pt>
                <c:pt idx="257">
                  <c:v>34375</c:v>
                </c:pt>
                <c:pt idx="258">
                  <c:v>34376</c:v>
                </c:pt>
                <c:pt idx="259">
                  <c:v>34379</c:v>
                </c:pt>
                <c:pt idx="260">
                  <c:v>34380</c:v>
                </c:pt>
                <c:pt idx="261">
                  <c:v>34381</c:v>
                </c:pt>
                <c:pt idx="262">
                  <c:v>34382</c:v>
                </c:pt>
                <c:pt idx="263">
                  <c:v>34383</c:v>
                </c:pt>
                <c:pt idx="264">
                  <c:v>34387</c:v>
                </c:pt>
                <c:pt idx="265">
                  <c:v>34388</c:v>
                </c:pt>
                <c:pt idx="266">
                  <c:v>34389</c:v>
                </c:pt>
                <c:pt idx="267">
                  <c:v>34390</c:v>
                </c:pt>
                <c:pt idx="268">
                  <c:v>34393</c:v>
                </c:pt>
                <c:pt idx="269">
                  <c:v>34394</c:v>
                </c:pt>
                <c:pt idx="270">
                  <c:v>34395</c:v>
                </c:pt>
                <c:pt idx="271">
                  <c:v>34396</c:v>
                </c:pt>
                <c:pt idx="272">
                  <c:v>34397</c:v>
                </c:pt>
                <c:pt idx="273">
                  <c:v>34400</c:v>
                </c:pt>
                <c:pt idx="274">
                  <c:v>34401</c:v>
                </c:pt>
                <c:pt idx="275">
                  <c:v>34402</c:v>
                </c:pt>
                <c:pt idx="276">
                  <c:v>34403</c:v>
                </c:pt>
                <c:pt idx="277">
                  <c:v>34404</c:v>
                </c:pt>
                <c:pt idx="278">
                  <c:v>34407</c:v>
                </c:pt>
                <c:pt idx="279">
                  <c:v>34408</c:v>
                </c:pt>
                <c:pt idx="280">
                  <c:v>34409</c:v>
                </c:pt>
                <c:pt idx="281">
                  <c:v>34410</c:v>
                </c:pt>
                <c:pt idx="282">
                  <c:v>34411</c:v>
                </c:pt>
                <c:pt idx="283">
                  <c:v>34414</c:v>
                </c:pt>
                <c:pt idx="284">
                  <c:v>34415</c:v>
                </c:pt>
                <c:pt idx="285">
                  <c:v>34416</c:v>
                </c:pt>
                <c:pt idx="286">
                  <c:v>34417</c:v>
                </c:pt>
                <c:pt idx="287">
                  <c:v>34418</c:v>
                </c:pt>
                <c:pt idx="288">
                  <c:v>34421</c:v>
                </c:pt>
                <c:pt idx="289">
                  <c:v>34422</c:v>
                </c:pt>
                <c:pt idx="290">
                  <c:v>34423</c:v>
                </c:pt>
                <c:pt idx="291">
                  <c:v>34424</c:v>
                </c:pt>
                <c:pt idx="292">
                  <c:v>34428</c:v>
                </c:pt>
                <c:pt idx="293">
                  <c:v>34429</c:v>
                </c:pt>
                <c:pt idx="294">
                  <c:v>34430</c:v>
                </c:pt>
                <c:pt idx="295">
                  <c:v>34431</c:v>
                </c:pt>
                <c:pt idx="296">
                  <c:v>34432</c:v>
                </c:pt>
                <c:pt idx="297">
                  <c:v>34435</c:v>
                </c:pt>
                <c:pt idx="298">
                  <c:v>34436</c:v>
                </c:pt>
                <c:pt idx="299">
                  <c:v>34437</c:v>
                </c:pt>
                <c:pt idx="300">
                  <c:v>34438</c:v>
                </c:pt>
                <c:pt idx="301">
                  <c:v>34439</c:v>
                </c:pt>
                <c:pt idx="302">
                  <c:v>34442</c:v>
                </c:pt>
                <c:pt idx="303">
                  <c:v>34443</c:v>
                </c:pt>
                <c:pt idx="304">
                  <c:v>34444</c:v>
                </c:pt>
                <c:pt idx="305">
                  <c:v>34445</c:v>
                </c:pt>
                <c:pt idx="306">
                  <c:v>34446</c:v>
                </c:pt>
                <c:pt idx="307">
                  <c:v>34449</c:v>
                </c:pt>
                <c:pt idx="308">
                  <c:v>34450</c:v>
                </c:pt>
                <c:pt idx="309">
                  <c:v>34452</c:v>
                </c:pt>
                <c:pt idx="310">
                  <c:v>34453</c:v>
                </c:pt>
                <c:pt idx="311">
                  <c:v>34456</c:v>
                </c:pt>
                <c:pt idx="312">
                  <c:v>34457</c:v>
                </c:pt>
                <c:pt idx="313">
                  <c:v>34458</c:v>
                </c:pt>
                <c:pt idx="314">
                  <c:v>34459</c:v>
                </c:pt>
                <c:pt idx="315">
                  <c:v>34460</c:v>
                </c:pt>
                <c:pt idx="316">
                  <c:v>34463</c:v>
                </c:pt>
                <c:pt idx="317">
                  <c:v>34464</c:v>
                </c:pt>
                <c:pt idx="318">
                  <c:v>34465</c:v>
                </c:pt>
                <c:pt idx="319">
                  <c:v>34466</c:v>
                </c:pt>
                <c:pt idx="320">
                  <c:v>34467</c:v>
                </c:pt>
                <c:pt idx="321">
                  <c:v>34470</c:v>
                </c:pt>
                <c:pt idx="322">
                  <c:v>34471</c:v>
                </c:pt>
                <c:pt idx="323">
                  <c:v>34472</c:v>
                </c:pt>
                <c:pt idx="324">
                  <c:v>34473</c:v>
                </c:pt>
                <c:pt idx="325">
                  <c:v>34474</c:v>
                </c:pt>
                <c:pt idx="326">
                  <c:v>34477</c:v>
                </c:pt>
                <c:pt idx="327">
                  <c:v>34478</c:v>
                </c:pt>
                <c:pt idx="328">
                  <c:v>34479</c:v>
                </c:pt>
                <c:pt idx="329">
                  <c:v>34480</c:v>
                </c:pt>
                <c:pt idx="330">
                  <c:v>34481</c:v>
                </c:pt>
                <c:pt idx="331">
                  <c:v>34485</c:v>
                </c:pt>
                <c:pt idx="332">
                  <c:v>34486</c:v>
                </c:pt>
                <c:pt idx="333">
                  <c:v>34487</c:v>
                </c:pt>
                <c:pt idx="334">
                  <c:v>34488</c:v>
                </c:pt>
                <c:pt idx="335">
                  <c:v>34491</c:v>
                </c:pt>
                <c:pt idx="336">
                  <c:v>34492</c:v>
                </c:pt>
                <c:pt idx="337">
                  <c:v>34493</c:v>
                </c:pt>
                <c:pt idx="338">
                  <c:v>34494</c:v>
                </c:pt>
                <c:pt idx="339">
                  <c:v>34495</c:v>
                </c:pt>
                <c:pt idx="340">
                  <c:v>34498</c:v>
                </c:pt>
                <c:pt idx="341">
                  <c:v>34499</c:v>
                </c:pt>
                <c:pt idx="342">
                  <c:v>34500</c:v>
                </c:pt>
                <c:pt idx="343">
                  <c:v>34501</c:v>
                </c:pt>
                <c:pt idx="344">
                  <c:v>34502</c:v>
                </c:pt>
                <c:pt idx="345">
                  <c:v>34505</c:v>
                </c:pt>
                <c:pt idx="346">
                  <c:v>34506</c:v>
                </c:pt>
                <c:pt idx="347">
                  <c:v>34507</c:v>
                </c:pt>
                <c:pt idx="348">
                  <c:v>34508</c:v>
                </c:pt>
                <c:pt idx="349">
                  <c:v>34509</c:v>
                </c:pt>
                <c:pt idx="350">
                  <c:v>34512</c:v>
                </c:pt>
                <c:pt idx="351">
                  <c:v>34513</c:v>
                </c:pt>
                <c:pt idx="352">
                  <c:v>34514</c:v>
                </c:pt>
                <c:pt idx="353">
                  <c:v>34515</c:v>
                </c:pt>
                <c:pt idx="354">
                  <c:v>34516</c:v>
                </c:pt>
                <c:pt idx="355">
                  <c:v>34520</c:v>
                </c:pt>
                <c:pt idx="356">
                  <c:v>34521</c:v>
                </c:pt>
                <c:pt idx="357">
                  <c:v>34522</c:v>
                </c:pt>
                <c:pt idx="358">
                  <c:v>34523</c:v>
                </c:pt>
                <c:pt idx="359">
                  <c:v>34526</c:v>
                </c:pt>
                <c:pt idx="360">
                  <c:v>34527</c:v>
                </c:pt>
                <c:pt idx="361">
                  <c:v>34528</c:v>
                </c:pt>
                <c:pt idx="362">
                  <c:v>34529</c:v>
                </c:pt>
                <c:pt idx="363">
                  <c:v>34530</c:v>
                </c:pt>
                <c:pt idx="364">
                  <c:v>34533</c:v>
                </c:pt>
                <c:pt idx="365">
                  <c:v>34534</c:v>
                </c:pt>
                <c:pt idx="366">
                  <c:v>34535</c:v>
                </c:pt>
                <c:pt idx="367">
                  <c:v>34536</c:v>
                </c:pt>
                <c:pt idx="368">
                  <c:v>34537</c:v>
                </c:pt>
                <c:pt idx="369">
                  <c:v>34540</c:v>
                </c:pt>
                <c:pt idx="370">
                  <c:v>34541</c:v>
                </c:pt>
                <c:pt idx="371">
                  <c:v>34542</c:v>
                </c:pt>
                <c:pt idx="372">
                  <c:v>34543</c:v>
                </c:pt>
                <c:pt idx="373">
                  <c:v>34544</c:v>
                </c:pt>
                <c:pt idx="374">
                  <c:v>34547</c:v>
                </c:pt>
                <c:pt idx="375">
                  <c:v>34548</c:v>
                </c:pt>
                <c:pt idx="376">
                  <c:v>34549</c:v>
                </c:pt>
                <c:pt idx="377">
                  <c:v>34550</c:v>
                </c:pt>
                <c:pt idx="378">
                  <c:v>34551</c:v>
                </c:pt>
                <c:pt idx="379">
                  <c:v>34554</c:v>
                </c:pt>
                <c:pt idx="380">
                  <c:v>34555</c:v>
                </c:pt>
                <c:pt idx="381">
                  <c:v>34556</c:v>
                </c:pt>
                <c:pt idx="382">
                  <c:v>34557</c:v>
                </c:pt>
                <c:pt idx="383">
                  <c:v>34558</c:v>
                </c:pt>
                <c:pt idx="384">
                  <c:v>34561</c:v>
                </c:pt>
                <c:pt idx="385">
                  <c:v>34562</c:v>
                </c:pt>
                <c:pt idx="386">
                  <c:v>34563</c:v>
                </c:pt>
                <c:pt idx="387">
                  <c:v>34564</c:v>
                </c:pt>
                <c:pt idx="388">
                  <c:v>34565</c:v>
                </c:pt>
                <c:pt idx="389">
                  <c:v>34568</c:v>
                </c:pt>
                <c:pt idx="390">
                  <c:v>34569</c:v>
                </c:pt>
                <c:pt idx="391">
                  <c:v>34570</c:v>
                </c:pt>
                <c:pt idx="392">
                  <c:v>34571</c:v>
                </c:pt>
                <c:pt idx="393">
                  <c:v>34572</c:v>
                </c:pt>
                <c:pt idx="394">
                  <c:v>34575</c:v>
                </c:pt>
                <c:pt idx="395">
                  <c:v>34576</c:v>
                </c:pt>
                <c:pt idx="396">
                  <c:v>34577</c:v>
                </c:pt>
                <c:pt idx="397">
                  <c:v>34578</c:v>
                </c:pt>
                <c:pt idx="398">
                  <c:v>34579</c:v>
                </c:pt>
                <c:pt idx="399">
                  <c:v>34583</c:v>
                </c:pt>
                <c:pt idx="400">
                  <c:v>34584</c:v>
                </c:pt>
                <c:pt idx="401">
                  <c:v>34585</c:v>
                </c:pt>
                <c:pt idx="402">
                  <c:v>34586</c:v>
                </c:pt>
                <c:pt idx="403">
                  <c:v>34589</c:v>
                </c:pt>
                <c:pt idx="404">
                  <c:v>34590</c:v>
                </c:pt>
                <c:pt idx="405">
                  <c:v>34591</c:v>
                </c:pt>
                <c:pt idx="406">
                  <c:v>34592</c:v>
                </c:pt>
                <c:pt idx="407">
                  <c:v>34593</c:v>
                </c:pt>
                <c:pt idx="408">
                  <c:v>34596</c:v>
                </c:pt>
                <c:pt idx="409">
                  <c:v>34597</c:v>
                </c:pt>
                <c:pt idx="410">
                  <c:v>34598</c:v>
                </c:pt>
                <c:pt idx="411">
                  <c:v>34599</c:v>
                </c:pt>
                <c:pt idx="412">
                  <c:v>34600</c:v>
                </c:pt>
                <c:pt idx="413">
                  <c:v>34603</c:v>
                </c:pt>
                <c:pt idx="414">
                  <c:v>34604</c:v>
                </c:pt>
                <c:pt idx="415">
                  <c:v>34605</c:v>
                </c:pt>
                <c:pt idx="416">
                  <c:v>34606</c:v>
                </c:pt>
                <c:pt idx="417">
                  <c:v>34607</c:v>
                </c:pt>
                <c:pt idx="418">
                  <c:v>34610</c:v>
                </c:pt>
                <c:pt idx="419">
                  <c:v>34611</c:v>
                </c:pt>
                <c:pt idx="420">
                  <c:v>34612</c:v>
                </c:pt>
                <c:pt idx="421">
                  <c:v>34613</c:v>
                </c:pt>
                <c:pt idx="422">
                  <c:v>34614</c:v>
                </c:pt>
                <c:pt idx="423">
                  <c:v>34617</c:v>
                </c:pt>
                <c:pt idx="424">
                  <c:v>34618</c:v>
                </c:pt>
                <c:pt idx="425">
                  <c:v>34619</c:v>
                </c:pt>
                <c:pt idx="426">
                  <c:v>34620</c:v>
                </c:pt>
                <c:pt idx="427">
                  <c:v>34621</c:v>
                </c:pt>
                <c:pt idx="428">
                  <c:v>34624</c:v>
                </c:pt>
                <c:pt idx="429">
                  <c:v>34625</c:v>
                </c:pt>
                <c:pt idx="430">
                  <c:v>34626</c:v>
                </c:pt>
                <c:pt idx="431">
                  <c:v>34627</c:v>
                </c:pt>
                <c:pt idx="432">
                  <c:v>34628</c:v>
                </c:pt>
                <c:pt idx="433">
                  <c:v>34631</c:v>
                </c:pt>
                <c:pt idx="434">
                  <c:v>34632</c:v>
                </c:pt>
                <c:pt idx="435">
                  <c:v>34633</c:v>
                </c:pt>
                <c:pt idx="436">
                  <c:v>34634</c:v>
                </c:pt>
                <c:pt idx="437">
                  <c:v>34635</c:v>
                </c:pt>
                <c:pt idx="438">
                  <c:v>34638</c:v>
                </c:pt>
                <c:pt idx="439">
                  <c:v>34639</c:v>
                </c:pt>
                <c:pt idx="440">
                  <c:v>34640</c:v>
                </c:pt>
                <c:pt idx="441">
                  <c:v>34641</c:v>
                </c:pt>
                <c:pt idx="442">
                  <c:v>34642</c:v>
                </c:pt>
                <c:pt idx="443">
                  <c:v>34645</c:v>
                </c:pt>
                <c:pt idx="444">
                  <c:v>34646</c:v>
                </c:pt>
                <c:pt idx="445">
                  <c:v>34647</c:v>
                </c:pt>
                <c:pt idx="446">
                  <c:v>34648</c:v>
                </c:pt>
                <c:pt idx="447">
                  <c:v>34649</c:v>
                </c:pt>
                <c:pt idx="448">
                  <c:v>34652</c:v>
                </c:pt>
                <c:pt idx="449">
                  <c:v>34653</c:v>
                </c:pt>
                <c:pt idx="450">
                  <c:v>34654</c:v>
                </c:pt>
                <c:pt idx="451">
                  <c:v>34655</c:v>
                </c:pt>
                <c:pt idx="452">
                  <c:v>34656</c:v>
                </c:pt>
                <c:pt idx="453">
                  <c:v>34659</c:v>
                </c:pt>
                <c:pt idx="454">
                  <c:v>34660</c:v>
                </c:pt>
                <c:pt idx="455">
                  <c:v>34661</c:v>
                </c:pt>
                <c:pt idx="456">
                  <c:v>34666</c:v>
                </c:pt>
                <c:pt idx="457">
                  <c:v>34667</c:v>
                </c:pt>
                <c:pt idx="458">
                  <c:v>34668</c:v>
                </c:pt>
                <c:pt idx="459">
                  <c:v>34669</c:v>
                </c:pt>
                <c:pt idx="460">
                  <c:v>34670</c:v>
                </c:pt>
                <c:pt idx="461">
                  <c:v>34673</c:v>
                </c:pt>
                <c:pt idx="462">
                  <c:v>34674</c:v>
                </c:pt>
                <c:pt idx="463">
                  <c:v>34675</c:v>
                </c:pt>
                <c:pt idx="464">
                  <c:v>34676</c:v>
                </c:pt>
                <c:pt idx="465">
                  <c:v>34677</c:v>
                </c:pt>
                <c:pt idx="466">
                  <c:v>34680</c:v>
                </c:pt>
                <c:pt idx="467">
                  <c:v>34681</c:v>
                </c:pt>
                <c:pt idx="468">
                  <c:v>34682</c:v>
                </c:pt>
                <c:pt idx="469">
                  <c:v>34683</c:v>
                </c:pt>
                <c:pt idx="470">
                  <c:v>34684</c:v>
                </c:pt>
                <c:pt idx="471">
                  <c:v>34687</c:v>
                </c:pt>
                <c:pt idx="472">
                  <c:v>34688</c:v>
                </c:pt>
                <c:pt idx="473">
                  <c:v>34689</c:v>
                </c:pt>
                <c:pt idx="474">
                  <c:v>34690</c:v>
                </c:pt>
                <c:pt idx="475">
                  <c:v>34691</c:v>
                </c:pt>
                <c:pt idx="476">
                  <c:v>34695</c:v>
                </c:pt>
                <c:pt idx="477">
                  <c:v>34696</c:v>
                </c:pt>
                <c:pt idx="478">
                  <c:v>34697</c:v>
                </c:pt>
                <c:pt idx="479">
                  <c:v>34698</c:v>
                </c:pt>
                <c:pt idx="480">
                  <c:v>34702</c:v>
                </c:pt>
                <c:pt idx="481">
                  <c:v>34703</c:v>
                </c:pt>
                <c:pt idx="482">
                  <c:v>34704</c:v>
                </c:pt>
                <c:pt idx="483">
                  <c:v>34705</c:v>
                </c:pt>
                <c:pt idx="484">
                  <c:v>34708</c:v>
                </c:pt>
                <c:pt idx="485">
                  <c:v>34709</c:v>
                </c:pt>
                <c:pt idx="486">
                  <c:v>34710</c:v>
                </c:pt>
                <c:pt idx="487">
                  <c:v>34711</c:v>
                </c:pt>
                <c:pt idx="488">
                  <c:v>34712</c:v>
                </c:pt>
                <c:pt idx="489">
                  <c:v>34715</c:v>
                </c:pt>
                <c:pt idx="490">
                  <c:v>34716</c:v>
                </c:pt>
                <c:pt idx="491">
                  <c:v>34717</c:v>
                </c:pt>
                <c:pt idx="492">
                  <c:v>34718</c:v>
                </c:pt>
                <c:pt idx="493">
                  <c:v>34719</c:v>
                </c:pt>
                <c:pt idx="494">
                  <c:v>34722</c:v>
                </c:pt>
                <c:pt idx="495">
                  <c:v>34723</c:v>
                </c:pt>
                <c:pt idx="496">
                  <c:v>34724</c:v>
                </c:pt>
                <c:pt idx="497">
                  <c:v>34725</c:v>
                </c:pt>
                <c:pt idx="498">
                  <c:v>34726</c:v>
                </c:pt>
                <c:pt idx="499">
                  <c:v>34729</c:v>
                </c:pt>
                <c:pt idx="500">
                  <c:v>34730</c:v>
                </c:pt>
                <c:pt idx="501">
                  <c:v>34731</c:v>
                </c:pt>
                <c:pt idx="502">
                  <c:v>34732</c:v>
                </c:pt>
                <c:pt idx="503">
                  <c:v>34733</c:v>
                </c:pt>
                <c:pt idx="504">
                  <c:v>34736</c:v>
                </c:pt>
                <c:pt idx="505">
                  <c:v>34737</c:v>
                </c:pt>
                <c:pt idx="506">
                  <c:v>34738</c:v>
                </c:pt>
                <c:pt idx="507">
                  <c:v>34739</c:v>
                </c:pt>
                <c:pt idx="508">
                  <c:v>34740</c:v>
                </c:pt>
                <c:pt idx="509">
                  <c:v>34743</c:v>
                </c:pt>
                <c:pt idx="510">
                  <c:v>34744</c:v>
                </c:pt>
                <c:pt idx="511">
                  <c:v>34745</c:v>
                </c:pt>
                <c:pt idx="512">
                  <c:v>34746</c:v>
                </c:pt>
                <c:pt idx="513">
                  <c:v>34747</c:v>
                </c:pt>
                <c:pt idx="514">
                  <c:v>34751</c:v>
                </c:pt>
                <c:pt idx="515">
                  <c:v>34752</c:v>
                </c:pt>
                <c:pt idx="516">
                  <c:v>34753</c:v>
                </c:pt>
                <c:pt idx="517">
                  <c:v>34754</c:v>
                </c:pt>
                <c:pt idx="518">
                  <c:v>34757</c:v>
                </c:pt>
                <c:pt idx="519">
                  <c:v>34758</c:v>
                </c:pt>
                <c:pt idx="520">
                  <c:v>34759</c:v>
                </c:pt>
                <c:pt idx="521">
                  <c:v>34760</c:v>
                </c:pt>
                <c:pt idx="522">
                  <c:v>34761</c:v>
                </c:pt>
                <c:pt idx="523">
                  <c:v>34764</c:v>
                </c:pt>
                <c:pt idx="524">
                  <c:v>34765</c:v>
                </c:pt>
                <c:pt idx="525">
                  <c:v>34766</c:v>
                </c:pt>
                <c:pt idx="526">
                  <c:v>34767</c:v>
                </c:pt>
                <c:pt idx="527">
                  <c:v>34768</c:v>
                </c:pt>
                <c:pt idx="528">
                  <c:v>34771</c:v>
                </c:pt>
                <c:pt idx="529">
                  <c:v>34772</c:v>
                </c:pt>
                <c:pt idx="530">
                  <c:v>34773</c:v>
                </c:pt>
                <c:pt idx="531">
                  <c:v>34774</c:v>
                </c:pt>
                <c:pt idx="532">
                  <c:v>34775</c:v>
                </c:pt>
                <c:pt idx="533">
                  <c:v>34778</c:v>
                </c:pt>
                <c:pt idx="534">
                  <c:v>34779</c:v>
                </c:pt>
                <c:pt idx="535">
                  <c:v>34780</c:v>
                </c:pt>
                <c:pt idx="536">
                  <c:v>34781</c:v>
                </c:pt>
                <c:pt idx="537">
                  <c:v>34782</c:v>
                </c:pt>
                <c:pt idx="538">
                  <c:v>34785</c:v>
                </c:pt>
                <c:pt idx="539">
                  <c:v>34786</c:v>
                </c:pt>
                <c:pt idx="540">
                  <c:v>34787</c:v>
                </c:pt>
                <c:pt idx="541">
                  <c:v>34788</c:v>
                </c:pt>
                <c:pt idx="542">
                  <c:v>34789</c:v>
                </c:pt>
                <c:pt idx="543">
                  <c:v>34792</c:v>
                </c:pt>
                <c:pt idx="544">
                  <c:v>34793</c:v>
                </c:pt>
                <c:pt idx="545">
                  <c:v>34794</c:v>
                </c:pt>
                <c:pt idx="546">
                  <c:v>34795</c:v>
                </c:pt>
                <c:pt idx="547">
                  <c:v>34796</c:v>
                </c:pt>
                <c:pt idx="548">
                  <c:v>34799</c:v>
                </c:pt>
                <c:pt idx="549">
                  <c:v>34800</c:v>
                </c:pt>
                <c:pt idx="550">
                  <c:v>34801</c:v>
                </c:pt>
                <c:pt idx="551">
                  <c:v>34802</c:v>
                </c:pt>
                <c:pt idx="552">
                  <c:v>34806</c:v>
                </c:pt>
                <c:pt idx="553">
                  <c:v>34807</c:v>
                </c:pt>
                <c:pt idx="554">
                  <c:v>34808</c:v>
                </c:pt>
                <c:pt idx="555">
                  <c:v>34809</c:v>
                </c:pt>
                <c:pt idx="556">
                  <c:v>34810</c:v>
                </c:pt>
                <c:pt idx="557">
                  <c:v>34813</c:v>
                </c:pt>
                <c:pt idx="558">
                  <c:v>34814</c:v>
                </c:pt>
                <c:pt idx="559">
                  <c:v>34815</c:v>
                </c:pt>
                <c:pt idx="560">
                  <c:v>34816</c:v>
                </c:pt>
                <c:pt idx="561">
                  <c:v>34817</c:v>
                </c:pt>
                <c:pt idx="562">
                  <c:v>34820</c:v>
                </c:pt>
                <c:pt idx="563">
                  <c:v>34821</c:v>
                </c:pt>
                <c:pt idx="564">
                  <c:v>34822</c:v>
                </c:pt>
                <c:pt idx="565">
                  <c:v>34823</c:v>
                </c:pt>
                <c:pt idx="566">
                  <c:v>34824</c:v>
                </c:pt>
                <c:pt idx="567">
                  <c:v>34827</c:v>
                </c:pt>
                <c:pt idx="568">
                  <c:v>34828</c:v>
                </c:pt>
                <c:pt idx="569">
                  <c:v>34829</c:v>
                </c:pt>
                <c:pt idx="570">
                  <c:v>34830</c:v>
                </c:pt>
                <c:pt idx="571">
                  <c:v>34831</c:v>
                </c:pt>
                <c:pt idx="572">
                  <c:v>34834</c:v>
                </c:pt>
                <c:pt idx="573">
                  <c:v>34835</c:v>
                </c:pt>
                <c:pt idx="574">
                  <c:v>34836</c:v>
                </c:pt>
                <c:pt idx="575">
                  <c:v>34837</c:v>
                </c:pt>
                <c:pt idx="576">
                  <c:v>34838</c:v>
                </c:pt>
                <c:pt idx="577">
                  <c:v>34841</c:v>
                </c:pt>
                <c:pt idx="578">
                  <c:v>34842</c:v>
                </c:pt>
                <c:pt idx="579">
                  <c:v>34843</c:v>
                </c:pt>
                <c:pt idx="580">
                  <c:v>34844</c:v>
                </c:pt>
                <c:pt idx="581">
                  <c:v>34845</c:v>
                </c:pt>
                <c:pt idx="582">
                  <c:v>34849</c:v>
                </c:pt>
                <c:pt idx="583">
                  <c:v>34850</c:v>
                </c:pt>
                <c:pt idx="584">
                  <c:v>34851</c:v>
                </c:pt>
                <c:pt idx="585">
                  <c:v>34852</c:v>
                </c:pt>
                <c:pt idx="586">
                  <c:v>34855</c:v>
                </c:pt>
                <c:pt idx="587">
                  <c:v>34856</c:v>
                </c:pt>
                <c:pt idx="588">
                  <c:v>34857</c:v>
                </c:pt>
                <c:pt idx="589">
                  <c:v>34858</c:v>
                </c:pt>
                <c:pt idx="590">
                  <c:v>34859</c:v>
                </c:pt>
                <c:pt idx="591">
                  <c:v>34862</c:v>
                </c:pt>
                <c:pt idx="592">
                  <c:v>34863</c:v>
                </c:pt>
                <c:pt idx="593">
                  <c:v>34864</c:v>
                </c:pt>
                <c:pt idx="594">
                  <c:v>34865</c:v>
                </c:pt>
                <c:pt idx="595">
                  <c:v>34866</c:v>
                </c:pt>
                <c:pt idx="596">
                  <c:v>34869</c:v>
                </c:pt>
                <c:pt idx="597">
                  <c:v>34870</c:v>
                </c:pt>
                <c:pt idx="598">
                  <c:v>34871</c:v>
                </c:pt>
                <c:pt idx="599">
                  <c:v>34872</c:v>
                </c:pt>
                <c:pt idx="600">
                  <c:v>34873</c:v>
                </c:pt>
                <c:pt idx="601">
                  <c:v>34876</c:v>
                </c:pt>
                <c:pt idx="602">
                  <c:v>34877</c:v>
                </c:pt>
                <c:pt idx="603">
                  <c:v>34878</c:v>
                </c:pt>
                <c:pt idx="604">
                  <c:v>34879</c:v>
                </c:pt>
                <c:pt idx="605">
                  <c:v>34880</c:v>
                </c:pt>
                <c:pt idx="606">
                  <c:v>34885</c:v>
                </c:pt>
                <c:pt idx="607">
                  <c:v>34886</c:v>
                </c:pt>
                <c:pt idx="608">
                  <c:v>34887</c:v>
                </c:pt>
                <c:pt idx="609">
                  <c:v>34890</c:v>
                </c:pt>
                <c:pt idx="610">
                  <c:v>34891</c:v>
                </c:pt>
                <c:pt idx="611">
                  <c:v>34892</c:v>
                </c:pt>
                <c:pt idx="612">
                  <c:v>34893</c:v>
                </c:pt>
                <c:pt idx="613">
                  <c:v>34894</c:v>
                </c:pt>
                <c:pt idx="614">
                  <c:v>34897</c:v>
                </c:pt>
                <c:pt idx="615">
                  <c:v>34898</c:v>
                </c:pt>
                <c:pt idx="616">
                  <c:v>34899</c:v>
                </c:pt>
                <c:pt idx="617">
                  <c:v>34900</c:v>
                </c:pt>
                <c:pt idx="618">
                  <c:v>34901</c:v>
                </c:pt>
                <c:pt idx="619">
                  <c:v>34904</c:v>
                </c:pt>
                <c:pt idx="620">
                  <c:v>34905</c:v>
                </c:pt>
                <c:pt idx="621">
                  <c:v>34906</c:v>
                </c:pt>
                <c:pt idx="622">
                  <c:v>34907</c:v>
                </c:pt>
                <c:pt idx="623">
                  <c:v>34908</c:v>
                </c:pt>
                <c:pt idx="624">
                  <c:v>34911</c:v>
                </c:pt>
                <c:pt idx="625">
                  <c:v>34912</c:v>
                </c:pt>
                <c:pt idx="626">
                  <c:v>34913</c:v>
                </c:pt>
                <c:pt idx="627">
                  <c:v>34914</c:v>
                </c:pt>
                <c:pt idx="628">
                  <c:v>34915</c:v>
                </c:pt>
                <c:pt idx="629">
                  <c:v>34918</c:v>
                </c:pt>
                <c:pt idx="630">
                  <c:v>34919</c:v>
                </c:pt>
                <c:pt idx="631">
                  <c:v>34920</c:v>
                </c:pt>
                <c:pt idx="632">
                  <c:v>34921</c:v>
                </c:pt>
                <c:pt idx="633">
                  <c:v>34922</c:v>
                </c:pt>
                <c:pt idx="634">
                  <c:v>34925</c:v>
                </c:pt>
                <c:pt idx="635">
                  <c:v>34926</c:v>
                </c:pt>
                <c:pt idx="636">
                  <c:v>34927</c:v>
                </c:pt>
                <c:pt idx="637">
                  <c:v>34928</c:v>
                </c:pt>
                <c:pt idx="638">
                  <c:v>34929</c:v>
                </c:pt>
                <c:pt idx="639">
                  <c:v>34932</c:v>
                </c:pt>
                <c:pt idx="640">
                  <c:v>34933</c:v>
                </c:pt>
                <c:pt idx="641">
                  <c:v>34934</c:v>
                </c:pt>
                <c:pt idx="642">
                  <c:v>34935</c:v>
                </c:pt>
                <c:pt idx="643">
                  <c:v>34936</c:v>
                </c:pt>
                <c:pt idx="644">
                  <c:v>34939</c:v>
                </c:pt>
                <c:pt idx="645">
                  <c:v>34940</c:v>
                </c:pt>
                <c:pt idx="646">
                  <c:v>34941</c:v>
                </c:pt>
                <c:pt idx="647">
                  <c:v>34942</c:v>
                </c:pt>
                <c:pt idx="648">
                  <c:v>34943</c:v>
                </c:pt>
                <c:pt idx="649">
                  <c:v>34947</c:v>
                </c:pt>
                <c:pt idx="650">
                  <c:v>34948</c:v>
                </c:pt>
                <c:pt idx="651">
                  <c:v>34949</c:v>
                </c:pt>
                <c:pt idx="652">
                  <c:v>34950</c:v>
                </c:pt>
                <c:pt idx="653">
                  <c:v>34953</c:v>
                </c:pt>
                <c:pt idx="654">
                  <c:v>34954</c:v>
                </c:pt>
                <c:pt idx="655">
                  <c:v>34955</c:v>
                </c:pt>
                <c:pt idx="656">
                  <c:v>34956</c:v>
                </c:pt>
                <c:pt idx="657">
                  <c:v>34957</c:v>
                </c:pt>
                <c:pt idx="658">
                  <c:v>34960</c:v>
                </c:pt>
                <c:pt idx="659">
                  <c:v>34961</c:v>
                </c:pt>
                <c:pt idx="660">
                  <c:v>34962</c:v>
                </c:pt>
                <c:pt idx="661">
                  <c:v>34963</c:v>
                </c:pt>
                <c:pt idx="662">
                  <c:v>34964</c:v>
                </c:pt>
                <c:pt idx="663">
                  <c:v>34967</c:v>
                </c:pt>
                <c:pt idx="664">
                  <c:v>34968</c:v>
                </c:pt>
                <c:pt idx="665">
                  <c:v>34969</c:v>
                </c:pt>
                <c:pt idx="666">
                  <c:v>34970</c:v>
                </c:pt>
                <c:pt idx="667">
                  <c:v>34971</c:v>
                </c:pt>
                <c:pt idx="668">
                  <c:v>34974</c:v>
                </c:pt>
                <c:pt idx="669">
                  <c:v>34975</c:v>
                </c:pt>
                <c:pt idx="670">
                  <c:v>34976</c:v>
                </c:pt>
                <c:pt idx="671">
                  <c:v>34977</c:v>
                </c:pt>
                <c:pt idx="672">
                  <c:v>34978</c:v>
                </c:pt>
                <c:pt idx="673">
                  <c:v>34981</c:v>
                </c:pt>
                <c:pt idx="674">
                  <c:v>34982</c:v>
                </c:pt>
                <c:pt idx="675">
                  <c:v>34983</c:v>
                </c:pt>
                <c:pt idx="676">
                  <c:v>34984</c:v>
                </c:pt>
                <c:pt idx="677">
                  <c:v>34985</c:v>
                </c:pt>
                <c:pt idx="678">
                  <c:v>34988</c:v>
                </c:pt>
                <c:pt idx="679">
                  <c:v>34989</c:v>
                </c:pt>
                <c:pt idx="680">
                  <c:v>34990</c:v>
                </c:pt>
                <c:pt idx="681">
                  <c:v>34991</c:v>
                </c:pt>
                <c:pt idx="682">
                  <c:v>34992</c:v>
                </c:pt>
                <c:pt idx="683">
                  <c:v>34995</c:v>
                </c:pt>
                <c:pt idx="684">
                  <c:v>34996</c:v>
                </c:pt>
                <c:pt idx="685">
                  <c:v>34997</c:v>
                </c:pt>
                <c:pt idx="686">
                  <c:v>34998</c:v>
                </c:pt>
                <c:pt idx="687">
                  <c:v>34999</c:v>
                </c:pt>
                <c:pt idx="688">
                  <c:v>35002</c:v>
                </c:pt>
                <c:pt idx="689">
                  <c:v>35003</c:v>
                </c:pt>
                <c:pt idx="690">
                  <c:v>35004</c:v>
                </c:pt>
                <c:pt idx="691">
                  <c:v>35005</c:v>
                </c:pt>
                <c:pt idx="692">
                  <c:v>35006</c:v>
                </c:pt>
                <c:pt idx="693">
                  <c:v>35009</c:v>
                </c:pt>
                <c:pt idx="694">
                  <c:v>35010</c:v>
                </c:pt>
                <c:pt idx="695">
                  <c:v>35011</c:v>
                </c:pt>
                <c:pt idx="696">
                  <c:v>35012</c:v>
                </c:pt>
                <c:pt idx="697">
                  <c:v>35013</c:v>
                </c:pt>
                <c:pt idx="698">
                  <c:v>35016</c:v>
                </c:pt>
                <c:pt idx="699">
                  <c:v>35017</c:v>
                </c:pt>
                <c:pt idx="700">
                  <c:v>35018</c:v>
                </c:pt>
                <c:pt idx="701">
                  <c:v>35019</c:v>
                </c:pt>
                <c:pt idx="702">
                  <c:v>35020</c:v>
                </c:pt>
                <c:pt idx="703">
                  <c:v>35023</c:v>
                </c:pt>
                <c:pt idx="704">
                  <c:v>35024</c:v>
                </c:pt>
                <c:pt idx="705">
                  <c:v>35025</c:v>
                </c:pt>
                <c:pt idx="706">
                  <c:v>35030</c:v>
                </c:pt>
                <c:pt idx="707">
                  <c:v>35031</c:v>
                </c:pt>
                <c:pt idx="708">
                  <c:v>35032</c:v>
                </c:pt>
                <c:pt idx="709">
                  <c:v>35033</c:v>
                </c:pt>
                <c:pt idx="710">
                  <c:v>35034</c:v>
                </c:pt>
                <c:pt idx="711">
                  <c:v>35037</c:v>
                </c:pt>
                <c:pt idx="712">
                  <c:v>35038</c:v>
                </c:pt>
                <c:pt idx="713">
                  <c:v>35039</c:v>
                </c:pt>
                <c:pt idx="714">
                  <c:v>35040</c:v>
                </c:pt>
                <c:pt idx="715">
                  <c:v>35041</c:v>
                </c:pt>
                <c:pt idx="716">
                  <c:v>35044</c:v>
                </c:pt>
                <c:pt idx="717">
                  <c:v>35045</c:v>
                </c:pt>
                <c:pt idx="718">
                  <c:v>35046</c:v>
                </c:pt>
                <c:pt idx="719">
                  <c:v>35047</c:v>
                </c:pt>
                <c:pt idx="720">
                  <c:v>35048</c:v>
                </c:pt>
                <c:pt idx="721">
                  <c:v>35051</c:v>
                </c:pt>
                <c:pt idx="722">
                  <c:v>35052</c:v>
                </c:pt>
                <c:pt idx="723">
                  <c:v>35053</c:v>
                </c:pt>
                <c:pt idx="724">
                  <c:v>35054</c:v>
                </c:pt>
                <c:pt idx="725">
                  <c:v>35055</c:v>
                </c:pt>
                <c:pt idx="726">
                  <c:v>35059</c:v>
                </c:pt>
                <c:pt idx="727">
                  <c:v>35060</c:v>
                </c:pt>
                <c:pt idx="728">
                  <c:v>35061</c:v>
                </c:pt>
                <c:pt idx="729">
                  <c:v>35062</c:v>
                </c:pt>
                <c:pt idx="730">
                  <c:v>35066</c:v>
                </c:pt>
                <c:pt idx="731">
                  <c:v>35067</c:v>
                </c:pt>
                <c:pt idx="732">
                  <c:v>35068</c:v>
                </c:pt>
                <c:pt idx="733">
                  <c:v>35069</c:v>
                </c:pt>
                <c:pt idx="734">
                  <c:v>35073</c:v>
                </c:pt>
                <c:pt idx="735">
                  <c:v>35074</c:v>
                </c:pt>
                <c:pt idx="736">
                  <c:v>35075</c:v>
                </c:pt>
                <c:pt idx="737">
                  <c:v>35076</c:v>
                </c:pt>
                <c:pt idx="738">
                  <c:v>35079</c:v>
                </c:pt>
                <c:pt idx="739">
                  <c:v>35080</c:v>
                </c:pt>
                <c:pt idx="740">
                  <c:v>35081</c:v>
                </c:pt>
                <c:pt idx="741">
                  <c:v>35082</c:v>
                </c:pt>
                <c:pt idx="742">
                  <c:v>35083</c:v>
                </c:pt>
                <c:pt idx="743">
                  <c:v>35086</c:v>
                </c:pt>
                <c:pt idx="744">
                  <c:v>35087</c:v>
                </c:pt>
                <c:pt idx="745">
                  <c:v>35088</c:v>
                </c:pt>
                <c:pt idx="746">
                  <c:v>35089</c:v>
                </c:pt>
                <c:pt idx="747">
                  <c:v>35090</c:v>
                </c:pt>
                <c:pt idx="748">
                  <c:v>35093</c:v>
                </c:pt>
                <c:pt idx="749">
                  <c:v>35094</c:v>
                </c:pt>
                <c:pt idx="750">
                  <c:v>35095</c:v>
                </c:pt>
                <c:pt idx="751">
                  <c:v>35096</c:v>
                </c:pt>
                <c:pt idx="752">
                  <c:v>35097</c:v>
                </c:pt>
                <c:pt idx="753">
                  <c:v>35100</c:v>
                </c:pt>
                <c:pt idx="754">
                  <c:v>35101</c:v>
                </c:pt>
                <c:pt idx="755">
                  <c:v>35102</c:v>
                </c:pt>
                <c:pt idx="756">
                  <c:v>35103</c:v>
                </c:pt>
                <c:pt idx="757">
                  <c:v>35104</c:v>
                </c:pt>
                <c:pt idx="758">
                  <c:v>35107</c:v>
                </c:pt>
                <c:pt idx="759">
                  <c:v>35108</c:v>
                </c:pt>
                <c:pt idx="760">
                  <c:v>35109</c:v>
                </c:pt>
                <c:pt idx="761">
                  <c:v>35110</c:v>
                </c:pt>
                <c:pt idx="762">
                  <c:v>35111</c:v>
                </c:pt>
                <c:pt idx="763">
                  <c:v>35115</c:v>
                </c:pt>
                <c:pt idx="764">
                  <c:v>35116</c:v>
                </c:pt>
                <c:pt idx="765">
                  <c:v>35117</c:v>
                </c:pt>
                <c:pt idx="766">
                  <c:v>35118</c:v>
                </c:pt>
                <c:pt idx="767">
                  <c:v>35121</c:v>
                </c:pt>
                <c:pt idx="768">
                  <c:v>35122</c:v>
                </c:pt>
                <c:pt idx="769">
                  <c:v>35123</c:v>
                </c:pt>
                <c:pt idx="770">
                  <c:v>35124</c:v>
                </c:pt>
                <c:pt idx="771">
                  <c:v>35125</c:v>
                </c:pt>
                <c:pt idx="772">
                  <c:v>35128</c:v>
                </c:pt>
                <c:pt idx="773">
                  <c:v>35129</c:v>
                </c:pt>
                <c:pt idx="774">
                  <c:v>35130</c:v>
                </c:pt>
                <c:pt idx="775">
                  <c:v>35131</c:v>
                </c:pt>
                <c:pt idx="776">
                  <c:v>35132</c:v>
                </c:pt>
                <c:pt idx="777">
                  <c:v>35135</c:v>
                </c:pt>
                <c:pt idx="778">
                  <c:v>35136</c:v>
                </c:pt>
                <c:pt idx="779">
                  <c:v>35137</c:v>
                </c:pt>
                <c:pt idx="780">
                  <c:v>35138</c:v>
                </c:pt>
                <c:pt idx="781">
                  <c:v>35139</c:v>
                </c:pt>
                <c:pt idx="782">
                  <c:v>35142</c:v>
                </c:pt>
                <c:pt idx="783">
                  <c:v>35143</c:v>
                </c:pt>
                <c:pt idx="784">
                  <c:v>35144</c:v>
                </c:pt>
                <c:pt idx="785">
                  <c:v>35145</c:v>
                </c:pt>
                <c:pt idx="786">
                  <c:v>35146</c:v>
                </c:pt>
                <c:pt idx="787">
                  <c:v>35149</c:v>
                </c:pt>
                <c:pt idx="788">
                  <c:v>35150</c:v>
                </c:pt>
                <c:pt idx="789">
                  <c:v>35151</c:v>
                </c:pt>
                <c:pt idx="790">
                  <c:v>35152</c:v>
                </c:pt>
                <c:pt idx="791">
                  <c:v>35153</c:v>
                </c:pt>
                <c:pt idx="792">
                  <c:v>35156</c:v>
                </c:pt>
                <c:pt idx="793">
                  <c:v>35157</c:v>
                </c:pt>
                <c:pt idx="794">
                  <c:v>35158</c:v>
                </c:pt>
                <c:pt idx="795">
                  <c:v>35159</c:v>
                </c:pt>
                <c:pt idx="796">
                  <c:v>35163</c:v>
                </c:pt>
                <c:pt idx="797">
                  <c:v>35164</c:v>
                </c:pt>
                <c:pt idx="798">
                  <c:v>35165</c:v>
                </c:pt>
                <c:pt idx="799">
                  <c:v>35166</c:v>
                </c:pt>
                <c:pt idx="800">
                  <c:v>35167</c:v>
                </c:pt>
                <c:pt idx="801">
                  <c:v>35170</c:v>
                </c:pt>
                <c:pt idx="802">
                  <c:v>35171</c:v>
                </c:pt>
                <c:pt idx="803">
                  <c:v>35172</c:v>
                </c:pt>
                <c:pt idx="804">
                  <c:v>35173</c:v>
                </c:pt>
                <c:pt idx="805">
                  <c:v>35174</c:v>
                </c:pt>
                <c:pt idx="806">
                  <c:v>35177</c:v>
                </c:pt>
                <c:pt idx="807">
                  <c:v>35178</c:v>
                </c:pt>
                <c:pt idx="808">
                  <c:v>35179</c:v>
                </c:pt>
                <c:pt idx="809">
                  <c:v>35180</c:v>
                </c:pt>
                <c:pt idx="810">
                  <c:v>35181</c:v>
                </c:pt>
                <c:pt idx="811">
                  <c:v>35184</c:v>
                </c:pt>
                <c:pt idx="812">
                  <c:v>35185</c:v>
                </c:pt>
                <c:pt idx="813">
                  <c:v>35186</c:v>
                </c:pt>
                <c:pt idx="814">
                  <c:v>35187</c:v>
                </c:pt>
                <c:pt idx="815">
                  <c:v>35188</c:v>
                </c:pt>
                <c:pt idx="816">
                  <c:v>35191</c:v>
                </c:pt>
                <c:pt idx="817">
                  <c:v>35192</c:v>
                </c:pt>
                <c:pt idx="818">
                  <c:v>35193</c:v>
                </c:pt>
                <c:pt idx="819">
                  <c:v>35194</c:v>
                </c:pt>
                <c:pt idx="820">
                  <c:v>35195</c:v>
                </c:pt>
                <c:pt idx="821">
                  <c:v>35198</c:v>
                </c:pt>
                <c:pt idx="822">
                  <c:v>35199</c:v>
                </c:pt>
                <c:pt idx="823">
                  <c:v>35200</c:v>
                </c:pt>
                <c:pt idx="824">
                  <c:v>35201</c:v>
                </c:pt>
                <c:pt idx="825">
                  <c:v>35202</c:v>
                </c:pt>
                <c:pt idx="826">
                  <c:v>35205</c:v>
                </c:pt>
                <c:pt idx="827">
                  <c:v>35206</c:v>
                </c:pt>
                <c:pt idx="828">
                  <c:v>35207</c:v>
                </c:pt>
                <c:pt idx="829">
                  <c:v>35208</c:v>
                </c:pt>
                <c:pt idx="830">
                  <c:v>35209</c:v>
                </c:pt>
                <c:pt idx="831">
                  <c:v>35213</c:v>
                </c:pt>
                <c:pt idx="832">
                  <c:v>35214</c:v>
                </c:pt>
                <c:pt idx="833">
                  <c:v>35215</c:v>
                </c:pt>
                <c:pt idx="834">
                  <c:v>35216</c:v>
                </c:pt>
                <c:pt idx="835">
                  <c:v>35219</c:v>
                </c:pt>
                <c:pt idx="836">
                  <c:v>35220</c:v>
                </c:pt>
                <c:pt idx="837">
                  <c:v>35221</c:v>
                </c:pt>
                <c:pt idx="838">
                  <c:v>35222</c:v>
                </c:pt>
                <c:pt idx="839">
                  <c:v>35223</c:v>
                </c:pt>
                <c:pt idx="840">
                  <c:v>35226</c:v>
                </c:pt>
                <c:pt idx="841">
                  <c:v>35227</c:v>
                </c:pt>
                <c:pt idx="842">
                  <c:v>35228</c:v>
                </c:pt>
                <c:pt idx="843">
                  <c:v>35229</c:v>
                </c:pt>
                <c:pt idx="844">
                  <c:v>35230</c:v>
                </c:pt>
                <c:pt idx="845">
                  <c:v>35233</c:v>
                </c:pt>
                <c:pt idx="846">
                  <c:v>35234</c:v>
                </c:pt>
                <c:pt idx="847">
                  <c:v>35235</c:v>
                </c:pt>
                <c:pt idx="848">
                  <c:v>35236</c:v>
                </c:pt>
                <c:pt idx="849">
                  <c:v>35237</c:v>
                </c:pt>
                <c:pt idx="850">
                  <c:v>35240</c:v>
                </c:pt>
                <c:pt idx="851">
                  <c:v>35241</c:v>
                </c:pt>
                <c:pt idx="852">
                  <c:v>35242</c:v>
                </c:pt>
                <c:pt idx="853">
                  <c:v>35243</c:v>
                </c:pt>
                <c:pt idx="854">
                  <c:v>35244</c:v>
                </c:pt>
                <c:pt idx="855">
                  <c:v>35247</c:v>
                </c:pt>
                <c:pt idx="856">
                  <c:v>35248</c:v>
                </c:pt>
                <c:pt idx="857">
                  <c:v>35249</c:v>
                </c:pt>
                <c:pt idx="858">
                  <c:v>35254</c:v>
                </c:pt>
                <c:pt idx="859">
                  <c:v>35255</c:v>
                </c:pt>
                <c:pt idx="860">
                  <c:v>35256</c:v>
                </c:pt>
                <c:pt idx="861">
                  <c:v>35257</c:v>
                </c:pt>
                <c:pt idx="862">
                  <c:v>35258</c:v>
                </c:pt>
                <c:pt idx="863">
                  <c:v>35261</c:v>
                </c:pt>
                <c:pt idx="864">
                  <c:v>35262</c:v>
                </c:pt>
                <c:pt idx="865">
                  <c:v>35263</c:v>
                </c:pt>
                <c:pt idx="866">
                  <c:v>35264</c:v>
                </c:pt>
                <c:pt idx="867">
                  <c:v>35265</c:v>
                </c:pt>
                <c:pt idx="868">
                  <c:v>35268</c:v>
                </c:pt>
                <c:pt idx="869">
                  <c:v>35269</c:v>
                </c:pt>
                <c:pt idx="870">
                  <c:v>35270</c:v>
                </c:pt>
                <c:pt idx="871">
                  <c:v>35271</c:v>
                </c:pt>
                <c:pt idx="872">
                  <c:v>35272</c:v>
                </c:pt>
                <c:pt idx="873">
                  <c:v>35275</c:v>
                </c:pt>
                <c:pt idx="874">
                  <c:v>35276</c:v>
                </c:pt>
                <c:pt idx="875">
                  <c:v>35277</c:v>
                </c:pt>
                <c:pt idx="876">
                  <c:v>35278</c:v>
                </c:pt>
                <c:pt idx="877">
                  <c:v>35279</c:v>
                </c:pt>
                <c:pt idx="878">
                  <c:v>35282</c:v>
                </c:pt>
                <c:pt idx="879">
                  <c:v>35283</c:v>
                </c:pt>
                <c:pt idx="880">
                  <c:v>35284</c:v>
                </c:pt>
                <c:pt idx="881">
                  <c:v>35285</c:v>
                </c:pt>
                <c:pt idx="882">
                  <c:v>35286</c:v>
                </c:pt>
                <c:pt idx="883">
                  <c:v>35289</c:v>
                </c:pt>
                <c:pt idx="884">
                  <c:v>35290</c:v>
                </c:pt>
                <c:pt idx="885">
                  <c:v>35291</c:v>
                </c:pt>
                <c:pt idx="886">
                  <c:v>35292</c:v>
                </c:pt>
                <c:pt idx="887">
                  <c:v>35293</c:v>
                </c:pt>
                <c:pt idx="888">
                  <c:v>35296</c:v>
                </c:pt>
                <c:pt idx="889">
                  <c:v>35297</c:v>
                </c:pt>
                <c:pt idx="890">
                  <c:v>35298</c:v>
                </c:pt>
                <c:pt idx="891">
                  <c:v>35299</c:v>
                </c:pt>
                <c:pt idx="892">
                  <c:v>35300</c:v>
                </c:pt>
                <c:pt idx="893">
                  <c:v>35303</c:v>
                </c:pt>
                <c:pt idx="894">
                  <c:v>35304</c:v>
                </c:pt>
                <c:pt idx="895">
                  <c:v>35305</c:v>
                </c:pt>
                <c:pt idx="896">
                  <c:v>35306</c:v>
                </c:pt>
                <c:pt idx="897">
                  <c:v>35307</c:v>
                </c:pt>
                <c:pt idx="898">
                  <c:v>35311</c:v>
                </c:pt>
                <c:pt idx="899">
                  <c:v>35312</c:v>
                </c:pt>
                <c:pt idx="900">
                  <c:v>35313</c:v>
                </c:pt>
                <c:pt idx="901">
                  <c:v>35314</c:v>
                </c:pt>
                <c:pt idx="902">
                  <c:v>35317</c:v>
                </c:pt>
                <c:pt idx="903">
                  <c:v>35318</c:v>
                </c:pt>
                <c:pt idx="904">
                  <c:v>35319</c:v>
                </c:pt>
                <c:pt idx="905">
                  <c:v>35320</c:v>
                </c:pt>
                <c:pt idx="906">
                  <c:v>35321</c:v>
                </c:pt>
                <c:pt idx="907">
                  <c:v>35324</c:v>
                </c:pt>
                <c:pt idx="908">
                  <c:v>35325</c:v>
                </c:pt>
                <c:pt idx="909">
                  <c:v>35326</c:v>
                </c:pt>
                <c:pt idx="910">
                  <c:v>35327</c:v>
                </c:pt>
                <c:pt idx="911">
                  <c:v>35328</c:v>
                </c:pt>
                <c:pt idx="912">
                  <c:v>35331</c:v>
                </c:pt>
                <c:pt idx="913">
                  <c:v>35332</c:v>
                </c:pt>
                <c:pt idx="914">
                  <c:v>35333</c:v>
                </c:pt>
                <c:pt idx="915">
                  <c:v>35334</c:v>
                </c:pt>
                <c:pt idx="916">
                  <c:v>35335</c:v>
                </c:pt>
                <c:pt idx="917">
                  <c:v>35338</c:v>
                </c:pt>
                <c:pt idx="918">
                  <c:v>35339</c:v>
                </c:pt>
                <c:pt idx="919">
                  <c:v>35340</c:v>
                </c:pt>
                <c:pt idx="920">
                  <c:v>35341</c:v>
                </c:pt>
                <c:pt idx="921">
                  <c:v>35342</c:v>
                </c:pt>
                <c:pt idx="922">
                  <c:v>35345</c:v>
                </c:pt>
                <c:pt idx="923">
                  <c:v>35346</c:v>
                </c:pt>
                <c:pt idx="924">
                  <c:v>35347</c:v>
                </c:pt>
                <c:pt idx="925">
                  <c:v>35348</c:v>
                </c:pt>
                <c:pt idx="926">
                  <c:v>35349</c:v>
                </c:pt>
                <c:pt idx="927">
                  <c:v>35352</c:v>
                </c:pt>
                <c:pt idx="928">
                  <c:v>35353</c:v>
                </c:pt>
                <c:pt idx="929">
                  <c:v>35354</c:v>
                </c:pt>
                <c:pt idx="930">
                  <c:v>35355</c:v>
                </c:pt>
                <c:pt idx="931">
                  <c:v>35356</c:v>
                </c:pt>
                <c:pt idx="932">
                  <c:v>35359</c:v>
                </c:pt>
                <c:pt idx="933">
                  <c:v>35360</c:v>
                </c:pt>
                <c:pt idx="934">
                  <c:v>35361</c:v>
                </c:pt>
                <c:pt idx="935">
                  <c:v>35362</c:v>
                </c:pt>
                <c:pt idx="936">
                  <c:v>35363</c:v>
                </c:pt>
                <c:pt idx="937">
                  <c:v>35366</c:v>
                </c:pt>
                <c:pt idx="938">
                  <c:v>35367</c:v>
                </c:pt>
                <c:pt idx="939">
                  <c:v>35368</c:v>
                </c:pt>
                <c:pt idx="940">
                  <c:v>35369</c:v>
                </c:pt>
                <c:pt idx="941">
                  <c:v>35370</c:v>
                </c:pt>
                <c:pt idx="942">
                  <c:v>35373</c:v>
                </c:pt>
                <c:pt idx="943">
                  <c:v>35374</c:v>
                </c:pt>
                <c:pt idx="944">
                  <c:v>35375</c:v>
                </c:pt>
                <c:pt idx="945">
                  <c:v>35376</c:v>
                </c:pt>
                <c:pt idx="946">
                  <c:v>35377</c:v>
                </c:pt>
                <c:pt idx="947">
                  <c:v>35380</c:v>
                </c:pt>
                <c:pt idx="948">
                  <c:v>35381</c:v>
                </c:pt>
                <c:pt idx="949">
                  <c:v>35382</c:v>
                </c:pt>
                <c:pt idx="950">
                  <c:v>35383</c:v>
                </c:pt>
                <c:pt idx="951">
                  <c:v>35384</c:v>
                </c:pt>
                <c:pt idx="952">
                  <c:v>35387</c:v>
                </c:pt>
                <c:pt idx="953">
                  <c:v>35388</c:v>
                </c:pt>
                <c:pt idx="954">
                  <c:v>35389</c:v>
                </c:pt>
                <c:pt idx="955">
                  <c:v>35390</c:v>
                </c:pt>
                <c:pt idx="956">
                  <c:v>35391</c:v>
                </c:pt>
                <c:pt idx="957">
                  <c:v>35394</c:v>
                </c:pt>
                <c:pt idx="958">
                  <c:v>35395</c:v>
                </c:pt>
                <c:pt idx="959">
                  <c:v>35396</c:v>
                </c:pt>
                <c:pt idx="960">
                  <c:v>35401</c:v>
                </c:pt>
                <c:pt idx="961">
                  <c:v>35402</c:v>
                </c:pt>
                <c:pt idx="962">
                  <c:v>35403</c:v>
                </c:pt>
                <c:pt idx="963">
                  <c:v>35404</c:v>
                </c:pt>
                <c:pt idx="964">
                  <c:v>35405</c:v>
                </c:pt>
                <c:pt idx="965">
                  <c:v>35408</c:v>
                </c:pt>
                <c:pt idx="966">
                  <c:v>35409</c:v>
                </c:pt>
                <c:pt idx="967">
                  <c:v>35410</c:v>
                </c:pt>
                <c:pt idx="968">
                  <c:v>35411</c:v>
                </c:pt>
                <c:pt idx="969">
                  <c:v>35412</c:v>
                </c:pt>
                <c:pt idx="970">
                  <c:v>35415</c:v>
                </c:pt>
                <c:pt idx="971">
                  <c:v>35416</c:v>
                </c:pt>
                <c:pt idx="972">
                  <c:v>35417</c:v>
                </c:pt>
                <c:pt idx="973">
                  <c:v>35418</c:v>
                </c:pt>
                <c:pt idx="974">
                  <c:v>35419</c:v>
                </c:pt>
                <c:pt idx="975">
                  <c:v>35422</c:v>
                </c:pt>
                <c:pt idx="976">
                  <c:v>35423</c:v>
                </c:pt>
                <c:pt idx="977">
                  <c:v>35425</c:v>
                </c:pt>
                <c:pt idx="978">
                  <c:v>35426</c:v>
                </c:pt>
                <c:pt idx="979">
                  <c:v>35429</c:v>
                </c:pt>
                <c:pt idx="980">
                  <c:v>35430</c:v>
                </c:pt>
                <c:pt idx="981">
                  <c:v>35432</c:v>
                </c:pt>
                <c:pt idx="982">
                  <c:v>35433</c:v>
                </c:pt>
                <c:pt idx="983">
                  <c:v>35436</c:v>
                </c:pt>
                <c:pt idx="984">
                  <c:v>35437</c:v>
                </c:pt>
                <c:pt idx="985">
                  <c:v>35438</c:v>
                </c:pt>
                <c:pt idx="986">
                  <c:v>35439</c:v>
                </c:pt>
                <c:pt idx="987">
                  <c:v>35440</c:v>
                </c:pt>
                <c:pt idx="988">
                  <c:v>35443</c:v>
                </c:pt>
                <c:pt idx="989">
                  <c:v>35444</c:v>
                </c:pt>
                <c:pt idx="990">
                  <c:v>35445</c:v>
                </c:pt>
                <c:pt idx="991">
                  <c:v>35446</c:v>
                </c:pt>
                <c:pt idx="992">
                  <c:v>35447</c:v>
                </c:pt>
                <c:pt idx="993">
                  <c:v>35450</c:v>
                </c:pt>
                <c:pt idx="994">
                  <c:v>35451</c:v>
                </c:pt>
                <c:pt idx="995">
                  <c:v>35452</c:v>
                </c:pt>
                <c:pt idx="996">
                  <c:v>35453</c:v>
                </c:pt>
                <c:pt idx="997">
                  <c:v>35454</c:v>
                </c:pt>
                <c:pt idx="998">
                  <c:v>35457</c:v>
                </c:pt>
                <c:pt idx="999">
                  <c:v>35458</c:v>
                </c:pt>
                <c:pt idx="1000">
                  <c:v>35459</c:v>
                </c:pt>
                <c:pt idx="1001">
                  <c:v>35460</c:v>
                </c:pt>
                <c:pt idx="1002">
                  <c:v>35461</c:v>
                </c:pt>
                <c:pt idx="1003">
                  <c:v>35464</c:v>
                </c:pt>
                <c:pt idx="1004">
                  <c:v>35465</c:v>
                </c:pt>
                <c:pt idx="1005">
                  <c:v>35466</c:v>
                </c:pt>
                <c:pt idx="1006">
                  <c:v>35467</c:v>
                </c:pt>
                <c:pt idx="1007">
                  <c:v>35468</c:v>
                </c:pt>
                <c:pt idx="1008">
                  <c:v>35471</c:v>
                </c:pt>
                <c:pt idx="1009">
                  <c:v>35472</c:v>
                </c:pt>
                <c:pt idx="1010">
                  <c:v>35473</c:v>
                </c:pt>
                <c:pt idx="1011">
                  <c:v>35474</c:v>
                </c:pt>
                <c:pt idx="1012">
                  <c:v>35475</c:v>
                </c:pt>
                <c:pt idx="1013">
                  <c:v>35479</c:v>
                </c:pt>
                <c:pt idx="1014">
                  <c:v>35480</c:v>
                </c:pt>
                <c:pt idx="1015">
                  <c:v>35481</c:v>
                </c:pt>
                <c:pt idx="1016">
                  <c:v>35482</c:v>
                </c:pt>
                <c:pt idx="1017">
                  <c:v>35485</c:v>
                </c:pt>
                <c:pt idx="1018">
                  <c:v>35486</c:v>
                </c:pt>
                <c:pt idx="1019">
                  <c:v>35487</c:v>
                </c:pt>
                <c:pt idx="1020">
                  <c:v>35488</c:v>
                </c:pt>
                <c:pt idx="1021">
                  <c:v>35489</c:v>
                </c:pt>
                <c:pt idx="1022">
                  <c:v>35492</c:v>
                </c:pt>
                <c:pt idx="1023">
                  <c:v>35493</c:v>
                </c:pt>
                <c:pt idx="1024">
                  <c:v>35494</c:v>
                </c:pt>
                <c:pt idx="1025">
                  <c:v>35495</c:v>
                </c:pt>
                <c:pt idx="1026">
                  <c:v>35496</c:v>
                </c:pt>
                <c:pt idx="1027">
                  <c:v>35499</c:v>
                </c:pt>
                <c:pt idx="1028">
                  <c:v>35500</c:v>
                </c:pt>
                <c:pt idx="1029">
                  <c:v>35501</c:v>
                </c:pt>
                <c:pt idx="1030">
                  <c:v>35502</c:v>
                </c:pt>
                <c:pt idx="1031">
                  <c:v>35503</c:v>
                </c:pt>
                <c:pt idx="1032">
                  <c:v>35506</c:v>
                </c:pt>
                <c:pt idx="1033">
                  <c:v>35507</c:v>
                </c:pt>
                <c:pt idx="1034">
                  <c:v>35508</c:v>
                </c:pt>
                <c:pt idx="1035">
                  <c:v>35509</c:v>
                </c:pt>
                <c:pt idx="1036">
                  <c:v>35510</c:v>
                </c:pt>
                <c:pt idx="1037">
                  <c:v>35513</c:v>
                </c:pt>
                <c:pt idx="1038">
                  <c:v>35514</c:v>
                </c:pt>
                <c:pt idx="1039">
                  <c:v>35515</c:v>
                </c:pt>
                <c:pt idx="1040">
                  <c:v>35516</c:v>
                </c:pt>
                <c:pt idx="1041">
                  <c:v>35520</c:v>
                </c:pt>
                <c:pt idx="1042">
                  <c:v>35521</c:v>
                </c:pt>
                <c:pt idx="1043">
                  <c:v>35522</c:v>
                </c:pt>
                <c:pt idx="1044">
                  <c:v>35523</c:v>
                </c:pt>
                <c:pt idx="1045">
                  <c:v>35524</c:v>
                </c:pt>
                <c:pt idx="1046">
                  <c:v>35527</c:v>
                </c:pt>
                <c:pt idx="1047">
                  <c:v>35528</c:v>
                </c:pt>
                <c:pt idx="1048">
                  <c:v>35529</c:v>
                </c:pt>
                <c:pt idx="1049">
                  <c:v>35530</c:v>
                </c:pt>
                <c:pt idx="1050">
                  <c:v>35531</c:v>
                </c:pt>
                <c:pt idx="1051">
                  <c:v>35534</c:v>
                </c:pt>
                <c:pt idx="1052">
                  <c:v>35535</c:v>
                </c:pt>
                <c:pt idx="1053">
                  <c:v>35536</c:v>
                </c:pt>
                <c:pt idx="1054">
                  <c:v>35537</c:v>
                </c:pt>
                <c:pt idx="1055">
                  <c:v>35538</c:v>
                </c:pt>
                <c:pt idx="1056">
                  <c:v>35541</c:v>
                </c:pt>
                <c:pt idx="1057">
                  <c:v>35542</c:v>
                </c:pt>
                <c:pt idx="1058">
                  <c:v>35543</c:v>
                </c:pt>
                <c:pt idx="1059">
                  <c:v>35544</c:v>
                </c:pt>
                <c:pt idx="1060">
                  <c:v>35545</c:v>
                </c:pt>
                <c:pt idx="1061">
                  <c:v>35548</c:v>
                </c:pt>
                <c:pt idx="1062">
                  <c:v>35549</c:v>
                </c:pt>
                <c:pt idx="1063">
                  <c:v>35550</c:v>
                </c:pt>
                <c:pt idx="1064">
                  <c:v>35551</c:v>
                </c:pt>
                <c:pt idx="1065">
                  <c:v>35552</c:v>
                </c:pt>
                <c:pt idx="1066">
                  <c:v>35555</c:v>
                </c:pt>
                <c:pt idx="1067">
                  <c:v>35556</c:v>
                </c:pt>
                <c:pt idx="1068">
                  <c:v>35557</c:v>
                </c:pt>
                <c:pt idx="1069">
                  <c:v>35558</c:v>
                </c:pt>
                <c:pt idx="1070">
                  <c:v>35559</c:v>
                </c:pt>
                <c:pt idx="1071">
                  <c:v>35562</c:v>
                </c:pt>
                <c:pt idx="1072">
                  <c:v>35563</c:v>
                </c:pt>
                <c:pt idx="1073">
                  <c:v>35564</c:v>
                </c:pt>
                <c:pt idx="1074">
                  <c:v>35565</c:v>
                </c:pt>
                <c:pt idx="1075">
                  <c:v>35566</c:v>
                </c:pt>
                <c:pt idx="1076">
                  <c:v>35569</c:v>
                </c:pt>
                <c:pt idx="1077">
                  <c:v>35570</c:v>
                </c:pt>
                <c:pt idx="1078">
                  <c:v>35571</c:v>
                </c:pt>
                <c:pt idx="1079">
                  <c:v>35572</c:v>
                </c:pt>
                <c:pt idx="1080">
                  <c:v>35573</c:v>
                </c:pt>
                <c:pt idx="1081">
                  <c:v>35577</c:v>
                </c:pt>
                <c:pt idx="1082">
                  <c:v>35578</c:v>
                </c:pt>
                <c:pt idx="1083">
                  <c:v>35579</c:v>
                </c:pt>
                <c:pt idx="1084">
                  <c:v>35580</c:v>
                </c:pt>
                <c:pt idx="1085">
                  <c:v>35583</c:v>
                </c:pt>
                <c:pt idx="1086">
                  <c:v>35584</c:v>
                </c:pt>
                <c:pt idx="1087">
                  <c:v>35585</c:v>
                </c:pt>
                <c:pt idx="1088">
                  <c:v>35586</c:v>
                </c:pt>
                <c:pt idx="1089">
                  <c:v>35587</c:v>
                </c:pt>
                <c:pt idx="1090">
                  <c:v>35590</c:v>
                </c:pt>
                <c:pt idx="1091">
                  <c:v>35591</c:v>
                </c:pt>
                <c:pt idx="1092">
                  <c:v>35592</c:v>
                </c:pt>
                <c:pt idx="1093">
                  <c:v>35593</c:v>
                </c:pt>
                <c:pt idx="1094">
                  <c:v>35594</c:v>
                </c:pt>
                <c:pt idx="1095">
                  <c:v>35597</c:v>
                </c:pt>
                <c:pt idx="1096">
                  <c:v>35598</c:v>
                </c:pt>
                <c:pt idx="1097">
                  <c:v>35599</c:v>
                </c:pt>
                <c:pt idx="1098">
                  <c:v>35600</c:v>
                </c:pt>
                <c:pt idx="1099">
                  <c:v>35601</c:v>
                </c:pt>
                <c:pt idx="1100">
                  <c:v>35604</c:v>
                </c:pt>
                <c:pt idx="1101">
                  <c:v>35605</c:v>
                </c:pt>
                <c:pt idx="1102">
                  <c:v>35606</c:v>
                </c:pt>
                <c:pt idx="1103">
                  <c:v>35607</c:v>
                </c:pt>
                <c:pt idx="1104">
                  <c:v>35608</c:v>
                </c:pt>
                <c:pt idx="1105">
                  <c:v>35611</c:v>
                </c:pt>
                <c:pt idx="1106">
                  <c:v>35612</c:v>
                </c:pt>
                <c:pt idx="1107">
                  <c:v>35613</c:v>
                </c:pt>
                <c:pt idx="1108">
                  <c:v>35614</c:v>
                </c:pt>
                <c:pt idx="1109">
                  <c:v>35618</c:v>
                </c:pt>
                <c:pt idx="1110">
                  <c:v>35619</c:v>
                </c:pt>
                <c:pt idx="1111">
                  <c:v>35620</c:v>
                </c:pt>
                <c:pt idx="1112">
                  <c:v>35621</c:v>
                </c:pt>
                <c:pt idx="1113">
                  <c:v>35622</c:v>
                </c:pt>
                <c:pt idx="1114">
                  <c:v>35625</c:v>
                </c:pt>
                <c:pt idx="1115">
                  <c:v>35626</c:v>
                </c:pt>
                <c:pt idx="1116">
                  <c:v>35627</c:v>
                </c:pt>
                <c:pt idx="1117">
                  <c:v>35628</c:v>
                </c:pt>
                <c:pt idx="1118">
                  <c:v>35629</c:v>
                </c:pt>
                <c:pt idx="1119">
                  <c:v>35632</c:v>
                </c:pt>
                <c:pt idx="1120">
                  <c:v>35633</c:v>
                </c:pt>
                <c:pt idx="1121">
                  <c:v>35634</c:v>
                </c:pt>
                <c:pt idx="1122">
                  <c:v>35635</c:v>
                </c:pt>
                <c:pt idx="1123">
                  <c:v>35636</c:v>
                </c:pt>
                <c:pt idx="1124">
                  <c:v>35639</c:v>
                </c:pt>
                <c:pt idx="1125">
                  <c:v>35640</c:v>
                </c:pt>
                <c:pt idx="1126">
                  <c:v>35641</c:v>
                </c:pt>
                <c:pt idx="1127">
                  <c:v>35642</c:v>
                </c:pt>
                <c:pt idx="1128">
                  <c:v>35643</c:v>
                </c:pt>
                <c:pt idx="1129">
                  <c:v>35646</c:v>
                </c:pt>
                <c:pt idx="1130">
                  <c:v>35647</c:v>
                </c:pt>
                <c:pt idx="1131">
                  <c:v>35648</c:v>
                </c:pt>
                <c:pt idx="1132">
                  <c:v>35649</c:v>
                </c:pt>
                <c:pt idx="1133">
                  <c:v>35650</c:v>
                </c:pt>
                <c:pt idx="1134">
                  <c:v>35653</c:v>
                </c:pt>
                <c:pt idx="1135">
                  <c:v>35654</c:v>
                </c:pt>
                <c:pt idx="1136">
                  <c:v>35655</c:v>
                </c:pt>
                <c:pt idx="1137">
                  <c:v>35656</c:v>
                </c:pt>
                <c:pt idx="1138">
                  <c:v>35657</c:v>
                </c:pt>
                <c:pt idx="1139">
                  <c:v>35660</c:v>
                </c:pt>
                <c:pt idx="1140">
                  <c:v>35661</c:v>
                </c:pt>
                <c:pt idx="1141">
                  <c:v>35662</c:v>
                </c:pt>
                <c:pt idx="1142">
                  <c:v>35663</c:v>
                </c:pt>
                <c:pt idx="1143">
                  <c:v>35664</c:v>
                </c:pt>
                <c:pt idx="1144">
                  <c:v>35667</c:v>
                </c:pt>
                <c:pt idx="1145">
                  <c:v>35668</c:v>
                </c:pt>
                <c:pt idx="1146">
                  <c:v>35669</c:v>
                </c:pt>
                <c:pt idx="1147">
                  <c:v>35670</c:v>
                </c:pt>
                <c:pt idx="1148">
                  <c:v>35671</c:v>
                </c:pt>
                <c:pt idx="1149">
                  <c:v>35675</c:v>
                </c:pt>
                <c:pt idx="1150">
                  <c:v>35676</c:v>
                </c:pt>
                <c:pt idx="1151">
                  <c:v>35677</c:v>
                </c:pt>
                <c:pt idx="1152">
                  <c:v>35678</c:v>
                </c:pt>
                <c:pt idx="1153">
                  <c:v>35681</c:v>
                </c:pt>
                <c:pt idx="1154">
                  <c:v>35682</c:v>
                </c:pt>
                <c:pt idx="1155">
                  <c:v>35683</c:v>
                </c:pt>
                <c:pt idx="1156">
                  <c:v>35684</c:v>
                </c:pt>
                <c:pt idx="1157">
                  <c:v>35685</c:v>
                </c:pt>
                <c:pt idx="1158">
                  <c:v>35688</c:v>
                </c:pt>
                <c:pt idx="1159">
                  <c:v>35689</c:v>
                </c:pt>
                <c:pt idx="1160">
                  <c:v>35690</c:v>
                </c:pt>
                <c:pt idx="1161">
                  <c:v>35691</c:v>
                </c:pt>
                <c:pt idx="1162">
                  <c:v>35692</c:v>
                </c:pt>
                <c:pt idx="1163">
                  <c:v>35695</c:v>
                </c:pt>
                <c:pt idx="1164">
                  <c:v>35696</c:v>
                </c:pt>
                <c:pt idx="1165">
                  <c:v>35697</c:v>
                </c:pt>
                <c:pt idx="1166">
                  <c:v>35698</c:v>
                </c:pt>
                <c:pt idx="1167">
                  <c:v>35699</c:v>
                </c:pt>
                <c:pt idx="1168">
                  <c:v>35702</c:v>
                </c:pt>
                <c:pt idx="1169">
                  <c:v>35703</c:v>
                </c:pt>
                <c:pt idx="1170">
                  <c:v>35704</c:v>
                </c:pt>
                <c:pt idx="1171">
                  <c:v>35705</c:v>
                </c:pt>
                <c:pt idx="1172">
                  <c:v>35706</c:v>
                </c:pt>
                <c:pt idx="1173">
                  <c:v>35709</c:v>
                </c:pt>
                <c:pt idx="1174">
                  <c:v>35710</c:v>
                </c:pt>
                <c:pt idx="1175">
                  <c:v>35711</c:v>
                </c:pt>
                <c:pt idx="1176">
                  <c:v>35712</c:v>
                </c:pt>
                <c:pt idx="1177">
                  <c:v>35713</c:v>
                </c:pt>
                <c:pt idx="1178">
                  <c:v>35716</c:v>
                </c:pt>
                <c:pt idx="1179">
                  <c:v>35717</c:v>
                </c:pt>
                <c:pt idx="1180">
                  <c:v>35718</c:v>
                </c:pt>
                <c:pt idx="1181">
                  <c:v>35719</c:v>
                </c:pt>
                <c:pt idx="1182">
                  <c:v>35720</c:v>
                </c:pt>
                <c:pt idx="1183">
                  <c:v>35723</c:v>
                </c:pt>
                <c:pt idx="1184">
                  <c:v>35724</c:v>
                </c:pt>
                <c:pt idx="1185">
                  <c:v>35725</c:v>
                </c:pt>
                <c:pt idx="1186">
                  <c:v>35726</c:v>
                </c:pt>
                <c:pt idx="1187">
                  <c:v>35727</c:v>
                </c:pt>
                <c:pt idx="1188">
                  <c:v>35730</c:v>
                </c:pt>
                <c:pt idx="1189">
                  <c:v>35731</c:v>
                </c:pt>
                <c:pt idx="1190">
                  <c:v>35732</c:v>
                </c:pt>
                <c:pt idx="1191">
                  <c:v>35733</c:v>
                </c:pt>
                <c:pt idx="1192">
                  <c:v>35734</c:v>
                </c:pt>
                <c:pt idx="1193">
                  <c:v>35737</c:v>
                </c:pt>
                <c:pt idx="1194">
                  <c:v>35738</c:v>
                </c:pt>
                <c:pt idx="1195">
                  <c:v>35739</c:v>
                </c:pt>
                <c:pt idx="1196">
                  <c:v>35740</c:v>
                </c:pt>
                <c:pt idx="1197">
                  <c:v>35741</c:v>
                </c:pt>
                <c:pt idx="1198">
                  <c:v>35744</c:v>
                </c:pt>
                <c:pt idx="1199">
                  <c:v>35745</c:v>
                </c:pt>
                <c:pt idx="1200">
                  <c:v>35746</c:v>
                </c:pt>
                <c:pt idx="1201">
                  <c:v>35747</c:v>
                </c:pt>
                <c:pt idx="1202">
                  <c:v>35748</c:v>
                </c:pt>
                <c:pt idx="1203">
                  <c:v>35751</c:v>
                </c:pt>
                <c:pt idx="1204">
                  <c:v>35752</c:v>
                </c:pt>
                <c:pt idx="1205">
                  <c:v>35753</c:v>
                </c:pt>
                <c:pt idx="1206">
                  <c:v>35754</c:v>
                </c:pt>
                <c:pt idx="1207">
                  <c:v>35755</c:v>
                </c:pt>
                <c:pt idx="1208">
                  <c:v>35758</c:v>
                </c:pt>
                <c:pt idx="1209">
                  <c:v>35759</c:v>
                </c:pt>
                <c:pt idx="1210">
                  <c:v>35760</c:v>
                </c:pt>
                <c:pt idx="1211">
                  <c:v>35765</c:v>
                </c:pt>
                <c:pt idx="1212">
                  <c:v>35766</c:v>
                </c:pt>
                <c:pt idx="1213">
                  <c:v>35767</c:v>
                </c:pt>
                <c:pt idx="1214">
                  <c:v>35768</c:v>
                </c:pt>
                <c:pt idx="1215">
                  <c:v>35769</c:v>
                </c:pt>
                <c:pt idx="1216">
                  <c:v>35772</c:v>
                </c:pt>
                <c:pt idx="1217">
                  <c:v>35773</c:v>
                </c:pt>
                <c:pt idx="1218">
                  <c:v>35774</c:v>
                </c:pt>
                <c:pt idx="1219">
                  <c:v>35775</c:v>
                </c:pt>
                <c:pt idx="1220">
                  <c:v>35776</c:v>
                </c:pt>
                <c:pt idx="1221">
                  <c:v>35779</c:v>
                </c:pt>
                <c:pt idx="1222">
                  <c:v>35780</c:v>
                </c:pt>
                <c:pt idx="1223">
                  <c:v>35781</c:v>
                </c:pt>
                <c:pt idx="1224">
                  <c:v>35782</c:v>
                </c:pt>
                <c:pt idx="1225">
                  <c:v>35783</c:v>
                </c:pt>
                <c:pt idx="1226">
                  <c:v>35786</c:v>
                </c:pt>
                <c:pt idx="1227">
                  <c:v>35787</c:v>
                </c:pt>
                <c:pt idx="1228">
                  <c:v>35788</c:v>
                </c:pt>
                <c:pt idx="1229">
                  <c:v>35790</c:v>
                </c:pt>
                <c:pt idx="1230">
                  <c:v>35793</c:v>
                </c:pt>
                <c:pt idx="1231">
                  <c:v>35794</c:v>
                </c:pt>
                <c:pt idx="1232">
                  <c:v>35795</c:v>
                </c:pt>
                <c:pt idx="1233">
                  <c:v>35797</c:v>
                </c:pt>
                <c:pt idx="1234">
                  <c:v>35800</c:v>
                </c:pt>
                <c:pt idx="1235">
                  <c:v>35801</c:v>
                </c:pt>
                <c:pt idx="1236">
                  <c:v>35802</c:v>
                </c:pt>
                <c:pt idx="1237">
                  <c:v>35803</c:v>
                </c:pt>
                <c:pt idx="1238">
                  <c:v>35804</c:v>
                </c:pt>
                <c:pt idx="1239">
                  <c:v>35807</c:v>
                </c:pt>
                <c:pt idx="1240">
                  <c:v>35808</c:v>
                </c:pt>
                <c:pt idx="1241">
                  <c:v>35809</c:v>
                </c:pt>
                <c:pt idx="1242">
                  <c:v>35810</c:v>
                </c:pt>
                <c:pt idx="1243">
                  <c:v>35811</c:v>
                </c:pt>
                <c:pt idx="1244">
                  <c:v>35815</c:v>
                </c:pt>
                <c:pt idx="1245">
                  <c:v>35816</c:v>
                </c:pt>
                <c:pt idx="1246">
                  <c:v>35817</c:v>
                </c:pt>
                <c:pt idx="1247">
                  <c:v>35818</c:v>
                </c:pt>
                <c:pt idx="1248">
                  <c:v>35821</c:v>
                </c:pt>
                <c:pt idx="1249">
                  <c:v>35822</c:v>
                </c:pt>
                <c:pt idx="1250">
                  <c:v>35823</c:v>
                </c:pt>
                <c:pt idx="1251">
                  <c:v>35824</c:v>
                </c:pt>
                <c:pt idx="1252">
                  <c:v>35825</c:v>
                </c:pt>
                <c:pt idx="1253">
                  <c:v>35828</c:v>
                </c:pt>
                <c:pt idx="1254">
                  <c:v>35829</c:v>
                </c:pt>
                <c:pt idx="1255">
                  <c:v>35830</c:v>
                </c:pt>
                <c:pt idx="1256">
                  <c:v>35831</c:v>
                </c:pt>
                <c:pt idx="1257">
                  <c:v>35832</c:v>
                </c:pt>
                <c:pt idx="1258">
                  <c:v>35835</c:v>
                </c:pt>
                <c:pt idx="1259">
                  <c:v>35836</c:v>
                </c:pt>
                <c:pt idx="1260">
                  <c:v>35837</c:v>
                </c:pt>
                <c:pt idx="1261">
                  <c:v>35838</c:v>
                </c:pt>
                <c:pt idx="1262">
                  <c:v>35839</c:v>
                </c:pt>
                <c:pt idx="1263">
                  <c:v>35843</c:v>
                </c:pt>
                <c:pt idx="1264">
                  <c:v>35844</c:v>
                </c:pt>
                <c:pt idx="1265">
                  <c:v>35845</c:v>
                </c:pt>
                <c:pt idx="1266">
                  <c:v>35846</c:v>
                </c:pt>
                <c:pt idx="1267">
                  <c:v>35849</c:v>
                </c:pt>
                <c:pt idx="1268">
                  <c:v>35850</c:v>
                </c:pt>
                <c:pt idx="1269">
                  <c:v>35851</c:v>
                </c:pt>
                <c:pt idx="1270">
                  <c:v>35852</c:v>
                </c:pt>
                <c:pt idx="1271">
                  <c:v>35853</c:v>
                </c:pt>
                <c:pt idx="1272">
                  <c:v>35856</c:v>
                </c:pt>
                <c:pt idx="1273">
                  <c:v>35857</c:v>
                </c:pt>
                <c:pt idx="1274">
                  <c:v>35858</c:v>
                </c:pt>
                <c:pt idx="1275">
                  <c:v>35859</c:v>
                </c:pt>
                <c:pt idx="1276">
                  <c:v>35860</c:v>
                </c:pt>
                <c:pt idx="1277">
                  <c:v>35863</c:v>
                </c:pt>
                <c:pt idx="1278">
                  <c:v>35864</c:v>
                </c:pt>
                <c:pt idx="1279">
                  <c:v>35865</c:v>
                </c:pt>
                <c:pt idx="1280">
                  <c:v>35866</c:v>
                </c:pt>
                <c:pt idx="1281">
                  <c:v>35867</c:v>
                </c:pt>
                <c:pt idx="1282">
                  <c:v>35870</c:v>
                </c:pt>
                <c:pt idx="1283">
                  <c:v>35871</c:v>
                </c:pt>
                <c:pt idx="1284">
                  <c:v>35872</c:v>
                </c:pt>
                <c:pt idx="1285">
                  <c:v>35873</c:v>
                </c:pt>
                <c:pt idx="1286">
                  <c:v>35874</c:v>
                </c:pt>
                <c:pt idx="1287">
                  <c:v>35877</c:v>
                </c:pt>
                <c:pt idx="1288">
                  <c:v>35878</c:v>
                </c:pt>
                <c:pt idx="1289">
                  <c:v>35879</c:v>
                </c:pt>
                <c:pt idx="1290">
                  <c:v>35880</c:v>
                </c:pt>
                <c:pt idx="1291">
                  <c:v>35881</c:v>
                </c:pt>
                <c:pt idx="1292">
                  <c:v>35884</c:v>
                </c:pt>
                <c:pt idx="1293">
                  <c:v>35885</c:v>
                </c:pt>
                <c:pt idx="1294">
                  <c:v>35886</c:v>
                </c:pt>
                <c:pt idx="1295">
                  <c:v>35887</c:v>
                </c:pt>
                <c:pt idx="1296">
                  <c:v>35888</c:v>
                </c:pt>
                <c:pt idx="1297">
                  <c:v>35891</c:v>
                </c:pt>
                <c:pt idx="1298">
                  <c:v>35892</c:v>
                </c:pt>
                <c:pt idx="1299">
                  <c:v>35893</c:v>
                </c:pt>
                <c:pt idx="1300">
                  <c:v>35894</c:v>
                </c:pt>
                <c:pt idx="1301">
                  <c:v>35898</c:v>
                </c:pt>
                <c:pt idx="1302">
                  <c:v>35899</c:v>
                </c:pt>
                <c:pt idx="1303">
                  <c:v>35900</c:v>
                </c:pt>
                <c:pt idx="1304">
                  <c:v>35901</c:v>
                </c:pt>
                <c:pt idx="1305">
                  <c:v>35902</c:v>
                </c:pt>
                <c:pt idx="1306">
                  <c:v>35905</c:v>
                </c:pt>
                <c:pt idx="1307">
                  <c:v>35906</c:v>
                </c:pt>
                <c:pt idx="1308">
                  <c:v>35907</c:v>
                </c:pt>
                <c:pt idx="1309">
                  <c:v>35908</c:v>
                </c:pt>
                <c:pt idx="1310">
                  <c:v>35909</c:v>
                </c:pt>
                <c:pt idx="1311">
                  <c:v>35912</c:v>
                </c:pt>
                <c:pt idx="1312">
                  <c:v>35913</c:v>
                </c:pt>
                <c:pt idx="1313">
                  <c:v>35914</c:v>
                </c:pt>
                <c:pt idx="1314">
                  <c:v>35915</c:v>
                </c:pt>
                <c:pt idx="1315">
                  <c:v>35916</c:v>
                </c:pt>
                <c:pt idx="1316">
                  <c:v>35919</c:v>
                </c:pt>
                <c:pt idx="1317">
                  <c:v>35920</c:v>
                </c:pt>
                <c:pt idx="1318">
                  <c:v>35921</c:v>
                </c:pt>
                <c:pt idx="1319">
                  <c:v>35922</c:v>
                </c:pt>
                <c:pt idx="1320">
                  <c:v>35923</c:v>
                </c:pt>
                <c:pt idx="1321">
                  <c:v>35926</c:v>
                </c:pt>
                <c:pt idx="1322">
                  <c:v>35927</c:v>
                </c:pt>
                <c:pt idx="1323">
                  <c:v>35928</c:v>
                </c:pt>
                <c:pt idx="1324">
                  <c:v>35929</c:v>
                </c:pt>
                <c:pt idx="1325">
                  <c:v>35930</c:v>
                </c:pt>
                <c:pt idx="1326">
                  <c:v>35933</c:v>
                </c:pt>
                <c:pt idx="1327">
                  <c:v>35934</c:v>
                </c:pt>
                <c:pt idx="1328">
                  <c:v>35935</c:v>
                </c:pt>
                <c:pt idx="1329">
                  <c:v>35936</c:v>
                </c:pt>
                <c:pt idx="1330">
                  <c:v>35937</c:v>
                </c:pt>
                <c:pt idx="1331">
                  <c:v>35941</c:v>
                </c:pt>
                <c:pt idx="1332">
                  <c:v>35942</c:v>
                </c:pt>
                <c:pt idx="1333">
                  <c:v>35943</c:v>
                </c:pt>
                <c:pt idx="1334">
                  <c:v>35944</c:v>
                </c:pt>
                <c:pt idx="1335">
                  <c:v>35947</c:v>
                </c:pt>
                <c:pt idx="1336">
                  <c:v>35948</c:v>
                </c:pt>
                <c:pt idx="1337">
                  <c:v>35949</c:v>
                </c:pt>
                <c:pt idx="1338">
                  <c:v>35950</c:v>
                </c:pt>
                <c:pt idx="1339">
                  <c:v>35951</c:v>
                </c:pt>
                <c:pt idx="1340">
                  <c:v>35954</c:v>
                </c:pt>
                <c:pt idx="1341">
                  <c:v>35955</c:v>
                </c:pt>
                <c:pt idx="1342">
                  <c:v>35956</c:v>
                </c:pt>
                <c:pt idx="1343">
                  <c:v>35957</c:v>
                </c:pt>
                <c:pt idx="1344">
                  <c:v>35958</c:v>
                </c:pt>
                <c:pt idx="1345">
                  <c:v>35961</c:v>
                </c:pt>
                <c:pt idx="1346">
                  <c:v>35962</c:v>
                </c:pt>
                <c:pt idx="1347">
                  <c:v>35963</c:v>
                </c:pt>
                <c:pt idx="1348">
                  <c:v>35964</c:v>
                </c:pt>
                <c:pt idx="1349">
                  <c:v>35965</c:v>
                </c:pt>
                <c:pt idx="1350">
                  <c:v>35968</c:v>
                </c:pt>
                <c:pt idx="1351">
                  <c:v>35969</c:v>
                </c:pt>
                <c:pt idx="1352">
                  <c:v>35970</c:v>
                </c:pt>
                <c:pt idx="1353">
                  <c:v>35971</c:v>
                </c:pt>
                <c:pt idx="1354">
                  <c:v>35972</c:v>
                </c:pt>
                <c:pt idx="1355">
                  <c:v>35975</c:v>
                </c:pt>
                <c:pt idx="1356">
                  <c:v>35976</c:v>
                </c:pt>
                <c:pt idx="1357">
                  <c:v>35977</c:v>
                </c:pt>
                <c:pt idx="1358">
                  <c:v>35978</c:v>
                </c:pt>
                <c:pt idx="1359">
                  <c:v>35982</c:v>
                </c:pt>
                <c:pt idx="1360">
                  <c:v>35983</c:v>
                </c:pt>
                <c:pt idx="1361">
                  <c:v>35984</c:v>
                </c:pt>
                <c:pt idx="1362">
                  <c:v>35985</c:v>
                </c:pt>
                <c:pt idx="1363">
                  <c:v>35986</c:v>
                </c:pt>
                <c:pt idx="1364">
                  <c:v>35989</c:v>
                </c:pt>
                <c:pt idx="1365">
                  <c:v>35990</c:v>
                </c:pt>
                <c:pt idx="1366">
                  <c:v>35991</c:v>
                </c:pt>
                <c:pt idx="1367">
                  <c:v>35992</c:v>
                </c:pt>
                <c:pt idx="1368">
                  <c:v>35993</c:v>
                </c:pt>
                <c:pt idx="1369">
                  <c:v>35996</c:v>
                </c:pt>
                <c:pt idx="1370">
                  <c:v>35997</c:v>
                </c:pt>
                <c:pt idx="1371">
                  <c:v>35998</c:v>
                </c:pt>
                <c:pt idx="1372">
                  <c:v>35999</c:v>
                </c:pt>
                <c:pt idx="1373">
                  <c:v>36000</c:v>
                </c:pt>
                <c:pt idx="1374">
                  <c:v>36003</c:v>
                </c:pt>
                <c:pt idx="1375">
                  <c:v>36004</c:v>
                </c:pt>
                <c:pt idx="1376">
                  <c:v>36005</c:v>
                </c:pt>
                <c:pt idx="1377">
                  <c:v>36006</c:v>
                </c:pt>
                <c:pt idx="1378">
                  <c:v>36007</c:v>
                </c:pt>
                <c:pt idx="1379">
                  <c:v>36010</c:v>
                </c:pt>
                <c:pt idx="1380">
                  <c:v>36011</c:v>
                </c:pt>
                <c:pt idx="1381">
                  <c:v>36012</c:v>
                </c:pt>
                <c:pt idx="1382">
                  <c:v>36013</c:v>
                </c:pt>
                <c:pt idx="1383">
                  <c:v>36014</c:v>
                </c:pt>
                <c:pt idx="1384">
                  <c:v>36017</c:v>
                </c:pt>
                <c:pt idx="1385">
                  <c:v>36018</c:v>
                </c:pt>
                <c:pt idx="1386">
                  <c:v>36019</c:v>
                </c:pt>
                <c:pt idx="1387">
                  <c:v>36020</c:v>
                </c:pt>
                <c:pt idx="1388">
                  <c:v>36021</c:v>
                </c:pt>
                <c:pt idx="1389">
                  <c:v>36024</c:v>
                </c:pt>
                <c:pt idx="1390">
                  <c:v>36025</c:v>
                </c:pt>
                <c:pt idx="1391">
                  <c:v>36026</c:v>
                </c:pt>
                <c:pt idx="1392">
                  <c:v>36027</c:v>
                </c:pt>
                <c:pt idx="1393">
                  <c:v>36028</c:v>
                </c:pt>
                <c:pt idx="1394">
                  <c:v>36031</c:v>
                </c:pt>
                <c:pt idx="1395">
                  <c:v>36032</c:v>
                </c:pt>
                <c:pt idx="1396">
                  <c:v>36033</c:v>
                </c:pt>
                <c:pt idx="1397">
                  <c:v>36034</c:v>
                </c:pt>
                <c:pt idx="1398">
                  <c:v>36035</c:v>
                </c:pt>
                <c:pt idx="1399">
                  <c:v>36038</c:v>
                </c:pt>
                <c:pt idx="1400">
                  <c:v>36039</c:v>
                </c:pt>
                <c:pt idx="1401">
                  <c:v>36040</c:v>
                </c:pt>
                <c:pt idx="1402">
                  <c:v>36041</c:v>
                </c:pt>
                <c:pt idx="1403">
                  <c:v>36042</c:v>
                </c:pt>
                <c:pt idx="1404">
                  <c:v>36046</c:v>
                </c:pt>
                <c:pt idx="1405">
                  <c:v>36047</c:v>
                </c:pt>
                <c:pt idx="1406">
                  <c:v>36048</c:v>
                </c:pt>
                <c:pt idx="1407">
                  <c:v>36049</c:v>
                </c:pt>
                <c:pt idx="1408">
                  <c:v>36052</c:v>
                </c:pt>
                <c:pt idx="1409">
                  <c:v>36053</c:v>
                </c:pt>
                <c:pt idx="1410">
                  <c:v>36054</c:v>
                </c:pt>
                <c:pt idx="1411">
                  <c:v>36055</c:v>
                </c:pt>
                <c:pt idx="1412">
                  <c:v>36056</c:v>
                </c:pt>
                <c:pt idx="1413">
                  <c:v>36059</c:v>
                </c:pt>
                <c:pt idx="1414">
                  <c:v>36060</c:v>
                </c:pt>
                <c:pt idx="1415">
                  <c:v>36061</c:v>
                </c:pt>
                <c:pt idx="1416">
                  <c:v>36062</c:v>
                </c:pt>
                <c:pt idx="1417">
                  <c:v>36063</c:v>
                </c:pt>
                <c:pt idx="1418">
                  <c:v>36066</c:v>
                </c:pt>
                <c:pt idx="1419">
                  <c:v>36067</c:v>
                </c:pt>
                <c:pt idx="1420">
                  <c:v>36068</c:v>
                </c:pt>
                <c:pt idx="1421">
                  <c:v>36069</c:v>
                </c:pt>
                <c:pt idx="1422">
                  <c:v>36070</c:v>
                </c:pt>
                <c:pt idx="1423">
                  <c:v>36073</c:v>
                </c:pt>
                <c:pt idx="1424">
                  <c:v>36074</c:v>
                </c:pt>
                <c:pt idx="1425">
                  <c:v>36075</c:v>
                </c:pt>
                <c:pt idx="1426">
                  <c:v>36076</c:v>
                </c:pt>
                <c:pt idx="1427">
                  <c:v>36077</c:v>
                </c:pt>
                <c:pt idx="1428">
                  <c:v>36080</c:v>
                </c:pt>
                <c:pt idx="1429">
                  <c:v>36081</c:v>
                </c:pt>
                <c:pt idx="1430">
                  <c:v>36082</c:v>
                </c:pt>
                <c:pt idx="1431">
                  <c:v>36083</c:v>
                </c:pt>
                <c:pt idx="1432">
                  <c:v>36084</c:v>
                </c:pt>
                <c:pt idx="1433">
                  <c:v>36087</c:v>
                </c:pt>
                <c:pt idx="1434">
                  <c:v>36088</c:v>
                </c:pt>
                <c:pt idx="1435">
                  <c:v>36089</c:v>
                </c:pt>
                <c:pt idx="1436">
                  <c:v>36090</c:v>
                </c:pt>
                <c:pt idx="1437">
                  <c:v>36091</c:v>
                </c:pt>
                <c:pt idx="1438">
                  <c:v>36094</c:v>
                </c:pt>
                <c:pt idx="1439">
                  <c:v>36095</c:v>
                </c:pt>
                <c:pt idx="1440">
                  <c:v>36096</c:v>
                </c:pt>
                <c:pt idx="1441">
                  <c:v>36097</c:v>
                </c:pt>
                <c:pt idx="1442">
                  <c:v>36098</c:v>
                </c:pt>
                <c:pt idx="1443">
                  <c:v>36101</c:v>
                </c:pt>
                <c:pt idx="1444">
                  <c:v>36102</c:v>
                </c:pt>
                <c:pt idx="1445">
                  <c:v>36103</c:v>
                </c:pt>
                <c:pt idx="1446">
                  <c:v>36104</c:v>
                </c:pt>
                <c:pt idx="1447">
                  <c:v>36105</c:v>
                </c:pt>
                <c:pt idx="1448">
                  <c:v>36108</c:v>
                </c:pt>
                <c:pt idx="1449">
                  <c:v>36109</c:v>
                </c:pt>
                <c:pt idx="1450">
                  <c:v>36110</c:v>
                </c:pt>
                <c:pt idx="1451">
                  <c:v>36111</c:v>
                </c:pt>
                <c:pt idx="1452">
                  <c:v>36112</c:v>
                </c:pt>
                <c:pt idx="1453">
                  <c:v>36115</c:v>
                </c:pt>
                <c:pt idx="1454">
                  <c:v>36116</c:v>
                </c:pt>
                <c:pt idx="1455">
                  <c:v>36117</c:v>
                </c:pt>
                <c:pt idx="1456">
                  <c:v>36118</c:v>
                </c:pt>
                <c:pt idx="1457">
                  <c:v>36119</c:v>
                </c:pt>
                <c:pt idx="1458">
                  <c:v>36122</c:v>
                </c:pt>
                <c:pt idx="1459">
                  <c:v>36123</c:v>
                </c:pt>
                <c:pt idx="1460">
                  <c:v>36124</c:v>
                </c:pt>
                <c:pt idx="1461">
                  <c:v>36129</c:v>
                </c:pt>
                <c:pt idx="1462">
                  <c:v>36130</c:v>
                </c:pt>
                <c:pt idx="1463">
                  <c:v>36131</c:v>
                </c:pt>
                <c:pt idx="1464">
                  <c:v>36132</c:v>
                </c:pt>
                <c:pt idx="1465">
                  <c:v>36133</c:v>
                </c:pt>
                <c:pt idx="1466">
                  <c:v>36136</c:v>
                </c:pt>
                <c:pt idx="1467">
                  <c:v>36137</c:v>
                </c:pt>
                <c:pt idx="1468">
                  <c:v>36138</c:v>
                </c:pt>
                <c:pt idx="1469">
                  <c:v>36139</c:v>
                </c:pt>
                <c:pt idx="1470">
                  <c:v>36140</c:v>
                </c:pt>
                <c:pt idx="1471">
                  <c:v>36143</c:v>
                </c:pt>
                <c:pt idx="1472">
                  <c:v>36144</c:v>
                </c:pt>
                <c:pt idx="1473">
                  <c:v>36145</c:v>
                </c:pt>
                <c:pt idx="1474">
                  <c:v>36146</c:v>
                </c:pt>
                <c:pt idx="1475">
                  <c:v>36147</c:v>
                </c:pt>
                <c:pt idx="1476">
                  <c:v>36150</c:v>
                </c:pt>
                <c:pt idx="1477">
                  <c:v>36151</c:v>
                </c:pt>
                <c:pt idx="1478">
                  <c:v>36152</c:v>
                </c:pt>
                <c:pt idx="1479">
                  <c:v>36153</c:v>
                </c:pt>
                <c:pt idx="1480">
                  <c:v>36157</c:v>
                </c:pt>
                <c:pt idx="1481">
                  <c:v>36158</c:v>
                </c:pt>
                <c:pt idx="1482">
                  <c:v>36159</c:v>
                </c:pt>
                <c:pt idx="1483">
                  <c:v>36160</c:v>
                </c:pt>
                <c:pt idx="1484">
                  <c:v>36164</c:v>
                </c:pt>
                <c:pt idx="1485">
                  <c:v>36165</c:v>
                </c:pt>
                <c:pt idx="1486">
                  <c:v>36166</c:v>
                </c:pt>
                <c:pt idx="1487">
                  <c:v>36167</c:v>
                </c:pt>
                <c:pt idx="1488">
                  <c:v>36168</c:v>
                </c:pt>
                <c:pt idx="1489">
                  <c:v>36171</c:v>
                </c:pt>
                <c:pt idx="1490">
                  <c:v>36172</c:v>
                </c:pt>
                <c:pt idx="1491">
                  <c:v>36173</c:v>
                </c:pt>
                <c:pt idx="1492">
                  <c:v>36174</c:v>
                </c:pt>
                <c:pt idx="1493">
                  <c:v>36175</c:v>
                </c:pt>
                <c:pt idx="1494">
                  <c:v>36179</c:v>
                </c:pt>
                <c:pt idx="1495">
                  <c:v>36180</c:v>
                </c:pt>
                <c:pt idx="1496">
                  <c:v>36181</c:v>
                </c:pt>
                <c:pt idx="1497">
                  <c:v>36182</c:v>
                </c:pt>
                <c:pt idx="1498">
                  <c:v>36185</c:v>
                </c:pt>
                <c:pt idx="1499">
                  <c:v>36186</c:v>
                </c:pt>
                <c:pt idx="1500">
                  <c:v>36187</c:v>
                </c:pt>
                <c:pt idx="1501">
                  <c:v>36188</c:v>
                </c:pt>
                <c:pt idx="1502">
                  <c:v>36189</c:v>
                </c:pt>
                <c:pt idx="1503">
                  <c:v>36192</c:v>
                </c:pt>
                <c:pt idx="1504">
                  <c:v>36193</c:v>
                </c:pt>
                <c:pt idx="1505">
                  <c:v>36194</c:v>
                </c:pt>
                <c:pt idx="1506">
                  <c:v>36195</c:v>
                </c:pt>
                <c:pt idx="1507">
                  <c:v>36196</c:v>
                </c:pt>
                <c:pt idx="1508">
                  <c:v>36199</c:v>
                </c:pt>
                <c:pt idx="1509">
                  <c:v>36200</c:v>
                </c:pt>
                <c:pt idx="1510">
                  <c:v>36201</c:v>
                </c:pt>
                <c:pt idx="1511">
                  <c:v>36202</c:v>
                </c:pt>
                <c:pt idx="1512">
                  <c:v>36203</c:v>
                </c:pt>
                <c:pt idx="1513">
                  <c:v>36207</c:v>
                </c:pt>
                <c:pt idx="1514">
                  <c:v>36208</c:v>
                </c:pt>
                <c:pt idx="1515">
                  <c:v>36209</c:v>
                </c:pt>
                <c:pt idx="1516">
                  <c:v>36210</c:v>
                </c:pt>
                <c:pt idx="1517">
                  <c:v>36213</c:v>
                </c:pt>
                <c:pt idx="1518">
                  <c:v>36214</c:v>
                </c:pt>
                <c:pt idx="1519">
                  <c:v>36215</c:v>
                </c:pt>
                <c:pt idx="1520">
                  <c:v>36216</c:v>
                </c:pt>
                <c:pt idx="1521">
                  <c:v>36217</c:v>
                </c:pt>
                <c:pt idx="1522">
                  <c:v>36220</c:v>
                </c:pt>
                <c:pt idx="1523">
                  <c:v>36221</c:v>
                </c:pt>
                <c:pt idx="1524">
                  <c:v>36222</c:v>
                </c:pt>
                <c:pt idx="1525">
                  <c:v>36223</c:v>
                </c:pt>
                <c:pt idx="1526">
                  <c:v>36224</c:v>
                </c:pt>
                <c:pt idx="1527">
                  <c:v>36227</c:v>
                </c:pt>
                <c:pt idx="1528">
                  <c:v>36228</c:v>
                </c:pt>
                <c:pt idx="1529">
                  <c:v>36229</c:v>
                </c:pt>
                <c:pt idx="1530">
                  <c:v>36230</c:v>
                </c:pt>
                <c:pt idx="1531">
                  <c:v>36231</c:v>
                </c:pt>
                <c:pt idx="1532">
                  <c:v>36234</c:v>
                </c:pt>
                <c:pt idx="1533">
                  <c:v>36235</c:v>
                </c:pt>
                <c:pt idx="1534">
                  <c:v>36236</c:v>
                </c:pt>
                <c:pt idx="1535">
                  <c:v>36237</c:v>
                </c:pt>
                <c:pt idx="1536">
                  <c:v>36238</c:v>
                </c:pt>
                <c:pt idx="1537">
                  <c:v>36241</c:v>
                </c:pt>
                <c:pt idx="1538">
                  <c:v>36242</c:v>
                </c:pt>
                <c:pt idx="1539">
                  <c:v>36243</c:v>
                </c:pt>
                <c:pt idx="1540">
                  <c:v>36244</c:v>
                </c:pt>
                <c:pt idx="1541">
                  <c:v>36245</c:v>
                </c:pt>
                <c:pt idx="1542">
                  <c:v>36248</c:v>
                </c:pt>
                <c:pt idx="1543">
                  <c:v>36249</c:v>
                </c:pt>
                <c:pt idx="1544">
                  <c:v>36250</c:v>
                </c:pt>
                <c:pt idx="1545">
                  <c:v>36251</c:v>
                </c:pt>
                <c:pt idx="1546">
                  <c:v>36255</c:v>
                </c:pt>
                <c:pt idx="1547">
                  <c:v>36256</c:v>
                </c:pt>
                <c:pt idx="1548">
                  <c:v>36257</c:v>
                </c:pt>
                <c:pt idx="1549">
                  <c:v>36258</c:v>
                </c:pt>
                <c:pt idx="1550">
                  <c:v>36259</c:v>
                </c:pt>
                <c:pt idx="1551">
                  <c:v>36262</c:v>
                </c:pt>
                <c:pt idx="1552">
                  <c:v>36263</c:v>
                </c:pt>
                <c:pt idx="1553">
                  <c:v>36264</c:v>
                </c:pt>
                <c:pt idx="1554">
                  <c:v>36265</c:v>
                </c:pt>
                <c:pt idx="1555">
                  <c:v>36266</c:v>
                </c:pt>
                <c:pt idx="1556">
                  <c:v>36269</c:v>
                </c:pt>
                <c:pt idx="1557">
                  <c:v>36270</c:v>
                </c:pt>
                <c:pt idx="1558">
                  <c:v>36271</c:v>
                </c:pt>
                <c:pt idx="1559">
                  <c:v>36272</c:v>
                </c:pt>
                <c:pt idx="1560">
                  <c:v>36273</c:v>
                </c:pt>
                <c:pt idx="1561">
                  <c:v>36276</c:v>
                </c:pt>
                <c:pt idx="1562">
                  <c:v>36277</c:v>
                </c:pt>
                <c:pt idx="1563">
                  <c:v>36278</c:v>
                </c:pt>
                <c:pt idx="1564">
                  <c:v>36279</c:v>
                </c:pt>
                <c:pt idx="1565">
                  <c:v>36280</c:v>
                </c:pt>
                <c:pt idx="1566">
                  <c:v>36283</c:v>
                </c:pt>
                <c:pt idx="1567">
                  <c:v>36284</c:v>
                </c:pt>
                <c:pt idx="1568">
                  <c:v>36285</c:v>
                </c:pt>
                <c:pt idx="1569">
                  <c:v>36286</c:v>
                </c:pt>
                <c:pt idx="1570">
                  <c:v>36287</c:v>
                </c:pt>
                <c:pt idx="1571">
                  <c:v>36290</c:v>
                </c:pt>
                <c:pt idx="1572">
                  <c:v>36291</c:v>
                </c:pt>
                <c:pt idx="1573">
                  <c:v>36292</c:v>
                </c:pt>
                <c:pt idx="1574">
                  <c:v>36293</c:v>
                </c:pt>
                <c:pt idx="1575">
                  <c:v>36294</c:v>
                </c:pt>
                <c:pt idx="1576">
                  <c:v>36297</c:v>
                </c:pt>
                <c:pt idx="1577">
                  <c:v>36298</c:v>
                </c:pt>
                <c:pt idx="1578">
                  <c:v>36299</c:v>
                </c:pt>
                <c:pt idx="1579">
                  <c:v>36300</c:v>
                </c:pt>
                <c:pt idx="1580">
                  <c:v>36301</c:v>
                </c:pt>
                <c:pt idx="1581">
                  <c:v>36304</c:v>
                </c:pt>
                <c:pt idx="1582">
                  <c:v>36305</c:v>
                </c:pt>
                <c:pt idx="1583">
                  <c:v>36306</c:v>
                </c:pt>
                <c:pt idx="1584">
                  <c:v>36307</c:v>
                </c:pt>
                <c:pt idx="1585">
                  <c:v>36308</c:v>
                </c:pt>
                <c:pt idx="1586">
                  <c:v>36312</c:v>
                </c:pt>
                <c:pt idx="1587">
                  <c:v>36313</c:v>
                </c:pt>
                <c:pt idx="1588">
                  <c:v>36314</c:v>
                </c:pt>
                <c:pt idx="1589">
                  <c:v>36315</c:v>
                </c:pt>
                <c:pt idx="1590">
                  <c:v>36318</c:v>
                </c:pt>
                <c:pt idx="1591">
                  <c:v>36319</c:v>
                </c:pt>
                <c:pt idx="1592">
                  <c:v>36320</c:v>
                </c:pt>
                <c:pt idx="1593">
                  <c:v>36321</c:v>
                </c:pt>
                <c:pt idx="1594">
                  <c:v>36322</c:v>
                </c:pt>
                <c:pt idx="1595">
                  <c:v>36325</c:v>
                </c:pt>
                <c:pt idx="1596">
                  <c:v>36326</c:v>
                </c:pt>
                <c:pt idx="1597">
                  <c:v>36327</c:v>
                </c:pt>
                <c:pt idx="1598">
                  <c:v>36328</c:v>
                </c:pt>
                <c:pt idx="1599">
                  <c:v>36329</c:v>
                </c:pt>
                <c:pt idx="1600">
                  <c:v>36332</c:v>
                </c:pt>
                <c:pt idx="1601">
                  <c:v>36333</c:v>
                </c:pt>
                <c:pt idx="1602">
                  <c:v>36334</c:v>
                </c:pt>
                <c:pt idx="1603">
                  <c:v>36335</c:v>
                </c:pt>
                <c:pt idx="1604">
                  <c:v>36336</c:v>
                </c:pt>
                <c:pt idx="1605">
                  <c:v>36339</c:v>
                </c:pt>
                <c:pt idx="1606">
                  <c:v>36340</c:v>
                </c:pt>
                <c:pt idx="1607">
                  <c:v>36341</c:v>
                </c:pt>
                <c:pt idx="1608">
                  <c:v>36342</c:v>
                </c:pt>
                <c:pt idx="1609">
                  <c:v>36343</c:v>
                </c:pt>
                <c:pt idx="1610">
                  <c:v>36347</c:v>
                </c:pt>
                <c:pt idx="1611">
                  <c:v>36348</c:v>
                </c:pt>
                <c:pt idx="1612">
                  <c:v>36349</c:v>
                </c:pt>
                <c:pt idx="1613">
                  <c:v>36350</c:v>
                </c:pt>
                <c:pt idx="1614">
                  <c:v>36353</c:v>
                </c:pt>
                <c:pt idx="1615">
                  <c:v>36354</c:v>
                </c:pt>
                <c:pt idx="1616">
                  <c:v>36355</c:v>
                </c:pt>
                <c:pt idx="1617">
                  <c:v>36356</c:v>
                </c:pt>
                <c:pt idx="1618">
                  <c:v>36357</c:v>
                </c:pt>
                <c:pt idx="1619">
                  <c:v>36360</c:v>
                </c:pt>
                <c:pt idx="1620">
                  <c:v>36361</c:v>
                </c:pt>
                <c:pt idx="1621">
                  <c:v>36362</c:v>
                </c:pt>
                <c:pt idx="1622">
                  <c:v>36363</c:v>
                </c:pt>
                <c:pt idx="1623">
                  <c:v>36364</c:v>
                </c:pt>
                <c:pt idx="1624">
                  <c:v>36367</c:v>
                </c:pt>
                <c:pt idx="1625">
                  <c:v>36368</c:v>
                </c:pt>
                <c:pt idx="1626">
                  <c:v>36369</c:v>
                </c:pt>
                <c:pt idx="1627">
                  <c:v>36370</c:v>
                </c:pt>
                <c:pt idx="1628">
                  <c:v>36371</c:v>
                </c:pt>
                <c:pt idx="1629">
                  <c:v>36374</c:v>
                </c:pt>
                <c:pt idx="1630">
                  <c:v>36375</c:v>
                </c:pt>
                <c:pt idx="1631">
                  <c:v>36376</c:v>
                </c:pt>
                <c:pt idx="1632">
                  <c:v>36377</c:v>
                </c:pt>
                <c:pt idx="1633">
                  <c:v>36378</c:v>
                </c:pt>
                <c:pt idx="1634">
                  <c:v>36381</c:v>
                </c:pt>
                <c:pt idx="1635">
                  <c:v>36382</c:v>
                </c:pt>
                <c:pt idx="1636">
                  <c:v>36383</c:v>
                </c:pt>
                <c:pt idx="1637">
                  <c:v>36384</c:v>
                </c:pt>
                <c:pt idx="1638">
                  <c:v>36385</c:v>
                </c:pt>
                <c:pt idx="1639">
                  <c:v>36388</c:v>
                </c:pt>
                <c:pt idx="1640">
                  <c:v>36389</c:v>
                </c:pt>
                <c:pt idx="1641">
                  <c:v>36390</c:v>
                </c:pt>
                <c:pt idx="1642">
                  <c:v>36391</c:v>
                </c:pt>
                <c:pt idx="1643">
                  <c:v>36392</c:v>
                </c:pt>
                <c:pt idx="1644">
                  <c:v>36395</c:v>
                </c:pt>
                <c:pt idx="1645">
                  <c:v>36396</c:v>
                </c:pt>
                <c:pt idx="1646">
                  <c:v>36397</c:v>
                </c:pt>
                <c:pt idx="1647">
                  <c:v>36398</c:v>
                </c:pt>
                <c:pt idx="1648">
                  <c:v>36399</c:v>
                </c:pt>
                <c:pt idx="1649">
                  <c:v>36402</c:v>
                </c:pt>
                <c:pt idx="1650">
                  <c:v>36403</c:v>
                </c:pt>
                <c:pt idx="1651">
                  <c:v>36404</c:v>
                </c:pt>
                <c:pt idx="1652">
                  <c:v>36405</c:v>
                </c:pt>
                <c:pt idx="1653">
                  <c:v>36406</c:v>
                </c:pt>
                <c:pt idx="1654">
                  <c:v>36410</c:v>
                </c:pt>
                <c:pt idx="1655">
                  <c:v>36411</c:v>
                </c:pt>
                <c:pt idx="1656">
                  <c:v>36412</c:v>
                </c:pt>
                <c:pt idx="1657">
                  <c:v>36413</c:v>
                </c:pt>
                <c:pt idx="1658">
                  <c:v>36416</c:v>
                </c:pt>
                <c:pt idx="1659">
                  <c:v>36417</c:v>
                </c:pt>
                <c:pt idx="1660">
                  <c:v>36418</c:v>
                </c:pt>
                <c:pt idx="1661">
                  <c:v>36419</c:v>
                </c:pt>
                <c:pt idx="1662">
                  <c:v>36420</c:v>
                </c:pt>
                <c:pt idx="1663">
                  <c:v>36423</c:v>
                </c:pt>
                <c:pt idx="1664">
                  <c:v>36424</c:v>
                </c:pt>
                <c:pt idx="1665">
                  <c:v>36425</c:v>
                </c:pt>
                <c:pt idx="1666">
                  <c:v>36426</c:v>
                </c:pt>
                <c:pt idx="1667">
                  <c:v>36427</c:v>
                </c:pt>
                <c:pt idx="1668">
                  <c:v>36430</c:v>
                </c:pt>
                <c:pt idx="1669">
                  <c:v>36431</c:v>
                </c:pt>
                <c:pt idx="1670">
                  <c:v>36432</c:v>
                </c:pt>
                <c:pt idx="1671">
                  <c:v>36433</c:v>
                </c:pt>
                <c:pt idx="1672">
                  <c:v>36434</c:v>
                </c:pt>
                <c:pt idx="1673">
                  <c:v>36437</c:v>
                </c:pt>
                <c:pt idx="1674">
                  <c:v>36438</c:v>
                </c:pt>
                <c:pt idx="1675">
                  <c:v>36439</c:v>
                </c:pt>
                <c:pt idx="1676">
                  <c:v>36440</c:v>
                </c:pt>
                <c:pt idx="1677">
                  <c:v>36441</c:v>
                </c:pt>
                <c:pt idx="1678">
                  <c:v>36444</c:v>
                </c:pt>
                <c:pt idx="1679">
                  <c:v>36445</c:v>
                </c:pt>
                <c:pt idx="1680">
                  <c:v>36446</c:v>
                </c:pt>
                <c:pt idx="1681">
                  <c:v>36447</c:v>
                </c:pt>
                <c:pt idx="1682">
                  <c:v>36448</c:v>
                </c:pt>
                <c:pt idx="1683">
                  <c:v>36451</c:v>
                </c:pt>
                <c:pt idx="1684">
                  <c:v>36452</c:v>
                </c:pt>
                <c:pt idx="1685">
                  <c:v>36453</c:v>
                </c:pt>
                <c:pt idx="1686">
                  <c:v>36454</c:v>
                </c:pt>
                <c:pt idx="1687">
                  <c:v>36455</c:v>
                </c:pt>
                <c:pt idx="1688">
                  <c:v>36458</c:v>
                </c:pt>
                <c:pt idx="1689">
                  <c:v>36459</c:v>
                </c:pt>
                <c:pt idx="1690">
                  <c:v>36460</c:v>
                </c:pt>
                <c:pt idx="1691">
                  <c:v>36461</c:v>
                </c:pt>
                <c:pt idx="1692">
                  <c:v>36462</c:v>
                </c:pt>
                <c:pt idx="1693">
                  <c:v>36465</c:v>
                </c:pt>
                <c:pt idx="1694">
                  <c:v>36466</c:v>
                </c:pt>
                <c:pt idx="1695">
                  <c:v>36467</c:v>
                </c:pt>
                <c:pt idx="1696">
                  <c:v>36468</c:v>
                </c:pt>
                <c:pt idx="1697">
                  <c:v>36469</c:v>
                </c:pt>
                <c:pt idx="1698">
                  <c:v>36472</c:v>
                </c:pt>
                <c:pt idx="1699">
                  <c:v>36473</c:v>
                </c:pt>
                <c:pt idx="1700">
                  <c:v>36474</c:v>
                </c:pt>
                <c:pt idx="1701">
                  <c:v>36475</c:v>
                </c:pt>
                <c:pt idx="1702">
                  <c:v>36476</c:v>
                </c:pt>
                <c:pt idx="1703">
                  <c:v>36479</c:v>
                </c:pt>
                <c:pt idx="1704">
                  <c:v>36480</c:v>
                </c:pt>
                <c:pt idx="1705">
                  <c:v>36481</c:v>
                </c:pt>
                <c:pt idx="1706">
                  <c:v>36482</c:v>
                </c:pt>
                <c:pt idx="1707">
                  <c:v>36483</c:v>
                </c:pt>
                <c:pt idx="1708">
                  <c:v>36486</c:v>
                </c:pt>
                <c:pt idx="1709">
                  <c:v>36487</c:v>
                </c:pt>
                <c:pt idx="1710">
                  <c:v>36488</c:v>
                </c:pt>
                <c:pt idx="1711">
                  <c:v>36493</c:v>
                </c:pt>
                <c:pt idx="1712">
                  <c:v>36494</c:v>
                </c:pt>
                <c:pt idx="1713">
                  <c:v>36495</c:v>
                </c:pt>
                <c:pt idx="1714">
                  <c:v>36496</c:v>
                </c:pt>
                <c:pt idx="1715">
                  <c:v>36497</c:v>
                </c:pt>
                <c:pt idx="1716">
                  <c:v>36500</c:v>
                </c:pt>
                <c:pt idx="1717">
                  <c:v>36501</c:v>
                </c:pt>
                <c:pt idx="1718">
                  <c:v>36502</c:v>
                </c:pt>
                <c:pt idx="1719">
                  <c:v>36503</c:v>
                </c:pt>
                <c:pt idx="1720">
                  <c:v>36504</c:v>
                </c:pt>
                <c:pt idx="1721">
                  <c:v>36507</c:v>
                </c:pt>
                <c:pt idx="1722">
                  <c:v>36508</c:v>
                </c:pt>
                <c:pt idx="1723">
                  <c:v>36509</c:v>
                </c:pt>
                <c:pt idx="1724">
                  <c:v>36510</c:v>
                </c:pt>
                <c:pt idx="1725">
                  <c:v>36511</c:v>
                </c:pt>
                <c:pt idx="1726">
                  <c:v>36514</c:v>
                </c:pt>
                <c:pt idx="1727">
                  <c:v>36515</c:v>
                </c:pt>
                <c:pt idx="1728">
                  <c:v>36516</c:v>
                </c:pt>
                <c:pt idx="1729">
                  <c:v>36517</c:v>
                </c:pt>
                <c:pt idx="1730">
                  <c:v>36521</c:v>
                </c:pt>
                <c:pt idx="1731">
                  <c:v>36522</c:v>
                </c:pt>
                <c:pt idx="1732">
                  <c:v>36523</c:v>
                </c:pt>
                <c:pt idx="1733">
                  <c:v>36524</c:v>
                </c:pt>
                <c:pt idx="1734">
                  <c:v>36529</c:v>
                </c:pt>
                <c:pt idx="1735">
                  <c:v>36530</c:v>
                </c:pt>
                <c:pt idx="1736">
                  <c:v>36531</c:v>
                </c:pt>
                <c:pt idx="1737">
                  <c:v>36532</c:v>
                </c:pt>
                <c:pt idx="1738">
                  <c:v>36535</c:v>
                </c:pt>
                <c:pt idx="1739">
                  <c:v>36536</c:v>
                </c:pt>
                <c:pt idx="1740">
                  <c:v>36537</c:v>
                </c:pt>
                <c:pt idx="1741">
                  <c:v>36538</c:v>
                </c:pt>
                <c:pt idx="1742">
                  <c:v>36539</c:v>
                </c:pt>
                <c:pt idx="1743">
                  <c:v>36543</c:v>
                </c:pt>
                <c:pt idx="1744">
                  <c:v>36544</c:v>
                </c:pt>
                <c:pt idx="1745">
                  <c:v>36545</c:v>
                </c:pt>
                <c:pt idx="1746">
                  <c:v>36546</c:v>
                </c:pt>
                <c:pt idx="1747">
                  <c:v>36549</c:v>
                </c:pt>
                <c:pt idx="1748">
                  <c:v>36550</c:v>
                </c:pt>
                <c:pt idx="1749">
                  <c:v>36551</c:v>
                </c:pt>
                <c:pt idx="1750">
                  <c:v>36552</c:v>
                </c:pt>
                <c:pt idx="1751">
                  <c:v>36553</c:v>
                </c:pt>
                <c:pt idx="1752">
                  <c:v>36556</c:v>
                </c:pt>
                <c:pt idx="1753">
                  <c:v>36557</c:v>
                </c:pt>
                <c:pt idx="1754">
                  <c:v>36558</c:v>
                </c:pt>
                <c:pt idx="1755">
                  <c:v>36559</c:v>
                </c:pt>
                <c:pt idx="1756">
                  <c:v>36560</c:v>
                </c:pt>
                <c:pt idx="1757">
                  <c:v>36563</c:v>
                </c:pt>
                <c:pt idx="1758">
                  <c:v>36564</c:v>
                </c:pt>
                <c:pt idx="1759">
                  <c:v>36565</c:v>
                </c:pt>
                <c:pt idx="1760">
                  <c:v>36566</c:v>
                </c:pt>
                <c:pt idx="1761">
                  <c:v>36567</c:v>
                </c:pt>
                <c:pt idx="1762">
                  <c:v>36570</c:v>
                </c:pt>
                <c:pt idx="1763">
                  <c:v>36571</c:v>
                </c:pt>
                <c:pt idx="1764">
                  <c:v>36572</c:v>
                </c:pt>
                <c:pt idx="1765">
                  <c:v>36573</c:v>
                </c:pt>
                <c:pt idx="1766">
                  <c:v>36574</c:v>
                </c:pt>
                <c:pt idx="1767">
                  <c:v>36578</c:v>
                </c:pt>
                <c:pt idx="1768">
                  <c:v>36579</c:v>
                </c:pt>
                <c:pt idx="1769">
                  <c:v>36580</c:v>
                </c:pt>
                <c:pt idx="1770">
                  <c:v>36581</c:v>
                </c:pt>
                <c:pt idx="1771">
                  <c:v>36584</c:v>
                </c:pt>
                <c:pt idx="1772">
                  <c:v>36585</c:v>
                </c:pt>
                <c:pt idx="1773">
                  <c:v>36586</c:v>
                </c:pt>
                <c:pt idx="1774">
                  <c:v>36587</c:v>
                </c:pt>
                <c:pt idx="1775">
                  <c:v>36588</c:v>
                </c:pt>
                <c:pt idx="1776">
                  <c:v>36591</c:v>
                </c:pt>
                <c:pt idx="1777">
                  <c:v>36592</c:v>
                </c:pt>
                <c:pt idx="1778">
                  <c:v>36593</c:v>
                </c:pt>
                <c:pt idx="1779">
                  <c:v>36594</c:v>
                </c:pt>
                <c:pt idx="1780">
                  <c:v>36595</c:v>
                </c:pt>
                <c:pt idx="1781">
                  <c:v>36598</c:v>
                </c:pt>
                <c:pt idx="1782">
                  <c:v>36599</c:v>
                </c:pt>
                <c:pt idx="1783">
                  <c:v>36600</c:v>
                </c:pt>
                <c:pt idx="1784">
                  <c:v>36601</c:v>
                </c:pt>
                <c:pt idx="1785">
                  <c:v>36602</c:v>
                </c:pt>
                <c:pt idx="1786">
                  <c:v>36605</c:v>
                </c:pt>
                <c:pt idx="1787">
                  <c:v>36606</c:v>
                </c:pt>
                <c:pt idx="1788">
                  <c:v>36607</c:v>
                </c:pt>
                <c:pt idx="1789">
                  <c:v>36608</c:v>
                </c:pt>
                <c:pt idx="1790">
                  <c:v>36609</c:v>
                </c:pt>
                <c:pt idx="1791">
                  <c:v>36612</c:v>
                </c:pt>
                <c:pt idx="1792">
                  <c:v>36613</c:v>
                </c:pt>
                <c:pt idx="1793">
                  <c:v>36614</c:v>
                </c:pt>
                <c:pt idx="1794">
                  <c:v>36615</c:v>
                </c:pt>
                <c:pt idx="1795">
                  <c:v>36616</c:v>
                </c:pt>
                <c:pt idx="1796">
                  <c:v>36619</c:v>
                </c:pt>
                <c:pt idx="1797">
                  <c:v>36620</c:v>
                </c:pt>
                <c:pt idx="1798">
                  <c:v>36621</c:v>
                </c:pt>
                <c:pt idx="1799">
                  <c:v>36622</c:v>
                </c:pt>
                <c:pt idx="1800">
                  <c:v>36623</c:v>
                </c:pt>
                <c:pt idx="1801">
                  <c:v>36626</c:v>
                </c:pt>
                <c:pt idx="1802">
                  <c:v>36627</c:v>
                </c:pt>
                <c:pt idx="1803">
                  <c:v>36628</c:v>
                </c:pt>
                <c:pt idx="1804">
                  <c:v>36629</c:v>
                </c:pt>
                <c:pt idx="1805">
                  <c:v>36630</c:v>
                </c:pt>
                <c:pt idx="1806">
                  <c:v>36633</c:v>
                </c:pt>
                <c:pt idx="1807">
                  <c:v>36634</c:v>
                </c:pt>
                <c:pt idx="1808">
                  <c:v>36635</c:v>
                </c:pt>
                <c:pt idx="1809">
                  <c:v>36636</c:v>
                </c:pt>
                <c:pt idx="1810">
                  <c:v>36640</c:v>
                </c:pt>
                <c:pt idx="1811">
                  <c:v>36641</c:v>
                </c:pt>
                <c:pt idx="1812">
                  <c:v>36642</c:v>
                </c:pt>
                <c:pt idx="1813">
                  <c:v>36643</c:v>
                </c:pt>
                <c:pt idx="1814">
                  <c:v>36644</c:v>
                </c:pt>
                <c:pt idx="1815">
                  <c:v>36647</c:v>
                </c:pt>
                <c:pt idx="1816">
                  <c:v>36648</c:v>
                </c:pt>
                <c:pt idx="1817">
                  <c:v>36649</c:v>
                </c:pt>
                <c:pt idx="1818">
                  <c:v>36650</c:v>
                </c:pt>
                <c:pt idx="1819">
                  <c:v>36651</c:v>
                </c:pt>
                <c:pt idx="1820">
                  <c:v>36654</c:v>
                </c:pt>
                <c:pt idx="1821">
                  <c:v>36655</c:v>
                </c:pt>
                <c:pt idx="1822">
                  <c:v>36656</c:v>
                </c:pt>
                <c:pt idx="1823">
                  <c:v>36657</c:v>
                </c:pt>
                <c:pt idx="1824">
                  <c:v>36658</c:v>
                </c:pt>
                <c:pt idx="1825">
                  <c:v>36661</c:v>
                </c:pt>
                <c:pt idx="1826">
                  <c:v>36662</c:v>
                </c:pt>
                <c:pt idx="1827">
                  <c:v>36663</c:v>
                </c:pt>
                <c:pt idx="1828">
                  <c:v>36664</c:v>
                </c:pt>
                <c:pt idx="1829">
                  <c:v>36665</c:v>
                </c:pt>
                <c:pt idx="1830">
                  <c:v>36668</c:v>
                </c:pt>
                <c:pt idx="1831">
                  <c:v>36669</c:v>
                </c:pt>
                <c:pt idx="1832">
                  <c:v>36670</c:v>
                </c:pt>
                <c:pt idx="1833">
                  <c:v>36671</c:v>
                </c:pt>
                <c:pt idx="1834">
                  <c:v>36672</c:v>
                </c:pt>
                <c:pt idx="1835">
                  <c:v>36676</c:v>
                </c:pt>
                <c:pt idx="1836">
                  <c:v>36677</c:v>
                </c:pt>
                <c:pt idx="1837">
                  <c:v>36678</c:v>
                </c:pt>
                <c:pt idx="1838">
                  <c:v>36679</c:v>
                </c:pt>
                <c:pt idx="1839">
                  <c:v>36682</c:v>
                </c:pt>
                <c:pt idx="1840">
                  <c:v>36683</c:v>
                </c:pt>
                <c:pt idx="1841">
                  <c:v>36684</c:v>
                </c:pt>
                <c:pt idx="1842">
                  <c:v>36685</c:v>
                </c:pt>
                <c:pt idx="1843">
                  <c:v>36686</c:v>
                </c:pt>
                <c:pt idx="1844">
                  <c:v>36689</c:v>
                </c:pt>
                <c:pt idx="1845">
                  <c:v>36690</c:v>
                </c:pt>
                <c:pt idx="1846">
                  <c:v>36691</c:v>
                </c:pt>
                <c:pt idx="1847">
                  <c:v>36692</c:v>
                </c:pt>
                <c:pt idx="1848">
                  <c:v>36693</c:v>
                </c:pt>
                <c:pt idx="1849">
                  <c:v>36696</c:v>
                </c:pt>
                <c:pt idx="1850">
                  <c:v>36697</c:v>
                </c:pt>
                <c:pt idx="1851">
                  <c:v>36698</c:v>
                </c:pt>
                <c:pt idx="1852">
                  <c:v>36699</c:v>
                </c:pt>
                <c:pt idx="1853">
                  <c:v>36700</c:v>
                </c:pt>
                <c:pt idx="1854">
                  <c:v>36703</c:v>
                </c:pt>
                <c:pt idx="1855">
                  <c:v>36704</c:v>
                </c:pt>
                <c:pt idx="1856">
                  <c:v>36705</c:v>
                </c:pt>
                <c:pt idx="1857">
                  <c:v>36706</c:v>
                </c:pt>
                <c:pt idx="1858">
                  <c:v>36707</c:v>
                </c:pt>
                <c:pt idx="1859">
                  <c:v>36712</c:v>
                </c:pt>
                <c:pt idx="1860">
                  <c:v>36713</c:v>
                </c:pt>
                <c:pt idx="1861">
                  <c:v>36714</c:v>
                </c:pt>
                <c:pt idx="1862">
                  <c:v>36717</c:v>
                </c:pt>
                <c:pt idx="1863">
                  <c:v>36718</c:v>
                </c:pt>
                <c:pt idx="1864">
                  <c:v>36719</c:v>
                </c:pt>
                <c:pt idx="1865">
                  <c:v>36720</c:v>
                </c:pt>
                <c:pt idx="1866">
                  <c:v>36721</c:v>
                </c:pt>
                <c:pt idx="1867">
                  <c:v>36724</c:v>
                </c:pt>
                <c:pt idx="1868">
                  <c:v>36725</c:v>
                </c:pt>
                <c:pt idx="1869">
                  <c:v>36726</c:v>
                </c:pt>
                <c:pt idx="1870">
                  <c:v>36727</c:v>
                </c:pt>
                <c:pt idx="1871">
                  <c:v>36728</c:v>
                </c:pt>
                <c:pt idx="1872">
                  <c:v>36731</c:v>
                </c:pt>
                <c:pt idx="1873">
                  <c:v>36732</c:v>
                </c:pt>
                <c:pt idx="1874">
                  <c:v>36733</c:v>
                </c:pt>
                <c:pt idx="1875">
                  <c:v>36734</c:v>
                </c:pt>
                <c:pt idx="1876">
                  <c:v>36735</c:v>
                </c:pt>
                <c:pt idx="1877">
                  <c:v>36738</c:v>
                </c:pt>
                <c:pt idx="1878">
                  <c:v>36739</c:v>
                </c:pt>
                <c:pt idx="1879">
                  <c:v>36740</c:v>
                </c:pt>
                <c:pt idx="1880">
                  <c:v>36741</c:v>
                </c:pt>
                <c:pt idx="1881">
                  <c:v>36742</c:v>
                </c:pt>
                <c:pt idx="1882">
                  <c:v>36745</c:v>
                </c:pt>
                <c:pt idx="1883">
                  <c:v>36746</c:v>
                </c:pt>
                <c:pt idx="1884">
                  <c:v>36747</c:v>
                </c:pt>
                <c:pt idx="1885">
                  <c:v>36748</c:v>
                </c:pt>
                <c:pt idx="1886">
                  <c:v>36749</c:v>
                </c:pt>
                <c:pt idx="1887">
                  <c:v>36752</c:v>
                </c:pt>
                <c:pt idx="1888">
                  <c:v>36753</c:v>
                </c:pt>
                <c:pt idx="1889">
                  <c:v>36754</c:v>
                </c:pt>
                <c:pt idx="1890">
                  <c:v>36755</c:v>
                </c:pt>
                <c:pt idx="1891">
                  <c:v>36756</c:v>
                </c:pt>
                <c:pt idx="1892">
                  <c:v>36759</c:v>
                </c:pt>
                <c:pt idx="1893">
                  <c:v>36760</c:v>
                </c:pt>
                <c:pt idx="1894">
                  <c:v>36761</c:v>
                </c:pt>
                <c:pt idx="1895">
                  <c:v>36762</c:v>
                </c:pt>
                <c:pt idx="1896">
                  <c:v>36763</c:v>
                </c:pt>
                <c:pt idx="1897">
                  <c:v>36766</c:v>
                </c:pt>
                <c:pt idx="1898">
                  <c:v>36767</c:v>
                </c:pt>
                <c:pt idx="1899">
                  <c:v>36768</c:v>
                </c:pt>
                <c:pt idx="1900">
                  <c:v>36769</c:v>
                </c:pt>
                <c:pt idx="1901">
                  <c:v>36770</c:v>
                </c:pt>
              </c:numCache>
            </c:numRef>
          </c:xVal>
          <c:yVal>
            <c:numRef>
              <c:f>Data!$G$2494:$G$4395</c:f>
              <c:numCache>
                <c:formatCode>0.000</c:formatCode>
                <c:ptCount val="1902"/>
                <c:pt idx="0">
                  <c:v>20</c:v>
                </c:pt>
                <c:pt idx="1">
                  <c:v>19.930000305175781</c:v>
                </c:pt>
                <c:pt idx="2">
                  <c:v>20.299999237060547</c:v>
                </c:pt>
                <c:pt idx="3">
                  <c:v>20.209999084472656</c:v>
                </c:pt>
                <c:pt idx="4">
                  <c:v>20.079999923706055</c:v>
                </c:pt>
                <c:pt idx="5">
                  <c:v>20.049999237060547</c:v>
                </c:pt>
                <c:pt idx="6">
                  <c:v>20.180000305175781</c:v>
                </c:pt>
                <c:pt idx="7">
                  <c:v>20.260000228881836</c:v>
                </c:pt>
                <c:pt idx="8">
                  <c:v>19.979999542236328</c:v>
                </c:pt>
                <c:pt idx="9">
                  <c:v>19.530000686645508</c:v>
                </c:pt>
                <c:pt idx="10">
                  <c:v>19.329999923706055</c:v>
                </c:pt>
                <c:pt idx="11">
                  <c:v>19.420000076293945</c:v>
                </c:pt>
                <c:pt idx="12">
                  <c:v>19.620000839233398</c:v>
                </c:pt>
                <c:pt idx="13">
                  <c:v>20.020000457763672</c:v>
                </c:pt>
                <c:pt idx="14">
                  <c:v>20.479999542236328</c:v>
                </c:pt>
                <c:pt idx="15">
                  <c:v>20.530000686645508</c:v>
                </c:pt>
                <c:pt idx="16">
                  <c:v>20.610000610351563</c:v>
                </c:pt>
                <c:pt idx="17">
                  <c:v>20.600000381469727</c:v>
                </c:pt>
                <c:pt idx="18">
                  <c:v>20.469999313354492</c:v>
                </c:pt>
                <c:pt idx="19">
                  <c:v>20.479999542236328</c:v>
                </c:pt>
                <c:pt idx="20">
                  <c:v>21.069999694824219</c:v>
                </c:pt>
                <c:pt idx="21">
                  <c:v>20.930000305175781</c:v>
                </c:pt>
                <c:pt idx="22">
                  <c:v>20.709999084472656</c:v>
                </c:pt>
                <c:pt idx="23">
                  <c:v>20.680000305175781</c:v>
                </c:pt>
                <c:pt idx="24">
                  <c:v>20.389999389648438</c:v>
                </c:pt>
                <c:pt idx="25">
                  <c:v>20.129999160766602</c:v>
                </c:pt>
                <c:pt idx="26">
                  <c:v>20.290000915527344</c:v>
                </c:pt>
                <c:pt idx="27">
                  <c:v>20.159999847412109</c:v>
                </c:pt>
                <c:pt idx="28">
                  <c:v>20.129999160766602</c:v>
                </c:pt>
                <c:pt idx="29">
                  <c:v>20.170000076293945</c:v>
                </c:pt>
                <c:pt idx="30">
                  <c:v>20.290000915527344</c:v>
                </c:pt>
                <c:pt idx="31">
                  <c:v>20.079999923706055</c:v>
                </c:pt>
                <c:pt idx="32">
                  <c:v>19.520000457763672</c:v>
                </c:pt>
                <c:pt idx="33">
                  <c:v>20.030000686645508</c:v>
                </c:pt>
                <c:pt idx="34">
                  <c:v>20.239999771118164</c:v>
                </c:pt>
                <c:pt idx="35">
                  <c:v>20.409999847412109</c:v>
                </c:pt>
                <c:pt idx="36">
                  <c:v>20.409999847412109</c:v>
                </c:pt>
                <c:pt idx="37">
                  <c:v>20.290000915527344</c:v>
                </c:pt>
                <c:pt idx="38">
                  <c:v>20.280000686645508</c:v>
                </c:pt>
                <c:pt idx="39">
                  <c:v>20.440000534057617</c:v>
                </c:pt>
                <c:pt idx="40">
                  <c:v>20.520000457763672</c:v>
                </c:pt>
                <c:pt idx="41">
                  <c:v>20.649999618530273</c:v>
                </c:pt>
                <c:pt idx="42">
                  <c:v>20.620000839233398</c:v>
                </c:pt>
                <c:pt idx="43">
                  <c:v>20.299999237060547</c:v>
                </c:pt>
                <c:pt idx="44">
                  <c:v>20.370000839233398</c:v>
                </c:pt>
                <c:pt idx="45">
                  <c:v>20.219999313354492</c:v>
                </c:pt>
                <c:pt idx="46">
                  <c:v>20.459999084472656</c:v>
                </c:pt>
                <c:pt idx="47">
                  <c:v>20.459999084472656</c:v>
                </c:pt>
                <c:pt idx="48">
                  <c:v>20.399999618530273</c:v>
                </c:pt>
                <c:pt idx="49">
                  <c:v>20.219999313354492</c:v>
                </c:pt>
                <c:pt idx="50">
                  <c:v>20.139999389648438</c:v>
                </c:pt>
                <c:pt idx="51">
                  <c:v>19.989999771118164</c:v>
                </c:pt>
                <c:pt idx="52">
                  <c:v>19.840000152587891</c:v>
                </c:pt>
                <c:pt idx="53">
                  <c:v>20.370000839233398</c:v>
                </c:pt>
                <c:pt idx="54">
                  <c:v>20.149999618530273</c:v>
                </c:pt>
                <c:pt idx="55">
                  <c:v>20.340000152587891</c:v>
                </c:pt>
                <c:pt idx="56">
                  <c:v>20.299999237060547</c:v>
                </c:pt>
                <c:pt idx="57">
                  <c:v>20.180000305175781</c:v>
                </c:pt>
                <c:pt idx="58">
                  <c:v>20.190000534057617</c:v>
                </c:pt>
                <c:pt idx="59">
                  <c:v>20.579999923706055</c:v>
                </c:pt>
                <c:pt idx="60">
                  <c:v>20.530000686645508</c:v>
                </c:pt>
                <c:pt idx="61">
                  <c:v>20.569999694824219</c:v>
                </c:pt>
                <c:pt idx="62">
                  <c:v>20.389999389648438</c:v>
                </c:pt>
                <c:pt idx="63">
                  <c:v>20.459999084472656</c:v>
                </c:pt>
                <c:pt idx="64">
                  <c:v>20.469999313354492</c:v>
                </c:pt>
                <c:pt idx="65">
                  <c:v>20.440000534057617</c:v>
                </c:pt>
                <c:pt idx="66">
                  <c:v>20.440000534057617</c:v>
                </c:pt>
                <c:pt idx="67">
                  <c:v>20.340000152587891</c:v>
                </c:pt>
                <c:pt idx="68">
                  <c:v>20.200000762939453</c:v>
                </c:pt>
                <c:pt idx="69">
                  <c:v>19.780000686645508</c:v>
                </c:pt>
                <c:pt idx="70">
                  <c:v>19.479999542236328</c:v>
                </c:pt>
                <c:pt idx="71">
                  <c:v>19.510000228881836</c:v>
                </c:pt>
                <c:pt idx="72">
                  <c:v>19.340000152587891</c:v>
                </c:pt>
                <c:pt idx="73">
                  <c:v>19.149999618530273</c:v>
                </c:pt>
                <c:pt idx="74">
                  <c:v>19.540000915527344</c:v>
                </c:pt>
                <c:pt idx="75">
                  <c:v>19.879999160766602</c:v>
                </c:pt>
                <c:pt idx="76">
                  <c:v>19.719999313354492</c:v>
                </c:pt>
                <c:pt idx="77">
                  <c:v>19.899999618530273</c:v>
                </c:pt>
                <c:pt idx="78">
                  <c:v>19.889999389648438</c:v>
                </c:pt>
                <c:pt idx="79">
                  <c:v>20.059999465942383</c:v>
                </c:pt>
                <c:pt idx="80">
                  <c:v>20.020000457763672</c:v>
                </c:pt>
                <c:pt idx="81">
                  <c:v>20.239999771118164</c:v>
                </c:pt>
                <c:pt idx="82">
                  <c:v>20.030000686645508</c:v>
                </c:pt>
                <c:pt idx="83">
                  <c:v>19.739999771118164</c:v>
                </c:pt>
                <c:pt idx="84">
                  <c:v>19.770000457763672</c:v>
                </c:pt>
                <c:pt idx="85">
                  <c:v>19.540000915527344</c:v>
                </c:pt>
                <c:pt idx="86">
                  <c:v>19.649999618530273</c:v>
                </c:pt>
                <c:pt idx="87">
                  <c:v>19.639999389648438</c:v>
                </c:pt>
                <c:pt idx="88">
                  <c:v>19.280000686645508</c:v>
                </c:pt>
                <c:pt idx="89">
                  <c:v>18.979999542236328</c:v>
                </c:pt>
                <c:pt idx="90">
                  <c:v>18.889999389648438</c:v>
                </c:pt>
                <c:pt idx="91">
                  <c:v>18.579999923706055</c:v>
                </c:pt>
                <c:pt idx="92">
                  <c:v>18.840000152587891</c:v>
                </c:pt>
                <c:pt idx="93">
                  <c:v>18.700000762939453</c:v>
                </c:pt>
                <c:pt idx="94">
                  <c:v>18.670000076293945</c:v>
                </c:pt>
                <c:pt idx="95">
                  <c:v>18.620000839233398</c:v>
                </c:pt>
                <c:pt idx="96">
                  <c:v>18.420000076293945</c:v>
                </c:pt>
                <c:pt idx="97">
                  <c:v>18.860000610351563</c:v>
                </c:pt>
                <c:pt idx="98">
                  <c:v>18.889999389648438</c:v>
                </c:pt>
                <c:pt idx="99">
                  <c:v>18.840000152587891</c:v>
                </c:pt>
                <c:pt idx="100">
                  <c:v>18.899999618530273</c:v>
                </c:pt>
                <c:pt idx="101">
                  <c:v>19.010000228881836</c:v>
                </c:pt>
                <c:pt idx="102">
                  <c:v>18.850000381469727</c:v>
                </c:pt>
                <c:pt idx="103">
                  <c:v>18.450000762939453</c:v>
                </c:pt>
                <c:pt idx="104">
                  <c:v>17.950000762939453</c:v>
                </c:pt>
                <c:pt idx="105">
                  <c:v>18.290000915527344</c:v>
                </c:pt>
                <c:pt idx="106">
                  <c:v>18.020000457763672</c:v>
                </c:pt>
                <c:pt idx="107">
                  <c:v>17.790000915527344</c:v>
                </c:pt>
                <c:pt idx="108">
                  <c:v>17.889999389648438</c:v>
                </c:pt>
                <c:pt idx="109">
                  <c:v>18.100000381469727</c:v>
                </c:pt>
                <c:pt idx="110">
                  <c:v>18.129999160766602</c:v>
                </c:pt>
                <c:pt idx="111">
                  <c:v>17.489999771118164</c:v>
                </c:pt>
                <c:pt idx="112">
                  <c:v>17.670000076293945</c:v>
                </c:pt>
                <c:pt idx="113">
                  <c:v>17.209999084472656</c:v>
                </c:pt>
                <c:pt idx="114">
                  <c:v>17.700000762939453</c:v>
                </c:pt>
                <c:pt idx="115">
                  <c:v>17.090000152587891</c:v>
                </c:pt>
                <c:pt idx="116">
                  <c:v>17.930000305175781</c:v>
                </c:pt>
                <c:pt idx="117">
                  <c:v>17.629999160766602</c:v>
                </c:pt>
                <c:pt idx="118">
                  <c:v>17.75</c:v>
                </c:pt>
                <c:pt idx="119">
                  <c:v>18.069999694824219</c:v>
                </c:pt>
                <c:pt idx="120">
                  <c:v>18.420000076293945</c:v>
                </c:pt>
                <c:pt idx="121">
                  <c:v>18.229999542236328</c:v>
                </c:pt>
                <c:pt idx="122">
                  <c:v>18.120000839233398</c:v>
                </c:pt>
                <c:pt idx="123">
                  <c:v>17.879999160766602</c:v>
                </c:pt>
                <c:pt idx="124">
                  <c:v>17.969999313354492</c:v>
                </c:pt>
                <c:pt idx="125">
                  <c:v>17.850000381469727</c:v>
                </c:pt>
                <c:pt idx="126">
                  <c:v>17.799999237060547</c:v>
                </c:pt>
                <c:pt idx="127">
                  <c:v>17.569999694824219</c:v>
                </c:pt>
                <c:pt idx="128">
                  <c:v>17.270000457763672</c:v>
                </c:pt>
                <c:pt idx="129">
                  <c:v>17.549999237060547</c:v>
                </c:pt>
                <c:pt idx="130">
                  <c:v>17.520000457763672</c:v>
                </c:pt>
                <c:pt idx="131">
                  <c:v>17.879999160766602</c:v>
                </c:pt>
                <c:pt idx="132">
                  <c:v>18.180000305175781</c:v>
                </c:pt>
                <c:pt idx="133">
                  <c:v>18.139999389648438</c:v>
                </c:pt>
                <c:pt idx="134">
                  <c:v>17.860000610351563</c:v>
                </c:pt>
                <c:pt idx="135">
                  <c:v>17.920000076293945</c:v>
                </c:pt>
                <c:pt idx="136">
                  <c:v>17.659999847412109</c:v>
                </c:pt>
                <c:pt idx="137">
                  <c:v>17.649999618530273</c:v>
                </c:pt>
                <c:pt idx="138">
                  <c:v>18.090000152587891</c:v>
                </c:pt>
                <c:pt idx="139">
                  <c:v>18.530000686645508</c:v>
                </c:pt>
                <c:pt idx="140">
                  <c:v>18.350000381469727</c:v>
                </c:pt>
                <c:pt idx="141">
                  <c:v>18.319999694824219</c:v>
                </c:pt>
                <c:pt idx="142">
                  <c:v>18.360000610351563</c:v>
                </c:pt>
                <c:pt idx="143">
                  <c:v>18.799999237060547</c:v>
                </c:pt>
                <c:pt idx="144">
                  <c:v>18.729999542236328</c:v>
                </c:pt>
                <c:pt idx="145">
                  <c:v>18.290000915527344</c:v>
                </c:pt>
                <c:pt idx="146">
                  <c:v>17.969999313354492</c:v>
                </c:pt>
                <c:pt idx="147">
                  <c:v>17.969999313354492</c:v>
                </c:pt>
                <c:pt idx="148">
                  <c:v>17.729999542236328</c:v>
                </c:pt>
                <c:pt idx="149">
                  <c:v>17.069999694824219</c:v>
                </c:pt>
                <c:pt idx="150">
                  <c:v>17.030000686645508</c:v>
                </c:pt>
                <c:pt idx="151">
                  <c:v>16.969999313354492</c:v>
                </c:pt>
                <c:pt idx="152">
                  <c:v>16.760000228881836</c:v>
                </c:pt>
                <c:pt idx="153">
                  <c:v>16.950000762939453</c:v>
                </c:pt>
                <c:pt idx="154">
                  <c:v>16.959999084472656</c:v>
                </c:pt>
                <c:pt idx="155">
                  <c:v>16.860000610351563</c:v>
                </c:pt>
                <c:pt idx="156">
                  <c:v>16.829999923706055</c:v>
                </c:pt>
                <c:pt idx="157">
                  <c:v>17.069999694824219</c:v>
                </c:pt>
                <c:pt idx="158">
                  <c:v>17.700000762939453</c:v>
                </c:pt>
                <c:pt idx="159">
                  <c:v>18.120000839233398</c:v>
                </c:pt>
                <c:pt idx="160">
                  <c:v>17.590000152587891</c:v>
                </c:pt>
                <c:pt idx="161">
                  <c:v>17.629999160766602</c:v>
                </c:pt>
                <c:pt idx="162">
                  <c:v>17.569999694824219</c:v>
                </c:pt>
                <c:pt idx="163">
                  <c:v>17.729999542236328</c:v>
                </c:pt>
                <c:pt idx="164">
                  <c:v>17.959999084472656</c:v>
                </c:pt>
                <c:pt idx="165">
                  <c:v>18.670000076293945</c:v>
                </c:pt>
                <c:pt idx="166">
                  <c:v>18.790000915527344</c:v>
                </c:pt>
                <c:pt idx="167">
                  <c:v>18.629999160766602</c:v>
                </c:pt>
                <c:pt idx="168">
                  <c:v>18.420000076293945</c:v>
                </c:pt>
                <c:pt idx="169">
                  <c:v>18.389999389648438</c:v>
                </c:pt>
                <c:pt idx="170">
                  <c:v>18.420000076293945</c:v>
                </c:pt>
                <c:pt idx="171">
                  <c:v>18.489999771118164</c:v>
                </c:pt>
                <c:pt idx="172">
                  <c:v>18.549999237060547</c:v>
                </c:pt>
                <c:pt idx="173">
                  <c:v>18.770000457763672</c:v>
                </c:pt>
                <c:pt idx="174">
                  <c:v>18.709999084472656</c:v>
                </c:pt>
                <c:pt idx="175">
                  <c:v>18.639999389648438</c:v>
                </c:pt>
                <c:pt idx="176">
                  <c:v>18.5</c:v>
                </c:pt>
                <c:pt idx="177">
                  <c:v>18.270000457763672</c:v>
                </c:pt>
                <c:pt idx="178">
                  <c:v>18.129999160766602</c:v>
                </c:pt>
                <c:pt idx="179">
                  <c:v>18.059999465942383</c:v>
                </c:pt>
                <c:pt idx="180">
                  <c:v>18.239999771118164</c:v>
                </c:pt>
                <c:pt idx="181">
                  <c:v>18.350000381469727</c:v>
                </c:pt>
                <c:pt idx="182">
                  <c:v>18.069999694824219</c:v>
                </c:pt>
                <c:pt idx="183">
                  <c:v>17.510000228881836</c:v>
                </c:pt>
                <c:pt idx="184">
                  <c:v>17.540000915527344</c:v>
                </c:pt>
                <c:pt idx="185">
                  <c:v>17.649999618530273</c:v>
                </c:pt>
                <c:pt idx="186">
                  <c:v>17.370000839233398</c:v>
                </c:pt>
                <c:pt idx="187">
                  <c:v>16.920000076293945</c:v>
                </c:pt>
                <c:pt idx="188">
                  <c:v>17.430000305175781</c:v>
                </c:pt>
                <c:pt idx="189">
                  <c:v>17.120000839233398</c:v>
                </c:pt>
                <c:pt idx="190">
                  <c:v>17.489999771118164</c:v>
                </c:pt>
                <c:pt idx="191">
                  <c:v>17.399999618530273</c:v>
                </c:pt>
                <c:pt idx="192">
                  <c:v>17.090000152587891</c:v>
                </c:pt>
                <c:pt idx="193">
                  <c:v>16.709999084472656</c:v>
                </c:pt>
                <c:pt idx="194">
                  <c:v>16.659999847412109</c:v>
                </c:pt>
                <c:pt idx="195">
                  <c:v>16.549999237060547</c:v>
                </c:pt>
                <c:pt idx="196">
                  <c:v>16.899999618530273</c:v>
                </c:pt>
                <c:pt idx="197">
                  <c:v>16.719999313354492</c:v>
                </c:pt>
                <c:pt idx="198">
                  <c:v>16.760000228881836</c:v>
                </c:pt>
                <c:pt idx="199">
                  <c:v>16.770000457763672</c:v>
                </c:pt>
                <c:pt idx="200">
                  <c:v>17.040000915527344</c:v>
                </c:pt>
                <c:pt idx="201">
                  <c:v>16.690000534057617</c:v>
                </c:pt>
                <c:pt idx="202">
                  <c:v>16.559999465942383</c:v>
                </c:pt>
                <c:pt idx="203">
                  <c:v>17.100000381469727</c:v>
                </c:pt>
                <c:pt idx="204">
                  <c:v>16.629999160766602</c:v>
                </c:pt>
                <c:pt idx="205">
                  <c:v>16.379999160766602</c:v>
                </c:pt>
                <c:pt idx="206">
                  <c:v>15.310000419616699</c:v>
                </c:pt>
                <c:pt idx="207">
                  <c:v>15.430000305175781</c:v>
                </c:pt>
                <c:pt idx="208">
                  <c:v>15.479999542236328</c:v>
                </c:pt>
                <c:pt idx="209">
                  <c:v>14.949999809265137</c:v>
                </c:pt>
                <c:pt idx="210">
                  <c:v>14.970000267028809</c:v>
                </c:pt>
                <c:pt idx="211">
                  <c:v>14.569999694824219</c:v>
                </c:pt>
                <c:pt idx="212">
                  <c:v>14.699999809265137</c:v>
                </c:pt>
                <c:pt idx="213">
                  <c:v>14.590000152587891</c:v>
                </c:pt>
                <c:pt idx="214">
                  <c:v>14.630000114440918</c:v>
                </c:pt>
                <c:pt idx="215">
                  <c:v>15.069999694824219</c:v>
                </c:pt>
                <c:pt idx="216">
                  <c:v>14.520000457763672</c:v>
                </c:pt>
                <c:pt idx="217">
                  <c:v>14.520000457763672</c:v>
                </c:pt>
                <c:pt idx="218">
                  <c:v>14.409999847412109</c:v>
                </c:pt>
                <c:pt idx="219">
                  <c:v>14.229999542236328</c:v>
                </c:pt>
                <c:pt idx="220">
                  <c:v>13.909999847412109</c:v>
                </c:pt>
                <c:pt idx="221">
                  <c:v>14.180000305175781</c:v>
                </c:pt>
                <c:pt idx="222">
                  <c:v>14.359999656677246</c:v>
                </c:pt>
                <c:pt idx="223">
                  <c:v>14.770000457763672</c:v>
                </c:pt>
                <c:pt idx="224">
                  <c:v>14.479999542236328</c:v>
                </c:pt>
                <c:pt idx="225">
                  <c:v>14.130000114440918</c:v>
                </c:pt>
                <c:pt idx="226">
                  <c:v>14.109999656677246</c:v>
                </c:pt>
                <c:pt idx="227">
                  <c:v>14.439999580383301</c:v>
                </c:pt>
                <c:pt idx="228">
                  <c:v>14.170000076293945</c:v>
                </c:pt>
                <c:pt idx="229">
                  <c:v>14.560000419616699</c:v>
                </c:pt>
                <c:pt idx="230">
                  <c:v>14.670000076293945</c:v>
                </c:pt>
                <c:pt idx="231">
                  <c:v>15.340000152587891</c:v>
                </c:pt>
                <c:pt idx="232">
                  <c:v>15.420000076293945</c:v>
                </c:pt>
                <c:pt idx="233">
                  <c:v>15.319999694824219</c:v>
                </c:pt>
                <c:pt idx="234">
                  <c:v>14.670000076293945</c:v>
                </c:pt>
                <c:pt idx="235">
                  <c:v>14.850000381469727</c:v>
                </c:pt>
                <c:pt idx="236">
                  <c:v>14.329999923706055</c:v>
                </c:pt>
                <c:pt idx="237">
                  <c:v>14.510000228881836</c:v>
                </c:pt>
                <c:pt idx="238">
                  <c:v>14.779999732971191</c:v>
                </c:pt>
                <c:pt idx="239">
                  <c:v>15.100000381469727</c:v>
                </c:pt>
                <c:pt idx="240">
                  <c:v>14.869999885559082</c:v>
                </c:pt>
                <c:pt idx="241">
                  <c:v>15.220000267028809</c:v>
                </c:pt>
                <c:pt idx="242">
                  <c:v>15.100000381469727</c:v>
                </c:pt>
                <c:pt idx="243">
                  <c:v>14.939999580383301</c:v>
                </c:pt>
                <c:pt idx="244">
                  <c:v>15.170000076293945</c:v>
                </c:pt>
                <c:pt idx="245">
                  <c:v>15.170000076293945</c:v>
                </c:pt>
                <c:pt idx="246">
                  <c:v>15.470000267028809</c:v>
                </c:pt>
                <c:pt idx="247">
                  <c:v>15.420000076293945</c:v>
                </c:pt>
                <c:pt idx="248">
                  <c:v>15.340000152587891</c:v>
                </c:pt>
                <c:pt idx="249">
                  <c:v>15.189999580383301</c:v>
                </c:pt>
                <c:pt idx="250">
                  <c:v>15.920000076293945</c:v>
                </c:pt>
                <c:pt idx="251">
                  <c:v>16.040000915527344</c:v>
                </c:pt>
                <c:pt idx="252">
                  <c:v>15.890000343322754</c:v>
                </c:pt>
                <c:pt idx="253">
                  <c:v>15.630000114440918</c:v>
                </c:pt>
                <c:pt idx="254">
                  <c:v>15.25</c:v>
                </c:pt>
                <c:pt idx="255">
                  <c:v>15.210000038146973</c:v>
                </c:pt>
                <c:pt idx="256">
                  <c:v>14.600000381469727</c:v>
                </c:pt>
                <c:pt idx="257">
                  <c:v>14.560000419616699</c:v>
                </c:pt>
                <c:pt idx="258">
                  <c:v>14.720000267028809</c:v>
                </c:pt>
                <c:pt idx="259">
                  <c:v>14.130000114440918</c:v>
                </c:pt>
                <c:pt idx="260">
                  <c:v>14.060000419616699</c:v>
                </c:pt>
                <c:pt idx="261">
                  <c:v>13.930000305175781</c:v>
                </c:pt>
                <c:pt idx="262">
                  <c:v>14.229999542236328</c:v>
                </c:pt>
                <c:pt idx="263">
                  <c:v>14.210000038146973</c:v>
                </c:pt>
                <c:pt idx="264">
                  <c:v>14.239999771118164</c:v>
                </c:pt>
                <c:pt idx="265">
                  <c:v>14.409999847412109</c:v>
                </c:pt>
                <c:pt idx="266">
                  <c:v>14.770000457763672</c:v>
                </c:pt>
                <c:pt idx="267">
                  <c:v>14.569999694824219</c:v>
                </c:pt>
                <c:pt idx="268">
                  <c:v>14.479999542236328</c:v>
                </c:pt>
                <c:pt idx="269">
                  <c:v>14.670000076293945</c:v>
                </c:pt>
                <c:pt idx="270">
                  <c:v>14.760000228881836</c:v>
                </c:pt>
                <c:pt idx="271">
                  <c:v>14.75</c:v>
                </c:pt>
                <c:pt idx="272">
                  <c:v>14.569999694824219</c:v>
                </c:pt>
                <c:pt idx="273">
                  <c:v>14.100000381469727</c:v>
                </c:pt>
                <c:pt idx="274">
                  <c:v>14.100000381469727</c:v>
                </c:pt>
                <c:pt idx="275">
                  <c:v>14.180000305175781</c:v>
                </c:pt>
                <c:pt idx="276">
                  <c:v>14.140000343322754</c:v>
                </c:pt>
                <c:pt idx="277">
                  <c:v>14.439999580383301</c:v>
                </c:pt>
                <c:pt idx="278">
                  <c:v>14.489999771118164</c:v>
                </c:pt>
                <c:pt idx="279">
                  <c:v>14.829999923706055</c:v>
                </c:pt>
                <c:pt idx="280">
                  <c:v>15.060000419616699</c:v>
                </c:pt>
                <c:pt idx="281">
                  <c:v>14.819999694824219</c:v>
                </c:pt>
                <c:pt idx="282">
                  <c:v>14.880000114440918</c:v>
                </c:pt>
                <c:pt idx="283">
                  <c:v>15.369999885559082</c:v>
                </c:pt>
                <c:pt idx="284">
                  <c:v>15.199999809265137</c:v>
                </c:pt>
                <c:pt idx="285">
                  <c:v>14.899999618530273</c:v>
                </c:pt>
                <c:pt idx="286">
                  <c:v>15.079999923706055</c:v>
                </c:pt>
                <c:pt idx="287">
                  <c:v>15.130000114440918</c:v>
                </c:pt>
                <c:pt idx="288">
                  <c:v>14.079999923706055</c:v>
                </c:pt>
                <c:pt idx="289">
                  <c:v>14.319999694824219</c:v>
                </c:pt>
                <c:pt idx="290">
                  <c:v>14.380000114440918</c:v>
                </c:pt>
                <c:pt idx="291">
                  <c:v>14.789999961853027</c:v>
                </c:pt>
                <c:pt idx="292">
                  <c:v>15.789999961853027</c:v>
                </c:pt>
                <c:pt idx="293">
                  <c:v>15.739999771118164</c:v>
                </c:pt>
                <c:pt idx="294">
                  <c:v>15.770000457763672</c:v>
                </c:pt>
                <c:pt idx="295">
                  <c:v>15.579999923706055</c:v>
                </c:pt>
                <c:pt idx="296">
                  <c:v>15.569999694824219</c:v>
                </c:pt>
                <c:pt idx="297">
                  <c:v>15.869999885559082</c:v>
                </c:pt>
                <c:pt idx="298">
                  <c:v>15.75</c:v>
                </c:pt>
                <c:pt idx="299">
                  <c:v>15.970000267028809</c:v>
                </c:pt>
                <c:pt idx="300">
                  <c:v>16.229999542236328</c:v>
                </c:pt>
                <c:pt idx="301">
                  <c:v>16.579999923706055</c:v>
                </c:pt>
                <c:pt idx="302">
                  <c:v>16.649999618530273</c:v>
                </c:pt>
                <c:pt idx="303">
                  <c:v>16.489999771118164</c:v>
                </c:pt>
                <c:pt idx="304">
                  <c:v>16.819999694824219</c:v>
                </c:pt>
                <c:pt idx="305">
                  <c:v>16.629999160766602</c:v>
                </c:pt>
                <c:pt idx="306">
                  <c:v>17.139999389648438</c:v>
                </c:pt>
                <c:pt idx="307">
                  <c:v>17.239999771118164</c:v>
                </c:pt>
                <c:pt idx="308">
                  <c:v>16.909999847412109</c:v>
                </c:pt>
                <c:pt idx="309">
                  <c:v>16.569999694824219</c:v>
                </c:pt>
                <c:pt idx="310">
                  <c:v>16.899999618530273</c:v>
                </c:pt>
                <c:pt idx="311">
                  <c:v>17.159999847412109</c:v>
                </c:pt>
                <c:pt idx="312">
                  <c:v>16.889999389648438</c:v>
                </c:pt>
                <c:pt idx="313">
                  <c:v>16.860000610351563</c:v>
                </c:pt>
                <c:pt idx="314">
                  <c:v>17.290000915527344</c:v>
                </c:pt>
                <c:pt idx="315">
                  <c:v>17.700000762939453</c:v>
                </c:pt>
                <c:pt idx="316">
                  <c:v>17.729999542236328</c:v>
                </c:pt>
                <c:pt idx="317">
                  <c:v>17.610000610351563</c:v>
                </c:pt>
                <c:pt idx="318">
                  <c:v>17.850000381469727</c:v>
                </c:pt>
                <c:pt idx="319">
                  <c:v>18.280000686645508</c:v>
                </c:pt>
                <c:pt idx="320">
                  <c:v>18.209999084472656</c:v>
                </c:pt>
                <c:pt idx="321">
                  <c:v>18.059999465942383</c:v>
                </c:pt>
                <c:pt idx="322">
                  <c:v>17.590000152587891</c:v>
                </c:pt>
                <c:pt idx="323">
                  <c:v>17.989999771118164</c:v>
                </c:pt>
                <c:pt idx="324">
                  <c:v>18.450000762939453</c:v>
                </c:pt>
                <c:pt idx="325">
                  <c:v>18.920000076293945</c:v>
                </c:pt>
                <c:pt idx="326">
                  <c:v>18.059999465942383</c:v>
                </c:pt>
                <c:pt idx="327">
                  <c:v>17.920000076293945</c:v>
                </c:pt>
                <c:pt idx="328">
                  <c:v>17.700000762939453</c:v>
                </c:pt>
                <c:pt idx="329">
                  <c:v>17.739999771118164</c:v>
                </c:pt>
                <c:pt idx="330">
                  <c:v>18.030000686645508</c:v>
                </c:pt>
                <c:pt idx="331">
                  <c:v>18.309999465942383</c:v>
                </c:pt>
                <c:pt idx="332">
                  <c:v>18.209999084472656</c:v>
                </c:pt>
                <c:pt idx="333">
                  <c:v>18.229999542236328</c:v>
                </c:pt>
                <c:pt idx="334">
                  <c:v>18.120000839233398</c:v>
                </c:pt>
                <c:pt idx="335">
                  <c:v>18.110000610351563</c:v>
                </c:pt>
                <c:pt idx="336">
                  <c:v>17.75</c:v>
                </c:pt>
                <c:pt idx="337">
                  <c:v>18.340000152587891</c:v>
                </c:pt>
                <c:pt idx="338">
                  <c:v>18.670000076293945</c:v>
                </c:pt>
                <c:pt idx="339">
                  <c:v>18.479999542236328</c:v>
                </c:pt>
                <c:pt idx="340">
                  <c:v>18.790000915527344</c:v>
                </c:pt>
                <c:pt idx="341">
                  <c:v>18.950000762939453</c:v>
                </c:pt>
                <c:pt idx="342">
                  <c:v>19.860000610351563</c:v>
                </c:pt>
                <c:pt idx="343">
                  <c:v>19.909999847412109</c:v>
                </c:pt>
                <c:pt idx="344">
                  <c:v>20.709999084472656</c:v>
                </c:pt>
                <c:pt idx="345">
                  <c:v>20.75</c:v>
                </c:pt>
                <c:pt idx="346">
                  <c:v>20.040000915527344</c:v>
                </c:pt>
                <c:pt idx="347">
                  <c:v>19.370000839233398</c:v>
                </c:pt>
                <c:pt idx="348">
                  <c:v>19.420000076293945</c:v>
                </c:pt>
                <c:pt idx="349">
                  <c:v>19.319999694824219</c:v>
                </c:pt>
                <c:pt idx="350">
                  <c:v>19.010000228881836</c:v>
                </c:pt>
                <c:pt idx="351">
                  <c:v>19.270000457763672</c:v>
                </c:pt>
                <c:pt idx="352">
                  <c:v>18.829999923706055</c:v>
                </c:pt>
                <c:pt idx="353">
                  <c:v>19.370000839233398</c:v>
                </c:pt>
                <c:pt idx="354">
                  <c:v>19.530000686645508</c:v>
                </c:pt>
                <c:pt idx="355">
                  <c:v>19.620000839233398</c:v>
                </c:pt>
                <c:pt idx="356">
                  <c:v>19.239999771118164</c:v>
                </c:pt>
                <c:pt idx="357">
                  <c:v>19.120000839233398</c:v>
                </c:pt>
                <c:pt idx="358">
                  <c:v>19.479999542236328</c:v>
                </c:pt>
                <c:pt idx="359">
                  <c:v>20.180000305175781</c:v>
                </c:pt>
                <c:pt idx="360">
                  <c:v>20.430000305175781</c:v>
                </c:pt>
                <c:pt idx="361">
                  <c:v>20.149999618530273</c:v>
                </c:pt>
                <c:pt idx="362">
                  <c:v>20.180000305175781</c:v>
                </c:pt>
                <c:pt idx="363">
                  <c:v>19.889999389648438</c:v>
                </c:pt>
                <c:pt idx="364">
                  <c:v>19.510000228881836</c:v>
                </c:pt>
                <c:pt idx="365">
                  <c:v>19.459999084472656</c:v>
                </c:pt>
                <c:pt idx="366">
                  <c:v>19.200000762939453</c:v>
                </c:pt>
                <c:pt idx="367">
                  <c:v>19.389999389648438</c:v>
                </c:pt>
                <c:pt idx="368">
                  <c:v>19.610000610351563</c:v>
                </c:pt>
                <c:pt idx="369">
                  <c:v>19.409999847412109</c:v>
                </c:pt>
                <c:pt idx="370">
                  <c:v>19.209999084472656</c:v>
                </c:pt>
                <c:pt idx="371">
                  <c:v>19.459999084472656</c:v>
                </c:pt>
                <c:pt idx="372">
                  <c:v>19.770000457763672</c:v>
                </c:pt>
                <c:pt idx="373">
                  <c:v>20.299999237060547</c:v>
                </c:pt>
                <c:pt idx="374">
                  <c:v>20.549999237060547</c:v>
                </c:pt>
                <c:pt idx="375">
                  <c:v>20.139999389648438</c:v>
                </c:pt>
                <c:pt idx="376">
                  <c:v>20.100000381469727</c:v>
                </c:pt>
                <c:pt idx="377">
                  <c:v>20.139999389648438</c:v>
                </c:pt>
                <c:pt idx="378">
                  <c:v>19.309999465942383</c:v>
                </c:pt>
                <c:pt idx="379">
                  <c:v>19.420000076293945</c:v>
                </c:pt>
                <c:pt idx="380">
                  <c:v>19.299999237060547</c:v>
                </c:pt>
                <c:pt idx="381">
                  <c:v>18.959999084472656</c:v>
                </c:pt>
                <c:pt idx="382">
                  <c:v>18.659999847412109</c:v>
                </c:pt>
                <c:pt idx="383">
                  <c:v>18.049999237060547</c:v>
                </c:pt>
                <c:pt idx="384">
                  <c:v>18.200000762939453</c:v>
                </c:pt>
                <c:pt idx="385">
                  <c:v>17.729999542236328</c:v>
                </c:pt>
                <c:pt idx="386">
                  <c:v>18.110000610351563</c:v>
                </c:pt>
                <c:pt idx="387">
                  <c:v>17.719999313354492</c:v>
                </c:pt>
                <c:pt idx="388">
                  <c:v>17.579999923706055</c:v>
                </c:pt>
                <c:pt idx="389">
                  <c:v>16.870000839233398</c:v>
                </c:pt>
                <c:pt idx="390">
                  <c:v>17.090000152587891</c:v>
                </c:pt>
                <c:pt idx="391">
                  <c:v>17.489999771118164</c:v>
                </c:pt>
                <c:pt idx="392">
                  <c:v>17.520000457763672</c:v>
                </c:pt>
                <c:pt idx="393">
                  <c:v>17.139999389648438</c:v>
                </c:pt>
                <c:pt idx="394">
                  <c:v>17.629999160766602</c:v>
                </c:pt>
                <c:pt idx="395">
                  <c:v>17.450000762939453</c:v>
                </c:pt>
                <c:pt idx="396">
                  <c:v>17.559999465942383</c:v>
                </c:pt>
                <c:pt idx="397">
                  <c:v>17.469999313354492</c:v>
                </c:pt>
                <c:pt idx="398">
                  <c:v>17.520000457763672</c:v>
                </c:pt>
                <c:pt idx="399">
                  <c:v>17.620000839233398</c:v>
                </c:pt>
                <c:pt idx="400">
                  <c:v>17.809999465942383</c:v>
                </c:pt>
                <c:pt idx="401">
                  <c:v>17.670000076293945</c:v>
                </c:pt>
                <c:pt idx="402">
                  <c:v>17.530000686645508</c:v>
                </c:pt>
                <c:pt idx="403">
                  <c:v>17.389999389648438</c:v>
                </c:pt>
                <c:pt idx="404">
                  <c:v>17.120000839233398</c:v>
                </c:pt>
                <c:pt idx="405">
                  <c:v>16.709999084472656</c:v>
                </c:pt>
                <c:pt idx="406">
                  <c:v>16.700000762939453</c:v>
                </c:pt>
                <c:pt idx="407">
                  <c:v>16.829999923706055</c:v>
                </c:pt>
                <c:pt idx="408">
                  <c:v>17.209999084472656</c:v>
                </c:pt>
                <c:pt idx="409">
                  <c:v>17.239999771118164</c:v>
                </c:pt>
                <c:pt idx="410">
                  <c:v>17.219999313354492</c:v>
                </c:pt>
                <c:pt idx="411">
                  <c:v>17.670000076293945</c:v>
                </c:pt>
                <c:pt idx="412">
                  <c:v>17.829999923706055</c:v>
                </c:pt>
                <c:pt idx="413">
                  <c:v>17.670000076293945</c:v>
                </c:pt>
                <c:pt idx="414">
                  <c:v>17.549999237060547</c:v>
                </c:pt>
                <c:pt idx="415">
                  <c:v>17.680000305175781</c:v>
                </c:pt>
                <c:pt idx="416">
                  <c:v>17.979999542236328</c:v>
                </c:pt>
                <c:pt idx="417">
                  <c:v>18.389999389648438</c:v>
                </c:pt>
                <c:pt idx="418">
                  <c:v>18.190000534057617</c:v>
                </c:pt>
                <c:pt idx="419">
                  <c:v>18.079999923706055</c:v>
                </c:pt>
                <c:pt idx="420">
                  <c:v>18.010000228881836</c:v>
                </c:pt>
                <c:pt idx="421">
                  <c:v>18.25</c:v>
                </c:pt>
                <c:pt idx="422">
                  <c:v>18.260000228881836</c:v>
                </c:pt>
                <c:pt idx="423">
                  <c:v>17.989999771118164</c:v>
                </c:pt>
                <c:pt idx="424">
                  <c:v>17.700000762939453</c:v>
                </c:pt>
                <c:pt idx="425">
                  <c:v>17.190000534057617</c:v>
                </c:pt>
                <c:pt idx="426">
                  <c:v>17.129999160766602</c:v>
                </c:pt>
                <c:pt idx="427">
                  <c:v>16.969999313354492</c:v>
                </c:pt>
                <c:pt idx="428">
                  <c:v>17.059999465942383</c:v>
                </c:pt>
                <c:pt idx="429">
                  <c:v>17.219999313354492</c:v>
                </c:pt>
                <c:pt idx="430">
                  <c:v>17.420000076293945</c:v>
                </c:pt>
                <c:pt idx="431">
                  <c:v>17.540000915527344</c:v>
                </c:pt>
                <c:pt idx="432">
                  <c:v>17.379999160766602</c:v>
                </c:pt>
                <c:pt idx="433">
                  <c:v>17.450000762939453</c:v>
                </c:pt>
                <c:pt idx="434">
                  <c:v>17.579999923706055</c:v>
                </c:pt>
                <c:pt idx="435">
                  <c:v>17.950000762939453</c:v>
                </c:pt>
                <c:pt idx="436">
                  <c:v>18.149999618530273</c:v>
                </c:pt>
                <c:pt idx="437">
                  <c:v>18.229999542236328</c:v>
                </c:pt>
                <c:pt idx="438">
                  <c:v>18.190000534057617</c:v>
                </c:pt>
                <c:pt idx="439">
                  <c:v>18.680000305175781</c:v>
                </c:pt>
                <c:pt idx="440">
                  <c:v>18.930000305175781</c:v>
                </c:pt>
                <c:pt idx="441">
                  <c:v>18.899999618530273</c:v>
                </c:pt>
                <c:pt idx="442">
                  <c:v>18.760000228881836</c:v>
                </c:pt>
                <c:pt idx="443">
                  <c:v>18.389999389648438</c:v>
                </c:pt>
                <c:pt idx="444">
                  <c:v>18.579999923706055</c:v>
                </c:pt>
                <c:pt idx="445">
                  <c:v>18.159999847412109</c:v>
                </c:pt>
                <c:pt idx="446">
                  <c:v>18.190000534057617</c:v>
                </c:pt>
                <c:pt idx="447">
                  <c:v>18.040000915527344</c:v>
                </c:pt>
                <c:pt idx="448">
                  <c:v>17.469999313354492</c:v>
                </c:pt>
                <c:pt idx="449">
                  <c:v>17.579999923706055</c:v>
                </c:pt>
                <c:pt idx="450">
                  <c:v>17.370000839233398</c:v>
                </c:pt>
                <c:pt idx="451">
                  <c:v>17.649999618530273</c:v>
                </c:pt>
                <c:pt idx="452">
                  <c:v>17.469999313354492</c:v>
                </c:pt>
                <c:pt idx="453">
                  <c:v>17.559999465942383</c:v>
                </c:pt>
                <c:pt idx="454">
                  <c:v>17.819999694824219</c:v>
                </c:pt>
                <c:pt idx="455">
                  <c:v>18.149999618530273</c:v>
                </c:pt>
                <c:pt idx="456">
                  <c:v>18.120000839233398</c:v>
                </c:pt>
                <c:pt idx="457">
                  <c:v>18.049999237060547</c:v>
                </c:pt>
                <c:pt idx="458">
                  <c:v>18.049999237060547</c:v>
                </c:pt>
                <c:pt idx="459">
                  <c:v>17.819999694824219</c:v>
                </c:pt>
                <c:pt idx="460">
                  <c:v>16.989999771118164</c:v>
                </c:pt>
                <c:pt idx="461">
                  <c:v>16.850000381469727</c:v>
                </c:pt>
                <c:pt idx="462">
                  <c:v>16.940000534057617</c:v>
                </c:pt>
                <c:pt idx="463">
                  <c:v>16.870000839233398</c:v>
                </c:pt>
                <c:pt idx="464">
                  <c:v>17.120000839233398</c:v>
                </c:pt>
                <c:pt idx="465">
                  <c:v>17.129999160766602</c:v>
                </c:pt>
                <c:pt idx="466">
                  <c:v>16.909999847412109</c:v>
                </c:pt>
                <c:pt idx="467">
                  <c:v>16.909999847412109</c:v>
                </c:pt>
                <c:pt idx="468">
                  <c:v>16.989999771118164</c:v>
                </c:pt>
                <c:pt idx="469">
                  <c:v>16.729999542236328</c:v>
                </c:pt>
                <c:pt idx="470">
                  <c:v>16.760000228881836</c:v>
                </c:pt>
                <c:pt idx="471">
                  <c:v>16.909999847412109</c:v>
                </c:pt>
                <c:pt idx="472">
                  <c:v>16.979999542236328</c:v>
                </c:pt>
                <c:pt idx="473">
                  <c:v>17.020000457763672</c:v>
                </c:pt>
                <c:pt idx="474">
                  <c:v>17.090000152587891</c:v>
                </c:pt>
                <c:pt idx="475">
                  <c:v>17.350000381469727</c:v>
                </c:pt>
                <c:pt idx="476">
                  <c:v>17.639999389648438</c:v>
                </c:pt>
                <c:pt idx="477">
                  <c:v>17.790000915527344</c:v>
                </c:pt>
                <c:pt idx="478">
                  <c:v>17.719999313354492</c:v>
                </c:pt>
                <c:pt idx="479">
                  <c:v>17.760000228881836</c:v>
                </c:pt>
                <c:pt idx="480">
                  <c:v>17.440000534057617</c:v>
                </c:pt>
                <c:pt idx="481">
                  <c:v>17.479999542236328</c:v>
                </c:pt>
                <c:pt idx="482">
                  <c:v>17.719999313354492</c:v>
                </c:pt>
                <c:pt idx="483">
                  <c:v>17.670000076293945</c:v>
                </c:pt>
                <c:pt idx="484">
                  <c:v>17.399999618530273</c:v>
                </c:pt>
                <c:pt idx="485">
                  <c:v>17.370000839233398</c:v>
                </c:pt>
                <c:pt idx="486">
                  <c:v>17.719999313354492</c:v>
                </c:pt>
                <c:pt idx="487">
                  <c:v>17.719999313354492</c:v>
                </c:pt>
                <c:pt idx="488">
                  <c:v>17.520000457763672</c:v>
                </c:pt>
                <c:pt idx="489">
                  <c:v>17.879999160766602</c:v>
                </c:pt>
                <c:pt idx="490">
                  <c:v>18.319999694824219</c:v>
                </c:pt>
                <c:pt idx="491">
                  <c:v>18.729999542236328</c:v>
                </c:pt>
                <c:pt idx="492">
                  <c:v>18.690000534057617</c:v>
                </c:pt>
                <c:pt idx="493">
                  <c:v>18.649999618530273</c:v>
                </c:pt>
                <c:pt idx="494">
                  <c:v>18.100000381469727</c:v>
                </c:pt>
                <c:pt idx="495">
                  <c:v>18.389999389648438</c:v>
                </c:pt>
                <c:pt idx="496">
                  <c:v>18.389999389648438</c:v>
                </c:pt>
                <c:pt idx="497">
                  <c:v>18.239999771118164</c:v>
                </c:pt>
                <c:pt idx="498">
                  <c:v>17.950000762939453</c:v>
                </c:pt>
                <c:pt idx="499">
                  <c:v>18.090000152587891</c:v>
                </c:pt>
                <c:pt idx="500">
                  <c:v>18.389999389648438</c:v>
                </c:pt>
                <c:pt idx="501">
                  <c:v>18.520000457763672</c:v>
                </c:pt>
                <c:pt idx="502">
                  <c:v>18.540000915527344</c:v>
                </c:pt>
                <c:pt idx="503">
                  <c:v>18.780000686645508</c:v>
                </c:pt>
                <c:pt idx="504">
                  <c:v>18.590000152587891</c:v>
                </c:pt>
                <c:pt idx="505">
                  <c:v>18.459999084472656</c:v>
                </c:pt>
                <c:pt idx="506">
                  <c:v>18.299999237060547</c:v>
                </c:pt>
                <c:pt idx="507">
                  <c:v>18.239999771118164</c:v>
                </c:pt>
                <c:pt idx="508">
                  <c:v>18.459999084472656</c:v>
                </c:pt>
                <c:pt idx="509">
                  <c:v>18.270000457763672</c:v>
                </c:pt>
                <c:pt idx="510">
                  <c:v>18.319999694824219</c:v>
                </c:pt>
                <c:pt idx="511">
                  <c:v>18.420000076293945</c:v>
                </c:pt>
                <c:pt idx="512">
                  <c:v>18.590000152587891</c:v>
                </c:pt>
                <c:pt idx="513">
                  <c:v>18.909999847412109</c:v>
                </c:pt>
                <c:pt idx="514">
                  <c:v>18.860000610351563</c:v>
                </c:pt>
                <c:pt idx="515">
                  <c:v>18.629999160766602</c:v>
                </c:pt>
                <c:pt idx="516">
                  <c:v>18.430000305175781</c:v>
                </c:pt>
                <c:pt idx="517">
                  <c:v>18.690000534057617</c:v>
                </c:pt>
                <c:pt idx="518">
                  <c:v>18.659999847412109</c:v>
                </c:pt>
                <c:pt idx="519">
                  <c:v>18.489999771118164</c:v>
                </c:pt>
                <c:pt idx="520">
                  <c:v>18.319999694824219</c:v>
                </c:pt>
                <c:pt idx="521">
                  <c:v>18.350000381469727</c:v>
                </c:pt>
                <c:pt idx="522">
                  <c:v>18.629999160766602</c:v>
                </c:pt>
                <c:pt idx="523">
                  <c:v>18.590000152587891</c:v>
                </c:pt>
                <c:pt idx="524">
                  <c:v>18.629999160766602</c:v>
                </c:pt>
                <c:pt idx="525">
                  <c:v>18.329999923706055</c:v>
                </c:pt>
                <c:pt idx="526">
                  <c:v>18.020000457763672</c:v>
                </c:pt>
                <c:pt idx="527">
                  <c:v>17.909999847412109</c:v>
                </c:pt>
                <c:pt idx="528">
                  <c:v>18.190000534057617</c:v>
                </c:pt>
                <c:pt idx="529">
                  <c:v>17.940000534057617</c:v>
                </c:pt>
                <c:pt idx="530">
                  <c:v>18.110000610351563</c:v>
                </c:pt>
                <c:pt idx="531">
                  <c:v>18.159999847412109</c:v>
                </c:pt>
                <c:pt idx="532">
                  <c:v>18.260000228881836</c:v>
                </c:pt>
                <c:pt idx="533">
                  <c:v>18.559999465942383</c:v>
                </c:pt>
                <c:pt idx="534">
                  <c:v>18.430000305175781</c:v>
                </c:pt>
                <c:pt idx="535">
                  <c:v>18.959999084472656</c:v>
                </c:pt>
                <c:pt idx="536">
                  <c:v>18.920000076293945</c:v>
                </c:pt>
                <c:pt idx="537">
                  <c:v>18.780000686645508</c:v>
                </c:pt>
                <c:pt idx="538">
                  <c:v>19.069999694824219</c:v>
                </c:pt>
                <c:pt idx="539">
                  <c:v>19.049999237060547</c:v>
                </c:pt>
                <c:pt idx="540">
                  <c:v>19.219999313354492</c:v>
                </c:pt>
                <c:pt idx="541">
                  <c:v>19.149999618530273</c:v>
                </c:pt>
                <c:pt idx="542">
                  <c:v>19.170000076293945</c:v>
                </c:pt>
                <c:pt idx="543">
                  <c:v>19.030000686645508</c:v>
                </c:pt>
                <c:pt idx="544">
                  <c:v>19.180000305175781</c:v>
                </c:pt>
                <c:pt idx="545">
                  <c:v>19.559999465942383</c:v>
                </c:pt>
                <c:pt idx="546">
                  <c:v>19.770000457763672</c:v>
                </c:pt>
                <c:pt idx="547">
                  <c:v>19.670000076293945</c:v>
                </c:pt>
                <c:pt idx="548">
                  <c:v>19.590000152587891</c:v>
                </c:pt>
                <c:pt idx="549">
                  <c:v>19.879999160766602</c:v>
                </c:pt>
                <c:pt idx="550">
                  <c:v>19.549999237060547</c:v>
                </c:pt>
                <c:pt idx="551">
                  <c:v>19.149999618530273</c:v>
                </c:pt>
                <c:pt idx="552">
                  <c:v>19.729999542236328</c:v>
                </c:pt>
                <c:pt idx="553">
                  <c:v>20.049999237060547</c:v>
                </c:pt>
                <c:pt idx="554">
                  <c:v>20.409999847412109</c:v>
                </c:pt>
                <c:pt idx="555">
                  <c:v>20.520000457763672</c:v>
                </c:pt>
                <c:pt idx="556">
                  <c:v>20.409999847412109</c:v>
                </c:pt>
                <c:pt idx="557">
                  <c:v>20.120000839233398</c:v>
                </c:pt>
                <c:pt idx="558">
                  <c:v>20.290000915527344</c:v>
                </c:pt>
                <c:pt idx="559">
                  <c:v>20.149999618530273</c:v>
                </c:pt>
                <c:pt idx="560">
                  <c:v>20.430000305175781</c:v>
                </c:pt>
                <c:pt idx="561">
                  <c:v>20.379999160766602</c:v>
                </c:pt>
                <c:pt idx="562">
                  <c:v>20.5</c:v>
                </c:pt>
                <c:pt idx="563">
                  <c:v>20.090000152587891</c:v>
                </c:pt>
                <c:pt idx="564">
                  <c:v>19.889999389648438</c:v>
                </c:pt>
                <c:pt idx="565">
                  <c:v>20.290000915527344</c:v>
                </c:pt>
                <c:pt idx="566">
                  <c:v>20.329999923706055</c:v>
                </c:pt>
                <c:pt idx="567">
                  <c:v>20.290000915527344</c:v>
                </c:pt>
                <c:pt idx="568">
                  <c:v>19.610000610351563</c:v>
                </c:pt>
                <c:pt idx="569">
                  <c:v>19.75</c:v>
                </c:pt>
                <c:pt idx="570">
                  <c:v>19.409999847412109</c:v>
                </c:pt>
                <c:pt idx="571">
                  <c:v>19.520000457763672</c:v>
                </c:pt>
                <c:pt idx="572">
                  <c:v>19.899999618530273</c:v>
                </c:pt>
                <c:pt idx="573">
                  <c:v>20.079999923706055</c:v>
                </c:pt>
                <c:pt idx="574">
                  <c:v>19.959999084472656</c:v>
                </c:pt>
                <c:pt idx="575">
                  <c:v>20</c:v>
                </c:pt>
                <c:pt idx="576">
                  <c:v>20.059999465942383</c:v>
                </c:pt>
                <c:pt idx="577">
                  <c:v>19.809999465942383</c:v>
                </c:pt>
                <c:pt idx="578">
                  <c:v>19.770000457763672</c:v>
                </c:pt>
                <c:pt idx="579">
                  <c:v>19.409999847412109</c:v>
                </c:pt>
                <c:pt idx="580">
                  <c:v>19.260000228881836</c:v>
                </c:pt>
                <c:pt idx="581">
                  <c:v>18.690000534057617</c:v>
                </c:pt>
                <c:pt idx="582">
                  <c:v>18.780000686645508</c:v>
                </c:pt>
                <c:pt idx="583">
                  <c:v>18.889999389648438</c:v>
                </c:pt>
                <c:pt idx="584">
                  <c:v>18.899999618530273</c:v>
                </c:pt>
                <c:pt idx="585">
                  <c:v>19.139999389648438</c:v>
                </c:pt>
                <c:pt idx="586">
                  <c:v>19.25</c:v>
                </c:pt>
                <c:pt idx="587">
                  <c:v>19.059999465942383</c:v>
                </c:pt>
                <c:pt idx="588">
                  <c:v>19.129999160766602</c:v>
                </c:pt>
                <c:pt idx="589">
                  <c:v>18.909999847412109</c:v>
                </c:pt>
                <c:pt idx="590">
                  <c:v>18.799999237060547</c:v>
                </c:pt>
                <c:pt idx="591">
                  <c:v>18.860000610351563</c:v>
                </c:pt>
                <c:pt idx="592">
                  <c:v>18.909999847412109</c:v>
                </c:pt>
                <c:pt idx="593">
                  <c:v>19.049999237060547</c:v>
                </c:pt>
                <c:pt idx="594">
                  <c:v>18.940000534057617</c:v>
                </c:pt>
                <c:pt idx="595">
                  <c:v>18.840000152587891</c:v>
                </c:pt>
                <c:pt idx="596">
                  <c:v>18.219999313354492</c:v>
                </c:pt>
                <c:pt idx="597">
                  <c:v>18.010000228881836</c:v>
                </c:pt>
                <c:pt idx="598">
                  <c:v>17.459999084472656</c:v>
                </c:pt>
                <c:pt idx="599">
                  <c:v>17.5</c:v>
                </c:pt>
                <c:pt idx="600">
                  <c:v>17.489999771118164</c:v>
                </c:pt>
                <c:pt idx="601">
                  <c:v>17.639999389648438</c:v>
                </c:pt>
                <c:pt idx="602">
                  <c:v>17.770000457763672</c:v>
                </c:pt>
                <c:pt idx="603">
                  <c:v>17.969999313354492</c:v>
                </c:pt>
                <c:pt idx="604">
                  <c:v>17.559999465942383</c:v>
                </c:pt>
                <c:pt idx="605">
                  <c:v>17.399999618530273</c:v>
                </c:pt>
                <c:pt idx="606">
                  <c:v>17.180000305175781</c:v>
                </c:pt>
                <c:pt idx="607">
                  <c:v>17.370000839233398</c:v>
                </c:pt>
                <c:pt idx="608">
                  <c:v>17.139999389648438</c:v>
                </c:pt>
                <c:pt idx="609">
                  <c:v>17.340000152587891</c:v>
                </c:pt>
                <c:pt idx="610">
                  <c:v>17.319999694824219</c:v>
                </c:pt>
                <c:pt idx="611">
                  <c:v>17.489999771118164</c:v>
                </c:pt>
                <c:pt idx="612">
                  <c:v>17.25</c:v>
                </c:pt>
                <c:pt idx="613">
                  <c:v>17.319999694824219</c:v>
                </c:pt>
                <c:pt idx="614">
                  <c:v>17.200000762939453</c:v>
                </c:pt>
                <c:pt idx="615">
                  <c:v>17.350000381469727</c:v>
                </c:pt>
                <c:pt idx="616">
                  <c:v>17.329999923706055</c:v>
                </c:pt>
                <c:pt idx="617">
                  <c:v>17.010000228881836</c:v>
                </c:pt>
                <c:pt idx="618">
                  <c:v>16.790000915527344</c:v>
                </c:pt>
                <c:pt idx="619">
                  <c:v>16.879999160766602</c:v>
                </c:pt>
                <c:pt idx="620">
                  <c:v>16.930000305175781</c:v>
                </c:pt>
                <c:pt idx="621">
                  <c:v>17.5</c:v>
                </c:pt>
                <c:pt idx="622">
                  <c:v>17.489999771118164</c:v>
                </c:pt>
                <c:pt idx="623">
                  <c:v>17.430000305175781</c:v>
                </c:pt>
                <c:pt idx="624">
                  <c:v>17.559999465942383</c:v>
                </c:pt>
                <c:pt idx="625">
                  <c:v>17.700000762939453</c:v>
                </c:pt>
                <c:pt idx="626">
                  <c:v>17.780000686645508</c:v>
                </c:pt>
                <c:pt idx="627">
                  <c:v>17.719999313354492</c:v>
                </c:pt>
                <c:pt idx="628">
                  <c:v>17.709999084472656</c:v>
                </c:pt>
                <c:pt idx="629">
                  <c:v>17.649999618530273</c:v>
                </c:pt>
                <c:pt idx="630">
                  <c:v>17.790000915527344</c:v>
                </c:pt>
                <c:pt idx="631">
                  <c:v>17.780000686645508</c:v>
                </c:pt>
                <c:pt idx="632">
                  <c:v>17.889999389648438</c:v>
                </c:pt>
                <c:pt idx="633">
                  <c:v>17.860000610351563</c:v>
                </c:pt>
                <c:pt idx="634">
                  <c:v>17.479999542236328</c:v>
                </c:pt>
                <c:pt idx="635">
                  <c:v>17.469999313354492</c:v>
                </c:pt>
                <c:pt idx="636">
                  <c:v>17.549999237060547</c:v>
                </c:pt>
                <c:pt idx="637">
                  <c:v>17.659999847412109</c:v>
                </c:pt>
                <c:pt idx="638">
                  <c:v>17.870000839233398</c:v>
                </c:pt>
                <c:pt idx="639">
                  <c:v>18.25</c:v>
                </c:pt>
                <c:pt idx="640">
                  <c:v>18.540000915527344</c:v>
                </c:pt>
                <c:pt idx="641">
                  <c:v>18</c:v>
                </c:pt>
                <c:pt idx="642">
                  <c:v>17.860000610351563</c:v>
                </c:pt>
                <c:pt idx="643">
                  <c:v>17.860000610351563</c:v>
                </c:pt>
                <c:pt idx="644">
                  <c:v>17.819999694824219</c:v>
                </c:pt>
                <c:pt idx="645">
                  <c:v>17.819999694824219</c:v>
                </c:pt>
                <c:pt idx="646">
                  <c:v>17.790000915527344</c:v>
                </c:pt>
                <c:pt idx="647">
                  <c:v>17.840000152587891</c:v>
                </c:pt>
                <c:pt idx="648">
                  <c:v>18.040000915527344</c:v>
                </c:pt>
                <c:pt idx="649">
                  <c:v>18.579999923706055</c:v>
                </c:pt>
                <c:pt idx="650">
                  <c:v>18.360000610351563</c:v>
                </c:pt>
                <c:pt idx="651">
                  <c:v>18.270000457763672</c:v>
                </c:pt>
                <c:pt idx="652">
                  <c:v>18.440000534057617</c:v>
                </c:pt>
                <c:pt idx="653">
                  <c:v>18.469999313354492</c:v>
                </c:pt>
                <c:pt idx="654">
                  <c:v>18.639999389648438</c:v>
                </c:pt>
                <c:pt idx="655">
                  <c:v>18.540000915527344</c:v>
                </c:pt>
                <c:pt idx="656">
                  <c:v>18.850000381469727</c:v>
                </c:pt>
                <c:pt idx="657">
                  <c:v>18.920000076293945</c:v>
                </c:pt>
                <c:pt idx="658">
                  <c:v>18.930000305175781</c:v>
                </c:pt>
                <c:pt idx="659">
                  <c:v>18.950000762939453</c:v>
                </c:pt>
                <c:pt idx="660">
                  <c:v>18.690000534057617</c:v>
                </c:pt>
                <c:pt idx="661">
                  <c:v>17.559999465942383</c:v>
                </c:pt>
                <c:pt idx="662">
                  <c:v>17.25</c:v>
                </c:pt>
                <c:pt idx="663">
                  <c:v>17.469999313354492</c:v>
                </c:pt>
                <c:pt idx="664">
                  <c:v>17.329999923706055</c:v>
                </c:pt>
                <c:pt idx="665">
                  <c:v>17.569999694824219</c:v>
                </c:pt>
                <c:pt idx="666">
                  <c:v>17.760000228881836</c:v>
                </c:pt>
                <c:pt idx="667">
                  <c:v>17.540000915527344</c:v>
                </c:pt>
                <c:pt idx="668">
                  <c:v>17.639999389648438</c:v>
                </c:pt>
                <c:pt idx="669">
                  <c:v>17.559999465942383</c:v>
                </c:pt>
                <c:pt idx="670">
                  <c:v>17.299999237060547</c:v>
                </c:pt>
                <c:pt idx="671">
                  <c:v>16.870000839233398</c:v>
                </c:pt>
                <c:pt idx="672">
                  <c:v>17.030000686645508</c:v>
                </c:pt>
                <c:pt idx="673">
                  <c:v>17.309999465942383</c:v>
                </c:pt>
                <c:pt idx="674">
                  <c:v>17.420000076293945</c:v>
                </c:pt>
                <c:pt idx="675">
                  <c:v>17.290000915527344</c:v>
                </c:pt>
                <c:pt idx="676">
                  <c:v>17.120000839233398</c:v>
                </c:pt>
                <c:pt idx="677">
                  <c:v>17.409999847412109</c:v>
                </c:pt>
                <c:pt idx="678">
                  <c:v>17.590000152587891</c:v>
                </c:pt>
                <c:pt idx="679">
                  <c:v>17.680000305175781</c:v>
                </c:pt>
                <c:pt idx="680">
                  <c:v>17.610000610351563</c:v>
                </c:pt>
                <c:pt idx="681">
                  <c:v>17.319999694824219</c:v>
                </c:pt>
                <c:pt idx="682">
                  <c:v>17.370000839233398</c:v>
                </c:pt>
                <c:pt idx="683">
                  <c:v>17.209999084472656</c:v>
                </c:pt>
                <c:pt idx="684">
                  <c:v>17.319999694824219</c:v>
                </c:pt>
                <c:pt idx="685">
                  <c:v>17.319999694824219</c:v>
                </c:pt>
                <c:pt idx="686">
                  <c:v>17.579999923706055</c:v>
                </c:pt>
                <c:pt idx="687">
                  <c:v>17.540000915527344</c:v>
                </c:pt>
                <c:pt idx="688">
                  <c:v>17.620000839233398</c:v>
                </c:pt>
                <c:pt idx="689">
                  <c:v>17.639999389648438</c:v>
                </c:pt>
                <c:pt idx="690">
                  <c:v>17.739999771118164</c:v>
                </c:pt>
                <c:pt idx="691">
                  <c:v>17.979999542236328</c:v>
                </c:pt>
                <c:pt idx="692">
                  <c:v>17.940000534057617</c:v>
                </c:pt>
                <c:pt idx="693">
                  <c:v>17.709999084472656</c:v>
                </c:pt>
                <c:pt idx="694">
                  <c:v>17.649999618530273</c:v>
                </c:pt>
                <c:pt idx="695">
                  <c:v>17.819999694824219</c:v>
                </c:pt>
                <c:pt idx="696">
                  <c:v>17.840000152587891</c:v>
                </c:pt>
                <c:pt idx="697">
                  <c:v>17.829999923706055</c:v>
                </c:pt>
                <c:pt idx="698">
                  <c:v>17.799999237060547</c:v>
                </c:pt>
                <c:pt idx="699">
                  <c:v>17.819999694824219</c:v>
                </c:pt>
                <c:pt idx="700">
                  <c:v>17.930000305175781</c:v>
                </c:pt>
                <c:pt idx="701">
                  <c:v>18.190000534057617</c:v>
                </c:pt>
                <c:pt idx="702">
                  <c:v>18.569999694824219</c:v>
                </c:pt>
                <c:pt idx="703">
                  <c:v>18.059999465942383</c:v>
                </c:pt>
                <c:pt idx="704">
                  <c:v>17.969999313354492</c:v>
                </c:pt>
                <c:pt idx="705">
                  <c:v>17.959999084472656</c:v>
                </c:pt>
                <c:pt idx="706">
                  <c:v>18.379999160766602</c:v>
                </c:pt>
                <c:pt idx="707">
                  <c:v>18.329999923706055</c:v>
                </c:pt>
                <c:pt idx="708">
                  <c:v>18.260000228881836</c:v>
                </c:pt>
                <c:pt idx="709">
                  <c:v>18.180000305175781</c:v>
                </c:pt>
                <c:pt idx="710">
                  <c:v>18.430000305175781</c:v>
                </c:pt>
                <c:pt idx="711">
                  <c:v>18.629999160766602</c:v>
                </c:pt>
                <c:pt idx="712">
                  <c:v>18.670000076293945</c:v>
                </c:pt>
                <c:pt idx="713">
                  <c:v>18.770000457763672</c:v>
                </c:pt>
                <c:pt idx="714">
                  <c:v>18.729999542236328</c:v>
                </c:pt>
                <c:pt idx="715">
                  <c:v>18.969999313354492</c:v>
                </c:pt>
                <c:pt idx="716">
                  <c:v>18.659999847412109</c:v>
                </c:pt>
                <c:pt idx="717">
                  <c:v>18.729999542236328</c:v>
                </c:pt>
                <c:pt idx="718">
                  <c:v>19</c:v>
                </c:pt>
                <c:pt idx="719">
                  <c:v>19.110000610351563</c:v>
                </c:pt>
                <c:pt idx="720">
                  <c:v>19.510000228881836</c:v>
                </c:pt>
                <c:pt idx="721">
                  <c:v>19.670000076293945</c:v>
                </c:pt>
                <c:pt idx="722">
                  <c:v>19.120000839233398</c:v>
                </c:pt>
                <c:pt idx="723">
                  <c:v>18.969999313354492</c:v>
                </c:pt>
                <c:pt idx="724">
                  <c:v>18.959999084472656</c:v>
                </c:pt>
                <c:pt idx="725">
                  <c:v>19.139999389648438</c:v>
                </c:pt>
                <c:pt idx="726">
                  <c:v>19.270000457763672</c:v>
                </c:pt>
                <c:pt idx="727">
                  <c:v>19.5</c:v>
                </c:pt>
                <c:pt idx="728">
                  <c:v>19.360000610351563</c:v>
                </c:pt>
                <c:pt idx="729">
                  <c:v>19.549999237060547</c:v>
                </c:pt>
                <c:pt idx="730">
                  <c:v>19.809999465942383</c:v>
                </c:pt>
                <c:pt idx="731">
                  <c:v>19.889999389648438</c:v>
                </c:pt>
                <c:pt idx="732">
                  <c:v>19.909999847412109</c:v>
                </c:pt>
                <c:pt idx="733">
                  <c:v>20.260000228881836</c:v>
                </c:pt>
                <c:pt idx="734">
                  <c:v>19.950000762939453</c:v>
                </c:pt>
                <c:pt idx="735">
                  <c:v>19.670000076293945</c:v>
                </c:pt>
                <c:pt idx="736">
                  <c:v>18.790000915527344</c:v>
                </c:pt>
                <c:pt idx="737">
                  <c:v>18.25</c:v>
                </c:pt>
                <c:pt idx="738">
                  <c:v>18.379999160766602</c:v>
                </c:pt>
                <c:pt idx="739">
                  <c:v>18.049999237060547</c:v>
                </c:pt>
                <c:pt idx="740">
                  <c:v>18.520000457763672</c:v>
                </c:pt>
                <c:pt idx="741">
                  <c:v>19.180000305175781</c:v>
                </c:pt>
                <c:pt idx="742">
                  <c:v>18.940000534057617</c:v>
                </c:pt>
                <c:pt idx="743">
                  <c:v>18.620000839233398</c:v>
                </c:pt>
                <c:pt idx="744">
                  <c:v>18.059999465942383</c:v>
                </c:pt>
                <c:pt idx="745">
                  <c:v>18.280000686645508</c:v>
                </c:pt>
                <c:pt idx="746">
                  <c:v>17.670000076293945</c:v>
                </c:pt>
                <c:pt idx="747">
                  <c:v>17.729999542236328</c:v>
                </c:pt>
                <c:pt idx="748">
                  <c:v>17.450000762939453</c:v>
                </c:pt>
                <c:pt idx="749">
                  <c:v>17.559999465942383</c:v>
                </c:pt>
                <c:pt idx="750">
                  <c:v>17.739999771118164</c:v>
                </c:pt>
                <c:pt idx="751">
                  <c:v>17.709999084472656</c:v>
                </c:pt>
                <c:pt idx="752">
                  <c:v>17.799999237060547</c:v>
                </c:pt>
                <c:pt idx="753">
                  <c:v>17.540000915527344</c:v>
                </c:pt>
                <c:pt idx="754">
                  <c:v>17.690000534057617</c:v>
                </c:pt>
                <c:pt idx="755">
                  <c:v>17.739999771118164</c:v>
                </c:pt>
                <c:pt idx="756">
                  <c:v>17.760000228881836</c:v>
                </c:pt>
                <c:pt idx="757">
                  <c:v>17.780000686645508</c:v>
                </c:pt>
                <c:pt idx="758">
                  <c:v>17.969999313354492</c:v>
                </c:pt>
                <c:pt idx="759">
                  <c:v>18.909999847412109</c:v>
                </c:pt>
                <c:pt idx="760">
                  <c:v>18.959999084472656</c:v>
                </c:pt>
                <c:pt idx="761">
                  <c:v>19.040000915527344</c:v>
                </c:pt>
                <c:pt idx="762">
                  <c:v>19.159999847412109</c:v>
                </c:pt>
                <c:pt idx="763">
                  <c:v>21.049999237060547</c:v>
                </c:pt>
                <c:pt idx="764">
                  <c:v>19.709999084472656</c:v>
                </c:pt>
                <c:pt idx="765">
                  <c:v>19.850000381469727</c:v>
                </c:pt>
                <c:pt idx="766">
                  <c:v>19.059999465942383</c:v>
                </c:pt>
                <c:pt idx="767">
                  <c:v>19.389999389648438</c:v>
                </c:pt>
                <c:pt idx="768">
                  <c:v>19.700000762939453</c:v>
                </c:pt>
                <c:pt idx="769">
                  <c:v>19.290000915527344</c:v>
                </c:pt>
                <c:pt idx="770">
                  <c:v>19.540000915527344</c:v>
                </c:pt>
                <c:pt idx="771">
                  <c:v>19.440000534057617</c:v>
                </c:pt>
                <c:pt idx="772">
                  <c:v>19.200000762939453</c:v>
                </c:pt>
                <c:pt idx="773">
                  <c:v>19.540000915527344</c:v>
                </c:pt>
                <c:pt idx="774">
                  <c:v>20.190000534057617</c:v>
                </c:pt>
                <c:pt idx="775">
                  <c:v>19.809999465942383</c:v>
                </c:pt>
                <c:pt idx="776">
                  <c:v>19.610000610351563</c:v>
                </c:pt>
                <c:pt idx="777">
                  <c:v>19.909999847412109</c:v>
                </c:pt>
                <c:pt idx="778">
                  <c:v>20.459999084472656</c:v>
                </c:pt>
                <c:pt idx="779">
                  <c:v>20.579999923706055</c:v>
                </c:pt>
                <c:pt idx="780">
                  <c:v>21.159999847412109</c:v>
                </c:pt>
                <c:pt idx="781">
                  <c:v>21.989999771118164</c:v>
                </c:pt>
                <c:pt idx="782">
                  <c:v>23.270000457763672</c:v>
                </c:pt>
                <c:pt idx="783">
                  <c:v>24.340000152587891</c:v>
                </c:pt>
                <c:pt idx="784">
                  <c:v>23.059999465942383</c:v>
                </c:pt>
                <c:pt idx="785">
                  <c:v>21.049999237060547</c:v>
                </c:pt>
                <c:pt idx="786">
                  <c:v>21.950000762939453</c:v>
                </c:pt>
                <c:pt idx="787">
                  <c:v>22.399999618530273</c:v>
                </c:pt>
                <c:pt idx="788">
                  <c:v>22.190000534057617</c:v>
                </c:pt>
                <c:pt idx="789">
                  <c:v>21.790000915527344</c:v>
                </c:pt>
                <c:pt idx="790">
                  <c:v>21.409999847412109</c:v>
                </c:pt>
                <c:pt idx="791">
                  <c:v>21.469999313354492</c:v>
                </c:pt>
                <c:pt idx="792">
                  <c:v>22.260000228881836</c:v>
                </c:pt>
                <c:pt idx="793">
                  <c:v>22.700000762939453</c:v>
                </c:pt>
                <c:pt idx="794">
                  <c:v>22.270000457763672</c:v>
                </c:pt>
                <c:pt idx="795">
                  <c:v>22.75</c:v>
                </c:pt>
                <c:pt idx="796">
                  <c:v>23.030000686645508</c:v>
                </c:pt>
                <c:pt idx="797">
                  <c:v>23.059999465942383</c:v>
                </c:pt>
                <c:pt idx="798">
                  <c:v>24.209999084472656</c:v>
                </c:pt>
                <c:pt idx="799">
                  <c:v>25.340000152587891</c:v>
                </c:pt>
                <c:pt idx="800">
                  <c:v>24.290000915527344</c:v>
                </c:pt>
                <c:pt idx="801">
                  <c:v>25.059999465942383</c:v>
                </c:pt>
                <c:pt idx="802">
                  <c:v>24.469999313354492</c:v>
                </c:pt>
                <c:pt idx="803">
                  <c:v>24.670000076293945</c:v>
                </c:pt>
                <c:pt idx="804">
                  <c:v>23.819999694824219</c:v>
                </c:pt>
                <c:pt idx="805">
                  <c:v>23.950000762939453</c:v>
                </c:pt>
                <c:pt idx="806">
                  <c:v>24.069999694824219</c:v>
                </c:pt>
                <c:pt idx="807">
                  <c:v>22.700000762939453</c:v>
                </c:pt>
                <c:pt idx="808">
                  <c:v>22.399999618530273</c:v>
                </c:pt>
                <c:pt idx="809">
                  <c:v>22.200000762939453</c:v>
                </c:pt>
                <c:pt idx="810">
                  <c:v>22.319999694824219</c:v>
                </c:pt>
                <c:pt idx="811">
                  <c:v>22.430000305175781</c:v>
                </c:pt>
                <c:pt idx="812">
                  <c:v>21.200000762939453</c:v>
                </c:pt>
                <c:pt idx="813">
                  <c:v>20.809999465942383</c:v>
                </c:pt>
                <c:pt idx="814">
                  <c:v>20.860000610351563</c:v>
                </c:pt>
                <c:pt idx="815">
                  <c:v>21.180000305175781</c:v>
                </c:pt>
                <c:pt idx="816">
                  <c:v>21.040000915527344</c:v>
                </c:pt>
                <c:pt idx="817">
                  <c:v>21.110000610351563</c:v>
                </c:pt>
                <c:pt idx="818">
                  <c:v>21</c:v>
                </c:pt>
                <c:pt idx="819">
                  <c:v>20.680000305175781</c:v>
                </c:pt>
                <c:pt idx="820">
                  <c:v>21.010000228881836</c:v>
                </c:pt>
                <c:pt idx="821">
                  <c:v>21.360000610351563</c:v>
                </c:pt>
                <c:pt idx="822">
                  <c:v>21.420000076293945</c:v>
                </c:pt>
                <c:pt idx="823">
                  <c:v>21.479999542236328</c:v>
                </c:pt>
                <c:pt idx="824">
                  <c:v>20.780000686645508</c:v>
                </c:pt>
                <c:pt idx="825">
                  <c:v>20.639999389648438</c:v>
                </c:pt>
                <c:pt idx="826">
                  <c:v>22.479999542236328</c:v>
                </c:pt>
                <c:pt idx="827">
                  <c:v>22.649999618530273</c:v>
                </c:pt>
                <c:pt idx="828">
                  <c:v>21.399999618530273</c:v>
                </c:pt>
                <c:pt idx="829">
                  <c:v>21.229999542236328</c:v>
                </c:pt>
                <c:pt idx="830">
                  <c:v>21.319999694824219</c:v>
                </c:pt>
                <c:pt idx="831">
                  <c:v>21.110000610351563</c:v>
                </c:pt>
                <c:pt idx="832">
                  <c:v>20.760000228881836</c:v>
                </c:pt>
                <c:pt idx="833">
                  <c:v>19.940000534057617</c:v>
                </c:pt>
                <c:pt idx="834">
                  <c:v>19.760000228881836</c:v>
                </c:pt>
                <c:pt idx="835">
                  <c:v>19.850000381469727</c:v>
                </c:pt>
                <c:pt idx="836">
                  <c:v>20.440000534057617</c:v>
                </c:pt>
                <c:pt idx="837">
                  <c:v>19.719999313354492</c:v>
                </c:pt>
                <c:pt idx="838">
                  <c:v>20.049999237060547</c:v>
                </c:pt>
                <c:pt idx="839">
                  <c:v>20.280000686645508</c:v>
                </c:pt>
                <c:pt idx="840">
                  <c:v>20.25</c:v>
                </c:pt>
                <c:pt idx="841">
                  <c:v>20.100000381469727</c:v>
                </c:pt>
                <c:pt idx="842">
                  <c:v>20.090000152587891</c:v>
                </c:pt>
                <c:pt idx="843">
                  <c:v>20.010000228881836</c:v>
                </c:pt>
                <c:pt idx="844">
                  <c:v>20.340000152587891</c:v>
                </c:pt>
                <c:pt idx="845">
                  <c:v>22.139999389648438</c:v>
                </c:pt>
                <c:pt idx="846">
                  <c:v>21.459999084472656</c:v>
                </c:pt>
                <c:pt idx="847">
                  <c:v>20.760000228881836</c:v>
                </c:pt>
                <c:pt idx="848">
                  <c:v>20.649999618530273</c:v>
                </c:pt>
                <c:pt idx="849">
                  <c:v>19.920000076293945</c:v>
                </c:pt>
                <c:pt idx="850">
                  <c:v>19.979999542236328</c:v>
                </c:pt>
                <c:pt idx="851">
                  <c:v>19.959999084472656</c:v>
                </c:pt>
                <c:pt idx="852">
                  <c:v>20.649999618530273</c:v>
                </c:pt>
                <c:pt idx="853">
                  <c:v>21.020000457763672</c:v>
                </c:pt>
                <c:pt idx="854">
                  <c:v>20.920000076293945</c:v>
                </c:pt>
                <c:pt idx="855">
                  <c:v>21.530000686645508</c:v>
                </c:pt>
                <c:pt idx="856">
                  <c:v>21.129999160766602</c:v>
                </c:pt>
                <c:pt idx="857">
                  <c:v>21.209999084472656</c:v>
                </c:pt>
                <c:pt idx="858">
                  <c:v>21.270000457763672</c:v>
                </c:pt>
                <c:pt idx="859">
                  <c:v>21.409999847412109</c:v>
                </c:pt>
                <c:pt idx="860">
                  <c:v>21.549999237060547</c:v>
                </c:pt>
                <c:pt idx="861">
                  <c:v>21.950000762939453</c:v>
                </c:pt>
                <c:pt idx="862">
                  <c:v>21.899999618530273</c:v>
                </c:pt>
                <c:pt idx="863">
                  <c:v>22.479999542236328</c:v>
                </c:pt>
                <c:pt idx="864">
                  <c:v>22.379999160766602</c:v>
                </c:pt>
                <c:pt idx="865">
                  <c:v>21.799999237060547</c:v>
                </c:pt>
                <c:pt idx="866">
                  <c:v>21.680000305175781</c:v>
                </c:pt>
                <c:pt idx="867">
                  <c:v>21</c:v>
                </c:pt>
                <c:pt idx="868">
                  <c:v>21.399999618530273</c:v>
                </c:pt>
                <c:pt idx="869">
                  <c:v>21.010000228881836</c:v>
                </c:pt>
                <c:pt idx="870">
                  <c:v>20.680000305175781</c:v>
                </c:pt>
                <c:pt idx="871">
                  <c:v>20.739999771118164</c:v>
                </c:pt>
                <c:pt idx="872">
                  <c:v>20.110000610351563</c:v>
                </c:pt>
                <c:pt idx="873">
                  <c:v>20.280000686645508</c:v>
                </c:pt>
                <c:pt idx="874">
                  <c:v>20.329999923706055</c:v>
                </c:pt>
                <c:pt idx="875">
                  <c:v>20.420000076293945</c:v>
                </c:pt>
                <c:pt idx="876">
                  <c:v>21.040000915527344</c:v>
                </c:pt>
                <c:pt idx="877">
                  <c:v>21.340000152587891</c:v>
                </c:pt>
                <c:pt idx="878">
                  <c:v>21.229999542236328</c:v>
                </c:pt>
                <c:pt idx="879">
                  <c:v>21.129999160766602</c:v>
                </c:pt>
                <c:pt idx="880">
                  <c:v>21.420000076293945</c:v>
                </c:pt>
                <c:pt idx="881">
                  <c:v>21.549999237060547</c:v>
                </c:pt>
                <c:pt idx="882">
                  <c:v>21.569999694824219</c:v>
                </c:pt>
                <c:pt idx="883">
                  <c:v>22.219999313354492</c:v>
                </c:pt>
                <c:pt idx="884">
                  <c:v>22.370000839233398</c:v>
                </c:pt>
                <c:pt idx="885">
                  <c:v>22.120000839233398</c:v>
                </c:pt>
                <c:pt idx="886">
                  <c:v>21.899999618530273</c:v>
                </c:pt>
                <c:pt idx="887">
                  <c:v>22.659999847412109</c:v>
                </c:pt>
                <c:pt idx="888">
                  <c:v>23.260000228881836</c:v>
                </c:pt>
                <c:pt idx="889">
                  <c:v>22.860000610351563</c:v>
                </c:pt>
                <c:pt idx="890">
                  <c:v>21.719999313354492</c:v>
                </c:pt>
                <c:pt idx="891">
                  <c:v>22.299999237060547</c:v>
                </c:pt>
                <c:pt idx="892">
                  <c:v>21.959999084472656</c:v>
                </c:pt>
                <c:pt idx="893">
                  <c:v>21.620000839233398</c:v>
                </c:pt>
                <c:pt idx="894">
                  <c:v>21.559999465942383</c:v>
                </c:pt>
                <c:pt idx="895">
                  <c:v>21.709999084472656</c:v>
                </c:pt>
                <c:pt idx="896">
                  <c:v>22.149999618530273</c:v>
                </c:pt>
                <c:pt idx="897">
                  <c:v>22.25</c:v>
                </c:pt>
                <c:pt idx="898">
                  <c:v>23.399999618530273</c:v>
                </c:pt>
                <c:pt idx="899">
                  <c:v>23.239999771118164</c:v>
                </c:pt>
                <c:pt idx="900">
                  <c:v>23.440000534057617</c:v>
                </c:pt>
                <c:pt idx="901">
                  <c:v>23.850000381469727</c:v>
                </c:pt>
                <c:pt idx="902">
                  <c:v>23.729999542236328</c:v>
                </c:pt>
                <c:pt idx="903">
                  <c:v>24.120000839233398</c:v>
                </c:pt>
                <c:pt idx="904">
                  <c:v>24.75</c:v>
                </c:pt>
                <c:pt idx="905">
                  <c:v>25</c:v>
                </c:pt>
                <c:pt idx="906">
                  <c:v>24.510000228881836</c:v>
                </c:pt>
                <c:pt idx="907">
                  <c:v>23.190000534057617</c:v>
                </c:pt>
                <c:pt idx="908">
                  <c:v>23.309999465942383</c:v>
                </c:pt>
                <c:pt idx="909">
                  <c:v>23.889999389648438</c:v>
                </c:pt>
                <c:pt idx="910">
                  <c:v>23.540000915527344</c:v>
                </c:pt>
                <c:pt idx="911">
                  <c:v>23.629999160766602</c:v>
                </c:pt>
                <c:pt idx="912">
                  <c:v>23.370000839233398</c:v>
                </c:pt>
                <c:pt idx="913">
                  <c:v>24.069999694824219</c:v>
                </c:pt>
                <c:pt idx="914">
                  <c:v>24.459999084472656</c:v>
                </c:pt>
                <c:pt idx="915">
                  <c:v>24.159999847412109</c:v>
                </c:pt>
                <c:pt idx="916">
                  <c:v>24.600000381469727</c:v>
                </c:pt>
                <c:pt idx="917">
                  <c:v>24.379999160766602</c:v>
                </c:pt>
                <c:pt idx="918">
                  <c:v>24.139999389648438</c:v>
                </c:pt>
                <c:pt idx="919">
                  <c:v>24.049999237060547</c:v>
                </c:pt>
                <c:pt idx="920">
                  <c:v>24.809999465942383</c:v>
                </c:pt>
                <c:pt idx="921">
                  <c:v>24.729999542236328</c:v>
                </c:pt>
                <c:pt idx="922">
                  <c:v>25.239999771118164</c:v>
                </c:pt>
                <c:pt idx="923">
                  <c:v>25.540000915527344</c:v>
                </c:pt>
                <c:pt idx="924">
                  <c:v>25.069999694824219</c:v>
                </c:pt>
                <c:pt idx="925">
                  <c:v>24.260000228881836</c:v>
                </c:pt>
                <c:pt idx="926">
                  <c:v>24.659999847412109</c:v>
                </c:pt>
                <c:pt idx="927">
                  <c:v>25.620000839233398</c:v>
                </c:pt>
                <c:pt idx="928">
                  <c:v>25.420000076293945</c:v>
                </c:pt>
                <c:pt idx="929">
                  <c:v>25.170000076293945</c:v>
                </c:pt>
                <c:pt idx="930">
                  <c:v>25.420000076293945</c:v>
                </c:pt>
                <c:pt idx="931">
                  <c:v>25.790000915527344</c:v>
                </c:pt>
                <c:pt idx="932">
                  <c:v>25.920000076293945</c:v>
                </c:pt>
                <c:pt idx="933">
                  <c:v>25.75</c:v>
                </c:pt>
                <c:pt idx="934">
                  <c:v>24.860000610351563</c:v>
                </c:pt>
                <c:pt idx="935">
                  <c:v>24.510000228881836</c:v>
                </c:pt>
                <c:pt idx="936">
                  <c:v>24.860000610351563</c:v>
                </c:pt>
                <c:pt idx="937">
                  <c:v>24.850000381469727</c:v>
                </c:pt>
                <c:pt idx="938">
                  <c:v>24.340000152587891</c:v>
                </c:pt>
                <c:pt idx="939">
                  <c:v>24.280000686645508</c:v>
                </c:pt>
                <c:pt idx="940">
                  <c:v>23.350000381469727</c:v>
                </c:pt>
                <c:pt idx="941">
                  <c:v>23.030000686645508</c:v>
                </c:pt>
                <c:pt idx="942">
                  <c:v>22.790000915527344</c:v>
                </c:pt>
                <c:pt idx="943">
                  <c:v>22.639999389648438</c:v>
                </c:pt>
                <c:pt idx="944">
                  <c:v>22.690000534057617</c:v>
                </c:pt>
                <c:pt idx="945">
                  <c:v>22.739999771118164</c:v>
                </c:pt>
                <c:pt idx="946">
                  <c:v>23.590000152587891</c:v>
                </c:pt>
                <c:pt idx="947">
                  <c:v>23.370000839233398</c:v>
                </c:pt>
                <c:pt idx="948">
                  <c:v>23.350000381469727</c:v>
                </c:pt>
                <c:pt idx="949">
                  <c:v>24.120000839233398</c:v>
                </c:pt>
                <c:pt idx="950">
                  <c:v>24.409999847412109</c:v>
                </c:pt>
                <c:pt idx="951">
                  <c:v>24.170000076293945</c:v>
                </c:pt>
                <c:pt idx="952">
                  <c:v>23.879999160766602</c:v>
                </c:pt>
                <c:pt idx="953">
                  <c:v>24.489999771118164</c:v>
                </c:pt>
                <c:pt idx="954">
                  <c:v>23.760000228881836</c:v>
                </c:pt>
                <c:pt idx="955">
                  <c:v>23.840000152587891</c:v>
                </c:pt>
                <c:pt idx="956">
                  <c:v>23.75</c:v>
                </c:pt>
                <c:pt idx="957">
                  <c:v>23.489999771118164</c:v>
                </c:pt>
                <c:pt idx="958">
                  <c:v>23.620000839233398</c:v>
                </c:pt>
                <c:pt idx="959">
                  <c:v>23.75</c:v>
                </c:pt>
                <c:pt idx="960">
                  <c:v>24.799999237060547</c:v>
                </c:pt>
                <c:pt idx="961">
                  <c:v>24.930000305175781</c:v>
                </c:pt>
                <c:pt idx="962">
                  <c:v>24.799999237060547</c:v>
                </c:pt>
                <c:pt idx="963">
                  <c:v>25.579999923706055</c:v>
                </c:pt>
                <c:pt idx="964">
                  <c:v>25.620000839233398</c:v>
                </c:pt>
                <c:pt idx="965">
                  <c:v>25.299999237060547</c:v>
                </c:pt>
                <c:pt idx="966">
                  <c:v>24.420000076293945</c:v>
                </c:pt>
                <c:pt idx="967">
                  <c:v>23.379999160766602</c:v>
                </c:pt>
                <c:pt idx="968">
                  <c:v>23.719999313354492</c:v>
                </c:pt>
                <c:pt idx="969">
                  <c:v>24.469999313354492</c:v>
                </c:pt>
                <c:pt idx="970">
                  <c:v>25.739999771118164</c:v>
                </c:pt>
                <c:pt idx="971">
                  <c:v>25.709999084472656</c:v>
                </c:pt>
                <c:pt idx="972">
                  <c:v>26.159999847412109</c:v>
                </c:pt>
                <c:pt idx="973">
                  <c:v>26.569999694824219</c:v>
                </c:pt>
                <c:pt idx="974">
                  <c:v>25.079999923706055</c:v>
                </c:pt>
                <c:pt idx="975">
                  <c:v>24.790000915527344</c:v>
                </c:pt>
                <c:pt idx="976">
                  <c:v>25.100000381469727</c:v>
                </c:pt>
                <c:pt idx="977">
                  <c:v>24.920000076293945</c:v>
                </c:pt>
                <c:pt idx="978">
                  <c:v>25.219999313354492</c:v>
                </c:pt>
                <c:pt idx="979">
                  <c:v>25.370000839233398</c:v>
                </c:pt>
                <c:pt idx="980">
                  <c:v>25.920000076293945</c:v>
                </c:pt>
                <c:pt idx="981">
                  <c:v>25.690000534057617</c:v>
                </c:pt>
                <c:pt idx="982">
                  <c:v>25.590000152587891</c:v>
                </c:pt>
                <c:pt idx="983">
                  <c:v>26.370000839233398</c:v>
                </c:pt>
                <c:pt idx="984">
                  <c:v>26.229999542236328</c:v>
                </c:pt>
                <c:pt idx="985">
                  <c:v>26.620000839233398</c:v>
                </c:pt>
                <c:pt idx="986">
                  <c:v>26.370000839233398</c:v>
                </c:pt>
                <c:pt idx="987">
                  <c:v>26.090000152587891</c:v>
                </c:pt>
                <c:pt idx="988">
                  <c:v>25.190000534057617</c:v>
                </c:pt>
                <c:pt idx="989">
                  <c:v>25.110000610351563</c:v>
                </c:pt>
                <c:pt idx="990">
                  <c:v>25.950000762939453</c:v>
                </c:pt>
                <c:pt idx="991">
                  <c:v>25.520000457763672</c:v>
                </c:pt>
                <c:pt idx="992">
                  <c:v>25.409999847412109</c:v>
                </c:pt>
                <c:pt idx="993">
                  <c:v>25.229999542236328</c:v>
                </c:pt>
                <c:pt idx="994">
                  <c:v>24.799999237060547</c:v>
                </c:pt>
                <c:pt idx="995">
                  <c:v>24.239999771118164</c:v>
                </c:pt>
                <c:pt idx="996">
                  <c:v>24.180000305175781</c:v>
                </c:pt>
                <c:pt idx="997">
                  <c:v>24.049999237060547</c:v>
                </c:pt>
                <c:pt idx="998">
                  <c:v>23.940000534057617</c:v>
                </c:pt>
                <c:pt idx="999">
                  <c:v>23.899999618530273</c:v>
                </c:pt>
                <c:pt idx="1000">
                  <c:v>24.469999313354492</c:v>
                </c:pt>
                <c:pt idx="1001">
                  <c:v>24.870000839233398</c:v>
                </c:pt>
                <c:pt idx="1002">
                  <c:v>24.149999618530273</c:v>
                </c:pt>
                <c:pt idx="1003">
                  <c:v>24.149999618530273</c:v>
                </c:pt>
                <c:pt idx="1004">
                  <c:v>24.020000457763672</c:v>
                </c:pt>
                <c:pt idx="1005">
                  <c:v>23.909999847412109</c:v>
                </c:pt>
                <c:pt idx="1006">
                  <c:v>23.100000381469727</c:v>
                </c:pt>
                <c:pt idx="1007">
                  <c:v>22.229999542236328</c:v>
                </c:pt>
                <c:pt idx="1008">
                  <c:v>22.459999084472656</c:v>
                </c:pt>
                <c:pt idx="1009">
                  <c:v>22.420000076293945</c:v>
                </c:pt>
                <c:pt idx="1010">
                  <c:v>21.860000610351563</c:v>
                </c:pt>
                <c:pt idx="1011">
                  <c:v>22.020000457763672</c:v>
                </c:pt>
                <c:pt idx="1012">
                  <c:v>22.409999847412109</c:v>
                </c:pt>
                <c:pt idx="1013">
                  <c:v>22.520000457763672</c:v>
                </c:pt>
                <c:pt idx="1014">
                  <c:v>22.790000915527344</c:v>
                </c:pt>
                <c:pt idx="1015">
                  <c:v>21.979999542236328</c:v>
                </c:pt>
                <c:pt idx="1016">
                  <c:v>21.389999389648438</c:v>
                </c:pt>
                <c:pt idx="1017">
                  <c:v>20.709999084472656</c:v>
                </c:pt>
                <c:pt idx="1018">
                  <c:v>21</c:v>
                </c:pt>
                <c:pt idx="1019">
                  <c:v>21.110000610351563</c:v>
                </c:pt>
                <c:pt idx="1020">
                  <c:v>20.889999389648438</c:v>
                </c:pt>
                <c:pt idx="1021">
                  <c:v>20.299999237060547</c:v>
                </c:pt>
                <c:pt idx="1022">
                  <c:v>20.25</c:v>
                </c:pt>
                <c:pt idx="1023">
                  <c:v>20.659999847412109</c:v>
                </c:pt>
                <c:pt idx="1024">
                  <c:v>20.489999771118164</c:v>
                </c:pt>
                <c:pt idx="1025">
                  <c:v>20.940000534057617</c:v>
                </c:pt>
                <c:pt idx="1026">
                  <c:v>21.280000686645508</c:v>
                </c:pt>
                <c:pt idx="1027">
                  <c:v>20.489999771118164</c:v>
                </c:pt>
                <c:pt idx="1028">
                  <c:v>20.110000610351563</c:v>
                </c:pt>
                <c:pt idx="1029">
                  <c:v>20.620000839233398</c:v>
                </c:pt>
                <c:pt idx="1030">
                  <c:v>20.700000762939453</c:v>
                </c:pt>
                <c:pt idx="1031">
                  <c:v>21.290000915527344</c:v>
                </c:pt>
                <c:pt idx="1032">
                  <c:v>20.920000076293945</c:v>
                </c:pt>
                <c:pt idx="1033">
                  <c:v>22.059999465942383</c:v>
                </c:pt>
                <c:pt idx="1034">
                  <c:v>22.040000915527344</c:v>
                </c:pt>
                <c:pt idx="1035">
                  <c:v>22.319999694824219</c:v>
                </c:pt>
                <c:pt idx="1036">
                  <c:v>21.510000228881836</c:v>
                </c:pt>
                <c:pt idx="1037">
                  <c:v>21.059999465942383</c:v>
                </c:pt>
                <c:pt idx="1038">
                  <c:v>20.989999771118164</c:v>
                </c:pt>
                <c:pt idx="1039">
                  <c:v>20.639999389648438</c:v>
                </c:pt>
                <c:pt idx="1040">
                  <c:v>20.700000762939453</c:v>
                </c:pt>
                <c:pt idx="1041">
                  <c:v>20.409999847412109</c:v>
                </c:pt>
                <c:pt idx="1042">
                  <c:v>20.280000686645508</c:v>
                </c:pt>
                <c:pt idx="1043">
                  <c:v>19.469999313354492</c:v>
                </c:pt>
                <c:pt idx="1044">
                  <c:v>19.469999313354492</c:v>
                </c:pt>
                <c:pt idx="1045">
                  <c:v>19.120000839233398</c:v>
                </c:pt>
                <c:pt idx="1046">
                  <c:v>19.229999542236328</c:v>
                </c:pt>
                <c:pt idx="1047">
                  <c:v>19.350000381469727</c:v>
                </c:pt>
                <c:pt idx="1048">
                  <c:v>19.270000457763672</c:v>
                </c:pt>
                <c:pt idx="1049">
                  <c:v>19.569999694824219</c:v>
                </c:pt>
                <c:pt idx="1050">
                  <c:v>19.530000686645508</c:v>
                </c:pt>
                <c:pt idx="1051">
                  <c:v>19.899999618530273</c:v>
                </c:pt>
                <c:pt idx="1052">
                  <c:v>19.829999923706055</c:v>
                </c:pt>
                <c:pt idx="1053">
                  <c:v>19.350000381469727</c:v>
                </c:pt>
                <c:pt idx="1054">
                  <c:v>19.420000076293945</c:v>
                </c:pt>
                <c:pt idx="1055">
                  <c:v>19.909999847412109</c:v>
                </c:pt>
                <c:pt idx="1056">
                  <c:v>20.379999160766602</c:v>
                </c:pt>
                <c:pt idx="1057">
                  <c:v>19.600000381469727</c:v>
                </c:pt>
                <c:pt idx="1058">
                  <c:v>19.729999542236328</c:v>
                </c:pt>
                <c:pt idx="1059">
                  <c:v>20.030000686645508</c:v>
                </c:pt>
                <c:pt idx="1060">
                  <c:v>19.989999771118164</c:v>
                </c:pt>
                <c:pt idx="1061">
                  <c:v>19.909999847412109</c:v>
                </c:pt>
                <c:pt idx="1062">
                  <c:v>20.440000534057617</c:v>
                </c:pt>
                <c:pt idx="1063">
                  <c:v>20.209999084472656</c:v>
                </c:pt>
                <c:pt idx="1064">
                  <c:v>19.909999847412109</c:v>
                </c:pt>
                <c:pt idx="1065">
                  <c:v>19.600000381469727</c:v>
                </c:pt>
                <c:pt idx="1066">
                  <c:v>19.629999160766602</c:v>
                </c:pt>
                <c:pt idx="1067">
                  <c:v>19.659999847412109</c:v>
                </c:pt>
                <c:pt idx="1068">
                  <c:v>19.620000839233398</c:v>
                </c:pt>
                <c:pt idx="1069">
                  <c:v>20.340000152587891</c:v>
                </c:pt>
                <c:pt idx="1070">
                  <c:v>20.430000305175781</c:v>
                </c:pt>
                <c:pt idx="1071">
                  <c:v>21.379999160766602</c:v>
                </c:pt>
                <c:pt idx="1072">
                  <c:v>21.370000839233398</c:v>
                </c:pt>
                <c:pt idx="1073">
                  <c:v>21.389999389648438</c:v>
                </c:pt>
                <c:pt idx="1074">
                  <c:v>21.299999237060547</c:v>
                </c:pt>
                <c:pt idx="1075">
                  <c:v>22.120000839233398</c:v>
                </c:pt>
                <c:pt idx="1076">
                  <c:v>21.590000152587891</c:v>
                </c:pt>
                <c:pt idx="1077">
                  <c:v>21.190000534057617</c:v>
                </c:pt>
                <c:pt idx="1078">
                  <c:v>21.860000610351563</c:v>
                </c:pt>
                <c:pt idx="1079">
                  <c:v>21.860000610351563</c:v>
                </c:pt>
                <c:pt idx="1080">
                  <c:v>21.629999160766602</c:v>
                </c:pt>
                <c:pt idx="1081">
                  <c:v>20.790000915527344</c:v>
                </c:pt>
                <c:pt idx="1082">
                  <c:v>20.790000915527344</c:v>
                </c:pt>
                <c:pt idx="1083">
                  <c:v>20.969999313354492</c:v>
                </c:pt>
                <c:pt idx="1084">
                  <c:v>20.879999160766602</c:v>
                </c:pt>
                <c:pt idx="1085">
                  <c:v>20.979999542236328</c:v>
                </c:pt>
                <c:pt idx="1086">
                  <c:v>20.329999923706055</c:v>
                </c:pt>
                <c:pt idx="1087">
                  <c:v>20.120000839233398</c:v>
                </c:pt>
                <c:pt idx="1088">
                  <c:v>19.659999847412109</c:v>
                </c:pt>
                <c:pt idx="1089">
                  <c:v>18.790000915527344</c:v>
                </c:pt>
                <c:pt idx="1090">
                  <c:v>18.680000305175781</c:v>
                </c:pt>
                <c:pt idx="1091">
                  <c:v>18.670000076293945</c:v>
                </c:pt>
                <c:pt idx="1092">
                  <c:v>18.530000686645508</c:v>
                </c:pt>
                <c:pt idx="1093">
                  <c:v>18.690000534057617</c:v>
                </c:pt>
                <c:pt idx="1094">
                  <c:v>18.829999923706055</c:v>
                </c:pt>
                <c:pt idx="1095">
                  <c:v>19.010000228881836</c:v>
                </c:pt>
                <c:pt idx="1096">
                  <c:v>19.229999542236328</c:v>
                </c:pt>
                <c:pt idx="1097">
                  <c:v>18.790000915527344</c:v>
                </c:pt>
                <c:pt idx="1098">
                  <c:v>18.670000076293945</c:v>
                </c:pt>
                <c:pt idx="1099">
                  <c:v>18.549999237060547</c:v>
                </c:pt>
                <c:pt idx="1100">
                  <c:v>19.139999389648438</c:v>
                </c:pt>
                <c:pt idx="1101">
                  <c:v>19.030000686645508</c:v>
                </c:pt>
                <c:pt idx="1102">
                  <c:v>19.520000457763672</c:v>
                </c:pt>
                <c:pt idx="1103">
                  <c:v>19.090000152587891</c:v>
                </c:pt>
                <c:pt idx="1104">
                  <c:v>19.459999084472656</c:v>
                </c:pt>
                <c:pt idx="1105">
                  <c:v>19.799999237060547</c:v>
                </c:pt>
                <c:pt idx="1106">
                  <c:v>20.120000839233398</c:v>
                </c:pt>
                <c:pt idx="1107">
                  <c:v>20.340000152587891</c:v>
                </c:pt>
                <c:pt idx="1108">
                  <c:v>19.559999465942383</c:v>
                </c:pt>
                <c:pt idx="1109">
                  <c:v>19.520000457763672</c:v>
                </c:pt>
                <c:pt idx="1110">
                  <c:v>19.729999542236328</c:v>
                </c:pt>
                <c:pt idx="1111">
                  <c:v>19.459999084472656</c:v>
                </c:pt>
                <c:pt idx="1112">
                  <c:v>19.219999313354492</c:v>
                </c:pt>
                <c:pt idx="1113">
                  <c:v>19.329999923706055</c:v>
                </c:pt>
                <c:pt idx="1114">
                  <c:v>18.989999771118164</c:v>
                </c:pt>
                <c:pt idx="1115">
                  <c:v>19.670000076293945</c:v>
                </c:pt>
                <c:pt idx="1116">
                  <c:v>19.649999618530273</c:v>
                </c:pt>
                <c:pt idx="1117">
                  <c:v>19.989999771118164</c:v>
                </c:pt>
                <c:pt idx="1118">
                  <c:v>19.270000457763672</c:v>
                </c:pt>
                <c:pt idx="1119">
                  <c:v>19.180000305175781</c:v>
                </c:pt>
                <c:pt idx="1120">
                  <c:v>19.079999923706055</c:v>
                </c:pt>
                <c:pt idx="1121">
                  <c:v>19.629999160766602</c:v>
                </c:pt>
                <c:pt idx="1122">
                  <c:v>19.770000457763672</c:v>
                </c:pt>
                <c:pt idx="1123">
                  <c:v>19.889999389648438</c:v>
                </c:pt>
                <c:pt idx="1124">
                  <c:v>19.809999465942383</c:v>
                </c:pt>
                <c:pt idx="1125">
                  <c:v>19.850000381469727</c:v>
                </c:pt>
                <c:pt idx="1126">
                  <c:v>20.299999237060547</c:v>
                </c:pt>
                <c:pt idx="1127">
                  <c:v>20.139999389648438</c:v>
                </c:pt>
                <c:pt idx="1128">
                  <c:v>20.280000686645508</c:v>
                </c:pt>
                <c:pt idx="1129">
                  <c:v>20.75</c:v>
                </c:pt>
                <c:pt idx="1130">
                  <c:v>20.809999465942383</c:v>
                </c:pt>
                <c:pt idx="1131">
                  <c:v>20.459999084472656</c:v>
                </c:pt>
                <c:pt idx="1132">
                  <c:v>20.090000152587891</c:v>
                </c:pt>
                <c:pt idx="1133">
                  <c:v>19.540000915527344</c:v>
                </c:pt>
                <c:pt idx="1134">
                  <c:v>19.690000534057617</c:v>
                </c:pt>
                <c:pt idx="1135">
                  <c:v>19.989999771118164</c:v>
                </c:pt>
                <c:pt idx="1136">
                  <c:v>20.190000534057617</c:v>
                </c:pt>
                <c:pt idx="1137">
                  <c:v>20.079999923706055</c:v>
                </c:pt>
                <c:pt idx="1138">
                  <c:v>20.069999694824219</c:v>
                </c:pt>
                <c:pt idx="1139">
                  <c:v>19.909999847412109</c:v>
                </c:pt>
                <c:pt idx="1140">
                  <c:v>20.120000839233398</c:v>
                </c:pt>
                <c:pt idx="1141">
                  <c:v>20.059999465942383</c:v>
                </c:pt>
                <c:pt idx="1142">
                  <c:v>19.659999847412109</c:v>
                </c:pt>
                <c:pt idx="1143">
                  <c:v>19.700000762939453</c:v>
                </c:pt>
                <c:pt idx="1144">
                  <c:v>19.260000228881836</c:v>
                </c:pt>
                <c:pt idx="1145">
                  <c:v>19.280000686645508</c:v>
                </c:pt>
                <c:pt idx="1146">
                  <c:v>19.729999542236328</c:v>
                </c:pt>
                <c:pt idx="1147">
                  <c:v>19.579999923706055</c:v>
                </c:pt>
                <c:pt idx="1148">
                  <c:v>19.610000610351563</c:v>
                </c:pt>
                <c:pt idx="1149">
                  <c:v>19.649999618530273</c:v>
                </c:pt>
                <c:pt idx="1150">
                  <c:v>19.610000610351563</c:v>
                </c:pt>
                <c:pt idx="1151">
                  <c:v>19.399999618530273</c:v>
                </c:pt>
                <c:pt idx="1152">
                  <c:v>19.629999160766602</c:v>
                </c:pt>
                <c:pt idx="1153">
                  <c:v>19.450000762939453</c:v>
                </c:pt>
                <c:pt idx="1154">
                  <c:v>19.420000076293945</c:v>
                </c:pt>
                <c:pt idx="1155">
                  <c:v>19.420000076293945</c:v>
                </c:pt>
                <c:pt idx="1156">
                  <c:v>19.370000839233398</c:v>
                </c:pt>
                <c:pt idx="1157">
                  <c:v>19.319999694824219</c:v>
                </c:pt>
                <c:pt idx="1158">
                  <c:v>19.270000457763672</c:v>
                </c:pt>
                <c:pt idx="1159">
                  <c:v>19.610000610351563</c:v>
                </c:pt>
                <c:pt idx="1160">
                  <c:v>19.420000076293945</c:v>
                </c:pt>
                <c:pt idx="1161">
                  <c:v>19.379999160766602</c:v>
                </c:pt>
                <c:pt idx="1162">
                  <c:v>19.350000381469727</c:v>
                </c:pt>
                <c:pt idx="1163">
                  <c:v>19.600000381469727</c:v>
                </c:pt>
                <c:pt idx="1164">
                  <c:v>19.790000915527344</c:v>
                </c:pt>
                <c:pt idx="1165">
                  <c:v>19.940000534057617</c:v>
                </c:pt>
                <c:pt idx="1166">
                  <c:v>20.389999389648438</c:v>
                </c:pt>
                <c:pt idx="1167">
                  <c:v>20.870000839233398</c:v>
                </c:pt>
                <c:pt idx="1168">
                  <c:v>21.260000228881836</c:v>
                </c:pt>
                <c:pt idx="1169">
                  <c:v>21.180000305175781</c:v>
                </c:pt>
                <c:pt idx="1170">
                  <c:v>21.049999237060547</c:v>
                </c:pt>
                <c:pt idx="1171">
                  <c:v>21.770000457763672</c:v>
                </c:pt>
                <c:pt idx="1172">
                  <c:v>22.760000228881836</c:v>
                </c:pt>
                <c:pt idx="1173">
                  <c:v>21.930000305175781</c:v>
                </c:pt>
                <c:pt idx="1174">
                  <c:v>21.959999084472656</c:v>
                </c:pt>
                <c:pt idx="1175">
                  <c:v>22.180000305175781</c:v>
                </c:pt>
                <c:pt idx="1176">
                  <c:v>22.120000839233398</c:v>
                </c:pt>
                <c:pt idx="1177">
                  <c:v>22.100000381469727</c:v>
                </c:pt>
                <c:pt idx="1178">
                  <c:v>21.319999694824219</c:v>
                </c:pt>
                <c:pt idx="1179">
                  <c:v>20.700000762939453</c:v>
                </c:pt>
                <c:pt idx="1180">
                  <c:v>20.569999694824219</c:v>
                </c:pt>
                <c:pt idx="1181">
                  <c:v>20.969999313354492</c:v>
                </c:pt>
                <c:pt idx="1182">
                  <c:v>20.590000152587891</c:v>
                </c:pt>
                <c:pt idx="1183">
                  <c:v>20.700000762939453</c:v>
                </c:pt>
                <c:pt idx="1184">
                  <c:v>20.670000076293945</c:v>
                </c:pt>
                <c:pt idx="1185">
                  <c:v>21.420000076293945</c:v>
                </c:pt>
                <c:pt idx="1186">
                  <c:v>21.090000152587891</c:v>
                </c:pt>
                <c:pt idx="1187">
                  <c:v>20.969999313354492</c:v>
                </c:pt>
                <c:pt idx="1188">
                  <c:v>21.069999694824219</c:v>
                </c:pt>
                <c:pt idx="1189">
                  <c:v>20.459999084472656</c:v>
                </c:pt>
                <c:pt idx="1190">
                  <c:v>20.709999084472656</c:v>
                </c:pt>
                <c:pt idx="1191">
                  <c:v>21.219999313354492</c:v>
                </c:pt>
                <c:pt idx="1192">
                  <c:v>21.079999923706055</c:v>
                </c:pt>
                <c:pt idx="1193">
                  <c:v>20.959999084472656</c:v>
                </c:pt>
                <c:pt idx="1194">
                  <c:v>20.700000762939453</c:v>
                </c:pt>
                <c:pt idx="1195">
                  <c:v>20.309999465942383</c:v>
                </c:pt>
                <c:pt idx="1196">
                  <c:v>20.389999389648438</c:v>
                </c:pt>
                <c:pt idx="1197">
                  <c:v>20.770000457763672</c:v>
                </c:pt>
                <c:pt idx="1198">
                  <c:v>20.399999618530273</c:v>
                </c:pt>
                <c:pt idx="1199">
                  <c:v>20.510000228881836</c:v>
                </c:pt>
                <c:pt idx="1200">
                  <c:v>20.489999771118164</c:v>
                </c:pt>
                <c:pt idx="1201">
                  <c:v>20.700000762939453</c:v>
                </c:pt>
                <c:pt idx="1202">
                  <c:v>21</c:v>
                </c:pt>
                <c:pt idx="1203">
                  <c:v>20.260000228881836</c:v>
                </c:pt>
                <c:pt idx="1204">
                  <c:v>20.040000915527344</c:v>
                </c:pt>
                <c:pt idx="1205">
                  <c:v>19.799999237060547</c:v>
                </c:pt>
                <c:pt idx="1206">
                  <c:v>19.159999847412109</c:v>
                </c:pt>
                <c:pt idx="1207">
                  <c:v>19.760000228881836</c:v>
                </c:pt>
                <c:pt idx="1208">
                  <c:v>19.829999923706055</c:v>
                </c:pt>
                <c:pt idx="1209">
                  <c:v>19.729999542236328</c:v>
                </c:pt>
                <c:pt idx="1210">
                  <c:v>19.149999618530273</c:v>
                </c:pt>
                <c:pt idx="1211">
                  <c:v>18.659999847412109</c:v>
                </c:pt>
                <c:pt idx="1212">
                  <c:v>18.760000228881836</c:v>
                </c:pt>
                <c:pt idx="1213">
                  <c:v>18.799999237060547</c:v>
                </c:pt>
                <c:pt idx="1214">
                  <c:v>18.600000381469727</c:v>
                </c:pt>
                <c:pt idx="1215">
                  <c:v>18.709999084472656</c:v>
                </c:pt>
                <c:pt idx="1216">
                  <c:v>18.840000152587891</c:v>
                </c:pt>
                <c:pt idx="1217">
                  <c:v>18.670000076293945</c:v>
                </c:pt>
                <c:pt idx="1218">
                  <c:v>18.139999389648438</c:v>
                </c:pt>
                <c:pt idx="1219">
                  <c:v>18.149999618530273</c:v>
                </c:pt>
                <c:pt idx="1220">
                  <c:v>18.209999084472656</c:v>
                </c:pt>
                <c:pt idx="1221">
                  <c:v>18.170000076293945</c:v>
                </c:pt>
                <c:pt idx="1222">
                  <c:v>18.170000076293945</c:v>
                </c:pt>
                <c:pt idx="1223">
                  <c:v>18.190000534057617</c:v>
                </c:pt>
                <c:pt idx="1224">
                  <c:v>18.520000457763672</c:v>
                </c:pt>
                <c:pt idx="1225">
                  <c:v>18.389999389648438</c:v>
                </c:pt>
                <c:pt idx="1226">
                  <c:v>18.319999694824219</c:v>
                </c:pt>
                <c:pt idx="1227">
                  <c:v>18.329999923706055</c:v>
                </c:pt>
                <c:pt idx="1228">
                  <c:v>18.350000381469727</c:v>
                </c:pt>
                <c:pt idx="1229">
                  <c:v>18.200000762939453</c:v>
                </c:pt>
                <c:pt idx="1230">
                  <c:v>17.620000839233398</c:v>
                </c:pt>
                <c:pt idx="1231">
                  <c:v>17.600000381469727</c:v>
                </c:pt>
                <c:pt idx="1232">
                  <c:v>17.639999389648438</c:v>
                </c:pt>
                <c:pt idx="1233">
                  <c:v>17.430000305175781</c:v>
                </c:pt>
                <c:pt idx="1234">
                  <c:v>16.889999389648438</c:v>
                </c:pt>
                <c:pt idx="1235">
                  <c:v>16.909999847412109</c:v>
                </c:pt>
                <c:pt idx="1236">
                  <c:v>16.819999694824219</c:v>
                </c:pt>
                <c:pt idx="1237">
                  <c:v>16.969999313354492</c:v>
                </c:pt>
                <c:pt idx="1238">
                  <c:v>16.629999160766602</c:v>
                </c:pt>
                <c:pt idx="1239">
                  <c:v>16.469999313354492</c:v>
                </c:pt>
                <c:pt idx="1240">
                  <c:v>16.430000305175781</c:v>
                </c:pt>
                <c:pt idx="1241">
                  <c:v>16.450000762939453</c:v>
                </c:pt>
                <c:pt idx="1242">
                  <c:v>16.340000152587891</c:v>
                </c:pt>
                <c:pt idx="1243">
                  <c:v>16.510000228881836</c:v>
                </c:pt>
                <c:pt idx="1244">
                  <c:v>16.420000076293945</c:v>
                </c:pt>
                <c:pt idx="1245">
                  <c:v>16.360000610351563</c:v>
                </c:pt>
                <c:pt idx="1246">
                  <c:v>16.040000915527344</c:v>
                </c:pt>
                <c:pt idx="1247">
                  <c:v>15.739999771118164</c:v>
                </c:pt>
                <c:pt idx="1248">
                  <c:v>16.819999694824219</c:v>
                </c:pt>
                <c:pt idx="1249">
                  <c:v>16.979999542236328</c:v>
                </c:pt>
                <c:pt idx="1250">
                  <c:v>17.309999465942383</c:v>
                </c:pt>
                <c:pt idx="1251">
                  <c:v>17.819999694824219</c:v>
                </c:pt>
                <c:pt idx="1252">
                  <c:v>17.209999084472656</c:v>
                </c:pt>
                <c:pt idx="1253">
                  <c:v>17.049999237060547</c:v>
                </c:pt>
                <c:pt idx="1254">
                  <c:v>16.5</c:v>
                </c:pt>
                <c:pt idx="1255">
                  <c:v>16.370000839233398</c:v>
                </c:pt>
                <c:pt idx="1256">
                  <c:v>16.579999923706055</c:v>
                </c:pt>
                <c:pt idx="1257">
                  <c:v>16.700000762939453</c:v>
                </c:pt>
                <c:pt idx="1258">
                  <c:v>16.629999160766602</c:v>
                </c:pt>
                <c:pt idx="1259">
                  <c:v>16.430000305175781</c:v>
                </c:pt>
                <c:pt idx="1260">
                  <c:v>16.149999618530273</c:v>
                </c:pt>
                <c:pt idx="1261">
                  <c:v>15.960000038146973</c:v>
                </c:pt>
                <c:pt idx="1262">
                  <c:v>16.020000457763672</c:v>
                </c:pt>
                <c:pt idx="1263">
                  <c:v>15.659999847412109</c:v>
                </c:pt>
                <c:pt idx="1264">
                  <c:v>16.25</c:v>
                </c:pt>
                <c:pt idx="1265">
                  <c:v>16.159999847412109</c:v>
                </c:pt>
                <c:pt idx="1266">
                  <c:v>16.149999618530273</c:v>
                </c:pt>
                <c:pt idx="1267">
                  <c:v>15.369999885559082</c:v>
                </c:pt>
                <c:pt idx="1268">
                  <c:v>15.310000419616699</c:v>
                </c:pt>
                <c:pt idx="1269">
                  <c:v>15.449999809265137</c:v>
                </c:pt>
                <c:pt idx="1270">
                  <c:v>15.350000381469727</c:v>
                </c:pt>
                <c:pt idx="1271">
                  <c:v>15.439999580383301</c:v>
                </c:pt>
                <c:pt idx="1272">
                  <c:v>15.340000152587891</c:v>
                </c:pt>
                <c:pt idx="1273">
                  <c:v>15.270000457763672</c:v>
                </c:pt>
                <c:pt idx="1274">
                  <c:v>15.319999694824219</c:v>
                </c:pt>
                <c:pt idx="1275">
                  <c:v>15.329999923706055</c:v>
                </c:pt>
                <c:pt idx="1276">
                  <c:v>14.909999847412109</c:v>
                </c:pt>
                <c:pt idx="1277">
                  <c:v>14.329999923706055</c:v>
                </c:pt>
                <c:pt idx="1278">
                  <c:v>14.260000228881836</c:v>
                </c:pt>
                <c:pt idx="1279">
                  <c:v>14.180000305175781</c:v>
                </c:pt>
                <c:pt idx="1280">
                  <c:v>14.199999809265137</c:v>
                </c:pt>
                <c:pt idx="1281">
                  <c:v>14.060000419616699</c:v>
                </c:pt>
                <c:pt idx="1282">
                  <c:v>13.279999732971191</c:v>
                </c:pt>
                <c:pt idx="1283">
                  <c:v>13.210000038146973</c:v>
                </c:pt>
                <c:pt idx="1284">
                  <c:v>14.340000152587891</c:v>
                </c:pt>
                <c:pt idx="1285">
                  <c:v>14.310000419616699</c:v>
                </c:pt>
                <c:pt idx="1286">
                  <c:v>14.319999694824219</c:v>
                </c:pt>
                <c:pt idx="1287">
                  <c:v>16.510000228881836</c:v>
                </c:pt>
                <c:pt idx="1288">
                  <c:v>15.920000076293945</c:v>
                </c:pt>
                <c:pt idx="1289">
                  <c:v>16.479999542236328</c:v>
                </c:pt>
                <c:pt idx="1290">
                  <c:v>16.829999923706055</c:v>
                </c:pt>
                <c:pt idx="1291">
                  <c:v>16.760000228881836</c:v>
                </c:pt>
                <c:pt idx="1292">
                  <c:v>16.209999084472656</c:v>
                </c:pt>
                <c:pt idx="1293">
                  <c:v>15.609999656677246</c:v>
                </c:pt>
                <c:pt idx="1294">
                  <c:v>15.539999961853027</c:v>
                </c:pt>
                <c:pt idx="1295">
                  <c:v>15.739999771118164</c:v>
                </c:pt>
                <c:pt idx="1296">
                  <c:v>15.989999771118164</c:v>
                </c:pt>
                <c:pt idx="1297">
                  <c:v>15.449999809265137</c:v>
                </c:pt>
                <c:pt idx="1298">
                  <c:v>15.220000267028809</c:v>
                </c:pt>
                <c:pt idx="1299">
                  <c:v>15.550000190734863</c:v>
                </c:pt>
                <c:pt idx="1300">
                  <c:v>15.560000419616699</c:v>
                </c:pt>
                <c:pt idx="1301">
                  <c:v>15.319999694824219</c:v>
                </c:pt>
                <c:pt idx="1302">
                  <c:v>15.119999885559082</c:v>
                </c:pt>
                <c:pt idx="1303">
                  <c:v>15.460000038146973</c:v>
                </c:pt>
                <c:pt idx="1304">
                  <c:v>15.899999618530273</c:v>
                </c:pt>
                <c:pt idx="1305">
                  <c:v>15.460000038146973</c:v>
                </c:pt>
                <c:pt idx="1306">
                  <c:v>15.409999847412109</c:v>
                </c:pt>
                <c:pt idx="1307">
                  <c:v>15.449999809265137</c:v>
                </c:pt>
                <c:pt idx="1308">
                  <c:v>15.539999961853027</c:v>
                </c:pt>
                <c:pt idx="1309">
                  <c:v>15.189999580383301</c:v>
                </c:pt>
                <c:pt idx="1310">
                  <c:v>15.090000152587891</c:v>
                </c:pt>
                <c:pt idx="1311">
                  <c:v>15.319999694824219</c:v>
                </c:pt>
                <c:pt idx="1312">
                  <c:v>15.739999771118164</c:v>
                </c:pt>
                <c:pt idx="1313">
                  <c:v>15.319999694824219</c:v>
                </c:pt>
                <c:pt idx="1314">
                  <c:v>15.390000343322754</c:v>
                </c:pt>
                <c:pt idx="1315">
                  <c:v>16.129999160766602</c:v>
                </c:pt>
                <c:pt idx="1316">
                  <c:v>15.949999809265137</c:v>
                </c:pt>
                <c:pt idx="1317">
                  <c:v>15.470000267028809</c:v>
                </c:pt>
                <c:pt idx="1318">
                  <c:v>15.369999885559082</c:v>
                </c:pt>
                <c:pt idx="1319">
                  <c:v>15.239999771118164</c:v>
                </c:pt>
                <c:pt idx="1320">
                  <c:v>15.130000114440918</c:v>
                </c:pt>
                <c:pt idx="1321">
                  <c:v>15.170000076293945</c:v>
                </c:pt>
                <c:pt idx="1322">
                  <c:v>15.239999771118164</c:v>
                </c:pt>
                <c:pt idx="1323">
                  <c:v>14.949999809265137</c:v>
                </c:pt>
                <c:pt idx="1324">
                  <c:v>15.079999923706055</c:v>
                </c:pt>
                <c:pt idx="1325">
                  <c:v>14.470000267028809</c:v>
                </c:pt>
                <c:pt idx="1326">
                  <c:v>14.069999694824219</c:v>
                </c:pt>
                <c:pt idx="1327">
                  <c:v>12.960000038146973</c:v>
                </c:pt>
                <c:pt idx="1328">
                  <c:v>14.180000305175781</c:v>
                </c:pt>
                <c:pt idx="1329">
                  <c:v>14.630000114440918</c:v>
                </c:pt>
                <c:pt idx="1330">
                  <c:v>14.779999732971191</c:v>
                </c:pt>
                <c:pt idx="1331">
                  <c:v>14.819999694824219</c:v>
                </c:pt>
                <c:pt idx="1332">
                  <c:v>14.989999771118164</c:v>
                </c:pt>
                <c:pt idx="1333">
                  <c:v>14.850000381469727</c:v>
                </c:pt>
                <c:pt idx="1334">
                  <c:v>15.199999809265137</c:v>
                </c:pt>
                <c:pt idx="1335">
                  <c:v>14.960000038146973</c:v>
                </c:pt>
                <c:pt idx="1336">
                  <c:v>14.840000152587891</c:v>
                </c:pt>
                <c:pt idx="1337">
                  <c:v>14.810000419616699</c:v>
                </c:pt>
                <c:pt idx="1338">
                  <c:v>15.119999885559082</c:v>
                </c:pt>
                <c:pt idx="1339">
                  <c:v>15.069999694824219</c:v>
                </c:pt>
                <c:pt idx="1340">
                  <c:v>14.550000190734863</c:v>
                </c:pt>
                <c:pt idx="1341">
                  <c:v>13.850000381469727</c:v>
                </c:pt>
                <c:pt idx="1342">
                  <c:v>13.479999542236328</c:v>
                </c:pt>
                <c:pt idx="1343">
                  <c:v>12.75</c:v>
                </c:pt>
                <c:pt idx="1344">
                  <c:v>12.590000152587891</c:v>
                </c:pt>
                <c:pt idx="1345">
                  <c:v>11.560000419616699</c:v>
                </c:pt>
                <c:pt idx="1346">
                  <c:v>11.979999542236328</c:v>
                </c:pt>
                <c:pt idx="1347">
                  <c:v>12.600000381469727</c:v>
                </c:pt>
                <c:pt idx="1348">
                  <c:v>11.770000457763672</c:v>
                </c:pt>
                <c:pt idx="1349">
                  <c:v>11.840000152587891</c:v>
                </c:pt>
                <c:pt idx="1350">
                  <c:v>13.430000305175781</c:v>
                </c:pt>
                <c:pt idx="1351">
                  <c:v>14.520000457763672</c:v>
                </c:pt>
                <c:pt idx="1352">
                  <c:v>14.600000381469727</c:v>
                </c:pt>
                <c:pt idx="1353">
                  <c:v>14.029999732971191</c:v>
                </c:pt>
                <c:pt idx="1354">
                  <c:v>14.130000114440918</c:v>
                </c:pt>
                <c:pt idx="1355">
                  <c:v>14.069999694824219</c:v>
                </c:pt>
                <c:pt idx="1356">
                  <c:v>14.180000305175781</c:v>
                </c:pt>
                <c:pt idx="1357">
                  <c:v>14.369999885559082</c:v>
                </c:pt>
                <c:pt idx="1358">
                  <c:v>14.5</c:v>
                </c:pt>
                <c:pt idx="1359">
                  <c:v>13.920000076293945</c:v>
                </c:pt>
                <c:pt idx="1360">
                  <c:v>13.619999885559082</c:v>
                </c:pt>
                <c:pt idx="1361">
                  <c:v>13.850000381469727</c:v>
                </c:pt>
                <c:pt idx="1362">
                  <c:v>13.880000114440918</c:v>
                </c:pt>
                <c:pt idx="1363">
                  <c:v>13.869999885559082</c:v>
                </c:pt>
                <c:pt idx="1364">
                  <c:v>13.909999847412109</c:v>
                </c:pt>
                <c:pt idx="1365">
                  <c:v>14.550000190734863</c:v>
                </c:pt>
                <c:pt idx="1366">
                  <c:v>14.869999885559082</c:v>
                </c:pt>
                <c:pt idx="1367">
                  <c:v>14.520000457763672</c:v>
                </c:pt>
                <c:pt idx="1368">
                  <c:v>13.979999542236328</c:v>
                </c:pt>
                <c:pt idx="1369">
                  <c:v>13.340000152587891</c:v>
                </c:pt>
                <c:pt idx="1370">
                  <c:v>13.789999961853027</c:v>
                </c:pt>
                <c:pt idx="1371">
                  <c:v>14.159999847412109</c:v>
                </c:pt>
                <c:pt idx="1372">
                  <c:v>13.880000114440918</c:v>
                </c:pt>
                <c:pt idx="1373">
                  <c:v>13.869999885559082</c:v>
                </c:pt>
                <c:pt idx="1374">
                  <c:v>14.220000267028809</c:v>
                </c:pt>
                <c:pt idx="1375">
                  <c:v>14.270000457763672</c:v>
                </c:pt>
                <c:pt idx="1376">
                  <c:v>14.090000152587891</c:v>
                </c:pt>
                <c:pt idx="1377">
                  <c:v>14.210000038146973</c:v>
                </c:pt>
                <c:pt idx="1378">
                  <c:v>14.210000038146973</c:v>
                </c:pt>
                <c:pt idx="1379">
                  <c:v>13.699999809265137</c:v>
                </c:pt>
                <c:pt idx="1380">
                  <c:v>13.75</c:v>
                </c:pt>
                <c:pt idx="1381">
                  <c:v>13.680000305175781</c:v>
                </c:pt>
                <c:pt idx="1382">
                  <c:v>13.760000228881836</c:v>
                </c:pt>
                <c:pt idx="1383">
                  <c:v>13.800000190734863</c:v>
                </c:pt>
                <c:pt idx="1384">
                  <c:v>13.050000190734863</c:v>
                </c:pt>
                <c:pt idx="1385">
                  <c:v>12.760000228881836</c:v>
                </c:pt>
                <c:pt idx="1386">
                  <c:v>12.710000038146973</c:v>
                </c:pt>
                <c:pt idx="1387">
                  <c:v>13.210000038146973</c:v>
                </c:pt>
                <c:pt idx="1388">
                  <c:v>13.350000381469727</c:v>
                </c:pt>
                <c:pt idx="1389">
                  <c:v>13.199999809265137</c:v>
                </c:pt>
                <c:pt idx="1390">
                  <c:v>12.920000076293945</c:v>
                </c:pt>
                <c:pt idx="1391">
                  <c:v>13.159999847412109</c:v>
                </c:pt>
                <c:pt idx="1392">
                  <c:v>13.539999961853027</c:v>
                </c:pt>
                <c:pt idx="1393">
                  <c:v>13.369999885559082</c:v>
                </c:pt>
                <c:pt idx="1394">
                  <c:v>13.640000343322754</c:v>
                </c:pt>
                <c:pt idx="1395">
                  <c:v>13.770000457763672</c:v>
                </c:pt>
                <c:pt idx="1396">
                  <c:v>13.579999923706055</c:v>
                </c:pt>
                <c:pt idx="1397">
                  <c:v>13.229999542236328</c:v>
                </c:pt>
                <c:pt idx="1398">
                  <c:v>13.5</c:v>
                </c:pt>
                <c:pt idx="1399">
                  <c:v>13.340000152587891</c:v>
                </c:pt>
                <c:pt idx="1400">
                  <c:v>13.729999542236328</c:v>
                </c:pt>
                <c:pt idx="1401">
                  <c:v>13.670000076293945</c:v>
                </c:pt>
                <c:pt idx="1402">
                  <c:v>14.670000076293945</c:v>
                </c:pt>
                <c:pt idx="1403">
                  <c:v>14.590000152587891</c:v>
                </c:pt>
                <c:pt idx="1404">
                  <c:v>14.289999961853027</c:v>
                </c:pt>
                <c:pt idx="1405">
                  <c:v>14.119999885559082</c:v>
                </c:pt>
                <c:pt idx="1406">
                  <c:v>14.670000076293945</c:v>
                </c:pt>
                <c:pt idx="1407">
                  <c:v>14.340000152587891</c:v>
                </c:pt>
                <c:pt idx="1408">
                  <c:v>14.420000076293945</c:v>
                </c:pt>
                <c:pt idx="1409">
                  <c:v>14.569999694824219</c:v>
                </c:pt>
                <c:pt idx="1410">
                  <c:v>14.529999732971191</c:v>
                </c:pt>
                <c:pt idx="1411">
                  <c:v>14.859999656677246</c:v>
                </c:pt>
                <c:pt idx="1412">
                  <c:v>15.489999771118164</c:v>
                </c:pt>
                <c:pt idx="1413">
                  <c:v>15.489999771118164</c:v>
                </c:pt>
                <c:pt idx="1414">
                  <c:v>15.670000076293945</c:v>
                </c:pt>
                <c:pt idx="1415">
                  <c:v>15.810000419616699</c:v>
                </c:pt>
                <c:pt idx="1416">
                  <c:v>15.979999542236328</c:v>
                </c:pt>
                <c:pt idx="1417">
                  <c:v>15.75</c:v>
                </c:pt>
                <c:pt idx="1418">
                  <c:v>15.640000343322754</c:v>
                </c:pt>
                <c:pt idx="1419">
                  <c:v>15.979999542236328</c:v>
                </c:pt>
                <c:pt idx="1420">
                  <c:v>16.139999389648438</c:v>
                </c:pt>
                <c:pt idx="1421">
                  <c:v>15.430000305175781</c:v>
                </c:pt>
                <c:pt idx="1422">
                  <c:v>15.640000343322754</c:v>
                </c:pt>
                <c:pt idx="1423">
                  <c:v>15.390000343322754</c:v>
                </c:pt>
                <c:pt idx="1424">
                  <c:v>15.5</c:v>
                </c:pt>
                <c:pt idx="1425">
                  <c:v>15.060000419616699</c:v>
                </c:pt>
                <c:pt idx="1426">
                  <c:v>14.420000076293945</c:v>
                </c:pt>
                <c:pt idx="1427">
                  <c:v>14.579999923706055</c:v>
                </c:pt>
                <c:pt idx="1428">
                  <c:v>14.439999580383301</c:v>
                </c:pt>
                <c:pt idx="1429">
                  <c:v>14.229999542236328</c:v>
                </c:pt>
                <c:pt idx="1430">
                  <c:v>14.050000190734863</c:v>
                </c:pt>
                <c:pt idx="1431">
                  <c:v>14.050000190734863</c:v>
                </c:pt>
                <c:pt idx="1432">
                  <c:v>14.149999618530273</c:v>
                </c:pt>
                <c:pt idx="1433">
                  <c:v>13.350000381469727</c:v>
                </c:pt>
                <c:pt idx="1434">
                  <c:v>13.430000305175781</c:v>
                </c:pt>
                <c:pt idx="1435">
                  <c:v>14.079999923706055</c:v>
                </c:pt>
                <c:pt idx="1436">
                  <c:v>13.970000267028809</c:v>
                </c:pt>
                <c:pt idx="1437">
                  <c:v>14.050000190734863</c:v>
                </c:pt>
                <c:pt idx="1438">
                  <c:v>14.229999542236328</c:v>
                </c:pt>
                <c:pt idx="1439">
                  <c:v>14.130000114440918</c:v>
                </c:pt>
                <c:pt idx="1440">
                  <c:v>14.289999961853027</c:v>
                </c:pt>
                <c:pt idx="1441">
                  <c:v>14.239999771118164</c:v>
                </c:pt>
                <c:pt idx="1442">
                  <c:v>14.420000076293945</c:v>
                </c:pt>
                <c:pt idx="1443">
                  <c:v>14.359999656677246</c:v>
                </c:pt>
                <c:pt idx="1444">
                  <c:v>14.199999809265137</c:v>
                </c:pt>
                <c:pt idx="1445">
                  <c:v>14.140000343322754</c:v>
                </c:pt>
                <c:pt idx="1446">
                  <c:v>13.970000267028809</c:v>
                </c:pt>
                <c:pt idx="1447">
                  <c:v>13.869999885559082</c:v>
                </c:pt>
                <c:pt idx="1448">
                  <c:v>13.380000114440918</c:v>
                </c:pt>
                <c:pt idx="1449">
                  <c:v>13.520000457763672</c:v>
                </c:pt>
                <c:pt idx="1450">
                  <c:v>13.550000190734863</c:v>
                </c:pt>
                <c:pt idx="1451">
                  <c:v>13.840000152587891</c:v>
                </c:pt>
                <c:pt idx="1452">
                  <c:v>13.569999694824219</c:v>
                </c:pt>
                <c:pt idx="1453">
                  <c:v>12.819999694824219</c:v>
                </c:pt>
                <c:pt idx="1454">
                  <c:v>12.449999809265137</c:v>
                </c:pt>
                <c:pt idx="1455">
                  <c:v>12.140000343322754</c:v>
                </c:pt>
                <c:pt idx="1456">
                  <c:v>12.149999618530273</c:v>
                </c:pt>
                <c:pt idx="1457">
                  <c:v>12.140000343322754</c:v>
                </c:pt>
                <c:pt idx="1458">
                  <c:v>12.449999809265137</c:v>
                </c:pt>
                <c:pt idx="1459">
                  <c:v>12.119999885559082</c:v>
                </c:pt>
                <c:pt idx="1460">
                  <c:v>11.859999656677246</c:v>
                </c:pt>
                <c:pt idx="1461">
                  <c:v>11.220000267028809</c:v>
                </c:pt>
                <c:pt idx="1462">
                  <c:v>11.130000114440918</c:v>
                </c:pt>
                <c:pt idx="1463">
                  <c:v>11.239999771118164</c:v>
                </c:pt>
                <c:pt idx="1464">
                  <c:v>11.189999580383301</c:v>
                </c:pt>
                <c:pt idx="1465">
                  <c:v>11.170000076293945</c:v>
                </c:pt>
                <c:pt idx="1466">
                  <c:v>11.470000267028809</c:v>
                </c:pt>
                <c:pt idx="1467">
                  <c:v>11.300000190734863</c:v>
                </c:pt>
                <c:pt idx="1468">
                  <c:v>11.159999847412109</c:v>
                </c:pt>
                <c:pt idx="1469">
                  <c:v>10.720000267028809</c:v>
                </c:pt>
                <c:pt idx="1470">
                  <c:v>10.789999961853027</c:v>
                </c:pt>
                <c:pt idx="1471">
                  <c:v>11.289999961853027</c:v>
                </c:pt>
                <c:pt idx="1472">
                  <c:v>11.550000190734863</c:v>
                </c:pt>
                <c:pt idx="1473">
                  <c:v>12.380000114440918</c:v>
                </c:pt>
                <c:pt idx="1474">
                  <c:v>11.029999732971191</c:v>
                </c:pt>
                <c:pt idx="1475">
                  <c:v>10.949999809265137</c:v>
                </c:pt>
                <c:pt idx="1476">
                  <c:v>10.810000419616699</c:v>
                </c:pt>
                <c:pt idx="1477">
                  <c:v>11.119999885559082</c:v>
                </c:pt>
                <c:pt idx="1478">
                  <c:v>11.329999923706055</c:v>
                </c:pt>
                <c:pt idx="1479">
                  <c:v>11.229999542236328</c:v>
                </c:pt>
                <c:pt idx="1480">
                  <c:v>11.460000038146973</c:v>
                </c:pt>
                <c:pt idx="1481">
                  <c:v>11.720000267028809</c:v>
                </c:pt>
                <c:pt idx="1482">
                  <c:v>11.75</c:v>
                </c:pt>
                <c:pt idx="1483">
                  <c:v>12.050000190734863</c:v>
                </c:pt>
                <c:pt idx="1484">
                  <c:v>12.340000152587891</c:v>
                </c:pt>
                <c:pt idx="1485">
                  <c:v>11.989999771118164</c:v>
                </c:pt>
                <c:pt idx="1486">
                  <c:v>12.800000190734863</c:v>
                </c:pt>
                <c:pt idx="1487">
                  <c:v>13.090000152587891</c:v>
                </c:pt>
                <c:pt idx="1488">
                  <c:v>13.069999694824219</c:v>
                </c:pt>
                <c:pt idx="1489">
                  <c:v>13.439999580383301</c:v>
                </c:pt>
                <c:pt idx="1490">
                  <c:v>12.890000343322754</c:v>
                </c:pt>
                <c:pt idx="1491">
                  <c:v>12.310000419616699</c:v>
                </c:pt>
                <c:pt idx="1492">
                  <c:v>12.149999618530273</c:v>
                </c:pt>
                <c:pt idx="1493">
                  <c:v>12.109999656677246</c:v>
                </c:pt>
                <c:pt idx="1494">
                  <c:v>12.079999923706055</c:v>
                </c:pt>
                <c:pt idx="1495">
                  <c:v>11.810000419616699</c:v>
                </c:pt>
                <c:pt idx="1496">
                  <c:v>12.460000038146973</c:v>
                </c:pt>
                <c:pt idx="1497">
                  <c:v>12.689999580383301</c:v>
                </c:pt>
                <c:pt idx="1498">
                  <c:v>12.439999580383301</c:v>
                </c:pt>
                <c:pt idx="1499">
                  <c:v>12.060000419616699</c:v>
                </c:pt>
                <c:pt idx="1500">
                  <c:v>12.319999694824219</c:v>
                </c:pt>
                <c:pt idx="1501">
                  <c:v>12.449999809265137</c:v>
                </c:pt>
                <c:pt idx="1502">
                  <c:v>12.75</c:v>
                </c:pt>
                <c:pt idx="1503">
                  <c:v>12.369999885559082</c:v>
                </c:pt>
                <c:pt idx="1504">
                  <c:v>12.300000190734863</c:v>
                </c:pt>
                <c:pt idx="1505">
                  <c:v>12.380000114440918</c:v>
                </c:pt>
                <c:pt idx="1506">
                  <c:v>12.020000457763672</c:v>
                </c:pt>
                <c:pt idx="1507">
                  <c:v>11.800000190734863</c:v>
                </c:pt>
                <c:pt idx="1508">
                  <c:v>11.670000076293945</c:v>
                </c:pt>
                <c:pt idx="1509">
                  <c:v>11.680000305175781</c:v>
                </c:pt>
                <c:pt idx="1510">
                  <c:v>11.75</c:v>
                </c:pt>
                <c:pt idx="1511">
                  <c:v>11.850000381469727</c:v>
                </c:pt>
                <c:pt idx="1512">
                  <c:v>11.880000114440918</c:v>
                </c:pt>
                <c:pt idx="1513">
                  <c:v>11.369999885559082</c:v>
                </c:pt>
                <c:pt idx="1514">
                  <c:v>11.529999732971191</c:v>
                </c:pt>
                <c:pt idx="1515">
                  <c:v>12.039999961853027</c:v>
                </c:pt>
                <c:pt idx="1516">
                  <c:v>11.760000228881836</c:v>
                </c:pt>
                <c:pt idx="1517">
                  <c:v>11.960000038146973</c:v>
                </c:pt>
                <c:pt idx="1518">
                  <c:v>12.479999542236328</c:v>
                </c:pt>
                <c:pt idx="1519">
                  <c:v>12.609999656677246</c:v>
                </c:pt>
                <c:pt idx="1520">
                  <c:v>12.680000305175781</c:v>
                </c:pt>
                <c:pt idx="1521">
                  <c:v>12.270000457763672</c:v>
                </c:pt>
                <c:pt idx="1522">
                  <c:v>12.239999771118164</c:v>
                </c:pt>
                <c:pt idx="1523">
                  <c:v>12.510000228881836</c:v>
                </c:pt>
                <c:pt idx="1524">
                  <c:v>12.930000305175781</c:v>
                </c:pt>
                <c:pt idx="1525">
                  <c:v>13.350000381469727</c:v>
                </c:pt>
                <c:pt idx="1526">
                  <c:v>13.300000190734863</c:v>
                </c:pt>
                <c:pt idx="1527">
                  <c:v>13.630000114440918</c:v>
                </c:pt>
                <c:pt idx="1528">
                  <c:v>13.850000381469727</c:v>
                </c:pt>
                <c:pt idx="1529">
                  <c:v>14.689999580383301</c:v>
                </c:pt>
                <c:pt idx="1530">
                  <c:v>14.310000419616699</c:v>
                </c:pt>
                <c:pt idx="1531">
                  <c:v>14.489999771118164</c:v>
                </c:pt>
                <c:pt idx="1532">
                  <c:v>14.449999809265137</c:v>
                </c:pt>
                <c:pt idx="1533">
                  <c:v>14.460000038146973</c:v>
                </c:pt>
                <c:pt idx="1534">
                  <c:v>15.050000190734863</c:v>
                </c:pt>
                <c:pt idx="1535">
                  <c:v>15</c:v>
                </c:pt>
                <c:pt idx="1536">
                  <c:v>15.239999771118164</c:v>
                </c:pt>
                <c:pt idx="1537">
                  <c:v>15.5</c:v>
                </c:pt>
                <c:pt idx="1538">
                  <c:v>15.510000228881836</c:v>
                </c:pt>
                <c:pt idx="1539">
                  <c:v>15.340000152587891</c:v>
                </c:pt>
                <c:pt idx="1540">
                  <c:v>15.670000076293945</c:v>
                </c:pt>
                <c:pt idx="1541">
                  <c:v>16.170000076293945</c:v>
                </c:pt>
                <c:pt idx="1542">
                  <c:v>16.440000534057617</c:v>
                </c:pt>
                <c:pt idx="1543">
                  <c:v>16.799999237060547</c:v>
                </c:pt>
                <c:pt idx="1544">
                  <c:v>16.760000228881836</c:v>
                </c:pt>
                <c:pt idx="1545">
                  <c:v>16.639999389648438</c:v>
                </c:pt>
                <c:pt idx="1546">
                  <c:v>16.950000762939453</c:v>
                </c:pt>
                <c:pt idx="1547">
                  <c:v>16.809999465942383</c:v>
                </c:pt>
                <c:pt idx="1548">
                  <c:v>16.030000686645508</c:v>
                </c:pt>
                <c:pt idx="1549">
                  <c:v>15.829999923706055</c:v>
                </c:pt>
                <c:pt idx="1550">
                  <c:v>16.569999694824219</c:v>
                </c:pt>
                <c:pt idx="1551">
                  <c:v>16.399999618530273</c:v>
                </c:pt>
                <c:pt idx="1552">
                  <c:v>16.719999313354492</c:v>
                </c:pt>
                <c:pt idx="1553">
                  <c:v>16.469999313354492</c:v>
                </c:pt>
                <c:pt idx="1554">
                  <c:v>16.870000839233398</c:v>
                </c:pt>
                <c:pt idx="1555">
                  <c:v>17.329999923706055</c:v>
                </c:pt>
                <c:pt idx="1556">
                  <c:v>17.799999237060547</c:v>
                </c:pt>
                <c:pt idx="1557">
                  <c:v>17.780000686645508</c:v>
                </c:pt>
                <c:pt idx="1558">
                  <c:v>17.920000076293945</c:v>
                </c:pt>
                <c:pt idx="1559">
                  <c:v>18.180000305175781</c:v>
                </c:pt>
                <c:pt idx="1560">
                  <c:v>17.940000534057617</c:v>
                </c:pt>
                <c:pt idx="1561">
                  <c:v>17.659999847412109</c:v>
                </c:pt>
                <c:pt idx="1562">
                  <c:v>17.809999465942383</c:v>
                </c:pt>
                <c:pt idx="1563">
                  <c:v>18.450000762939453</c:v>
                </c:pt>
                <c:pt idx="1564">
                  <c:v>18.530000686645508</c:v>
                </c:pt>
                <c:pt idx="1565">
                  <c:v>18.659999847412109</c:v>
                </c:pt>
                <c:pt idx="1566">
                  <c:v>18.850000381469727</c:v>
                </c:pt>
                <c:pt idx="1567">
                  <c:v>18.920000076293945</c:v>
                </c:pt>
                <c:pt idx="1568">
                  <c:v>18.979999542236328</c:v>
                </c:pt>
                <c:pt idx="1569">
                  <c:v>18.319999694824219</c:v>
                </c:pt>
                <c:pt idx="1570">
                  <c:v>18.219999313354492</c:v>
                </c:pt>
                <c:pt idx="1571">
                  <c:v>18.5</c:v>
                </c:pt>
                <c:pt idx="1572">
                  <c:v>18.059999465942383</c:v>
                </c:pt>
                <c:pt idx="1573">
                  <c:v>17.569999694824219</c:v>
                </c:pt>
                <c:pt idx="1574">
                  <c:v>18.030000686645508</c:v>
                </c:pt>
                <c:pt idx="1575">
                  <c:v>18.040000915527344</c:v>
                </c:pt>
                <c:pt idx="1576">
                  <c:v>17.940000534057617</c:v>
                </c:pt>
                <c:pt idx="1577">
                  <c:v>17.110000610351563</c:v>
                </c:pt>
                <c:pt idx="1578">
                  <c:v>16.879999160766602</c:v>
                </c:pt>
                <c:pt idx="1579">
                  <c:v>17.030000686645508</c:v>
                </c:pt>
                <c:pt idx="1580">
                  <c:v>17.409999847412109</c:v>
                </c:pt>
                <c:pt idx="1581">
                  <c:v>17.059999465942383</c:v>
                </c:pt>
                <c:pt idx="1582">
                  <c:v>17.139999389648438</c:v>
                </c:pt>
                <c:pt idx="1583">
                  <c:v>17.350000381469727</c:v>
                </c:pt>
                <c:pt idx="1584">
                  <c:v>17.170000076293945</c:v>
                </c:pt>
                <c:pt idx="1585">
                  <c:v>16.840000152587891</c:v>
                </c:pt>
                <c:pt idx="1586">
                  <c:v>16.340000152587891</c:v>
                </c:pt>
                <c:pt idx="1587">
                  <c:v>16.649999618530273</c:v>
                </c:pt>
                <c:pt idx="1588">
                  <c:v>16.739999771118164</c:v>
                </c:pt>
                <c:pt idx="1589">
                  <c:v>17.319999694824219</c:v>
                </c:pt>
                <c:pt idx="1590">
                  <c:v>17.860000610351563</c:v>
                </c:pt>
                <c:pt idx="1591">
                  <c:v>17.659999847412109</c:v>
                </c:pt>
                <c:pt idx="1592">
                  <c:v>17.989999771118164</c:v>
                </c:pt>
                <c:pt idx="1593">
                  <c:v>17.850000381469727</c:v>
                </c:pt>
                <c:pt idx="1594">
                  <c:v>18.430000305175781</c:v>
                </c:pt>
                <c:pt idx="1595">
                  <c:v>18.329999923706055</c:v>
                </c:pt>
                <c:pt idx="1596">
                  <c:v>18.549999237060547</c:v>
                </c:pt>
                <c:pt idx="1597">
                  <c:v>17.940000534057617</c:v>
                </c:pt>
                <c:pt idx="1598">
                  <c:v>18.190000534057617</c:v>
                </c:pt>
                <c:pt idx="1599">
                  <c:v>17.989999771118164</c:v>
                </c:pt>
                <c:pt idx="1600">
                  <c:v>17.700000762939453</c:v>
                </c:pt>
                <c:pt idx="1601">
                  <c:v>17.610000610351563</c:v>
                </c:pt>
                <c:pt idx="1602">
                  <c:v>18.450000762939453</c:v>
                </c:pt>
                <c:pt idx="1603">
                  <c:v>18.290000915527344</c:v>
                </c:pt>
                <c:pt idx="1604">
                  <c:v>18.389999389648438</c:v>
                </c:pt>
                <c:pt idx="1605">
                  <c:v>18.229999542236328</c:v>
                </c:pt>
                <c:pt idx="1606">
                  <c:v>18.440000534057617</c:v>
                </c:pt>
                <c:pt idx="1607">
                  <c:v>19.290000915527344</c:v>
                </c:pt>
                <c:pt idx="1608">
                  <c:v>19.389999389648438</c:v>
                </c:pt>
                <c:pt idx="1609">
                  <c:v>19.690000534057617</c:v>
                </c:pt>
                <c:pt idx="1610">
                  <c:v>19.780000686645508</c:v>
                </c:pt>
                <c:pt idx="1611">
                  <c:v>19.770000457763672</c:v>
                </c:pt>
                <c:pt idx="1612">
                  <c:v>19.709999084472656</c:v>
                </c:pt>
                <c:pt idx="1613">
                  <c:v>19.940000534057617</c:v>
                </c:pt>
                <c:pt idx="1614">
                  <c:v>19.909999847412109</c:v>
                </c:pt>
                <c:pt idx="1615">
                  <c:v>20.149999618530273</c:v>
                </c:pt>
                <c:pt idx="1616">
                  <c:v>19.920000076293945</c:v>
                </c:pt>
                <c:pt idx="1617">
                  <c:v>20.159999847412109</c:v>
                </c:pt>
                <c:pt idx="1618">
                  <c:v>20.620000839233398</c:v>
                </c:pt>
                <c:pt idx="1619">
                  <c:v>20.440000534057617</c:v>
                </c:pt>
                <c:pt idx="1620">
                  <c:v>19.370000839233398</c:v>
                </c:pt>
                <c:pt idx="1621">
                  <c:v>19.649999618530273</c:v>
                </c:pt>
                <c:pt idx="1622">
                  <c:v>19.940000534057617</c:v>
                </c:pt>
                <c:pt idx="1623">
                  <c:v>20.629999160766602</c:v>
                </c:pt>
                <c:pt idx="1624">
                  <c:v>20.520000457763672</c:v>
                </c:pt>
                <c:pt idx="1625">
                  <c:v>20.379999160766602</c:v>
                </c:pt>
                <c:pt idx="1626">
                  <c:v>20.540000915527344</c:v>
                </c:pt>
                <c:pt idx="1627">
                  <c:v>20.969999313354492</c:v>
                </c:pt>
                <c:pt idx="1628">
                  <c:v>20.530000686645508</c:v>
                </c:pt>
                <c:pt idx="1629">
                  <c:v>20.450000762939453</c:v>
                </c:pt>
                <c:pt idx="1630">
                  <c:v>20.299999237060547</c:v>
                </c:pt>
                <c:pt idx="1631">
                  <c:v>20.440000534057617</c:v>
                </c:pt>
                <c:pt idx="1632">
                  <c:v>20.559999465942383</c:v>
                </c:pt>
                <c:pt idx="1633">
                  <c:v>20.879999160766602</c:v>
                </c:pt>
                <c:pt idx="1634">
                  <c:v>21.270000457763672</c:v>
                </c:pt>
                <c:pt idx="1635">
                  <c:v>21.299999237060547</c:v>
                </c:pt>
                <c:pt idx="1636">
                  <c:v>21.520000457763672</c:v>
                </c:pt>
                <c:pt idx="1637">
                  <c:v>21.479999542236328</c:v>
                </c:pt>
                <c:pt idx="1638">
                  <c:v>21.670000076293945</c:v>
                </c:pt>
                <c:pt idx="1639">
                  <c:v>21.360000610351563</c:v>
                </c:pt>
                <c:pt idx="1640">
                  <c:v>21.739999771118164</c:v>
                </c:pt>
                <c:pt idx="1641">
                  <c:v>21.520000457763672</c:v>
                </c:pt>
                <c:pt idx="1642">
                  <c:v>21.770000457763672</c:v>
                </c:pt>
                <c:pt idx="1643">
                  <c:v>21.649999618530273</c:v>
                </c:pt>
                <c:pt idx="1644">
                  <c:v>21.840000152587891</c:v>
                </c:pt>
                <c:pt idx="1645">
                  <c:v>21.469999313354492</c:v>
                </c:pt>
                <c:pt idx="1646">
                  <c:v>20.579999923706055</c:v>
                </c:pt>
                <c:pt idx="1647">
                  <c:v>20.950000762939453</c:v>
                </c:pt>
                <c:pt idx="1648">
                  <c:v>21.270000457763672</c:v>
                </c:pt>
                <c:pt idx="1649">
                  <c:v>22.010000228881836</c:v>
                </c:pt>
                <c:pt idx="1650">
                  <c:v>22.110000610351563</c:v>
                </c:pt>
                <c:pt idx="1651">
                  <c:v>21.989999771118164</c:v>
                </c:pt>
                <c:pt idx="1652">
                  <c:v>21.489999771118164</c:v>
                </c:pt>
                <c:pt idx="1653">
                  <c:v>22</c:v>
                </c:pt>
                <c:pt idx="1654">
                  <c:v>22.610000610351563</c:v>
                </c:pt>
                <c:pt idx="1655">
                  <c:v>22.659999847412109</c:v>
                </c:pt>
                <c:pt idx="1656">
                  <c:v>23.200000762939453</c:v>
                </c:pt>
                <c:pt idx="1657">
                  <c:v>23.549999237060547</c:v>
                </c:pt>
                <c:pt idx="1658">
                  <c:v>24.209999084472656</c:v>
                </c:pt>
                <c:pt idx="1659">
                  <c:v>23.860000610351563</c:v>
                </c:pt>
                <c:pt idx="1660">
                  <c:v>24.129999160766602</c:v>
                </c:pt>
                <c:pt idx="1661">
                  <c:v>24.510000228881836</c:v>
                </c:pt>
                <c:pt idx="1662">
                  <c:v>24.719999313354492</c:v>
                </c:pt>
                <c:pt idx="1663">
                  <c:v>24.290000915527344</c:v>
                </c:pt>
                <c:pt idx="1664">
                  <c:v>24.459999084472656</c:v>
                </c:pt>
                <c:pt idx="1665">
                  <c:v>24.120000839233398</c:v>
                </c:pt>
                <c:pt idx="1666">
                  <c:v>24.870000839233398</c:v>
                </c:pt>
                <c:pt idx="1667">
                  <c:v>24.760000228881836</c:v>
                </c:pt>
                <c:pt idx="1668">
                  <c:v>24.610000610351563</c:v>
                </c:pt>
                <c:pt idx="1669">
                  <c:v>24.329999923706055</c:v>
                </c:pt>
                <c:pt idx="1670">
                  <c:v>24.690000534057617</c:v>
                </c:pt>
                <c:pt idx="1671">
                  <c:v>24.510000228881836</c:v>
                </c:pt>
                <c:pt idx="1672">
                  <c:v>24.540000915527344</c:v>
                </c:pt>
                <c:pt idx="1673">
                  <c:v>23.760000228881836</c:v>
                </c:pt>
                <c:pt idx="1674">
                  <c:v>23.450000762939453</c:v>
                </c:pt>
                <c:pt idx="1675">
                  <c:v>23.270000457763672</c:v>
                </c:pt>
                <c:pt idx="1676">
                  <c:v>22.450000762939453</c:v>
                </c:pt>
                <c:pt idx="1677">
                  <c:v>20.899999618530273</c:v>
                </c:pt>
                <c:pt idx="1678">
                  <c:v>21.270000457763672</c:v>
                </c:pt>
                <c:pt idx="1679">
                  <c:v>22.299999237060547</c:v>
                </c:pt>
                <c:pt idx="1680">
                  <c:v>23.059999465942383</c:v>
                </c:pt>
                <c:pt idx="1681">
                  <c:v>22.450000762939453</c:v>
                </c:pt>
                <c:pt idx="1682">
                  <c:v>22.819999694824219</c:v>
                </c:pt>
                <c:pt idx="1683">
                  <c:v>22.530000686645508</c:v>
                </c:pt>
                <c:pt idx="1684">
                  <c:v>22.219999313354492</c:v>
                </c:pt>
                <c:pt idx="1685">
                  <c:v>22.200000762939453</c:v>
                </c:pt>
                <c:pt idx="1686">
                  <c:v>22.610000610351563</c:v>
                </c:pt>
                <c:pt idx="1687">
                  <c:v>23.450000762939453</c:v>
                </c:pt>
                <c:pt idx="1688">
                  <c:v>23.350000381469727</c:v>
                </c:pt>
                <c:pt idx="1689">
                  <c:v>23.190000534057617</c:v>
                </c:pt>
                <c:pt idx="1690">
                  <c:v>22.920000076293945</c:v>
                </c:pt>
                <c:pt idx="1691">
                  <c:v>21.680000305175781</c:v>
                </c:pt>
                <c:pt idx="1692">
                  <c:v>21.75</c:v>
                </c:pt>
                <c:pt idx="1693">
                  <c:v>22.510000228881836</c:v>
                </c:pt>
                <c:pt idx="1694">
                  <c:v>22.389999389648438</c:v>
                </c:pt>
                <c:pt idx="1695">
                  <c:v>22.559999465942383</c:v>
                </c:pt>
                <c:pt idx="1696">
                  <c:v>23.139999389648438</c:v>
                </c:pt>
                <c:pt idx="1697">
                  <c:v>23</c:v>
                </c:pt>
                <c:pt idx="1698">
                  <c:v>23.270000457763672</c:v>
                </c:pt>
                <c:pt idx="1699">
                  <c:v>24.030000686645508</c:v>
                </c:pt>
                <c:pt idx="1700">
                  <c:v>24.469999313354492</c:v>
                </c:pt>
                <c:pt idx="1701">
                  <c:v>24.329999923706055</c:v>
                </c:pt>
                <c:pt idx="1702">
                  <c:v>24.909999847412109</c:v>
                </c:pt>
                <c:pt idx="1703">
                  <c:v>25.129999160766602</c:v>
                </c:pt>
                <c:pt idx="1704">
                  <c:v>25.700000762939453</c:v>
                </c:pt>
                <c:pt idx="1705">
                  <c:v>26.600000381469727</c:v>
                </c:pt>
                <c:pt idx="1706">
                  <c:v>25.799999237060547</c:v>
                </c:pt>
                <c:pt idx="1707">
                  <c:v>26.559999465942383</c:v>
                </c:pt>
                <c:pt idx="1708">
                  <c:v>27.069999694824219</c:v>
                </c:pt>
                <c:pt idx="1709">
                  <c:v>26.440000534057617</c:v>
                </c:pt>
                <c:pt idx="1710">
                  <c:v>26.870000839233398</c:v>
                </c:pt>
                <c:pt idx="1711">
                  <c:v>25.959999084472656</c:v>
                </c:pt>
                <c:pt idx="1712">
                  <c:v>24.590000152587891</c:v>
                </c:pt>
                <c:pt idx="1713">
                  <c:v>25</c:v>
                </c:pt>
                <c:pt idx="1714">
                  <c:v>25.819999694824219</c:v>
                </c:pt>
                <c:pt idx="1715">
                  <c:v>25.809999465942383</c:v>
                </c:pt>
                <c:pt idx="1716">
                  <c:v>26.659999847412109</c:v>
                </c:pt>
                <c:pt idx="1717">
                  <c:v>26.219999313354492</c:v>
                </c:pt>
                <c:pt idx="1718">
                  <c:v>26.540000915527344</c:v>
                </c:pt>
                <c:pt idx="1719">
                  <c:v>26.149999618530273</c:v>
                </c:pt>
                <c:pt idx="1720">
                  <c:v>25.229999542236328</c:v>
                </c:pt>
                <c:pt idx="1721">
                  <c:v>25.379999160766602</c:v>
                </c:pt>
                <c:pt idx="1722">
                  <c:v>25.729999542236328</c:v>
                </c:pt>
                <c:pt idx="1723">
                  <c:v>26.360000610351563</c:v>
                </c:pt>
                <c:pt idx="1724">
                  <c:v>26.829999923706055</c:v>
                </c:pt>
                <c:pt idx="1725">
                  <c:v>26.739999771118164</c:v>
                </c:pt>
                <c:pt idx="1726">
                  <c:v>26.540000915527344</c:v>
                </c:pt>
                <c:pt idx="1727">
                  <c:v>26.260000228881836</c:v>
                </c:pt>
                <c:pt idx="1728">
                  <c:v>25.5</c:v>
                </c:pt>
                <c:pt idx="1729">
                  <c:v>25.870000839233398</c:v>
                </c:pt>
                <c:pt idx="1730">
                  <c:v>26.329999923706055</c:v>
                </c:pt>
                <c:pt idx="1731">
                  <c:v>26.819999694824219</c:v>
                </c:pt>
                <c:pt idx="1732">
                  <c:v>26.469999313354492</c:v>
                </c:pt>
                <c:pt idx="1733">
                  <c:v>25.600000381469727</c:v>
                </c:pt>
                <c:pt idx="1734">
                  <c:v>25.549999237060547</c:v>
                </c:pt>
                <c:pt idx="1735">
                  <c:v>24.909999847412109</c:v>
                </c:pt>
                <c:pt idx="1736">
                  <c:v>24.780000686645508</c:v>
                </c:pt>
                <c:pt idx="1737">
                  <c:v>24.219999313354492</c:v>
                </c:pt>
                <c:pt idx="1738">
                  <c:v>24.670000076293945</c:v>
                </c:pt>
                <c:pt idx="1739">
                  <c:v>25.770000457763672</c:v>
                </c:pt>
                <c:pt idx="1740">
                  <c:v>26.280000686645508</c:v>
                </c:pt>
                <c:pt idx="1741">
                  <c:v>26.690000534057617</c:v>
                </c:pt>
                <c:pt idx="1742">
                  <c:v>28.020000457763672</c:v>
                </c:pt>
                <c:pt idx="1743">
                  <c:v>28.850000381469727</c:v>
                </c:pt>
                <c:pt idx="1744">
                  <c:v>29.540000915527344</c:v>
                </c:pt>
                <c:pt idx="1745">
                  <c:v>29.659999847412109</c:v>
                </c:pt>
                <c:pt idx="1746">
                  <c:v>28.200000762939453</c:v>
                </c:pt>
                <c:pt idx="1747">
                  <c:v>27.829999923706055</c:v>
                </c:pt>
                <c:pt idx="1748">
                  <c:v>28.280000686645508</c:v>
                </c:pt>
                <c:pt idx="1749">
                  <c:v>27.840000152587891</c:v>
                </c:pt>
                <c:pt idx="1750">
                  <c:v>27.319999694824219</c:v>
                </c:pt>
                <c:pt idx="1751">
                  <c:v>27.219999313354492</c:v>
                </c:pt>
                <c:pt idx="1752">
                  <c:v>27.639999389648438</c:v>
                </c:pt>
                <c:pt idx="1753">
                  <c:v>28.219999313354492</c:v>
                </c:pt>
                <c:pt idx="1754">
                  <c:v>27.549999237060547</c:v>
                </c:pt>
                <c:pt idx="1755">
                  <c:v>28.030000686645508</c:v>
                </c:pt>
                <c:pt idx="1756">
                  <c:v>28.819999694824219</c:v>
                </c:pt>
                <c:pt idx="1757">
                  <c:v>28.450000762939453</c:v>
                </c:pt>
                <c:pt idx="1758">
                  <c:v>28.020000457763672</c:v>
                </c:pt>
                <c:pt idx="1759">
                  <c:v>28.770000457763672</c:v>
                </c:pt>
                <c:pt idx="1760">
                  <c:v>29.430000305175781</c:v>
                </c:pt>
                <c:pt idx="1761">
                  <c:v>29.440000534057617</c:v>
                </c:pt>
                <c:pt idx="1762">
                  <c:v>30.25</c:v>
                </c:pt>
                <c:pt idx="1763">
                  <c:v>30.059999465942383</c:v>
                </c:pt>
                <c:pt idx="1764">
                  <c:v>30.049999237060547</c:v>
                </c:pt>
                <c:pt idx="1765">
                  <c:v>29.459999084472656</c:v>
                </c:pt>
                <c:pt idx="1766">
                  <c:v>29.510000228881836</c:v>
                </c:pt>
                <c:pt idx="1767">
                  <c:v>29.620000839233398</c:v>
                </c:pt>
                <c:pt idx="1768">
                  <c:v>29.389999389648438</c:v>
                </c:pt>
                <c:pt idx="1769">
                  <c:v>29.969999313354492</c:v>
                </c:pt>
                <c:pt idx="1770">
                  <c:v>30.350000381469727</c:v>
                </c:pt>
                <c:pt idx="1771">
                  <c:v>30.129999160766602</c:v>
                </c:pt>
                <c:pt idx="1772">
                  <c:v>30.430000305175781</c:v>
                </c:pt>
                <c:pt idx="1773">
                  <c:v>31.770000457763672</c:v>
                </c:pt>
                <c:pt idx="1774">
                  <c:v>31.690000534057617</c:v>
                </c:pt>
                <c:pt idx="1775">
                  <c:v>31.510000228881836</c:v>
                </c:pt>
                <c:pt idx="1776">
                  <c:v>32.180000305175781</c:v>
                </c:pt>
                <c:pt idx="1777">
                  <c:v>34.130001068115234</c:v>
                </c:pt>
                <c:pt idx="1778">
                  <c:v>31.260000228881836</c:v>
                </c:pt>
                <c:pt idx="1779">
                  <c:v>31.690000534057617</c:v>
                </c:pt>
                <c:pt idx="1780">
                  <c:v>31.760000228881836</c:v>
                </c:pt>
                <c:pt idx="1781">
                  <c:v>32.020000457763672</c:v>
                </c:pt>
                <c:pt idx="1782">
                  <c:v>31.690000534057617</c:v>
                </c:pt>
                <c:pt idx="1783">
                  <c:v>30.719999313354492</c:v>
                </c:pt>
                <c:pt idx="1784">
                  <c:v>31.090000152587891</c:v>
                </c:pt>
                <c:pt idx="1785">
                  <c:v>30.909999847412109</c:v>
                </c:pt>
                <c:pt idx="1786">
                  <c:v>29.430000305175781</c:v>
                </c:pt>
                <c:pt idx="1787">
                  <c:v>28</c:v>
                </c:pt>
                <c:pt idx="1788">
                  <c:v>27.459999084472656</c:v>
                </c:pt>
                <c:pt idx="1789">
                  <c:v>27.309999465942383</c:v>
                </c:pt>
                <c:pt idx="1790">
                  <c:v>28.020000457763672</c:v>
                </c:pt>
                <c:pt idx="1791">
                  <c:v>27.790000915527344</c:v>
                </c:pt>
                <c:pt idx="1792">
                  <c:v>27.090000152587891</c:v>
                </c:pt>
                <c:pt idx="1793">
                  <c:v>26.450000762939453</c:v>
                </c:pt>
                <c:pt idx="1794">
                  <c:v>26.700000762939453</c:v>
                </c:pt>
                <c:pt idx="1795">
                  <c:v>26.899999618530273</c:v>
                </c:pt>
                <c:pt idx="1796">
                  <c:v>26.430000305175781</c:v>
                </c:pt>
                <c:pt idx="1797">
                  <c:v>25.450000762939453</c:v>
                </c:pt>
                <c:pt idx="1798">
                  <c:v>25.829999923706055</c:v>
                </c:pt>
                <c:pt idx="1799">
                  <c:v>25.690000534057617</c:v>
                </c:pt>
                <c:pt idx="1800">
                  <c:v>25.040000915527344</c:v>
                </c:pt>
                <c:pt idx="1801">
                  <c:v>23.850000381469727</c:v>
                </c:pt>
                <c:pt idx="1802">
                  <c:v>24.139999389648438</c:v>
                </c:pt>
                <c:pt idx="1803">
                  <c:v>25.409999847412109</c:v>
                </c:pt>
                <c:pt idx="1804">
                  <c:v>25.379999160766602</c:v>
                </c:pt>
                <c:pt idx="1805">
                  <c:v>25.569999694824219</c:v>
                </c:pt>
                <c:pt idx="1806">
                  <c:v>25.889999389648438</c:v>
                </c:pt>
                <c:pt idx="1807">
                  <c:v>26.110000610351563</c:v>
                </c:pt>
                <c:pt idx="1808">
                  <c:v>27.350000381469727</c:v>
                </c:pt>
                <c:pt idx="1809">
                  <c:v>25.879999160766602</c:v>
                </c:pt>
                <c:pt idx="1810">
                  <c:v>26.040000915527344</c:v>
                </c:pt>
                <c:pt idx="1811">
                  <c:v>25.329999923706055</c:v>
                </c:pt>
                <c:pt idx="1812">
                  <c:v>24.649999618530273</c:v>
                </c:pt>
                <c:pt idx="1813">
                  <c:v>25.420000076293945</c:v>
                </c:pt>
                <c:pt idx="1814">
                  <c:v>25.739999771118164</c:v>
                </c:pt>
                <c:pt idx="1815">
                  <c:v>25.870000839233398</c:v>
                </c:pt>
                <c:pt idx="1816">
                  <c:v>26.889999389648438</c:v>
                </c:pt>
                <c:pt idx="1817">
                  <c:v>26.75</c:v>
                </c:pt>
                <c:pt idx="1818">
                  <c:v>26.979999542236328</c:v>
                </c:pt>
                <c:pt idx="1819">
                  <c:v>27.290000915527344</c:v>
                </c:pt>
                <c:pt idx="1820">
                  <c:v>28.090000152587891</c:v>
                </c:pt>
                <c:pt idx="1821">
                  <c:v>28.649999618530273</c:v>
                </c:pt>
                <c:pt idx="1822">
                  <c:v>28.100000381469727</c:v>
                </c:pt>
                <c:pt idx="1823">
                  <c:v>29.110000610351563</c:v>
                </c:pt>
                <c:pt idx="1824">
                  <c:v>29.620000839233398</c:v>
                </c:pt>
                <c:pt idx="1825">
                  <c:v>29.920000076293945</c:v>
                </c:pt>
                <c:pt idx="1826">
                  <c:v>29.729999542236328</c:v>
                </c:pt>
                <c:pt idx="1827">
                  <c:v>29.319999694824219</c:v>
                </c:pt>
                <c:pt idx="1828">
                  <c:v>30.329999923706055</c:v>
                </c:pt>
                <c:pt idx="1829">
                  <c:v>29.889999389648438</c:v>
                </c:pt>
                <c:pt idx="1830">
                  <c:v>28.610000610351563</c:v>
                </c:pt>
                <c:pt idx="1831">
                  <c:v>28.780000686645508</c:v>
                </c:pt>
                <c:pt idx="1832">
                  <c:v>29.930000305175781</c:v>
                </c:pt>
                <c:pt idx="1833">
                  <c:v>30.510000228881836</c:v>
                </c:pt>
                <c:pt idx="1834">
                  <c:v>30</c:v>
                </c:pt>
                <c:pt idx="1835">
                  <c:v>30.350000381469727</c:v>
                </c:pt>
                <c:pt idx="1836">
                  <c:v>29.010000228881836</c:v>
                </c:pt>
                <c:pt idx="1837">
                  <c:v>30.139999389648438</c:v>
                </c:pt>
                <c:pt idx="1838">
                  <c:v>30.350000381469727</c:v>
                </c:pt>
                <c:pt idx="1839">
                  <c:v>29.700000762939453</c:v>
                </c:pt>
                <c:pt idx="1840">
                  <c:v>29.75</c:v>
                </c:pt>
                <c:pt idx="1841">
                  <c:v>29.950000762939453</c:v>
                </c:pt>
                <c:pt idx="1842">
                  <c:v>29.780000686645508</c:v>
                </c:pt>
                <c:pt idx="1843">
                  <c:v>30.200000762939453</c:v>
                </c:pt>
                <c:pt idx="1844">
                  <c:v>31.739999771118164</c:v>
                </c:pt>
                <c:pt idx="1845">
                  <c:v>32.560001373291016</c:v>
                </c:pt>
                <c:pt idx="1846">
                  <c:v>32.849998474121094</c:v>
                </c:pt>
                <c:pt idx="1847">
                  <c:v>32.950000762939453</c:v>
                </c:pt>
                <c:pt idx="1848">
                  <c:v>32.330001831054688</c:v>
                </c:pt>
                <c:pt idx="1849">
                  <c:v>31.690000534057617</c:v>
                </c:pt>
                <c:pt idx="1850">
                  <c:v>33.049999237060547</c:v>
                </c:pt>
                <c:pt idx="1851">
                  <c:v>31.370000839233398</c:v>
                </c:pt>
                <c:pt idx="1852">
                  <c:v>32.189998626708984</c:v>
                </c:pt>
                <c:pt idx="1853">
                  <c:v>32.25</c:v>
                </c:pt>
                <c:pt idx="1854">
                  <c:v>31.629999160766602</c:v>
                </c:pt>
                <c:pt idx="1855">
                  <c:v>32.060001373291016</c:v>
                </c:pt>
                <c:pt idx="1856">
                  <c:v>31.899999618530273</c:v>
                </c:pt>
                <c:pt idx="1857">
                  <c:v>32.720001220703125</c:v>
                </c:pt>
                <c:pt idx="1858">
                  <c:v>32.5</c:v>
                </c:pt>
                <c:pt idx="1859">
                  <c:v>30.670000076293945</c:v>
                </c:pt>
                <c:pt idx="1860">
                  <c:v>29.989999771118164</c:v>
                </c:pt>
                <c:pt idx="1861">
                  <c:v>30.280000686645508</c:v>
                </c:pt>
                <c:pt idx="1862">
                  <c:v>29.690000534057617</c:v>
                </c:pt>
                <c:pt idx="1863">
                  <c:v>29.700000762939453</c:v>
                </c:pt>
                <c:pt idx="1864">
                  <c:v>30.319999694824219</c:v>
                </c:pt>
                <c:pt idx="1865">
                  <c:v>31.469999313354492</c:v>
                </c:pt>
                <c:pt idx="1866">
                  <c:v>31.399999618530273</c:v>
                </c:pt>
                <c:pt idx="1867">
                  <c:v>30.829999923706055</c:v>
                </c:pt>
                <c:pt idx="1868">
                  <c:v>31.940000534057617</c:v>
                </c:pt>
                <c:pt idx="1869">
                  <c:v>31.420000076293945</c:v>
                </c:pt>
                <c:pt idx="1870">
                  <c:v>30.930000305175781</c:v>
                </c:pt>
                <c:pt idx="1871">
                  <c:v>28.559999465942383</c:v>
                </c:pt>
                <c:pt idx="1872">
                  <c:v>28.020000457763672</c:v>
                </c:pt>
                <c:pt idx="1873">
                  <c:v>27.950000762939453</c:v>
                </c:pt>
                <c:pt idx="1874">
                  <c:v>27.809999465942383</c:v>
                </c:pt>
                <c:pt idx="1875">
                  <c:v>28.020000457763672</c:v>
                </c:pt>
                <c:pt idx="1876">
                  <c:v>28.180000305175781</c:v>
                </c:pt>
                <c:pt idx="1877">
                  <c:v>27.430000305175781</c:v>
                </c:pt>
                <c:pt idx="1878">
                  <c:v>27.790000915527344</c:v>
                </c:pt>
                <c:pt idx="1879">
                  <c:v>28.260000228881836</c:v>
                </c:pt>
                <c:pt idx="1880">
                  <c:v>28.659999847412109</c:v>
                </c:pt>
                <c:pt idx="1881">
                  <c:v>29.959999084472656</c:v>
                </c:pt>
                <c:pt idx="1882">
                  <c:v>28.909999847412109</c:v>
                </c:pt>
                <c:pt idx="1883">
                  <c:v>29.120000839233398</c:v>
                </c:pt>
                <c:pt idx="1884">
                  <c:v>30.350000381469727</c:v>
                </c:pt>
                <c:pt idx="1885">
                  <c:v>31.340000152587891</c:v>
                </c:pt>
                <c:pt idx="1886">
                  <c:v>31.020000457763672</c:v>
                </c:pt>
                <c:pt idx="1887">
                  <c:v>31.940000534057617</c:v>
                </c:pt>
                <c:pt idx="1888">
                  <c:v>31.670000076293945</c:v>
                </c:pt>
                <c:pt idx="1889">
                  <c:v>31.799999237060547</c:v>
                </c:pt>
                <c:pt idx="1890">
                  <c:v>31.940000534057617</c:v>
                </c:pt>
                <c:pt idx="1891">
                  <c:v>31.989999771118164</c:v>
                </c:pt>
                <c:pt idx="1892">
                  <c:v>32.470001220703125</c:v>
                </c:pt>
                <c:pt idx="1893">
                  <c:v>31.219999313354492</c:v>
                </c:pt>
                <c:pt idx="1894">
                  <c:v>32.020000457763672</c:v>
                </c:pt>
                <c:pt idx="1895">
                  <c:v>31.629999160766602</c:v>
                </c:pt>
                <c:pt idx="1896">
                  <c:v>32.029998779296875</c:v>
                </c:pt>
                <c:pt idx="1897">
                  <c:v>32.869998931884766</c:v>
                </c:pt>
                <c:pt idx="1898">
                  <c:v>32.740001678466797</c:v>
                </c:pt>
                <c:pt idx="1899">
                  <c:v>33.319999694824219</c:v>
                </c:pt>
                <c:pt idx="1900">
                  <c:v>33.119998931884766</c:v>
                </c:pt>
                <c:pt idx="1901">
                  <c:v>33.380001068115234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3-4E46-AEEE-E3425433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8280"/>
        <c:axId val="1"/>
      </c:scatterChart>
      <c:valAx>
        <c:axId val="204698280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\$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698280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8100">
          <a:solidFill>
            <a:srgbClr val="808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151</xdr:row>
      <xdr:rowOff>0</xdr:rowOff>
    </xdr:from>
    <xdr:to>
      <xdr:col>142</xdr:col>
      <xdr:colOff>441960</xdr:colOff>
      <xdr:row>175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594360</xdr:colOff>
          <xdr:row>26</xdr:row>
          <xdr:rowOff>129540</xdr:rowOff>
        </xdr:from>
        <xdr:to>
          <xdr:col>5</xdr:col>
          <xdr:colOff>22860</xdr:colOff>
          <xdr:row>28</xdr:row>
          <xdr:rowOff>342900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Run Simulation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746760</xdr:colOff>
      <xdr:row>7</xdr:row>
      <xdr:rowOff>30480</xdr:rowOff>
    </xdr:from>
    <xdr:to>
      <xdr:col>10</xdr:col>
      <xdr:colOff>647700</xdr:colOff>
      <xdr:row>28</xdr:row>
      <xdr:rowOff>388620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2063" name="Rectangle 15"/>
        <xdr:cNvSpPr>
          <a:spLocks noChangeArrowheads="1"/>
        </xdr:cNvSpPr>
      </xdr:nvSpPr>
      <xdr:spPr bwMode="auto">
        <a:xfrm>
          <a:off x="929640" y="2026920"/>
          <a:ext cx="2827020" cy="1203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3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2065" name="Rectangle 17"/>
        <xdr:cNvSpPr>
          <a:spLocks noChangeArrowheads="1"/>
        </xdr:cNvSpPr>
      </xdr:nvSpPr>
      <xdr:spPr bwMode="auto">
        <a:xfrm>
          <a:off x="320040" y="510540"/>
          <a:ext cx="7620000" cy="48158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5</xdr:col>
      <xdr:colOff>7620</xdr:colOff>
      <xdr:row>26</xdr:row>
      <xdr:rowOff>0</xdr:rowOff>
    </xdr:to>
    <xdr:sp macro="" textlink="">
      <xdr:nvSpPr>
        <xdr:cNvPr id="2082" name="Rectangle 34"/>
        <xdr:cNvSpPr>
          <a:spLocks noChangeArrowheads="1"/>
        </xdr:cNvSpPr>
      </xdr:nvSpPr>
      <xdr:spPr bwMode="auto">
        <a:xfrm>
          <a:off x="929640" y="3733800"/>
          <a:ext cx="2834640" cy="838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1"/>
  <sheetViews>
    <sheetView showGridLines="0" tabSelected="1" workbookViewId="0">
      <selection activeCell="J2" sqref="J2"/>
    </sheetView>
  </sheetViews>
  <sheetFormatPr defaultRowHeight="13.2" x14ac:dyDescent="0.25"/>
  <cols>
    <col min="1" max="1" width="4.6640625" customWidth="1"/>
    <col min="2" max="2" width="9.109375" hidden="1" customWidth="1"/>
    <col min="4" max="4" width="23.33203125" customWidth="1"/>
    <col min="5" max="5" width="17.88671875" customWidth="1"/>
    <col min="6" max="6" width="12.44140625" customWidth="1"/>
    <col min="7" max="7" width="12" customWidth="1"/>
    <col min="11" max="11" width="9.88671875" customWidth="1"/>
  </cols>
  <sheetData>
    <row r="1" spans="1:2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.8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3.8" thickBot="1" x14ac:dyDescent="0.3">
      <c r="A4" s="2"/>
      <c r="B4" s="2"/>
      <c r="C4" s="33"/>
      <c r="D4" s="34"/>
      <c r="E4" s="34"/>
      <c r="F4" s="34"/>
      <c r="G4" s="35"/>
      <c r="H4" s="34"/>
      <c r="I4" s="34"/>
      <c r="J4" s="34"/>
      <c r="K4" s="35"/>
      <c r="L4" s="2"/>
      <c r="M4" s="80"/>
      <c r="N4" s="80"/>
      <c r="O4" s="80"/>
      <c r="P4" s="80"/>
      <c r="Q4" s="80"/>
      <c r="R4" s="80"/>
      <c r="S4" s="80"/>
      <c r="T4" s="80"/>
      <c r="U4" s="80"/>
      <c r="V4" s="2"/>
    </row>
    <row r="5" spans="1:22" ht="13.8" thickBot="1" x14ac:dyDescent="0.3">
      <c r="A5" s="2"/>
      <c r="B5" s="2"/>
      <c r="C5" s="36"/>
      <c r="D5" s="37"/>
      <c r="E5" s="37"/>
      <c r="F5" s="37"/>
      <c r="G5" s="38"/>
      <c r="H5" s="34"/>
      <c r="I5" s="34"/>
      <c r="J5" s="34"/>
      <c r="K5" s="35"/>
      <c r="L5" s="2"/>
      <c r="M5" s="78"/>
      <c r="N5" s="80"/>
      <c r="O5" s="80"/>
      <c r="P5" s="80"/>
      <c r="Q5" s="80"/>
      <c r="R5" s="80"/>
      <c r="S5" s="80"/>
      <c r="T5" s="80"/>
      <c r="U5" s="80"/>
      <c r="V5" s="2"/>
    </row>
    <row r="6" spans="1:22" ht="25.2" thickBot="1" x14ac:dyDescent="0.45">
      <c r="A6" s="2"/>
      <c r="B6" s="2"/>
      <c r="C6" s="36"/>
      <c r="D6" s="73" t="s">
        <v>34</v>
      </c>
      <c r="E6" s="74"/>
      <c r="F6" s="74"/>
      <c r="G6" s="75"/>
      <c r="H6" s="44"/>
      <c r="I6" s="34"/>
      <c r="J6" s="34"/>
      <c r="K6" s="35"/>
      <c r="L6" s="2"/>
      <c r="M6" s="78"/>
      <c r="N6" s="83" t="s">
        <v>49</v>
      </c>
      <c r="O6" s="79"/>
      <c r="P6" s="80"/>
      <c r="Q6" s="80"/>
      <c r="R6" s="80"/>
      <c r="S6" s="80"/>
      <c r="T6" s="80"/>
      <c r="U6" s="80"/>
      <c r="V6" s="2"/>
    </row>
    <row r="7" spans="1:22" ht="13.8" thickBot="1" x14ac:dyDescent="0.3">
      <c r="A7" s="2"/>
      <c r="B7" s="2"/>
      <c r="C7" s="39"/>
      <c r="D7" s="40"/>
      <c r="E7" s="41"/>
      <c r="F7" s="40"/>
      <c r="G7" s="42"/>
      <c r="H7" s="40"/>
      <c r="I7" s="43"/>
      <c r="J7" s="43"/>
      <c r="K7" s="44"/>
      <c r="L7" s="2"/>
      <c r="M7" s="80"/>
      <c r="N7" s="80"/>
      <c r="O7" s="79" t="s">
        <v>67</v>
      </c>
      <c r="P7" s="80"/>
      <c r="Q7" s="80"/>
      <c r="R7" s="80"/>
      <c r="S7" s="80"/>
      <c r="T7" s="80"/>
      <c r="U7" s="80"/>
      <c r="V7" s="2"/>
    </row>
    <row r="8" spans="1:22" x14ac:dyDescent="0.25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2"/>
      <c r="M8" s="80"/>
      <c r="N8" s="80"/>
      <c r="O8" s="80"/>
      <c r="P8" s="80"/>
      <c r="Q8" s="80"/>
      <c r="R8" s="80"/>
      <c r="S8" s="80"/>
      <c r="T8" s="80"/>
      <c r="U8" s="80"/>
      <c r="V8" s="2"/>
    </row>
    <row r="9" spans="1:22" x14ac:dyDescent="0.25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2"/>
      <c r="M9" s="81" t="s">
        <v>54</v>
      </c>
      <c r="N9" s="82" t="s">
        <v>61</v>
      </c>
      <c r="O9" s="82"/>
      <c r="P9" s="82"/>
      <c r="Q9" s="82"/>
      <c r="R9" s="82"/>
      <c r="S9" s="82"/>
      <c r="T9" s="82"/>
      <c r="U9" s="82"/>
      <c r="V9" s="2"/>
    </row>
    <row r="10" spans="1:22" x14ac:dyDescent="0.25">
      <c r="A10" s="2"/>
      <c r="B10" s="2"/>
      <c r="C10" s="3"/>
      <c r="D10" s="4" t="s">
        <v>16</v>
      </c>
      <c r="E10" s="3"/>
      <c r="F10" s="3"/>
      <c r="G10" s="3"/>
      <c r="H10" s="3"/>
      <c r="I10" s="3"/>
      <c r="J10" s="3"/>
      <c r="K10" s="3"/>
      <c r="L10" s="2"/>
      <c r="M10" s="81" t="s">
        <v>55</v>
      </c>
      <c r="N10" s="82" t="s">
        <v>56</v>
      </c>
      <c r="O10" s="82"/>
      <c r="P10" s="82"/>
      <c r="Q10" s="82"/>
      <c r="R10" s="82"/>
      <c r="S10" s="82"/>
      <c r="T10" s="82"/>
      <c r="U10" s="82"/>
      <c r="V10" s="2"/>
    </row>
    <row r="11" spans="1:22" x14ac:dyDescent="0.25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2"/>
      <c r="M11" s="81"/>
      <c r="N11" s="82" t="s">
        <v>51</v>
      </c>
      <c r="O11" s="82"/>
      <c r="P11" s="82"/>
      <c r="Q11" s="82"/>
      <c r="R11" s="82"/>
      <c r="S11" s="82"/>
      <c r="T11" s="82"/>
      <c r="U11" s="82"/>
      <c r="V11" s="2"/>
    </row>
    <row r="12" spans="1:22" ht="15.75" customHeight="1" x14ac:dyDescent="0.25">
      <c r="A12" s="2"/>
      <c r="B12" s="2"/>
      <c r="C12" s="3"/>
      <c r="D12" s="5" t="s">
        <v>17</v>
      </c>
      <c r="E12" s="6" t="s">
        <v>15</v>
      </c>
      <c r="F12" s="3"/>
      <c r="G12" s="3"/>
      <c r="H12" s="3"/>
      <c r="I12" s="3"/>
      <c r="J12" s="3"/>
      <c r="K12" s="3"/>
      <c r="L12" s="2"/>
      <c r="M12" s="81"/>
      <c r="N12" s="82" t="s">
        <v>52</v>
      </c>
      <c r="O12" s="82"/>
      <c r="P12" s="82"/>
      <c r="Q12" s="82"/>
      <c r="R12" s="82"/>
      <c r="S12" s="82"/>
      <c r="T12" s="82"/>
      <c r="U12" s="82"/>
      <c r="V12" s="2"/>
    </row>
    <row r="13" spans="1:22" ht="13.5" customHeight="1" x14ac:dyDescent="0.25">
      <c r="A13" s="2"/>
      <c r="B13" s="2"/>
      <c r="C13" s="3"/>
      <c r="D13" s="5" t="s">
        <v>43</v>
      </c>
      <c r="E13" s="7">
        <v>0.08</v>
      </c>
      <c r="F13" s="3"/>
      <c r="G13" s="3"/>
      <c r="H13" s="3"/>
      <c r="I13" s="3"/>
      <c r="J13" s="3"/>
      <c r="K13" s="3"/>
      <c r="L13" s="2"/>
      <c r="M13" s="82"/>
      <c r="N13" s="82" t="s">
        <v>53</v>
      </c>
      <c r="O13" s="82"/>
      <c r="P13" s="82"/>
      <c r="Q13" s="82"/>
      <c r="R13" s="82"/>
      <c r="S13" s="82"/>
      <c r="T13" s="82"/>
      <c r="U13" s="82"/>
      <c r="V13" s="2"/>
    </row>
    <row r="14" spans="1:22" x14ac:dyDescent="0.25">
      <c r="A14" s="2"/>
      <c r="B14" s="2"/>
      <c r="C14" s="3"/>
      <c r="D14" s="5" t="s">
        <v>18</v>
      </c>
      <c r="E14" s="7">
        <v>500</v>
      </c>
      <c r="F14" s="3"/>
      <c r="G14" s="3"/>
      <c r="H14" s="3"/>
      <c r="I14" s="3"/>
      <c r="J14" s="3"/>
      <c r="K14" s="3"/>
      <c r="L14" s="2"/>
      <c r="M14" s="81" t="s">
        <v>57</v>
      </c>
      <c r="N14" s="82" t="s">
        <v>65</v>
      </c>
      <c r="O14" s="82"/>
      <c r="P14" s="82"/>
      <c r="Q14" s="82"/>
      <c r="R14" s="82"/>
      <c r="S14" s="82"/>
      <c r="T14" s="82"/>
      <c r="U14" s="82"/>
      <c r="V14" s="2"/>
    </row>
    <row r="15" spans="1:22" x14ac:dyDescent="0.25">
      <c r="A15" s="2"/>
      <c r="B15" s="2"/>
      <c r="C15" s="3"/>
      <c r="D15" s="5" t="s">
        <v>41</v>
      </c>
      <c r="E15" s="8">
        <v>100</v>
      </c>
      <c r="F15" s="3"/>
      <c r="G15" s="3"/>
      <c r="H15" s="3"/>
      <c r="I15" s="3"/>
      <c r="J15" s="3"/>
      <c r="K15" s="3"/>
      <c r="L15" s="2"/>
      <c r="M15" s="82"/>
      <c r="N15" s="82" t="s">
        <v>66</v>
      </c>
      <c r="O15" s="82"/>
      <c r="P15" s="82"/>
      <c r="Q15" s="82"/>
      <c r="R15" s="82"/>
      <c r="S15" s="82"/>
      <c r="T15" s="82"/>
      <c r="U15" s="82"/>
      <c r="V15" s="2"/>
    </row>
    <row r="16" spans="1:22" x14ac:dyDescent="0.25">
      <c r="A16" s="2"/>
      <c r="B16" s="2"/>
      <c r="C16" s="3"/>
      <c r="D16" s="5" t="s">
        <v>42</v>
      </c>
      <c r="E16" s="8">
        <v>3000</v>
      </c>
      <c r="F16" s="3"/>
      <c r="G16" s="3"/>
      <c r="H16" s="3"/>
      <c r="I16" s="3"/>
      <c r="J16" s="3"/>
      <c r="K16" s="3"/>
      <c r="L16" s="2"/>
      <c r="M16" s="81" t="s">
        <v>58</v>
      </c>
      <c r="N16" s="82" t="s">
        <v>59</v>
      </c>
      <c r="O16" s="82"/>
      <c r="P16" s="82"/>
      <c r="Q16" s="82"/>
      <c r="R16" s="82"/>
      <c r="S16" s="82"/>
      <c r="T16" s="82"/>
      <c r="U16" s="82"/>
      <c r="V16" s="2"/>
    </row>
    <row r="17" spans="1:22" x14ac:dyDescent="0.25">
      <c r="A17" s="2"/>
      <c r="B17" s="2"/>
      <c r="C17" s="3"/>
      <c r="D17" s="5" t="s">
        <v>19</v>
      </c>
      <c r="E17" s="9">
        <v>34001</v>
      </c>
      <c r="F17" s="3"/>
      <c r="G17" s="3"/>
      <c r="H17" s="3"/>
      <c r="I17" s="3"/>
      <c r="J17" s="3"/>
      <c r="K17" s="3"/>
      <c r="L17" s="2"/>
      <c r="M17" s="82"/>
      <c r="N17" s="82" t="s">
        <v>62</v>
      </c>
      <c r="O17" s="82"/>
      <c r="P17" s="82"/>
      <c r="Q17" s="82"/>
      <c r="R17" s="82"/>
      <c r="S17" s="82"/>
      <c r="T17" s="82"/>
      <c r="U17" s="82"/>
      <c r="V17" s="2"/>
    </row>
    <row r="18" spans="1:22" x14ac:dyDescent="0.25">
      <c r="A18" s="2"/>
      <c r="B18" s="2"/>
      <c r="C18" s="3"/>
      <c r="D18" s="5" t="s">
        <v>20</v>
      </c>
      <c r="E18" s="9">
        <v>36772</v>
      </c>
      <c r="F18" s="3"/>
      <c r="G18" s="3"/>
      <c r="H18" s="3"/>
      <c r="I18" s="3"/>
      <c r="J18" s="3"/>
      <c r="K18" s="3"/>
      <c r="L18" s="2"/>
      <c r="M18" s="81" t="s">
        <v>64</v>
      </c>
      <c r="N18" s="82" t="s">
        <v>63</v>
      </c>
      <c r="O18" s="82"/>
      <c r="P18" s="82"/>
      <c r="Q18" s="82"/>
      <c r="R18" s="82"/>
      <c r="S18" s="82"/>
      <c r="T18" s="82"/>
      <c r="U18" s="82"/>
      <c r="V18" s="2"/>
    </row>
    <row r="19" spans="1:22" x14ac:dyDescent="0.25">
      <c r="A19" s="2"/>
      <c r="B19" s="2"/>
      <c r="C19" s="3"/>
      <c r="D19" s="3"/>
      <c r="E19" s="67" t="str">
        <f>IF(E17&lt;Data!$B$15,"*Warning: start date &gt; Apr 1, 83","")</f>
        <v/>
      </c>
      <c r="F19" s="3"/>
      <c r="G19" s="3"/>
      <c r="H19" s="3"/>
      <c r="I19" s="3"/>
      <c r="J19" s="3"/>
      <c r="K19" s="3"/>
      <c r="L19" s="2"/>
      <c r="M19" s="81"/>
      <c r="N19" s="82" t="s">
        <v>60</v>
      </c>
      <c r="O19" s="82"/>
      <c r="P19" s="82"/>
      <c r="Q19" s="82"/>
      <c r="R19" s="82"/>
      <c r="S19" s="82"/>
      <c r="T19" s="82"/>
      <c r="U19" s="82"/>
      <c r="V19" s="2"/>
    </row>
    <row r="20" spans="1:22" x14ac:dyDescent="0.25">
      <c r="A20" s="2"/>
      <c r="B20" s="2"/>
      <c r="C20" s="3"/>
      <c r="D20" s="4" t="s">
        <v>21</v>
      </c>
      <c r="E20" s="67" t="str">
        <f>IF(E18&gt;Data!$B$4441,"*Warning: end date &lt; Nov 7,00","")</f>
        <v/>
      </c>
      <c r="F20" s="3"/>
      <c r="G20" s="3"/>
      <c r="H20" s="3"/>
      <c r="I20" s="3"/>
      <c r="J20" s="3"/>
      <c r="K20" s="3"/>
      <c r="L20" s="2"/>
      <c r="M20" s="81"/>
      <c r="N20" s="82"/>
      <c r="O20" s="82"/>
      <c r="P20" s="82"/>
      <c r="Q20" s="82"/>
      <c r="R20" s="82"/>
      <c r="S20" s="82"/>
      <c r="T20" s="82"/>
      <c r="U20" s="82"/>
      <c r="V20" s="2"/>
    </row>
    <row r="21" spans="1:22" x14ac:dyDescent="0.25">
      <c r="A21" s="2"/>
      <c r="B21" s="2"/>
      <c r="C21" s="3"/>
      <c r="D21" s="3"/>
      <c r="E21" s="3"/>
      <c r="F21" s="3"/>
      <c r="G21" s="3"/>
      <c r="H21" s="3"/>
      <c r="I21" s="3"/>
      <c r="J21" s="3"/>
      <c r="K21" s="3"/>
      <c r="L21" s="2"/>
      <c r="M21" s="80"/>
      <c r="N21" s="80"/>
      <c r="O21" s="80"/>
      <c r="P21" s="80"/>
      <c r="Q21" s="80"/>
      <c r="R21" s="80"/>
      <c r="S21" s="80"/>
      <c r="T21" s="80"/>
      <c r="U21" s="80"/>
      <c r="V21" s="2"/>
    </row>
    <row r="22" spans="1:22" x14ac:dyDescent="0.25">
      <c r="A22" s="2"/>
      <c r="B22" s="2"/>
      <c r="C22" s="3"/>
      <c r="D22" s="5" t="s">
        <v>44</v>
      </c>
      <c r="E22" s="10">
        <f ca="1">Data!P7</f>
        <v>3338952.9381828308</v>
      </c>
      <c r="F22" s="76"/>
      <c r="G22" s="3"/>
      <c r="H22" s="3"/>
      <c r="I22" s="3"/>
      <c r="J22" s="3"/>
      <c r="K22" s="3"/>
      <c r="L22" s="2"/>
      <c r="M22" s="80"/>
      <c r="N22" s="80"/>
      <c r="O22" s="80"/>
      <c r="P22" s="80"/>
      <c r="Q22" s="80"/>
      <c r="R22" s="80"/>
      <c r="S22" s="80"/>
      <c r="T22" s="80"/>
      <c r="U22" s="80"/>
      <c r="V22" s="2"/>
    </row>
    <row r="23" spans="1:22" x14ac:dyDescent="0.25">
      <c r="A23" s="2"/>
      <c r="B23" s="2"/>
      <c r="C23" s="3"/>
      <c r="D23" s="5" t="s">
        <v>69</v>
      </c>
      <c r="E23" s="10">
        <f>Data!$S$7</f>
        <v>-30124.013614654541</v>
      </c>
      <c r="F23" s="69"/>
      <c r="G23" s="3"/>
      <c r="H23" s="3"/>
      <c r="I23" s="3"/>
      <c r="J23" s="3"/>
      <c r="K23" s="3"/>
      <c r="L23" s="2"/>
      <c r="M23" s="80"/>
      <c r="N23" s="80"/>
      <c r="O23" s="80"/>
      <c r="P23" s="80"/>
      <c r="Q23" s="80"/>
      <c r="R23" s="80"/>
      <c r="S23" s="80"/>
      <c r="T23" s="80"/>
      <c r="U23" s="80"/>
      <c r="V23" s="2"/>
    </row>
    <row r="24" spans="1:22" x14ac:dyDescent="0.25">
      <c r="A24" s="2"/>
      <c r="B24" s="2"/>
      <c r="C24" s="3"/>
      <c r="D24" s="5" t="s">
        <v>45</v>
      </c>
      <c r="E24" s="10">
        <f ca="1">Data!$Q$7</f>
        <v>5049.0031051635742</v>
      </c>
      <c r="F24" s="69"/>
      <c r="G24" s="3"/>
      <c r="H24" s="3"/>
      <c r="I24" s="3"/>
      <c r="J24" s="3"/>
      <c r="K24" s="3"/>
      <c r="L24" s="2"/>
      <c r="M24" s="80"/>
      <c r="N24" s="80"/>
      <c r="O24" s="80"/>
      <c r="P24" s="80"/>
      <c r="Q24" s="80"/>
      <c r="R24" s="80"/>
      <c r="S24" s="80"/>
      <c r="T24" s="80"/>
      <c r="U24" s="80"/>
      <c r="V24" s="2"/>
    </row>
    <row r="25" spans="1:22" x14ac:dyDescent="0.25">
      <c r="A25" s="2"/>
      <c r="B25" s="2"/>
      <c r="C25" s="3"/>
      <c r="D25" s="5" t="s">
        <v>46</v>
      </c>
      <c r="E25" s="10">
        <f ca="1">Data!$R$7</f>
        <v>-13221.998977661133</v>
      </c>
      <c r="F25" s="3"/>
      <c r="G25" s="3"/>
      <c r="H25" s="3"/>
      <c r="I25" s="3"/>
      <c r="J25" s="3"/>
      <c r="K25" s="3"/>
      <c r="L25" s="2"/>
      <c r="M25" s="80"/>
      <c r="N25" s="80"/>
      <c r="O25" s="80"/>
      <c r="P25" s="80"/>
      <c r="Q25" s="80"/>
      <c r="R25" s="80"/>
      <c r="S25" s="80"/>
      <c r="T25" s="80"/>
      <c r="U25" s="80"/>
      <c r="V25" s="2"/>
    </row>
    <row r="26" spans="1:22" x14ac:dyDescent="0.25">
      <c r="A26" s="2"/>
      <c r="B26" s="2"/>
      <c r="C26" s="3"/>
      <c r="D26" s="5" t="s">
        <v>50</v>
      </c>
      <c r="E26" s="77">
        <f ca="1">E22/(E18-E17)</f>
        <v>1204.9631678754351</v>
      </c>
      <c r="F26" s="3"/>
      <c r="G26" s="3"/>
      <c r="H26" s="3"/>
      <c r="I26" s="3"/>
      <c r="J26" s="3"/>
      <c r="K26" s="3"/>
      <c r="L26" s="2"/>
      <c r="M26" s="80"/>
      <c r="N26" s="80"/>
      <c r="O26" s="80"/>
      <c r="P26" s="80"/>
      <c r="Q26" s="80"/>
      <c r="R26" s="80"/>
      <c r="S26" s="80"/>
      <c r="T26" s="80"/>
      <c r="U26" s="80"/>
      <c r="V26" s="2"/>
    </row>
    <row r="27" spans="1:22" x14ac:dyDescent="0.25">
      <c r="A27" s="2"/>
      <c r="B27" s="2"/>
      <c r="C27" s="3"/>
      <c r="D27" s="3"/>
      <c r="E27" s="3"/>
      <c r="F27" s="3"/>
      <c r="G27" s="3"/>
      <c r="H27" s="3"/>
      <c r="I27" s="3"/>
      <c r="J27" s="3"/>
      <c r="K27" s="3"/>
      <c r="L27" s="2"/>
      <c r="M27" s="80"/>
      <c r="N27" s="80"/>
      <c r="O27" s="80"/>
      <c r="P27" s="80"/>
      <c r="Q27" s="80"/>
      <c r="R27" s="80"/>
      <c r="S27" s="80"/>
      <c r="T27" s="80"/>
      <c r="U27" s="80"/>
      <c r="V27" s="2"/>
    </row>
    <row r="28" spans="1:22" x14ac:dyDescent="0.25">
      <c r="A28" s="2"/>
      <c r="B28" s="2"/>
      <c r="C28" s="3"/>
      <c r="D28" s="3"/>
      <c r="E28" s="3"/>
      <c r="F28" s="3"/>
      <c r="G28" s="3"/>
      <c r="H28" s="3"/>
      <c r="I28" s="3"/>
      <c r="J28" s="3"/>
      <c r="K28" s="3"/>
      <c r="L28" s="2"/>
      <c r="M28" s="84"/>
      <c r="N28" s="80"/>
      <c r="O28" s="80"/>
      <c r="P28" s="80"/>
      <c r="Q28" s="80"/>
      <c r="R28" s="80"/>
      <c r="S28" s="80"/>
      <c r="T28" s="80"/>
      <c r="U28" s="80"/>
      <c r="V28" s="2"/>
    </row>
    <row r="29" spans="1:22" ht="33" customHeight="1" x14ac:dyDescent="0.25">
      <c r="A29" s="2"/>
      <c r="B29" s="2"/>
      <c r="C29" s="3"/>
      <c r="D29" s="3"/>
      <c r="E29" s="3"/>
      <c r="F29" s="3"/>
      <c r="G29" s="3"/>
      <c r="H29" s="3"/>
      <c r="I29" s="3"/>
      <c r="J29" s="3"/>
      <c r="K29" s="3"/>
      <c r="L29" s="2"/>
      <c r="M29" s="80"/>
      <c r="N29" s="80"/>
      <c r="O29" s="80"/>
      <c r="P29" s="80"/>
      <c r="Q29" s="80"/>
      <c r="R29" s="80"/>
      <c r="S29" s="80"/>
      <c r="T29" s="80"/>
      <c r="U29" s="80"/>
      <c r="V29" s="2"/>
    </row>
    <row r="30" spans="1:2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</sheetData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Button 11">
              <controlPr defaultSize="0" autoFill="0" autoPict="0" macro="[0]!Macro3">
                <anchor moveWithCells="1" sizeWithCells="1">
                  <from>
                    <xdr:col>2</xdr:col>
                    <xdr:colOff>594360</xdr:colOff>
                    <xdr:row>26</xdr:row>
                    <xdr:rowOff>129540</xdr:rowOff>
                  </from>
                  <to>
                    <xdr:col>5</xdr:col>
                    <xdr:colOff>22860</xdr:colOff>
                    <xdr:row>28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4441"/>
  <sheetViews>
    <sheetView workbookViewId="0">
      <pane ySplit="12" topLeftCell="A4279" activePane="bottomLeft" state="frozen"/>
      <selection activeCell="G1" sqref="G1"/>
      <selection pane="bottomLeft" activeCell="O10" sqref="O10"/>
    </sheetView>
  </sheetViews>
  <sheetFormatPr defaultRowHeight="13.2" x14ac:dyDescent="0.25"/>
  <cols>
    <col min="1" max="1" width="10.33203125" customWidth="1"/>
    <col min="2" max="3" width="14.109375" customWidth="1"/>
    <col min="4" max="4" width="22.33203125" customWidth="1"/>
    <col min="5" max="5" width="11.44140625" customWidth="1"/>
    <col min="6" max="6" width="13" customWidth="1"/>
    <col min="7" max="7" width="14" customWidth="1"/>
    <col min="11" max="11" width="17" customWidth="1"/>
    <col min="13" max="13" width="13.5546875" customWidth="1"/>
    <col min="14" max="14" width="17.44140625" customWidth="1"/>
    <col min="15" max="15" width="10.109375" bestFit="1" customWidth="1"/>
    <col min="16" max="16" width="12.88671875" customWidth="1"/>
    <col min="17" max="17" width="14.33203125" customWidth="1"/>
    <col min="18" max="18" width="14.88671875" customWidth="1"/>
    <col min="19" max="19" width="11.109375" customWidth="1"/>
  </cols>
  <sheetData>
    <row r="1" spans="1:19" x14ac:dyDescent="0.25">
      <c r="B1" t="s">
        <v>0</v>
      </c>
      <c r="D1" t="s">
        <v>1</v>
      </c>
    </row>
    <row r="2" spans="1:19" x14ac:dyDescent="0.25">
      <c r="B2" t="s">
        <v>2</v>
      </c>
      <c r="D2" t="s">
        <v>3</v>
      </c>
      <c r="E2" t="s">
        <v>4</v>
      </c>
      <c r="F2" t="s">
        <v>5</v>
      </c>
    </row>
    <row r="5" spans="1:19" x14ac:dyDescent="0.25">
      <c r="C5" t="s">
        <v>24</v>
      </c>
      <c r="D5">
        <f>VLOOKUP(Summary!E17,$B$14:$C$4441,2)+1</f>
        <v>2494</v>
      </c>
    </row>
    <row r="6" spans="1:19" ht="13.8" thickBot="1" x14ac:dyDescent="0.3">
      <c r="C6" t="s">
        <v>23</v>
      </c>
      <c r="D6">
        <f>VLOOKUP(Summary!E18,$B$14:$C$4441,2)</f>
        <v>4395</v>
      </c>
      <c r="P6" t="s">
        <v>29</v>
      </c>
      <c r="Q6" t="s">
        <v>40</v>
      </c>
      <c r="R6" t="s">
        <v>39</v>
      </c>
      <c r="S6" t="s">
        <v>68</v>
      </c>
    </row>
    <row r="7" spans="1:19" ht="13.8" thickBot="1" x14ac:dyDescent="0.3">
      <c r="C7" t="s">
        <v>30</v>
      </c>
      <c r="D7" s="29" t="str">
        <f>CONCATENATE("P",D5,":P",D6)</f>
        <v>P2494:P4395</v>
      </c>
      <c r="P7" s="68">
        <f ca="1">SUM(INDIRECT(D7))</f>
        <v>3338952.9381828308</v>
      </c>
      <c r="Q7" s="70">
        <f ca="1">IF(MAX(INDIRECT(D7))&lt;0,0,MAX(INDIRECT(D7)))</f>
        <v>5049.0031051635742</v>
      </c>
      <c r="R7" s="71">
        <f ca="1">IF(MIN(INDIRECT(D7))&gt;0,0,MIN(INDIRECT(D7)))</f>
        <v>-13221.998977661133</v>
      </c>
      <c r="S7" s="70">
        <f>SUM(Q15:Q4441)</f>
        <v>-30124.013614654541</v>
      </c>
    </row>
    <row r="8" spans="1:19" x14ac:dyDescent="0.25">
      <c r="C8" t="s">
        <v>31</v>
      </c>
      <c r="D8" s="29" t="str">
        <f>CONCATENATE("g",D5,":g",D6)</f>
        <v>g2494:g4395</v>
      </c>
      <c r="P8" s="31"/>
    </row>
    <row r="9" spans="1:19" x14ac:dyDescent="0.25">
      <c r="C9" t="s">
        <v>32</v>
      </c>
      <c r="D9" s="29" t="str">
        <f>CONCATENATE("=Data!R",D5,"C2:R",D6,"C2")</f>
        <v>=Data!R2494C2:R4395C2</v>
      </c>
      <c r="P9" s="31"/>
    </row>
    <row r="10" spans="1:19" x14ac:dyDescent="0.25">
      <c r="C10" t="s">
        <v>47</v>
      </c>
      <c r="D10" t="str">
        <f>CONCATENATE("n",D5,":n",D6)</f>
        <v>n2494:n4395</v>
      </c>
      <c r="P10" s="85">
        <f>SUM(P469:P4441)</f>
        <v>3338952.9381828308</v>
      </c>
    </row>
    <row r="12" spans="1:19" ht="26.4" x14ac:dyDescent="0.25">
      <c r="D12" t="s">
        <v>2</v>
      </c>
      <c r="E12" t="s">
        <v>3</v>
      </c>
      <c r="F12" t="s">
        <v>4</v>
      </c>
      <c r="G12" t="s">
        <v>5</v>
      </c>
      <c r="H12" t="s">
        <v>2</v>
      </c>
      <c r="I12" t="s">
        <v>3</v>
      </c>
      <c r="J12" t="s">
        <v>4</v>
      </c>
      <c r="K12" t="s">
        <v>5</v>
      </c>
      <c r="L12" t="s">
        <v>26</v>
      </c>
      <c r="M12" t="s">
        <v>33</v>
      </c>
      <c r="N12" s="72" t="s">
        <v>48</v>
      </c>
      <c r="O12" t="s">
        <v>28</v>
      </c>
      <c r="P12" t="s">
        <v>29</v>
      </c>
      <c r="Q12" t="s">
        <v>68</v>
      </c>
    </row>
    <row r="13" spans="1:19" x14ac:dyDescent="0.25">
      <c r="A13" t="s">
        <v>25</v>
      </c>
      <c r="B13" s="21" t="s">
        <v>6</v>
      </c>
      <c r="C13" s="22" t="s">
        <v>22</v>
      </c>
      <c r="D13" s="15" t="s">
        <v>7</v>
      </c>
      <c r="E13" s="16" t="s">
        <v>8</v>
      </c>
      <c r="F13" s="16" t="s">
        <v>9</v>
      </c>
      <c r="G13" s="19" t="s">
        <v>10</v>
      </c>
      <c r="H13" s="20" t="s">
        <v>11</v>
      </c>
      <c r="I13" s="17" t="s">
        <v>12</v>
      </c>
      <c r="J13" s="17" t="s">
        <v>13</v>
      </c>
      <c r="K13" s="18" t="s">
        <v>14</v>
      </c>
      <c r="L13" s="30" t="s">
        <v>27</v>
      </c>
      <c r="M13" s="30"/>
    </row>
    <row r="14" spans="1:19" x14ac:dyDescent="0.25">
      <c r="A14" s="32">
        <f>VLOOKUP(B14,'Expiration Dates'!$C$40:$J$272,8)</f>
        <v>30396</v>
      </c>
      <c r="B14" s="1">
        <v>30405</v>
      </c>
      <c r="C14">
        <f>ROW(B14)</f>
        <v>14</v>
      </c>
      <c r="D14" s="25">
        <v>29.010000228881836</v>
      </c>
      <c r="E14" s="26">
        <v>29.559999465942383</v>
      </c>
      <c r="F14" s="26">
        <v>29.010000228881836</v>
      </c>
      <c r="G14" s="23">
        <v>29.399999618530273</v>
      </c>
      <c r="H14" s="11">
        <v>29.100000381469727</v>
      </c>
      <c r="I14" s="12">
        <v>29.399999618530273</v>
      </c>
      <c r="J14" s="12">
        <v>29.100000381469727</v>
      </c>
      <c r="K14" s="23">
        <v>29.350000381469727</v>
      </c>
      <c r="L14">
        <f>IF(A14=B14,1,0)</f>
        <v>0</v>
      </c>
      <c r="N14">
        <v>0</v>
      </c>
      <c r="O14">
        <v>0</v>
      </c>
    </row>
    <row r="15" spans="1:19" x14ac:dyDescent="0.25">
      <c r="A15" s="32">
        <f>VLOOKUP(B15,'Expiration Dates'!$C$40:$J$272,8)</f>
        <v>30396</v>
      </c>
      <c r="B15" s="1">
        <v>30406</v>
      </c>
      <c r="C15">
        <f t="shared" ref="C15:C78" si="0">ROW(B15)</f>
        <v>15</v>
      </c>
      <c r="D15" s="27">
        <v>29.399999618530273</v>
      </c>
      <c r="E15" s="28">
        <v>29.600000381469727</v>
      </c>
      <c r="F15" s="28">
        <v>29.25</v>
      </c>
      <c r="G15" s="24">
        <v>29.290000915527344</v>
      </c>
      <c r="H15" s="13">
        <v>29.299999237060547</v>
      </c>
      <c r="I15" s="14">
        <v>29.299999237060547</v>
      </c>
      <c r="J15" s="14">
        <v>29.120000839233398</v>
      </c>
      <c r="K15" s="24">
        <v>29.239999771118164</v>
      </c>
      <c r="L15">
        <f t="shared" ref="L15:L78" si="1">IF(A15=B15,1,0)</f>
        <v>0</v>
      </c>
      <c r="M15">
        <f>IF(AND(B15&gt;Summary!$E$17,B15&lt;Summary!$E$18),1,0)</f>
        <v>0</v>
      </c>
      <c r="N15">
        <f>IF(M15=1,oneday(G14,G15,K15,L15,Summary!$E$13/2,Data!N14,Data!O14,Summary!$E$15,Summary!$E$14,Summary!$E$16,1),0)</f>
        <v>0</v>
      </c>
      <c r="O15" s="31">
        <f>IF(M15=1,oneday(G14,G15,K15,L15,Summary!$E$13/2,Data!N14,Data!O14,Summary!$E$15,Summary!$E$14,Summary!$E$16,2),0)</f>
        <v>0</v>
      </c>
      <c r="P15" s="31">
        <f>IF(M15=1,O15-O14,0)</f>
        <v>0</v>
      </c>
      <c r="Q15" s="31">
        <f>IF(M15=1,oneday(G14,G15,K15,L15,Summary!$E$13/2,Data!N14,Data!O14,Summary!$E$15,Summary!$E$14,Summary!$E$16,3),0)</f>
        <v>0</v>
      </c>
    </row>
    <row r="16" spans="1:19" x14ac:dyDescent="0.25">
      <c r="A16" s="32">
        <f>VLOOKUP(B16,'Expiration Dates'!$C$40:$J$272,8)</f>
        <v>30427</v>
      </c>
      <c r="B16" s="1">
        <v>30410</v>
      </c>
      <c r="C16">
        <f t="shared" si="0"/>
        <v>16</v>
      </c>
      <c r="D16" s="27">
        <v>29.299999237060547</v>
      </c>
      <c r="E16" s="28">
        <v>29.700000762939453</v>
      </c>
      <c r="F16" s="28">
        <v>29.290000915527344</v>
      </c>
      <c r="G16" s="24">
        <v>29.440000534057617</v>
      </c>
      <c r="H16" s="13">
        <v>29.229999542236328</v>
      </c>
      <c r="I16" s="14">
        <v>29.399999618530273</v>
      </c>
      <c r="J16" s="14">
        <v>29.229999542236328</v>
      </c>
      <c r="K16" s="24">
        <v>29.25</v>
      </c>
      <c r="L16">
        <f t="shared" si="1"/>
        <v>0</v>
      </c>
      <c r="M16">
        <f>IF(AND(B16&gt;Summary!$E$17,B16&lt;Summary!$E$18),1,0)</f>
        <v>0</v>
      </c>
      <c r="N16">
        <f>IF(M16=1,oneday(G15,G16,K16,L16,Summary!$E$13/2,Data!N15,Data!O15,Summary!$E$15,Summary!$E$14,Summary!$E$16,1),0)</f>
        <v>0</v>
      </c>
      <c r="O16" s="31">
        <f>IF(M16=1,oneday(G15,G16,K16,L16,Summary!$E$13/2,Data!N15,Data!O15,Summary!$E$15,Summary!$E$14,Summary!$E$16,2),0)</f>
        <v>0</v>
      </c>
      <c r="P16" s="31">
        <f t="shared" ref="P16:P79" si="2">IF(M16=1,O16-O15,0)</f>
        <v>0</v>
      </c>
      <c r="Q16" s="31">
        <f>IF(M16=1,oneday(G15,G16,K16,L16,Summary!$E$13/2,Data!N15,Data!O15,Summary!$E$15,Summary!$E$14,Summary!$E$16,3),0)</f>
        <v>0</v>
      </c>
    </row>
    <row r="17" spans="1:17" x14ac:dyDescent="0.25">
      <c r="A17" s="32">
        <f>VLOOKUP(B17,'Expiration Dates'!$C$40:$J$272,8)</f>
        <v>30427</v>
      </c>
      <c r="B17" s="1">
        <v>30411</v>
      </c>
      <c r="C17">
        <f t="shared" si="0"/>
        <v>17</v>
      </c>
      <c r="D17" s="27">
        <v>29.5</v>
      </c>
      <c r="E17" s="28">
        <v>29.799999237060547</v>
      </c>
      <c r="F17" s="28">
        <v>29.5</v>
      </c>
      <c r="G17" s="24">
        <v>29.709999084472656</v>
      </c>
      <c r="H17" s="13">
        <v>29.399999618530273</v>
      </c>
      <c r="I17" s="14">
        <v>29.700000762939453</v>
      </c>
      <c r="J17" s="14">
        <v>29.399999618530273</v>
      </c>
      <c r="K17" s="24">
        <v>29.540000915527344</v>
      </c>
      <c r="L17">
        <f t="shared" si="1"/>
        <v>0</v>
      </c>
      <c r="M17">
        <f>IF(AND(B17&gt;Summary!$E$17,B17&lt;Summary!$E$18),1,0)</f>
        <v>0</v>
      </c>
      <c r="N17">
        <f>IF(M17=1,oneday(G16,G17,K17,L17,Summary!$E$13/2,Data!N16,Data!O16,Summary!$E$15,Summary!$E$14,Summary!$E$16,1),0)</f>
        <v>0</v>
      </c>
      <c r="O17" s="31">
        <f>IF(M17=1,oneday(G16,G17,K17,L17,Summary!$E$13/2,Data!N16,Data!O16,Summary!$E$15,Summary!$E$14,Summary!$E$16,2),0)</f>
        <v>0</v>
      </c>
      <c r="P17" s="31">
        <f t="shared" si="2"/>
        <v>0</v>
      </c>
      <c r="Q17" s="31">
        <f>IF(M17=1,oneday(G16,G17,K17,L17,Summary!$E$13/2,Data!N16,Data!O16,Summary!$E$15,Summary!$E$14,Summary!$E$16,3),0)</f>
        <v>0</v>
      </c>
    </row>
    <row r="18" spans="1:17" x14ac:dyDescent="0.25">
      <c r="A18" s="32">
        <f>VLOOKUP(B18,'Expiration Dates'!$C$40:$J$272,8)</f>
        <v>30427</v>
      </c>
      <c r="B18" s="1">
        <v>30412</v>
      </c>
      <c r="C18">
        <f t="shared" si="0"/>
        <v>18</v>
      </c>
      <c r="D18" s="27">
        <v>29.899999618530273</v>
      </c>
      <c r="E18" s="28">
        <v>29.920000076293945</v>
      </c>
      <c r="F18" s="28">
        <v>29.649999618530273</v>
      </c>
      <c r="G18" s="24">
        <v>29.899999618530273</v>
      </c>
      <c r="H18" s="13">
        <v>29.700000762939453</v>
      </c>
      <c r="I18" s="14">
        <v>29.850000381469727</v>
      </c>
      <c r="J18" s="14">
        <v>29.5</v>
      </c>
      <c r="K18" s="24">
        <v>29.680000305175781</v>
      </c>
      <c r="L18">
        <f t="shared" si="1"/>
        <v>0</v>
      </c>
      <c r="M18">
        <f>IF(AND(B18&gt;Summary!$E$17,B18&lt;Summary!$E$18),1,0)</f>
        <v>0</v>
      </c>
      <c r="N18">
        <f>IF(M18=1,oneday(G17,G18,K18,L18,Summary!$E$13/2,Data!N17,Data!O17,Summary!$E$15,Summary!$E$14,Summary!$E$16,1),0)</f>
        <v>0</v>
      </c>
      <c r="O18" s="31">
        <f>IF(M18=1,oneday(G17,G18,K18,L18,Summary!$E$13/2,Data!N17,Data!O17,Summary!$E$15,Summary!$E$14,Summary!$E$16,2),0)</f>
        <v>0</v>
      </c>
      <c r="P18" s="31">
        <f t="shared" si="2"/>
        <v>0</v>
      </c>
      <c r="Q18" s="31">
        <f>IF(M18=1,oneday(G17,G18,K18,L18,Summary!$E$13/2,Data!N17,Data!O17,Summary!$E$15,Summary!$E$14,Summary!$E$16,3),0)</f>
        <v>0</v>
      </c>
    </row>
    <row r="19" spans="1:17" x14ac:dyDescent="0.25">
      <c r="A19" s="32">
        <f>VLOOKUP(B19,'Expiration Dates'!$C$40:$J$272,8)</f>
        <v>30427</v>
      </c>
      <c r="B19" s="1">
        <v>30413</v>
      </c>
      <c r="C19">
        <f t="shared" si="0"/>
        <v>19</v>
      </c>
      <c r="D19" s="27">
        <v>29.899999618530273</v>
      </c>
      <c r="E19" s="28">
        <v>30.200000762939453</v>
      </c>
      <c r="F19" s="28">
        <v>29.860000610351563</v>
      </c>
      <c r="G19" s="24">
        <v>30.170000076293945</v>
      </c>
      <c r="H19" s="13">
        <v>29.799999237060547</v>
      </c>
      <c r="I19" s="14">
        <v>30.049999237060547</v>
      </c>
      <c r="J19" s="14">
        <v>29.709999084472656</v>
      </c>
      <c r="K19" s="24">
        <v>30.049999237060547</v>
      </c>
      <c r="L19">
        <f t="shared" si="1"/>
        <v>0</v>
      </c>
      <c r="M19">
        <f>IF(AND(B19&gt;Summary!$E$17,B19&lt;Summary!$E$18),1,0)</f>
        <v>0</v>
      </c>
      <c r="N19">
        <f>IF(M19=1,oneday(G18,G19,K19,L19,Summary!$E$13/2,Data!N18,Data!O18,Summary!$E$15,Summary!$E$14,Summary!$E$16,1),0)</f>
        <v>0</v>
      </c>
      <c r="O19" s="31">
        <f>IF(M19=1,oneday(G18,G19,K19,L19,Summary!$E$13/2,Data!N18,Data!O18,Summary!$E$15,Summary!$E$14,Summary!$E$16,2),0)</f>
        <v>0</v>
      </c>
      <c r="P19" s="31">
        <f t="shared" si="2"/>
        <v>0</v>
      </c>
      <c r="Q19" s="31">
        <f>IF(M19=1,oneday(G18,G19,K19,L19,Summary!$E$13/2,Data!N18,Data!O18,Summary!$E$15,Summary!$E$14,Summary!$E$16,3),0)</f>
        <v>0</v>
      </c>
    </row>
    <row r="20" spans="1:17" x14ac:dyDescent="0.25">
      <c r="A20" s="32">
        <f>VLOOKUP(B20,'Expiration Dates'!$C$40:$J$272,8)</f>
        <v>30427</v>
      </c>
      <c r="B20" s="1">
        <v>30414</v>
      </c>
      <c r="C20">
        <f t="shared" si="0"/>
        <v>20</v>
      </c>
      <c r="D20" s="27">
        <v>30.649999618530273</v>
      </c>
      <c r="E20" s="28">
        <v>30.649999618530273</v>
      </c>
      <c r="F20" s="28">
        <v>30.25</v>
      </c>
      <c r="G20" s="24">
        <v>30.379999160766602</v>
      </c>
      <c r="H20" s="13">
        <v>30.450000762939453</v>
      </c>
      <c r="I20" s="14">
        <v>30.5</v>
      </c>
      <c r="J20" s="14">
        <v>30.100000381469727</v>
      </c>
      <c r="K20" s="24">
        <v>30.299999237060547</v>
      </c>
      <c r="L20">
        <f t="shared" si="1"/>
        <v>0</v>
      </c>
      <c r="M20">
        <f>IF(AND(B20&gt;Summary!$E$17,B20&lt;Summary!$E$18),1,0)</f>
        <v>0</v>
      </c>
      <c r="N20">
        <f>IF(M20=1,oneday(G19,G20,K20,L20,Summary!$E$13/2,Data!N19,Data!O19,Summary!$E$15,Summary!$E$14,Summary!$E$16,1),0)</f>
        <v>0</v>
      </c>
      <c r="O20" s="31">
        <f>IF(M20=1,oneday(G19,G20,K20,L20,Summary!$E$13/2,Data!N19,Data!O19,Summary!$E$15,Summary!$E$14,Summary!$E$16,2),0)</f>
        <v>0</v>
      </c>
      <c r="P20" s="31">
        <f t="shared" si="2"/>
        <v>0</v>
      </c>
      <c r="Q20" s="31">
        <f>IF(M20=1,oneday(G19,G20,K20,L20,Summary!$E$13/2,Data!N19,Data!O19,Summary!$E$15,Summary!$E$14,Summary!$E$16,3),0)</f>
        <v>0</v>
      </c>
    </row>
    <row r="21" spans="1:17" x14ac:dyDescent="0.25">
      <c r="A21" s="32">
        <f>VLOOKUP(B21,'Expiration Dates'!$C$40:$J$272,8)</f>
        <v>30427</v>
      </c>
      <c r="B21" s="1">
        <v>30417</v>
      </c>
      <c r="C21">
        <f t="shared" si="0"/>
        <v>21</v>
      </c>
      <c r="D21" s="27">
        <v>30.399999618530273</v>
      </c>
      <c r="E21" s="28">
        <v>30.409999847412109</v>
      </c>
      <c r="F21" s="28">
        <v>30</v>
      </c>
      <c r="G21" s="24">
        <v>30.260000228881836</v>
      </c>
      <c r="H21" s="13">
        <v>30.350000381469727</v>
      </c>
      <c r="I21" s="14">
        <v>30.350000381469727</v>
      </c>
      <c r="J21" s="14">
        <v>29.899999618530273</v>
      </c>
      <c r="K21" s="24">
        <v>30.149999618530273</v>
      </c>
      <c r="L21">
        <f t="shared" si="1"/>
        <v>0</v>
      </c>
      <c r="M21">
        <f>IF(AND(B21&gt;Summary!$E$17,B21&lt;Summary!$E$18),1,0)</f>
        <v>0</v>
      </c>
      <c r="N21">
        <f>IF(M21=1,oneday(G20,G21,K21,L21,Summary!$E$13/2,Data!N20,Data!O20,Summary!$E$15,Summary!$E$14,Summary!$E$16,1),0)</f>
        <v>0</v>
      </c>
      <c r="O21" s="31">
        <f>IF(M21=1,oneday(G20,G21,K21,L21,Summary!$E$13/2,Data!N20,Data!O20,Summary!$E$15,Summary!$E$14,Summary!$E$16,2),0)</f>
        <v>0</v>
      </c>
      <c r="P21" s="31">
        <f t="shared" si="2"/>
        <v>0</v>
      </c>
      <c r="Q21" s="31">
        <f>IF(M21=1,oneday(G20,G21,K21,L21,Summary!$E$13/2,Data!N20,Data!O20,Summary!$E$15,Summary!$E$14,Summary!$E$16,3),0)</f>
        <v>0</v>
      </c>
    </row>
    <row r="22" spans="1:17" x14ac:dyDescent="0.25">
      <c r="A22" s="32">
        <f>VLOOKUP(B22,'Expiration Dates'!$C$40:$J$272,8)</f>
        <v>30427</v>
      </c>
      <c r="B22" s="1">
        <v>30418</v>
      </c>
      <c r="C22">
        <f t="shared" si="0"/>
        <v>22</v>
      </c>
      <c r="D22" s="27">
        <v>30.5</v>
      </c>
      <c r="E22" s="28">
        <v>31</v>
      </c>
      <c r="F22" s="28">
        <v>30.5</v>
      </c>
      <c r="G22" s="24">
        <v>30.829999923706055</v>
      </c>
      <c r="H22" s="13">
        <v>30.350000381469727</v>
      </c>
      <c r="I22" s="14">
        <v>30.850000381469727</v>
      </c>
      <c r="J22" s="14">
        <v>30.350000381469727</v>
      </c>
      <c r="K22" s="24">
        <v>30.799999237060547</v>
      </c>
      <c r="L22">
        <f t="shared" si="1"/>
        <v>0</v>
      </c>
      <c r="M22">
        <f>IF(AND(B22&gt;Summary!$E$17,B22&lt;Summary!$E$18),1,0)</f>
        <v>0</v>
      </c>
      <c r="N22">
        <f>IF(M22=1,oneday(G21,G22,K22,L22,Summary!$E$13/2,Data!N21,Data!O21,Summary!$E$15,Summary!$E$14,Summary!$E$16,1),0)</f>
        <v>0</v>
      </c>
      <c r="O22" s="31">
        <f>IF(M22=1,oneday(G21,G22,K22,L22,Summary!$E$13/2,Data!N21,Data!O21,Summary!$E$15,Summary!$E$14,Summary!$E$16,2),0)</f>
        <v>0</v>
      </c>
      <c r="P22" s="31">
        <f t="shared" si="2"/>
        <v>0</v>
      </c>
      <c r="Q22" s="31">
        <f>IF(M22=1,oneday(G21,G22,K22,L22,Summary!$E$13/2,Data!N21,Data!O21,Summary!$E$15,Summary!$E$14,Summary!$E$16,3),0)</f>
        <v>0</v>
      </c>
    </row>
    <row r="23" spans="1:17" x14ac:dyDescent="0.25">
      <c r="A23" s="32">
        <f>VLOOKUP(B23,'Expiration Dates'!$C$40:$J$272,8)</f>
        <v>30427</v>
      </c>
      <c r="B23" s="1">
        <v>30419</v>
      </c>
      <c r="C23">
        <f t="shared" si="0"/>
        <v>23</v>
      </c>
      <c r="D23" s="27">
        <v>30.600000381469727</v>
      </c>
      <c r="E23" s="28">
        <v>30.950000762939453</v>
      </c>
      <c r="F23" s="28">
        <v>30.600000381469727</v>
      </c>
      <c r="G23" s="24">
        <v>30.819999694824219</v>
      </c>
      <c r="H23" s="13">
        <v>30.549999237060547</v>
      </c>
      <c r="I23" s="14">
        <v>30.950000762939453</v>
      </c>
      <c r="J23" s="14">
        <v>30.549999237060547</v>
      </c>
      <c r="K23" s="24">
        <v>30.729999542236328</v>
      </c>
      <c r="L23">
        <f t="shared" si="1"/>
        <v>0</v>
      </c>
      <c r="M23">
        <f>IF(AND(B23&gt;Summary!$E$17,B23&lt;Summary!$E$18),1,0)</f>
        <v>0</v>
      </c>
      <c r="N23">
        <f>IF(M23=1,oneday(G22,G23,K23,L23,Summary!$E$13/2,Data!N22,Data!O22,Summary!$E$15,Summary!$E$14,Summary!$E$16,1),0)</f>
        <v>0</v>
      </c>
      <c r="O23" s="31">
        <f>IF(M23=1,oneday(G22,G23,K23,L23,Summary!$E$13/2,Data!N22,Data!O22,Summary!$E$15,Summary!$E$14,Summary!$E$16,2),0)</f>
        <v>0</v>
      </c>
      <c r="P23" s="31">
        <f t="shared" si="2"/>
        <v>0</v>
      </c>
      <c r="Q23" s="31">
        <f>IF(M23=1,oneday(G22,G23,K23,L23,Summary!$E$13/2,Data!N22,Data!O22,Summary!$E$15,Summary!$E$14,Summary!$E$16,3),0)</f>
        <v>0</v>
      </c>
    </row>
    <row r="24" spans="1:17" x14ac:dyDescent="0.25">
      <c r="A24" s="32">
        <f>VLOOKUP(B24,'Expiration Dates'!$C$40:$J$272,8)</f>
        <v>30427</v>
      </c>
      <c r="B24" s="1">
        <v>30420</v>
      </c>
      <c r="C24">
        <f t="shared" si="0"/>
        <v>24</v>
      </c>
      <c r="D24" s="27">
        <v>30.700000762939453</v>
      </c>
      <c r="E24" s="28">
        <v>30.860000610351563</v>
      </c>
      <c r="F24" s="28">
        <v>30.649999618530273</v>
      </c>
      <c r="G24" s="24">
        <v>30.690000534057617</v>
      </c>
      <c r="H24" s="13">
        <v>30.700000762939453</v>
      </c>
      <c r="I24" s="14">
        <v>30.850000381469727</v>
      </c>
      <c r="J24" s="14">
        <v>30.600000381469727</v>
      </c>
      <c r="K24" s="24">
        <v>30.639999389648438</v>
      </c>
      <c r="L24">
        <f t="shared" si="1"/>
        <v>0</v>
      </c>
      <c r="M24">
        <f>IF(AND(B24&gt;Summary!$E$17,B24&lt;Summary!$E$18),1,0)</f>
        <v>0</v>
      </c>
      <c r="N24">
        <f>IF(M24=1,oneday(G23,G24,K24,L24,Summary!$E$13/2,Data!N23,Data!O23,Summary!$E$15,Summary!$E$14,Summary!$E$16,1),0)</f>
        <v>0</v>
      </c>
      <c r="O24" s="31">
        <f>IF(M24=1,oneday(G23,G24,K24,L24,Summary!$E$13/2,Data!N23,Data!O23,Summary!$E$15,Summary!$E$14,Summary!$E$16,2),0)</f>
        <v>0</v>
      </c>
      <c r="P24" s="31">
        <f t="shared" si="2"/>
        <v>0</v>
      </c>
      <c r="Q24" s="31">
        <f>IF(M24=1,oneday(G23,G24,K24,L24,Summary!$E$13/2,Data!N23,Data!O23,Summary!$E$15,Summary!$E$14,Summary!$E$16,3),0)</f>
        <v>0</v>
      </c>
    </row>
    <row r="25" spans="1:17" x14ac:dyDescent="0.25">
      <c r="A25" s="32">
        <f>VLOOKUP(B25,'Expiration Dates'!$C$40:$J$272,8)</f>
        <v>30427</v>
      </c>
      <c r="B25" s="1">
        <v>30421</v>
      </c>
      <c r="C25">
        <f t="shared" si="0"/>
        <v>25</v>
      </c>
      <c r="D25" s="27">
        <v>30.549999237060547</v>
      </c>
      <c r="E25" s="28">
        <v>30.600000381469727</v>
      </c>
      <c r="F25" s="28">
        <v>30.350000381469727</v>
      </c>
      <c r="G25" s="24">
        <v>30.479999542236328</v>
      </c>
      <c r="H25" s="13">
        <v>30.5</v>
      </c>
      <c r="I25" s="14">
        <v>30.549999237060547</v>
      </c>
      <c r="J25" s="14">
        <v>30.25</v>
      </c>
      <c r="K25" s="24">
        <v>30.399999618530273</v>
      </c>
      <c r="L25">
        <f t="shared" si="1"/>
        <v>0</v>
      </c>
      <c r="M25">
        <f>IF(AND(B25&gt;Summary!$E$17,B25&lt;Summary!$E$18),1,0)</f>
        <v>0</v>
      </c>
      <c r="N25">
        <f>IF(M25=1,oneday(G24,G25,K25,L25,Summary!$E$13/2,Data!N24,Data!O24,Summary!$E$15,Summary!$E$14,Summary!$E$16,1),0)</f>
        <v>0</v>
      </c>
      <c r="O25" s="31">
        <f>IF(M25=1,oneday(G24,G25,K25,L25,Summary!$E$13/2,Data!N24,Data!O24,Summary!$E$15,Summary!$E$14,Summary!$E$16,2),0)</f>
        <v>0</v>
      </c>
      <c r="P25" s="31">
        <f t="shared" si="2"/>
        <v>0</v>
      </c>
      <c r="Q25" s="31">
        <f>IF(M25=1,oneday(G24,G25,K25,L25,Summary!$E$13/2,Data!N24,Data!O24,Summary!$E$15,Summary!$E$14,Summary!$E$16,3),0)</f>
        <v>0</v>
      </c>
    </row>
    <row r="26" spans="1:17" x14ac:dyDescent="0.25">
      <c r="A26" s="32">
        <f>VLOOKUP(B26,'Expiration Dates'!$C$40:$J$272,8)</f>
        <v>30427</v>
      </c>
      <c r="B26" s="1">
        <v>30424</v>
      </c>
      <c r="C26">
        <f t="shared" si="0"/>
        <v>26</v>
      </c>
      <c r="D26" s="27">
        <v>30.559999465942383</v>
      </c>
      <c r="E26" s="28">
        <v>30.799999237060547</v>
      </c>
      <c r="F26" s="28">
        <v>30.549999237060547</v>
      </c>
      <c r="G26" s="24">
        <v>30.75</v>
      </c>
      <c r="H26" s="13">
        <v>30.5</v>
      </c>
      <c r="I26" s="14">
        <v>30.700000762939453</v>
      </c>
      <c r="J26" s="14">
        <v>30.5</v>
      </c>
      <c r="K26" s="24">
        <v>30.649999618530273</v>
      </c>
      <c r="L26">
        <f t="shared" si="1"/>
        <v>0</v>
      </c>
      <c r="M26">
        <f>IF(AND(B26&gt;Summary!$E$17,B26&lt;Summary!$E$18),1,0)</f>
        <v>0</v>
      </c>
      <c r="N26">
        <f>IF(M26=1,oneday(G25,G26,K26,L26,Summary!$E$13/2,Data!N25,Data!O25,Summary!$E$15,Summary!$E$14,Summary!$E$16,1),0)</f>
        <v>0</v>
      </c>
      <c r="O26" s="31">
        <f>IF(M26=1,oneday(G25,G26,K26,L26,Summary!$E$13/2,Data!N25,Data!O25,Summary!$E$15,Summary!$E$14,Summary!$E$16,2),0)</f>
        <v>0</v>
      </c>
      <c r="P26" s="31">
        <f t="shared" si="2"/>
        <v>0</v>
      </c>
      <c r="Q26" s="31">
        <f>IF(M26=1,oneday(G25,G26,K26,L26,Summary!$E$13/2,Data!N25,Data!O25,Summary!$E$15,Summary!$E$14,Summary!$E$16,3),0)</f>
        <v>0</v>
      </c>
    </row>
    <row r="27" spans="1:17" x14ac:dyDescent="0.25">
      <c r="A27" s="32">
        <f>VLOOKUP(B27,'Expiration Dates'!$C$40:$J$272,8)</f>
        <v>30427</v>
      </c>
      <c r="B27" s="1">
        <v>30425</v>
      </c>
      <c r="C27">
        <f t="shared" si="0"/>
        <v>27</v>
      </c>
      <c r="D27" s="27">
        <v>30.700000762939453</v>
      </c>
      <c r="E27" s="28">
        <v>30.850000381469727</v>
      </c>
      <c r="F27" s="28">
        <v>30.700000762939453</v>
      </c>
      <c r="G27" s="24">
        <v>30.75</v>
      </c>
      <c r="H27" s="13">
        <v>30.75</v>
      </c>
      <c r="I27" s="14">
        <v>30.799999237060547</v>
      </c>
      <c r="J27" s="14">
        <v>30.620000839233398</v>
      </c>
      <c r="K27" s="24">
        <v>30.639999389648438</v>
      </c>
      <c r="L27">
        <f t="shared" si="1"/>
        <v>0</v>
      </c>
      <c r="M27">
        <f>IF(AND(B27&gt;Summary!$E$17,B27&lt;Summary!$E$18),1,0)</f>
        <v>0</v>
      </c>
      <c r="N27">
        <f>IF(M27=1,oneday(G26,G27,K27,L27,Summary!$E$13/2,Data!N26,Data!O26,Summary!$E$15,Summary!$E$14,Summary!$E$16,1),0)</f>
        <v>0</v>
      </c>
      <c r="O27" s="31">
        <f>IF(M27=1,oneday(G26,G27,K27,L27,Summary!$E$13/2,Data!N26,Data!O26,Summary!$E$15,Summary!$E$14,Summary!$E$16,2),0)</f>
        <v>0</v>
      </c>
      <c r="P27" s="31">
        <f t="shared" si="2"/>
        <v>0</v>
      </c>
      <c r="Q27" s="31">
        <f>IF(M27=1,oneday(G26,G27,K27,L27,Summary!$E$13/2,Data!N26,Data!O26,Summary!$E$15,Summary!$E$14,Summary!$E$16,3),0)</f>
        <v>0</v>
      </c>
    </row>
    <row r="28" spans="1:17" x14ac:dyDescent="0.25">
      <c r="A28" s="32">
        <f>VLOOKUP(B28,'Expiration Dates'!$C$40:$J$272,8)</f>
        <v>30427</v>
      </c>
      <c r="B28" s="1">
        <v>30426</v>
      </c>
      <c r="C28">
        <f t="shared" si="0"/>
        <v>28</v>
      </c>
      <c r="D28" s="27">
        <v>30.649999618530273</v>
      </c>
      <c r="E28" s="28">
        <v>30.770000457763672</v>
      </c>
      <c r="F28" s="28">
        <v>30.600000381469727</v>
      </c>
      <c r="G28" s="24">
        <v>30.700000762939453</v>
      </c>
      <c r="H28" s="13">
        <v>30.549999237060547</v>
      </c>
      <c r="I28" s="14">
        <v>30.739999771118164</v>
      </c>
      <c r="J28" s="14">
        <v>30.5</v>
      </c>
      <c r="K28" s="24">
        <v>30.629999160766602</v>
      </c>
      <c r="L28">
        <f t="shared" si="1"/>
        <v>0</v>
      </c>
      <c r="M28">
        <f>IF(AND(B28&gt;Summary!$E$17,B28&lt;Summary!$E$18),1,0)</f>
        <v>0</v>
      </c>
      <c r="N28">
        <f>IF(M28=1,oneday(G27,G28,K28,L28,Summary!$E$13/2,Data!N27,Data!O27,Summary!$E$15,Summary!$E$14,Summary!$E$16,1),0)</f>
        <v>0</v>
      </c>
      <c r="O28" s="31">
        <f>IF(M28=1,oneday(G27,G28,K28,L28,Summary!$E$13/2,Data!N27,Data!O27,Summary!$E$15,Summary!$E$14,Summary!$E$16,2),0)</f>
        <v>0</v>
      </c>
      <c r="P28" s="31">
        <f t="shared" si="2"/>
        <v>0</v>
      </c>
      <c r="Q28" s="31">
        <f>IF(M28=1,oneday(G27,G28,K28,L28,Summary!$E$13/2,Data!N27,Data!O27,Summary!$E$15,Summary!$E$14,Summary!$E$16,3),0)</f>
        <v>0</v>
      </c>
    </row>
    <row r="29" spans="1:17" x14ac:dyDescent="0.25">
      <c r="A29" s="32">
        <f>VLOOKUP(B29,'Expiration Dates'!$C$40:$J$272,8)</f>
        <v>30427</v>
      </c>
      <c r="B29" s="1">
        <v>30427</v>
      </c>
      <c r="C29">
        <f t="shared" si="0"/>
        <v>29</v>
      </c>
      <c r="D29" s="27">
        <v>30.75</v>
      </c>
      <c r="E29" s="28">
        <v>30.75</v>
      </c>
      <c r="F29" s="28">
        <v>30.579999923706055</v>
      </c>
      <c r="G29" s="24">
        <v>30.680000305175781</v>
      </c>
      <c r="H29" s="13">
        <v>30.75</v>
      </c>
      <c r="I29" s="14">
        <v>30.75</v>
      </c>
      <c r="J29" s="14">
        <v>30.549999237060547</v>
      </c>
      <c r="K29" s="24">
        <v>30.690000534057617</v>
      </c>
      <c r="L29">
        <v>1</v>
      </c>
      <c r="M29">
        <f>IF(AND(B29&gt;Summary!$E$17,B29&lt;Summary!$E$18),1,0)</f>
        <v>0</v>
      </c>
      <c r="N29">
        <f>IF(M29=1,oneday(G28,G29,K29,L29,Summary!$E$13/2,Data!N28,Data!O28,Summary!$E$15,Summary!$E$14,Summary!$E$16,1),0)</f>
        <v>0</v>
      </c>
      <c r="O29" s="31">
        <f>IF(M29=1,oneday(G28,G29,K29,L29,Summary!$E$13/2,Data!N28,Data!O28,Summary!$E$15,Summary!$E$14,Summary!$E$16,2),0)</f>
        <v>0</v>
      </c>
      <c r="P29" s="31">
        <f t="shared" si="2"/>
        <v>0</v>
      </c>
      <c r="Q29" s="31">
        <f>IF(M29=1,oneday(G28,G29,K29,L29,Summary!$E$13/2,Data!N28,Data!O28,Summary!$E$15,Summary!$E$14,Summary!$E$16,3),0)</f>
        <v>0</v>
      </c>
    </row>
    <row r="30" spans="1:17" x14ac:dyDescent="0.25">
      <c r="A30" s="32">
        <f>VLOOKUP(B30,'Expiration Dates'!$C$40:$J$272,8)</f>
        <v>30427</v>
      </c>
      <c r="B30" s="1">
        <v>30428</v>
      </c>
      <c r="C30">
        <f t="shared" si="0"/>
        <v>30</v>
      </c>
      <c r="D30" s="27">
        <v>30.620000839233398</v>
      </c>
      <c r="E30" s="28">
        <v>30.850000381469727</v>
      </c>
      <c r="F30" s="28">
        <v>30.620000839233398</v>
      </c>
      <c r="G30" s="24">
        <v>30.75</v>
      </c>
      <c r="H30" s="13">
        <v>30.610000610351563</v>
      </c>
      <c r="I30" s="14">
        <v>30.819999694824219</v>
      </c>
      <c r="J30" s="14">
        <v>30.600000381469727</v>
      </c>
      <c r="K30" s="24">
        <v>30.719999313354492</v>
      </c>
      <c r="L30">
        <f t="shared" si="1"/>
        <v>0</v>
      </c>
      <c r="M30">
        <f>IF(AND(B30&gt;Summary!$E$17,B30&lt;Summary!$E$18),1,0)</f>
        <v>0</v>
      </c>
      <c r="N30">
        <f>IF(M30=1,oneday(G29,G30,K30,L30,Summary!$E$13/2,Data!N29,Data!O29,Summary!$E$15,Summary!$E$14,Summary!$E$16,1),0)</f>
        <v>0</v>
      </c>
      <c r="O30" s="31">
        <f>IF(M30=1,oneday(G29,G30,K30,L30,Summary!$E$13/2,Data!N29,Data!O29,Summary!$E$15,Summary!$E$14,Summary!$E$16,2),0)</f>
        <v>0</v>
      </c>
      <c r="P30" s="31">
        <f t="shared" si="2"/>
        <v>0</v>
      </c>
      <c r="Q30" s="31">
        <f>IF(M30=1,oneday(G29,G30,K30,L30,Summary!$E$13/2,Data!N29,Data!O29,Summary!$E$15,Summary!$E$14,Summary!$E$16,3),0)</f>
        <v>0</v>
      </c>
    </row>
    <row r="31" spans="1:17" x14ac:dyDescent="0.25">
      <c r="A31" s="32">
        <f>VLOOKUP(B31,'Expiration Dates'!$C$40:$J$272,8)</f>
        <v>30427</v>
      </c>
      <c r="B31" s="1">
        <v>30431</v>
      </c>
      <c r="C31">
        <f t="shared" si="0"/>
        <v>31</v>
      </c>
      <c r="D31" s="27">
        <v>30.780000686645508</v>
      </c>
      <c r="E31" s="28">
        <v>30.889999389648438</v>
      </c>
      <c r="F31" s="28">
        <v>30.780000686645508</v>
      </c>
      <c r="G31" s="24">
        <v>30.840000152587891</v>
      </c>
      <c r="H31" s="13">
        <v>30.739999771118164</v>
      </c>
      <c r="I31" s="14">
        <v>30.879999160766602</v>
      </c>
      <c r="J31" s="14">
        <v>30.700000762939453</v>
      </c>
      <c r="K31" s="24">
        <v>30.809999465942383</v>
      </c>
      <c r="L31">
        <f t="shared" si="1"/>
        <v>0</v>
      </c>
      <c r="M31">
        <f>IF(AND(B31&gt;Summary!$E$17,B31&lt;Summary!$E$18),1,0)</f>
        <v>0</v>
      </c>
      <c r="N31">
        <f>IF(M31=1,oneday(G30,G31,K31,L31,Summary!$E$13/2,Data!N30,Data!O30,Summary!$E$15,Summary!$E$14,Summary!$E$16,1),0)</f>
        <v>0</v>
      </c>
      <c r="O31" s="31">
        <f>IF(M31=1,oneday(G30,G31,K31,L31,Summary!$E$13/2,Data!N30,Data!O30,Summary!$E$15,Summary!$E$14,Summary!$E$16,2),0)</f>
        <v>0</v>
      </c>
      <c r="P31" s="31">
        <f t="shared" si="2"/>
        <v>0</v>
      </c>
      <c r="Q31" s="31">
        <f>IF(M31=1,oneday(G30,G31,K31,L31,Summary!$E$13/2,Data!N30,Data!O30,Summary!$E$15,Summary!$E$14,Summary!$E$16,3),0)</f>
        <v>0</v>
      </c>
    </row>
    <row r="32" spans="1:17" x14ac:dyDescent="0.25">
      <c r="A32" s="32">
        <f>VLOOKUP(B32,'Expiration Dates'!$C$40:$J$272,8)</f>
        <v>30427</v>
      </c>
      <c r="B32" s="1">
        <v>30432</v>
      </c>
      <c r="C32">
        <f t="shared" si="0"/>
        <v>32</v>
      </c>
      <c r="D32" s="27">
        <v>30.809999465942383</v>
      </c>
      <c r="E32" s="28">
        <v>30.850000381469727</v>
      </c>
      <c r="F32" s="28">
        <v>30.690000534057617</v>
      </c>
      <c r="G32" s="24">
        <v>30.709999084472656</v>
      </c>
      <c r="H32" s="13">
        <v>30.729999542236328</v>
      </c>
      <c r="I32" s="14">
        <v>30.799999237060547</v>
      </c>
      <c r="J32" s="14">
        <v>30.670000076293945</v>
      </c>
      <c r="K32" s="24">
        <v>30.680000305175781</v>
      </c>
      <c r="L32">
        <f t="shared" si="1"/>
        <v>0</v>
      </c>
      <c r="M32">
        <f>IF(AND(B32&gt;Summary!$E$17,B32&lt;Summary!$E$18),1,0)</f>
        <v>0</v>
      </c>
      <c r="N32">
        <f>IF(M32=1,oneday(G31,G32,K32,L32,Summary!$E$13/2,Data!N31,Data!O31,Summary!$E$15,Summary!$E$14,Summary!$E$16,1),0)</f>
        <v>0</v>
      </c>
      <c r="O32" s="31">
        <f>IF(M32=1,oneday(G31,G32,K32,L32,Summary!$E$13/2,Data!N31,Data!O31,Summary!$E$15,Summary!$E$14,Summary!$E$16,2),0)</f>
        <v>0</v>
      </c>
      <c r="P32" s="31">
        <f t="shared" si="2"/>
        <v>0</v>
      </c>
      <c r="Q32" s="31">
        <f>IF(M32=1,oneday(G31,G32,K32,L32,Summary!$E$13/2,Data!N31,Data!O31,Summary!$E$15,Summary!$E$14,Summary!$E$16,3),0)</f>
        <v>0</v>
      </c>
    </row>
    <row r="33" spans="1:17" x14ac:dyDescent="0.25">
      <c r="A33" s="32">
        <f>VLOOKUP(B33,'Expiration Dates'!$C$40:$J$272,8)</f>
        <v>30427</v>
      </c>
      <c r="B33" s="1">
        <v>30433</v>
      </c>
      <c r="C33">
        <f t="shared" si="0"/>
        <v>33</v>
      </c>
      <c r="D33" s="27">
        <v>30.799999237060547</v>
      </c>
      <c r="E33" s="28">
        <v>30.819999694824219</v>
      </c>
      <c r="F33" s="28">
        <v>30.780000686645508</v>
      </c>
      <c r="G33" s="24">
        <v>30.780000686645508</v>
      </c>
      <c r="H33" s="13">
        <v>30.649999618530273</v>
      </c>
      <c r="I33" s="14">
        <v>30.799999237060547</v>
      </c>
      <c r="J33" s="14">
        <v>30.649999618530273</v>
      </c>
      <c r="K33" s="24">
        <v>30.770000457763672</v>
      </c>
      <c r="L33">
        <f t="shared" si="1"/>
        <v>0</v>
      </c>
      <c r="M33">
        <f>IF(AND(B33&gt;Summary!$E$17,B33&lt;Summary!$E$18),1,0)</f>
        <v>0</v>
      </c>
      <c r="N33">
        <f>IF(M33=1,oneday(G32,G33,K33,L33,Summary!$E$13/2,Data!N32,Data!O32,Summary!$E$15,Summary!$E$14,Summary!$E$16,1),0)</f>
        <v>0</v>
      </c>
      <c r="O33" s="31">
        <f>IF(M33=1,oneday(G32,G33,K33,L33,Summary!$E$13/2,Data!N32,Data!O32,Summary!$E$15,Summary!$E$14,Summary!$E$16,2),0)</f>
        <v>0</v>
      </c>
      <c r="P33" s="31">
        <f t="shared" si="2"/>
        <v>0</v>
      </c>
      <c r="Q33" s="31">
        <f>IF(M33=1,oneday(G32,G33,K33,L33,Summary!$E$13/2,Data!N32,Data!O32,Summary!$E$15,Summary!$E$14,Summary!$E$16,3),0)</f>
        <v>0</v>
      </c>
    </row>
    <row r="34" spans="1:17" x14ac:dyDescent="0.25">
      <c r="A34" s="32">
        <f>VLOOKUP(B34,'Expiration Dates'!$C$40:$J$272,8)</f>
        <v>30427</v>
      </c>
      <c r="B34" s="1">
        <v>30434</v>
      </c>
      <c r="C34">
        <f t="shared" si="0"/>
        <v>34</v>
      </c>
      <c r="D34" s="27">
        <v>30.729999542236328</v>
      </c>
      <c r="E34" s="28">
        <v>30.899999618530273</v>
      </c>
      <c r="F34" s="28">
        <v>30.680000305175781</v>
      </c>
      <c r="G34" s="24">
        <v>30.739999771118164</v>
      </c>
      <c r="H34" s="13">
        <v>30.700000762939453</v>
      </c>
      <c r="I34" s="14">
        <v>30.850000381469727</v>
      </c>
      <c r="J34" s="14">
        <v>30.649999618530273</v>
      </c>
      <c r="K34" s="24">
        <v>30.739999771118164</v>
      </c>
      <c r="L34">
        <f t="shared" si="1"/>
        <v>0</v>
      </c>
      <c r="M34">
        <f>IF(AND(B34&gt;Summary!$E$17,B34&lt;Summary!$E$18),1,0)</f>
        <v>0</v>
      </c>
      <c r="N34">
        <f>IF(M34=1,oneday(G33,G34,K34,L34,Summary!$E$13/2,Data!N33,Data!O33,Summary!$E$15,Summary!$E$14,Summary!$E$16,1),0)</f>
        <v>0</v>
      </c>
      <c r="O34" s="31">
        <f>IF(M34=1,oneday(G33,G34,K34,L34,Summary!$E$13/2,Data!N33,Data!O33,Summary!$E$15,Summary!$E$14,Summary!$E$16,2),0)</f>
        <v>0</v>
      </c>
      <c r="P34" s="31">
        <f t="shared" si="2"/>
        <v>0</v>
      </c>
      <c r="Q34" s="31">
        <f>IF(M34=1,oneday(G33,G34,K34,L34,Summary!$E$13/2,Data!N33,Data!O33,Summary!$E$15,Summary!$E$14,Summary!$E$16,3),0)</f>
        <v>0</v>
      </c>
    </row>
    <row r="35" spans="1:17" x14ac:dyDescent="0.25">
      <c r="A35" s="32">
        <f>VLOOKUP(B35,'Expiration Dates'!$C$40:$J$272,8)</f>
        <v>30427</v>
      </c>
      <c r="B35" s="1">
        <v>30435</v>
      </c>
      <c r="C35">
        <f t="shared" si="0"/>
        <v>35</v>
      </c>
      <c r="D35" s="27">
        <v>30.700000762939453</v>
      </c>
      <c r="E35" s="28">
        <v>30.739999771118164</v>
      </c>
      <c r="F35" s="28">
        <v>30.629999160766602</v>
      </c>
      <c r="G35" s="24">
        <v>30.629999160766602</v>
      </c>
      <c r="H35" s="13">
        <v>30.700000762939453</v>
      </c>
      <c r="I35" s="14">
        <v>30.729999542236328</v>
      </c>
      <c r="J35" s="14">
        <v>30.569999694824219</v>
      </c>
      <c r="K35" s="24">
        <v>30.590000152587891</v>
      </c>
      <c r="L35">
        <f t="shared" si="1"/>
        <v>0</v>
      </c>
      <c r="M35">
        <f>IF(AND(B35&gt;Summary!$E$17,B35&lt;Summary!$E$18),1,0)</f>
        <v>0</v>
      </c>
      <c r="N35">
        <f>IF(M35=1,oneday(G34,G35,K35,L35,Summary!$E$13/2,Data!N34,Data!O34,Summary!$E$15,Summary!$E$14,Summary!$E$16,1),0)</f>
        <v>0</v>
      </c>
      <c r="O35" s="31">
        <f>IF(M35=1,oneday(G34,G35,K35,L35,Summary!$E$13/2,Data!N34,Data!O34,Summary!$E$15,Summary!$E$14,Summary!$E$16,2),0)</f>
        <v>0</v>
      </c>
      <c r="P35" s="31">
        <f t="shared" si="2"/>
        <v>0</v>
      </c>
      <c r="Q35" s="31">
        <f>IF(M35=1,oneday(G34,G35,K35,L35,Summary!$E$13/2,Data!N34,Data!O34,Summary!$E$15,Summary!$E$14,Summary!$E$16,3),0)</f>
        <v>0</v>
      </c>
    </row>
    <row r="36" spans="1:17" x14ac:dyDescent="0.25">
      <c r="A36" s="32">
        <f>VLOOKUP(B36,'Expiration Dates'!$C$40:$J$272,8)</f>
        <v>30456</v>
      </c>
      <c r="B36" s="1">
        <v>30438</v>
      </c>
      <c r="C36">
        <f t="shared" si="0"/>
        <v>36</v>
      </c>
      <c r="D36" s="27">
        <v>30.659999847412109</v>
      </c>
      <c r="E36" s="28">
        <v>30.719999313354492</v>
      </c>
      <c r="F36" s="28">
        <v>30.569999694824219</v>
      </c>
      <c r="G36" s="24">
        <v>30.610000610351563</v>
      </c>
      <c r="H36" s="13">
        <v>30.680000305175781</v>
      </c>
      <c r="I36" s="14">
        <v>30.680000305175781</v>
      </c>
      <c r="J36" s="14">
        <v>30.450000762939453</v>
      </c>
      <c r="K36" s="24">
        <v>30.520000457763672</v>
      </c>
      <c r="L36">
        <f t="shared" si="1"/>
        <v>0</v>
      </c>
      <c r="M36">
        <f>IF(AND(B36&gt;Summary!$E$17,B36&lt;Summary!$E$18),1,0)</f>
        <v>0</v>
      </c>
      <c r="N36">
        <f>IF(M36=1,oneday(G35,G36,K36,L36,Summary!$E$13/2,Data!N35,Data!O35,Summary!$E$15,Summary!$E$14,Summary!$E$16,1),0)</f>
        <v>0</v>
      </c>
      <c r="O36" s="31">
        <f>IF(M36=1,oneday(G35,G36,K36,L36,Summary!$E$13/2,Data!N35,Data!O35,Summary!$E$15,Summary!$E$14,Summary!$E$16,2),0)</f>
        <v>0</v>
      </c>
      <c r="P36" s="31">
        <f t="shared" si="2"/>
        <v>0</v>
      </c>
      <c r="Q36" s="31">
        <f>IF(M36=1,oneday(G35,G36,K36,L36,Summary!$E$13/2,Data!N35,Data!O35,Summary!$E$15,Summary!$E$14,Summary!$E$16,3),0)</f>
        <v>0</v>
      </c>
    </row>
    <row r="37" spans="1:17" x14ac:dyDescent="0.25">
      <c r="A37" s="32">
        <f>VLOOKUP(B37,'Expiration Dates'!$C$40:$J$272,8)</f>
        <v>30456</v>
      </c>
      <c r="B37" s="1">
        <v>30439</v>
      </c>
      <c r="C37">
        <f t="shared" si="0"/>
        <v>37</v>
      </c>
      <c r="D37" s="27">
        <v>30.700000762939453</v>
      </c>
      <c r="E37" s="28">
        <v>30.700000762939453</v>
      </c>
      <c r="F37" s="28">
        <v>30.450000762939453</v>
      </c>
      <c r="G37" s="24">
        <v>30.5</v>
      </c>
      <c r="H37" s="13">
        <v>30.549999237060547</v>
      </c>
      <c r="I37" s="14">
        <v>30.549999237060547</v>
      </c>
      <c r="J37" s="14">
        <v>30.350000381469727</v>
      </c>
      <c r="K37" s="24">
        <v>30.430000305175781</v>
      </c>
      <c r="L37">
        <f t="shared" si="1"/>
        <v>0</v>
      </c>
      <c r="M37">
        <f>IF(AND(B37&gt;Summary!$E$17,B37&lt;Summary!$E$18),1,0)</f>
        <v>0</v>
      </c>
      <c r="N37">
        <f>IF(M37=1,oneday(G36,G37,K37,L37,Summary!$E$13/2,Data!N36,Data!O36,Summary!$E$15,Summary!$E$14,Summary!$E$16,1),0)</f>
        <v>0</v>
      </c>
      <c r="O37" s="31">
        <f>IF(M37=1,oneday(G36,G37,K37,L37,Summary!$E$13/2,Data!N36,Data!O36,Summary!$E$15,Summary!$E$14,Summary!$E$16,2),0)</f>
        <v>0</v>
      </c>
      <c r="P37" s="31">
        <f t="shared" si="2"/>
        <v>0</v>
      </c>
      <c r="Q37" s="31">
        <f>IF(M37=1,oneday(G36,G37,K37,L37,Summary!$E$13/2,Data!N36,Data!O36,Summary!$E$15,Summary!$E$14,Summary!$E$16,3),0)</f>
        <v>0</v>
      </c>
    </row>
    <row r="38" spans="1:17" x14ac:dyDescent="0.25">
      <c r="A38" s="32">
        <f>VLOOKUP(B38,'Expiration Dates'!$C$40:$J$272,8)</f>
        <v>30456</v>
      </c>
      <c r="B38" s="1">
        <v>30440</v>
      </c>
      <c r="C38">
        <f t="shared" si="0"/>
        <v>38</v>
      </c>
      <c r="D38" s="27">
        <v>30.5</v>
      </c>
      <c r="E38" s="28">
        <v>30.549999237060547</v>
      </c>
      <c r="F38" s="28">
        <v>30.389999389648438</v>
      </c>
      <c r="G38" s="24">
        <v>30.420000076293945</v>
      </c>
      <c r="H38" s="13">
        <v>30.399999618530273</v>
      </c>
      <c r="I38" s="14">
        <v>30.440000534057617</v>
      </c>
      <c r="J38" s="14">
        <v>30.25</v>
      </c>
      <c r="K38" s="24">
        <v>30.270000457763672</v>
      </c>
      <c r="L38">
        <f t="shared" si="1"/>
        <v>0</v>
      </c>
      <c r="M38">
        <f>IF(AND(B38&gt;Summary!$E$17,B38&lt;Summary!$E$18),1,0)</f>
        <v>0</v>
      </c>
      <c r="N38">
        <f>IF(M38=1,oneday(G37,G38,K38,L38,Summary!$E$13/2,Data!N37,Data!O37,Summary!$E$15,Summary!$E$14,Summary!$E$16,1),0)</f>
        <v>0</v>
      </c>
      <c r="O38" s="31">
        <f>IF(M38=1,oneday(G37,G38,K38,L38,Summary!$E$13/2,Data!N37,Data!O37,Summary!$E$15,Summary!$E$14,Summary!$E$16,2),0)</f>
        <v>0</v>
      </c>
      <c r="P38" s="31">
        <f t="shared" si="2"/>
        <v>0</v>
      </c>
      <c r="Q38" s="31">
        <f>IF(M38=1,oneday(G37,G38,K38,L38,Summary!$E$13/2,Data!N37,Data!O37,Summary!$E$15,Summary!$E$14,Summary!$E$16,3),0)</f>
        <v>0</v>
      </c>
    </row>
    <row r="39" spans="1:17" x14ac:dyDescent="0.25">
      <c r="A39" s="32">
        <f>VLOOKUP(B39,'Expiration Dates'!$C$40:$J$272,8)</f>
        <v>30456</v>
      </c>
      <c r="B39" s="1">
        <v>30441</v>
      </c>
      <c r="C39">
        <f t="shared" si="0"/>
        <v>39</v>
      </c>
      <c r="D39" s="27">
        <v>30.469999313354492</v>
      </c>
      <c r="E39" s="28">
        <v>30.469999313354492</v>
      </c>
      <c r="F39" s="28">
        <v>30.200000762939453</v>
      </c>
      <c r="G39" s="24">
        <v>30.200000762939453</v>
      </c>
      <c r="H39" s="13">
        <v>30.299999237060547</v>
      </c>
      <c r="I39" s="14">
        <v>30.299999237060547</v>
      </c>
      <c r="J39" s="14">
        <v>30.049999237060547</v>
      </c>
      <c r="K39" s="24">
        <v>30.079999923706055</v>
      </c>
      <c r="L39">
        <f t="shared" si="1"/>
        <v>0</v>
      </c>
      <c r="M39">
        <f>IF(AND(B39&gt;Summary!$E$17,B39&lt;Summary!$E$18),1,0)</f>
        <v>0</v>
      </c>
      <c r="N39">
        <f>IF(M39=1,oneday(G38,G39,K39,L39,Summary!$E$13/2,Data!N38,Data!O38,Summary!$E$15,Summary!$E$14,Summary!$E$16,1),0)</f>
        <v>0</v>
      </c>
      <c r="O39" s="31">
        <f>IF(M39=1,oneday(G38,G39,K39,L39,Summary!$E$13/2,Data!N38,Data!O38,Summary!$E$15,Summary!$E$14,Summary!$E$16,2),0)</f>
        <v>0</v>
      </c>
      <c r="P39" s="31">
        <f t="shared" si="2"/>
        <v>0</v>
      </c>
      <c r="Q39" s="31">
        <f>IF(M39=1,oneday(G38,G39,K39,L39,Summary!$E$13/2,Data!N38,Data!O38,Summary!$E$15,Summary!$E$14,Summary!$E$16,3),0)</f>
        <v>0</v>
      </c>
    </row>
    <row r="40" spans="1:17" x14ac:dyDescent="0.25">
      <c r="A40" s="32">
        <f>VLOOKUP(B40,'Expiration Dates'!$C$40:$J$272,8)</f>
        <v>30456</v>
      </c>
      <c r="B40" s="1">
        <v>30442</v>
      </c>
      <c r="C40">
        <f t="shared" si="0"/>
        <v>40</v>
      </c>
      <c r="D40" s="27">
        <v>30.180000305175781</v>
      </c>
      <c r="E40" s="28">
        <v>30.450000762939453</v>
      </c>
      <c r="F40" s="28">
        <v>30.180000305175781</v>
      </c>
      <c r="G40" s="24">
        <v>30.450000762939453</v>
      </c>
      <c r="H40" s="13">
        <v>30.079999923706055</v>
      </c>
      <c r="I40" s="14">
        <v>30.25</v>
      </c>
      <c r="J40" s="14">
        <v>30.020000457763672</v>
      </c>
      <c r="K40" s="24">
        <v>30.149999618530273</v>
      </c>
      <c r="L40">
        <f t="shared" si="1"/>
        <v>0</v>
      </c>
      <c r="M40">
        <f>IF(AND(B40&gt;Summary!$E$17,B40&lt;Summary!$E$18),1,0)</f>
        <v>0</v>
      </c>
      <c r="N40">
        <f>IF(M40=1,oneday(G39,G40,K40,L40,Summary!$E$13/2,Data!N39,Data!O39,Summary!$E$15,Summary!$E$14,Summary!$E$16,1),0)</f>
        <v>0</v>
      </c>
      <c r="O40" s="31">
        <f>IF(M40=1,oneday(G39,G40,K40,L40,Summary!$E$13/2,Data!N39,Data!O39,Summary!$E$15,Summary!$E$14,Summary!$E$16,2),0)</f>
        <v>0</v>
      </c>
      <c r="P40" s="31">
        <f t="shared" si="2"/>
        <v>0</v>
      </c>
      <c r="Q40" s="31">
        <f>IF(M40=1,oneday(G39,G40,K40,L40,Summary!$E$13/2,Data!N39,Data!O39,Summary!$E$15,Summary!$E$14,Summary!$E$16,3),0)</f>
        <v>0</v>
      </c>
    </row>
    <row r="41" spans="1:17" x14ac:dyDescent="0.25">
      <c r="A41" s="32">
        <f>VLOOKUP(B41,'Expiration Dates'!$C$40:$J$272,8)</f>
        <v>30456</v>
      </c>
      <c r="B41" s="1">
        <v>30445</v>
      </c>
      <c r="C41">
        <f t="shared" si="0"/>
        <v>41</v>
      </c>
      <c r="D41" s="27">
        <v>30.399999618530273</v>
      </c>
      <c r="E41" s="28">
        <v>30.430000305175781</v>
      </c>
      <c r="F41" s="28">
        <v>29.950000762939453</v>
      </c>
      <c r="G41" s="24">
        <v>30.100000381469727</v>
      </c>
      <c r="H41" s="13">
        <v>30.049999237060547</v>
      </c>
      <c r="I41" s="14">
        <v>30.059999465942383</v>
      </c>
      <c r="J41" s="14">
        <v>29.75</v>
      </c>
      <c r="K41" s="24">
        <v>29.850000381469727</v>
      </c>
      <c r="L41">
        <f t="shared" si="1"/>
        <v>0</v>
      </c>
      <c r="M41">
        <f>IF(AND(B41&gt;Summary!$E$17,B41&lt;Summary!$E$18),1,0)</f>
        <v>0</v>
      </c>
      <c r="N41">
        <f>IF(M41=1,oneday(G40,G41,K41,L41,Summary!$E$13/2,Data!N40,Data!O40,Summary!$E$15,Summary!$E$14,Summary!$E$16,1),0)</f>
        <v>0</v>
      </c>
      <c r="O41" s="31">
        <f>IF(M41=1,oneday(G40,G41,K41,L41,Summary!$E$13/2,Data!N40,Data!O40,Summary!$E$15,Summary!$E$14,Summary!$E$16,2),0)</f>
        <v>0</v>
      </c>
      <c r="P41" s="31">
        <f t="shared" si="2"/>
        <v>0</v>
      </c>
      <c r="Q41" s="31">
        <f>IF(M41=1,oneday(G40,G41,K41,L41,Summary!$E$13/2,Data!N40,Data!O40,Summary!$E$15,Summary!$E$14,Summary!$E$16,3),0)</f>
        <v>0</v>
      </c>
    </row>
    <row r="42" spans="1:17" x14ac:dyDescent="0.25">
      <c r="A42" s="32">
        <f>VLOOKUP(B42,'Expiration Dates'!$C$40:$J$272,8)</f>
        <v>30456</v>
      </c>
      <c r="B42" s="1">
        <v>30446</v>
      </c>
      <c r="C42">
        <f t="shared" si="0"/>
        <v>42</v>
      </c>
      <c r="D42" s="27">
        <v>30.149999618530273</v>
      </c>
      <c r="E42" s="28">
        <v>30.399999618530273</v>
      </c>
      <c r="F42" s="28">
        <v>30.100000381469727</v>
      </c>
      <c r="G42" s="24">
        <v>30.309999465942383</v>
      </c>
      <c r="H42" s="13">
        <v>29.799999237060547</v>
      </c>
      <c r="I42" s="14">
        <v>30.010000228881836</v>
      </c>
      <c r="J42" s="14">
        <v>29.75</v>
      </c>
      <c r="K42" s="24">
        <v>30</v>
      </c>
      <c r="L42">
        <f t="shared" si="1"/>
        <v>0</v>
      </c>
      <c r="M42">
        <f>IF(AND(B42&gt;Summary!$E$17,B42&lt;Summary!$E$18),1,0)</f>
        <v>0</v>
      </c>
      <c r="N42">
        <f>IF(M42=1,oneday(G41,G42,K42,L42,Summary!$E$13/2,Data!N41,Data!O41,Summary!$E$15,Summary!$E$14,Summary!$E$16,1),0)</f>
        <v>0</v>
      </c>
      <c r="O42" s="31">
        <f>IF(M42=1,oneday(G41,G42,K42,L42,Summary!$E$13/2,Data!N41,Data!O41,Summary!$E$15,Summary!$E$14,Summary!$E$16,2),0)</f>
        <v>0</v>
      </c>
      <c r="P42" s="31">
        <f t="shared" si="2"/>
        <v>0</v>
      </c>
      <c r="Q42" s="31">
        <f>IF(M42=1,oneday(G41,G42,K42,L42,Summary!$E$13/2,Data!N41,Data!O41,Summary!$E$15,Summary!$E$14,Summary!$E$16,3),0)</f>
        <v>0</v>
      </c>
    </row>
    <row r="43" spans="1:17" x14ac:dyDescent="0.25">
      <c r="A43" s="32">
        <f>VLOOKUP(B43,'Expiration Dates'!$C$40:$J$272,8)</f>
        <v>30456</v>
      </c>
      <c r="B43" s="1">
        <v>30447</v>
      </c>
      <c r="C43">
        <f t="shared" si="0"/>
        <v>43</v>
      </c>
      <c r="D43" s="27">
        <v>30.149999618530273</v>
      </c>
      <c r="E43" s="28">
        <v>30.149999618530273</v>
      </c>
      <c r="F43" s="28">
        <v>29.950000762939453</v>
      </c>
      <c r="G43" s="24">
        <v>29.969999313354492</v>
      </c>
      <c r="H43" s="13">
        <v>29.799999237060547</v>
      </c>
      <c r="I43" s="14">
        <v>29.850000381469727</v>
      </c>
      <c r="J43" s="14">
        <v>29.670000076293945</v>
      </c>
      <c r="K43" s="24">
        <v>29.719999313354492</v>
      </c>
      <c r="L43">
        <f t="shared" si="1"/>
        <v>0</v>
      </c>
      <c r="M43">
        <f>IF(AND(B43&gt;Summary!$E$17,B43&lt;Summary!$E$18),1,0)</f>
        <v>0</v>
      </c>
      <c r="N43">
        <f>IF(M43=1,oneday(G42,G43,K43,L43,Summary!$E$13/2,Data!N42,Data!O42,Summary!$E$15,Summary!$E$14,Summary!$E$16,1),0)</f>
        <v>0</v>
      </c>
      <c r="O43" s="31">
        <f>IF(M43=1,oneday(G42,G43,K43,L43,Summary!$E$13/2,Data!N42,Data!O42,Summary!$E$15,Summary!$E$14,Summary!$E$16,2),0)</f>
        <v>0</v>
      </c>
      <c r="P43" s="31">
        <f t="shared" si="2"/>
        <v>0</v>
      </c>
      <c r="Q43" s="31">
        <f>IF(M43=1,oneday(G42,G43,K43,L43,Summary!$E$13/2,Data!N42,Data!O42,Summary!$E$15,Summary!$E$14,Summary!$E$16,3),0)</f>
        <v>0</v>
      </c>
    </row>
    <row r="44" spans="1:17" x14ac:dyDescent="0.25">
      <c r="A44" s="32">
        <f>VLOOKUP(B44,'Expiration Dates'!$C$40:$J$272,8)</f>
        <v>30456</v>
      </c>
      <c r="B44" s="1">
        <v>30448</v>
      </c>
      <c r="C44">
        <f t="shared" si="0"/>
        <v>44</v>
      </c>
      <c r="D44" s="27">
        <v>29.639999389648438</v>
      </c>
      <c r="E44" s="28">
        <v>29.850000381469727</v>
      </c>
      <c r="F44" s="28">
        <v>29.639999389648438</v>
      </c>
      <c r="G44" s="24">
        <v>29.719999313354492</v>
      </c>
      <c r="H44" s="13">
        <v>29.600000381469727</v>
      </c>
      <c r="I44" s="14">
        <v>29.600000381469727</v>
      </c>
      <c r="J44" s="14">
        <v>29.399999618530273</v>
      </c>
      <c r="K44" s="24">
        <v>29.489999771118164</v>
      </c>
      <c r="L44">
        <f t="shared" si="1"/>
        <v>0</v>
      </c>
      <c r="M44">
        <f>IF(AND(B44&gt;Summary!$E$17,B44&lt;Summary!$E$18),1,0)</f>
        <v>0</v>
      </c>
      <c r="N44">
        <f>IF(M44=1,oneday(G43,G44,K44,L44,Summary!$E$13/2,Data!N43,Data!O43,Summary!$E$15,Summary!$E$14,Summary!$E$16,1),0)</f>
        <v>0</v>
      </c>
      <c r="O44" s="31">
        <f>IF(M44=1,oneday(G43,G44,K44,L44,Summary!$E$13/2,Data!N43,Data!O43,Summary!$E$15,Summary!$E$14,Summary!$E$16,2),0)</f>
        <v>0</v>
      </c>
      <c r="P44" s="31">
        <f t="shared" si="2"/>
        <v>0</v>
      </c>
      <c r="Q44" s="31">
        <f>IF(M44=1,oneday(G43,G44,K44,L44,Summary!$E$13/2,Data!N43,Data!O43,Summary!$E$15,Summary!$E$14,Summary!$E$16,3),0)</f>
        <v>0</v>
      </c>
    </row>
    <row r="45" spans="1:17" x14ac:dyDescent="0.25">
      <c r="A45" s="32">
        <f>VLOOKUP(B45,'Expiration Dates'!$C$40:$J$272,8)</f>
        <v>30456</v>
      </c>
      <c r="B45" s="1">
        <v>30449</v>
      </c>
      <c r="C45">
        <f t="shared" si="0"/>
        <v>45</v>
      </c>
      <c r="D45" s="27">
        <v>29.610000610351563</v>
      </c>
      <c r="E45" s="28">
        <v>29.799999237060547</v>
      </c>
      <c r="F45" s="28">
        <v>29.530000686645508</v>
      </c>
      <c r="G45" s="24">
        <v>29.799999237060547</v>
      </c>
      <c r="H45" s="13">
        <v>29.5</v>
      </c>
      <c r="I45" s="14">
        <v>29.540000915527344</v>
      </c>
      <c r="J45" s="14">
        <v>29.350000381469727</v>
      </c>
      <c r="K45" s="24">
        <v>29.540000915527344</v>
      </c>
      <c r="L45">
        <f t="shared" si="1"/>
        <v>0</v>
      </c>
      <c r="M45">
        <f>IF(AND(B45&gt;Summary!$E$17,B45&lt;Summary!$E$18),1,0)</f>
        <v>0</v>
      </c>
      <c r="N45">
        <f>IF(M45=1,oneday(G44,G45,K45,L45,Summary!$E$13/2,Data!N44,Data!O44,Summary!$E$15,Summary!$E$14,Summary!$E$16,1),0)</f>
        <v>0</v>
      </c>
      <c r="O45" s="31">
        <f>IF(M45=1,oneday(G44,G45,K45,L45,Summary!$E$13/2,Data!N44,Data!O44,Summary!$E$15,Summary!$E$14,Summary!$E$16,2),0)</f>
        <v>0</v>
      </c>
      <c r="P45" s="31">
        <f t="shared" si="2"/>
        <v>0</v>
      </c>
      <c r="Q45" s="31">
        <f>IF(M45=1,oneday(G44,G45,K45,L45,Summary!$E$13/2,Data!N44,Data!O44,Summary!$E$15,Summary!$E$14,Summary!$E$16,3),0)</f>
        <v>0</v>
      </c>
    </row>
    <row r="46" spans="1:17" x14ac:dyDescent="0.25">
      <c r="A46" s="32">
        <f>VLOOKUP(B46,'Expiration Dates'!$C$40:$J$272,8)</f>
        <v>30456</v>
      </c>
      <c r="B46" s="1">
        <v>30452</v>
      </c>
      <c r="C46">
        <f t="shared" si="0"/>
        <v>46</v>
      </c>
      <c r="D46" s="27">
        <v>29.850000381469727</v>
      </c>
      <c r="E46" s="28">
        <v>30.139999389648438</v>
      </c>
      <c r="F46" s="28">
        <v>29.850000381469727</v>
      </c>
      <c r="G46" s="24">
        <v>30.120000839233398</v>
      </c>
      <c r="H46" s="13">
        <v>29.600000381469727</v>
      </c>
      <c r="I46" s="14">
        <v>30.049999237060547</v>
      </c>
      <c r="J46" s="14">
        <v>29.600000381469727</v>
      </c>
      <c r="K46" s="24">
        <v>29.989999771118164</v>
      </c>
      <c r="L46">
        <f t="shared" si="1"/>
        <v>0</v>
      </c>
      <c r="M46">
        <f>IF(AND(B46&gt;Summary!$E$17,B46&lt;Summary!$E$18),1,0)</f>
        <v>0</v>
      </c>
      <c r="N46">
        <f>IF(M46=1,oneday(G45,G46,K46,L46,Summary!$E$13/2,Data!N45,Data!O45,Summary!$E$15,Summary!$E$14,Summary!$E$16,1),0)</f>
        <v>0</v>
      </c>
      <c r="O46" s="31">
        <f>IF(M46=1,oneday(G45,G46,K46,L46,Summary!$E$13/2,Data!N45,Data!O45,Summary!$E$15,Summary!$E$14,Summary!$E$16,2),0)</f>
        <v>0</v>
      </c>
      <c r="P46" s="31">
        <f t="shared" si="2"/>
        <v>0</v>
      </c>
      <c r="Q46" s="31">
        <f>IF(M46=1,oneday(G45,G46,K46,L46,Summary!$E$13/2,Data!N45,Data!O45,Summary!$E$15,Summary!$E$14,Summary!$E$16,3),0)</f>
        <v>0</v>
      </c>
    </row>
    <row r="47" spans="1:17" x14ac:dyDescent="0.25">
      <c r="A47" s="32">
        <f>VLOOKUP(B47,'Expiration Dates'!$C$40:$J$272,8)</f>
        <v>30456</v>
      </c>
      <c r="B47" s="1">
        <v>30453</v>
      </c>
      <c r="C47">
        <f t="shared" si="0"/>
        <v>47</v>
      </c>
      <c r="D47" s="27">
        <v>30.049999237060547</v>
      </c>
      <c r="E47" s="28">
        <v>30.200000762939453</v>
      </c>
      <c r="F47" s="28">
        <v>29.899999618530273</v>
      </c>
      <c r="G47" s="24">
        <v>29.909999847412109</v>
      </c>
      <c r="H47" s="13">
        <v>29.850000381469727</v>
      </c>
      <c r="I47" s="14">
        <v>30.149999618530273</v>
      </c>
      <c r="J47" s="14">
        <v>29.850000381469727</v>
      </c>
      <c r="K47" s="24">
        <v>29.969999313354492</v>
      </c>
      <c r="L47">
        <f t="shared" si="1"/>
        <v>0</v>
      </c>
      <c r="M47">
        <f>IF(AND(B47&gt;Summary!$E$17,B47&lt;Summary!$E$18),1,0)</f>
        <v>0</v>
      </c>
      <c r="N47">
        <f>IF(M47=1,oneday(G46,G47,K47,L47,Summary!$E$13/2,Data!N46,Data!O46,Summary!$E$15,Summary!$E$14,Summary!$E$16,1),0)</f>
        <v>0</v>
      </c>
      <c r="O47" s="31">
        <f>IF(M47=1,oneday(G46,G47,K47,L47,Summary!$E$13/2,Data!N46,Data!O46,Summary!$E$15,Summary!$E$14,Summary!$E$16,2),0)</f>
        <v>0</v>
      </c>
      <c r="P47" s="31">
        <f t="shared" si="2"/>
        <v>0</v>
      </c>
      <c r="Q47" s="31">
        <f>IF(M47=1,oneday(G46,G47,K47,L47,Summary!$E$13/2,Data!N46,Data!O46,Summary!$E$15,Summary!$E$14,Summary!$E$16,3),0)</f>
        <v>0</v>
      </c>
    </row>
    <row r="48" spans="1:17" x14ac:dyDescent="0.25">
      <c r="A48" s="32">
        <f>VLOOKUP(B48,'Expiration Dates'!$C$40:$J$272,8)</f>
        <v>30456</v>
      </c>
      <c r="B48" s="1">
        <v>30454</v>
      </c>
      <c r="C48">
        <f t="shared" si="0"/>
        <v>48</v>
      </c>
      <c r="D48" s="27">
        <v>29.75</v>
      </c>
      <c r="E48" s="28">
        <v>29.780000686645508</v>
      </c>
      <c r="F48" s="28">
        <v>29.25</v>
      </c>
      <c r="G48" s="24">
        <v>29.75</v>
      </c>
      <c r="H48" s="13">
        <v>29.850000381469727</v>
      </c>
      <c r="I48" s="14">
        <v>29.909999847412109</v>
      </c>
      <c r="J48" s="14">
        <v>29.700000762939453</v>
      </c>
      <c r="K48" s="24">
        <v>29.899999618530273</v>
      </c>
      <c r="L48">
        <f t="shared" si="1"/>
        <v>0</v>
      </c>
      <c r="M48">
        <f>IF(AND(B48&gt;Summary!$E$17,B48&lt;Summary!$E$18),1,0)</f>
        <v>0</v>
      </c>
      <c r="N48">
        <f>IF(M48=1,oneday(G47,G48,K48,L48,Summary!$E$13/2,Data!N47,Data!O47,Summary!$E$15,Summary!$E$14,Summary!$E$16,1),0)</f>
        <v>0</v>
      </c>
      <c r="O48" s="31">
        <f>IF(M48=1,oneday(G47,G48,K48,L48,Summary!$E$13/2,Data!N47,Data!O47,Summary!$E$15,Summary!$E$14,Summary!$E$16,2),0)</f>
        <v>0</v>
      </c>
      <c r="P48" s="31">
        <f t="shared" si="2"/>
        <v>0</v>
      </c>
      <c r="Q48" s="31">
        <f>IF(M48=1,oneday(G47,G48,K48,L48,Summary!$E$13/2,Data!N47,Data!O47,Summary!$E$15,Summary!$E$14,Summary!$E$16,3),0)</f>
        <v>0</v>
      </c>
    </row>
    <row r="49" spans="1:17" x14ac:dyDescent="0.25">
      <c r="A49" s="32">
        <f>VLOOKUP(B49,'Expiration Dates'!$C$40:$J$272,8)</f>
        <v>30456</v>
      </c>
      <c r="B49" s="1">
        <v>30455</v>
      </c>
      <c r="C49">
        <f t="shared" si="0"/>
        <v>49</v>
      </c>
      <c r="D49" s="27">
        <v>29.950000762939453</v>
      </c>
      <c r="E49" s="28">
        <v>30</v>
      </c>
      <c r="F49" s="28">
        <v>29.909999847412109</v>
      </c>
      <c r="G49" s="24">
        <v>29.950000762939453</v>
      </c>
      <c r="H49" s="13">
        <v>29.799999237060547</v>
      </c>
      <c r="I49" s="14">
        <v>29.799999237060547</v>
      </c>
      <c r="J49" s="14">
        <v>29.799999237060547</v>
      </c>
      <c r="K49" s="24">
        <v>29.799999237060547</v>
      </c>
      <c r="L49">
        <f t="shared" si="1"/>
        <v>0</v>
      </c>
      <c r="M49">
        <f>IF(AND(B49&gt;Summary!$E$17,B49&lt;Summary!$E$18),1,0)</f>
        <v>0</v>
      </c>
      <c r="N49">
        <f>IF(M49=1,oneday(G48,G49,K49,L49,Summary!$E$13/2,Data!N48,Data!O48,Summary!$E$15,Summary!$E$14,Summary!$E$16,1),0)</f>
        <v>0</v>
      </c>
      <c r="O49" s="31">
        <f>IF(M49=1,oneday(G48,G49,K49,L49,Summary!$E$13/2,Data!N48,Data!O48,Summary!$E$15,Summary!$E$14,Summary!$E$16,2),0)</f>
        <v>0</v>
      </c>
      <c r="P49" s="31">
        <f t="shared" si="2"/>
        <v>0</v>
      </c>
      <c r="Q49" s="31">
        <f>IF(M49=1,oneday(G48,G49,K49,L49,Summary!$E$13/2,Data!N48,Data!O48,Summary!$E$15,Summary!$E$14,Summary!$E$16,3),0)</f>
        <v>0</v>
      </c>
    </row>
    <row r="50" spans="1:17" x14ac:dyDescent="0.25">
      <c r="A50" s="32">
        <f>VLOOKUP(B50,'Expiration Dates'!$C$40:$J$272,8)</f>
        <v>30456</v>
      </c>
      <c r="B50" s="1">
        <v>30456</v>
      </c>
      <c r="C50">
        <f t="shared" si="0"/>
        <v>50</v>
      </c>
      <c r="D50" s="27">
        <v>30.100000381469727</v>
      </c>
      <c r="E50" s="28">
        <v>30.659999847412109</v>
      </c>
      <c r="F50" s="28">
        <v>30.100000381469727</v>
      </c>
      <c r="G50" s="24">
        <v>30.299999237060547</v>
      </c>
      <c r="H50" s="13">
        <v>30</v>
      </c>
      <c r="I50" s="14">
        <v>30.299999237060547</v>
      </c>
      <c r="J50" s="14">
        <v>30</v>
      </c>
      <c r="K50" s="24">
        <v>30.229999542236328</v>
      </c>
      <c r="L50">
        <f t="shared" si="1"/>
        <v>1</v>
      </c>
      <c r="M50">
        <f>IF(AND(B50&gt;Summary!$E$17,B50&lt;Summary!$E$18),1,0)</f>
        <v>0</v>
      </c>
      <c r="N50">
        <f>IF(M50=1,oneday(G49,G50,K50,L50,Summary!$E$13/2,Data!N49,Data!O49,Summary!$E$15,Summary!$E$14,Summary!$E$16,1),0)</f>
        <v>0</v>
      </c>
      <c r="O50" s="31">
        <f>IF(M50=1,oneday(G49,G50,K50,L50,Summary!$E$13/2,Data!N49,Data!O49,Summary!$E$15,Summary!$E$14,Summary!$E$16,2),0)</f>
        <v>0</v>
      </c>
      <c r="P50" s="31">
        <f t="shared" si="2"/>
        <v>0</v>
      </c>
      <c r="Q50" s="31">
        <f>IF(M50=1,oneday(G49,G50,K50,L50,Summary!$E$13/2,Data!N49,Data!O49,Summary!$E$15,Summary!$E$14,Summary!$E$16,3),0)</f>
        <v>0</v>
      </c>
    </row>
    <row r="51" spans="1:17" x14ac:dyDescent="0.25">
      <c r="A51" s="32">
        <f>VLOOKUP(B51,'Expiration Dates'!$C$40:$J$272,8)</f>
        <v>30456</v>
      </c>
      <c r="B51" s="1">
        <v>30459</v>
      </c>
      <c r="C51">
        <f t="shared" si="0"/>
        <v>51</v>
      </c>
      <c r="D51" s="27">
        <v>30.25</v>
      </c>
      <c r="E51" s="28">
        <v>30.5</v>
      </c>
      <c r="F51" s="28">
        <v>30.25</v>
      </c>
      <c r="G51" s="24">
        <v>30.270000457763672</v>
      </c>
      <c r="H51" s="13">
        <v>30.200000762939453</v>
      </c>
      <c r="I51" s="14">
        <v>30.5</v>
      </c>
      <c r="J51" s="14">
        <v>30.149999618530273</v>
      </c>
      <c r="K51" s="24">
        <v>30.219999313354492</v>
      </c>
      <c r="L51">
        <f t="shared" si="1"/>
        <v>0</v>
      </c>
      <c r="M51">
        <f>IF(AND(B51&gt;Summary!$E$17,B51&lt;Summary!$E$18),1,0)</f>
        <v>0</v>
      </c>
      <c r="N51">
        <f>IF(M51=1,oneday(G50,G51,K51,L51,Summary!$E$13/2,Data!N50,Data!O50,Summary!$E$15,Summary!$E$14,Summary!$E$16,1),0)</f>
        <v>0</v>
      </c>
      <c r="O51" s="31">
        <f>IF(M51=1,oneday(G50,G51,K51,L51,Summary!$E$13/2,Data!N50,Data!O50,Summary!$E$15,Summary!$E$14,Summary!$E$16,2),0)</f>
        <v>0</v>
      </c>
      <c r="P51" s="31">
        <f t="shared" si="2"/>
        <v>0</v>
      </c>
      <c r="Q51" s="31">
        <f>IF(M51=1,oneday(G50,G51,K51,L51,Summary!$E$13/2,Data!N50,Data!O50,Summary!$E$15,Summary!$E$14,Summary!$E$16,3),0)</f>
        <v>0</v>
      </c>
    </row>
    <row r="52" spans="1:17" x14ac:dyDescent="0.25">
      <c r="A52" s="32">
        <f>VLOOKUP(B52,'Expiration Dates'!$C$40:$J$272,8)</f>
        <v>30456</v>
      </c>
      <c r="B52" s="1">
        <v>30460</v>
      </c>
      <c r="C52">
        <f t="shared" si="0"/>
        <v>52</v>
      </c>
      <c r="D52" s="27">
        <v>30.049999237060547</v>
      </c>
      <c r="E52" s="28">
        <v>30.069999694824219</v>
      </c>
      <c r="F52" s="28">
        <v>29.950000762939453</v>
      </c>
      <c r="G52" s="24">
        <v>30.049999237060547</v>
      </c>
      <c r="H52" s="13">
        <v>30</v>
      </c>
      <c r="I52" s="14">
        <v>30.049999237060547</v>
      </c>
      <c r="J52" s="14">
        <v>29.909999847412109</v>
      </c>
      <c r="K52" s="24">
        <v>30</v>
      </c>
      <c r="L52">
        <f t="shared" si="1"/>
        <v>0</v>
      </c>
      <c r="M52">
        <f>IF(AND(B52&gt;Summary!$E$17,B52&lt;Summary!$E$18),1,0)</f>
        <v>0</v>
      </c>
      <c r="N52">
        <f>IF(M52=1,oneday(G51,G52,K52,L52,Summary!$E$13/2,Data!N51,Data!O51,Summary!$E$15,Summary!$E$14,Summary!$E$16,1),0)</f>
        <v>0</v>
      </c>
      <c r="O52" s="31">
        <f>IF(M52=1,oneday(G51,G52,K52,L52,Summary!$E$13/2,Data!N51,Data!O51,Summary!$E$15,Summary!$E$14,Summary!$E$16,2),0)</f>
        <v>0</v>
      </c>
      <c r="P52" s="31">
        <f t="shared" si="2"/>
        <v>0</v>
      </c>
      <c r="Q52" s="31">
        <f>IF(M52=1,oneday(G51,G52,K52,L52,Summary!$E$13/2,Data!N51,Data!O51,Summary!$E$15,Summary!$E$14,Summary!$E$16,3),0)</f>
        <v>0</v>
      </c>
    </row>
    <row r="53" spans="1:17" x14ac:dyDescent="0.25">
      <c r="A53" s="32">
        <f>VLOOKUP(B53,'Expiration Dates'!$C$40:$J$272,8)</f>
        <v>30456</v>
      </c>
      <c r="B53" s="1">
        <v>30461</v>
      </c>
      <c r="C53">
        <f t="shared" si="0"/>
        <v>53</v>
      </c>
      <c r="D53" s="27">
        <v>29.950000762939453</v>
      </c>
      <c r="E53" s="28">
        <v>30.25</v>
      </c>
      <c r="F53" s="28">
        <v>29.950000762939453</v>
      </c>
      <c r="G53" s="24">
        <v>30.25</v>
      </c>
      <c r="H53" s="13">
        <v>30.079999923706055</v>
      </c>
      <c r="I53" s="14">
        <v>30.200000762939453</v>
      </c>
      <c r="J53" s="14">
        <v>30.049999237060547</v>
      </c>
      <c r="K53" s="24">
        <v>30.110000610351563</v>
      </c>
      <c r="L53">
        <f t="shared" si="1"/>
        <v>0</v>
      </c>
      <c r="M53">
        <f>IF(AND(B53&gt;Summary!$E$17,B53&lt;Summary!$E$18),1,0)</f>
        <v>0</v>
      </c>
      <c r="N53">
        <f>IF(M53=1,oneday(G52,G53,K53,L53,Summary!$E$13/2,Data!N52,Data!O52,Summary!$E$15,Summary!$E$14,Summary!$E$16,1),0)</f>
        <v>0</v>
      </c>
      <c r="O53" s="31">
        <f>IF(M53=1,oneday(G52,G53,K53,L53,Summary!$E$13/2,Data!N52,Data!O52,Summary!$E$15,Summary!$E$14,Summary!$E$16,2),0)</f>
        <v>0</v>
      </c>
      <c r="P53" s="31">
        <f t="shared" si="2"/>
        <v>0</v>
      </c>
      <c r="Q53" s="31">
        <f>IF(M53=1,oneday(G52,G53,K53,L53,Summary!$E$13/2,Data!N52,Data!O52,Summary!$E$15,Summary!$E$14,Summary!$E$16,3),0)</f>
        <v>0</v>
      </c>
    </row>
    <row r="54" spans="1:17" x14ac:dyDescent="0.25">
      <c r="A54" s="32">
        <f>VLOOKUP(B54,'Expiration Dates'!$C$40:$J$272,8)</f>
        <v>30456</v>
      </c>
      <c r="B54" s="1">
        <v>30462</v>
      </c>
      <c r="C54">
        <f t="shared" si="0"/>
        <v>54</v>
      </c>
      <c r="D54" s="27">
        <v>30.299999237060547</v>
      </c>
      <c r="E54" s="28">
        <v>30.5</v>
      </c>
      <c r="F54" s="28">
        <v>30.299999237060547</v>
      </c>
      <c r="G54" s="24">
        <v>30.309999465942383</v>
      </c>
      <c r="H54" s="13">
        <v>30.200000762939453</v>
      </c>
      <c r="I54" s="14">
        <v>30.450000762939453</v>
      </c>
      <c r="J54" s="14">
        <v>30.149999618530273</v>
      </c>
      <c r="K54" s="24">
        <v>30.25</v>
      </c>
      <c r="L54">
        <f t="shared" si="1"/>
        <v>0</v>
      </c>
      <c r="M54">
        <f>IF(AND(B54&gt;Summary!$E$17,B54&lt;Summary!$E$18),1,0)</f>
        <v>0</v>
      </c>
      <c r="N54">
        <f>IF(M54=1,oneday(G53,G54,K54,L54,Summary!$E$13/2,Data!N53,Data!O53,Summary!$E$15,Summary!$E$14,Summary!$E$16,1),0)</f>
        <v>0</v>
      </c>
      <c r="O54" s="31">
        <f>IF(M54=1,oneday(G53,G54,K54,L54,Summary!$E$13/2,Data!N53,Data!O53,Summary!$E$15,Summary!$E$14,Summary!$E$16,2),0)</f>
        <v>0</v>
      </c>
      <c r="P54" s="31">
        <f t="shared" si="2"/>
        <v>0</v>
      </c>
      <c r="Q54" s="31">
        <f>IF(M54=1,oneday(G53,G54,K54,L54,Summary!$E$13/2,Data!N53,Data!O53,Summary!$E$15,Summary!$E$14,Summary!$E$16,3),0)</f>
        <v>0</v>
      </c>
    </row>
    <row r="55" spans="1:17" x14ac:dyDescent="0.25">
      <c r="A55" s="32">
        <f>VLOOKUP(B55,'Expiration Dates'!$C$40:$J$272,8)</f>
        <v>30456</v>
      </c>
      <c r="B55" s="1">
        <v>30463</v>
      </c>
      <c r="C55">
        <f t="shared" si="0"/>
        <v>55</v>
      </c>
      <c r="D55" s="27">
        <v>30.25</v>
      </c>
      <c r="E55" s="28">
        <v>30.479999542236328</v>
      </c>
      <c r="F55" s="28">
        <v>30.149999618530273</v>
      </c>
      <c r="G55" s="24">
        <v>30.190000534057617</v>
      </c>
      <c r="H55" s="13">
        <v>30.149999618530273</v>
      </c>
      <c r="I55" s="14">
        <v>30.379999160766602</v>
      </c>
      <c r="J55" s="14">
        <v>30.100000381469727</v>
      </c>
      <c r="K55" s="24">
        <v>30.129999160766602</v>
      </c>
      <c r="L55">
        <f t="shared" si="1"/>
        <v>0</v>
      </c>
      <c r="M55">
        <f>IF(AND(B55&gt;Summary!$E$17,B55&lt;Summary!$E$18),1,0)</f>
        <v>0</v>
      </c>
      <c r="N55">
        <f>IF(M55=1,oneday(G54,G55,K55,L55,Summary!$E$13/2,Data!N54,Data!O54,Summary!$E$15,Summary!$E$14,Summary!$E$16,1),0)</f>
        <v>0</v>
      </c>
      <c r="O55" s="31">
        <f>IF(M55=1,oneday(G54,G55,K55,L55,Summary!$E$13/2,Data!N54,Data!O54,Summary!$E$15,Summary!$E$14,Summary!$E$16,2),0)</f>
        <v>0</v>
      </c>
      <c r="P55" s="31">
        <f t="shared" si="2"/>
        <v>0</v>
      </c>
      <c r="Q55" s="31">
        <f>IF(M55=1,oneday(G54,G55,K55,L55,Summary!$E$13/2,Data!N54,Data!O54,Summary!$E$15,Summary!$E$14,Summary!$E$16,3),0)</f>
        <v>0</v>
      </c>
    </row>
    <row r="56" spans="1:17" x14ac:dyDescent="0.25">
      <c r="A56" s="32">
        <f>VLOOKUP(B56,'Expiration Dates'!$C$40:$J$272,8)</f>
        <v>30456</v>
      </c>
      <c r="B56" s="1">
        <v>30467</v>
      </c>
      <c r="C56">
        <f t="shared" si="0"/>
        <v>56</v>
      </c>
      <c r="D56" s="27">
        <v>30.049999237060547</v>
      </c>
      <c r="E56" s="28">
        <v>30.450000762939453</v>
      </c>
      <c r="F56" s="28">
        <v>30.049999237060547</v>
      </c>
      <c r="G56" s="24">
        <v>30.25</v>
      </c>
      <c r="H56" s="13">
        <v>30.010000228881836</v>
      </c>
      <c r="I56" s="14">
        <v>30.379999160766602</v>
      </c>
      <c r="J56" s="14">
        <v>30.010000228881836</v>
      </c>
      <c r="K56" s="24">
        <v>30.100000381469727</v>
      </c>
      <c r="L56">
        <f t="shared" si="1"/>
        <v>0</v>
      </c>
      <c r="M56">
        <f>IF(AND(B56&gt;Summary!$E$17,B56&lt;Summary!$E$18),1,0)</f>
        <v>0</v>
      </c>
      <c r="N56">
        <f>IF(M56=1,oneday(G55,G56,K56,L56,Summary!$E$13/2,Data!N55,Data!O55,Summary!$E$15,Summary!$E$14,Summary!$E$16,1),0)</f>
        <v>0</v>
      </c>
      <c r="O56" s="31">
        <f>IF(M56=1,oneday(G55,G56,K56,L56,Summary!$E$13/2,Data!N55,Data!O55,Summary!$E$15,Summary!$E$14,Summary!$E$16,2),0)</f>
        <v>0</v>
      </c>
      <c r="P56" s="31">
        <f t="shared" si="2"/>
        <v>0</v>
      </c>
      <c r="Q56" s="31">
        <f>IF(M56=1,oneday(G55,G56,K56,L56,Summary!$E$13/2,Data!N55,Data!O55,Summary!$E$15,Summary!$E$14,Summary!$E$16,3),0)</f>
        <v>0</v>
      </c>
    </row>
    <row r="57" spans="1:17" x14ac:dyDescent="0.25">
      <c r="A57" s="32">
        <f>VLOOKUP(B57,'Expiration Dates'!$C$40:$J$272,8)</f>
        <v>30488</v>
      </c>
      <c r="B57" s="1">
        <v>30468</v>
      </c>
      <c r="C57">
        <f t="shared" si="0"/>
        <v>57</v>
      </c>
      <c r="D57" s="27">
        <v>30.200000762939453</v>
      </c>
      <c r="E57" s="28">
        <v>30.350000381469727</v>
      </c>
      <c r="F57" s="28">
        <v>30.200000762939453</v>
      </c>
      <c r="G57" s="24">
        <v>30.329999923706055</v>
      </c>
      <c r="H57" s="13">
        <v>30.100000381469727</v>
      </c>
      <c r="I57" s="14">
        <v>30.299999237060547</v>
      </c>
      <c r="J57" s="14">
        <v>30.010000228881836</v>
      </c>
      <c r="K57" s="24">
        <v>30.219999313354492</v>
      </c>
      <c r="L57">
        <f t="shared" si="1"/>
        <v>0</v>
      </c>
      <c r="M57">
        <f>IF(AND(B57&gt;Summary!$E$17,B57&lt;Summary!$E$18),1,0)</f>
        <v>0</v>
      </c>
      <c r="N57">
        <f>IF(M57=1,oneday(G56,G57,K57,L57,Summary!$E$13/2,Data!N56,Data!O56,Summary!$E$15,Summary!$E$14,Summary!$E$16,1),0)</f>
        <v>0</v>
      </c>
      <c r="O57" s="31">
        <f>IF(M57=1,oneday(G56,G57,K57,L57,Summary!$E$13/2,Data!N56,Data!O56,Summary!$E$15,Summary!$E$14,Summary!$E$16,2),0)</f>
        <v>0</v>
      </c>
      <c r="P57" s="31">
        <f t="shared" si="2"/>
        <v>0</v>
      </c>
      <c r="Q57" s="31">
        <f>IF(M57=1,oneday(G56,G57,K57,L57,Summary!$E$13/2,Data!N56,Data!O56,Summary!$E$15,Summary!$E$14,Summary!$E$16,3),0)</f>
        <v>0</v>
      </c>
    </row>
    <row r="58" spans="1:17" x14ac:dyDescent="0.25">
      <c r="A58" s="32">
        <f>VLOOKUP(B58,'Expiration Dates'!$C$40:$J$272,8)</f>
        <v>30488</v>
      </c>
      <c r="B58" s="1">
        <v>30469</v>
      </c>
      <c r="C58">
        <f t="shared" si="0"/>
        <v>58</v>
      </c>
      <c r="D58" s="27">
        <v>30.450000762939453</v>
      </c>
      <c r="E58" s="28">
        <v>30.450000762939453</v>
      </c>
      <c r="F58" s="28">
        <v>30.399999618530273</v>
      </c>
      <c r="G58" s="24">
        <v>30.399999618530273</v>
      </c>
      <c r="H58" s="13">
        <v>30.319999694824219</v>
      </c>
      <c r="I58" s="14">
        <v>30.450000762939453</v>
      </c>
      <c r="J58" s="14">
        <v>30.299999237060547</v>
      </c>
      <c r="K58" s="24">
        <v>30.299999237060547</v>
      </c>
      <c r="L58">
        <f t="shared" si="1"/>
        <v>0</v>
      </c>
      <c r="M58">
        <f>IF(AND(B58&gt;Summary!$E$17,B58&lt;Summary!$E$18),1,0)</f>
        <v>0</v>
      </c>
      <c r="N58">
        <f>IF(M58=1,oneday(G57,G58,K58,L58,Summary!$E$13/2,Data!N57,Data!O57,Summary!$E$15,Summary!$E$14,Summary!$E$16,1),0)</f>
        <v>0</v>
      </c>
      <c r="O58" s="31">
        <f>IF(M58=1,oneday(G57,G58,K58,L58,Summary!$E$13/2,Data!N57,Data!O57,Summary!$E$15,Summary!$E$14,Summary!$E$16,2),0)</f>
        <v>0</v>
      </c>
      <c r="P58" s="31">
        <f t="shared" si="2"/>
        <v>0</v>
      </c>
      <c r="Q58" s="31">
        <f>IF(M58=1,oneday(G57,G58,K58,L58,Summary!$E$13/2,Data!N57,Data!O57,Summary!$E$15,Summary!$E$14,Summary!$E$16,3),0)</f>
        <v>0</v>
      </c>
    </row>
    <row r="59" spans="1:17" x14ac:dyDescent="0.25">
      <c r="A59" s="32">
        <f>VLOOKUP(B59,'Expiration Dates'!$C$40:$J$272,8)</f>
        <v>30488</v>
      </c>
      <c r="B59" s="1">
        <v>30470</v>
      </c>
      <c r="C59">
        <f t="shared" si="0"/>
        <v>59</v>
      </c>
      <c r="D59" s="27">
        <v>30.299999237060547</v>
      </c>
      <c r="E59" s="28">
        <v>30.450000762939453</v>
      </c>
      <c r="F59" s="28">
        <v>30.299999237060547</v>
      </c>
      <c r="G59" s="24">
        <v>30.360000610351563</v>
      </c>
      <c r="H59" s="13">
        <v>30.200000762939453</v>
      </c>
      <c r="I59" s="14">
        <v>30.299999237060547</v>
      </c>
      <c r="J59" s="14">
        <v>30.149999618530273</v>
      </c>
      <c r="K59" s="24">
        <v>30.299999237060547</v>
      </c>
      <c r="L59">
        <f t="shared" si="1"/>
        <v>0</v>
      </c>
      <c r="M59">
        <f>IF(AND(B59&gt;Summary!$E$17,B59&lt;Summary!$E$18),1,0)</f>
        <v>0</v>
      </c>
      <c r="N59">
        <f>IF(M59=1,oneday(G58,G59,K59,L59,Summary!$E$13/2,Data!N58,Data!O58,Summary!$E$15,Summary!$E$14,Summary!$E$16,1),0)</f>
        <v>0</v>
      </c>
      <c r="O59" s="31">
        <f>IF(M59=1,oneday(G58,G59,K59,L59,Summary!$E$13/2,Data!N58,Data!O58,Summary!$E$15,Summary!$E$14,Summary!$E$16,2),0)</f>
        <v>0</v>
      </c>
      <c r="P59" s="31">
        <f t="shared" si="2"/>
        <v>0</v>
      </c>
      <c r="Q59" s="31">
        <f>IF(M59=1,oneday(G58,G59,K59,L59,Summary!$E$13/2,Data!N58,Data!O58,Summary!$E$15,Summary!$E$14,Summary!$E$16,3),0)</f>
        <v>0</v>
      </c>
    </row>
    <row r="60" spans="1:17" x14ac:dyDescent="0.25">
      <c r="A60" s="32">
        <f>VLOOKUP(B60,'Expiration Dates'!$C$40:$J$272,8)</f>
        <v>30488</v>
      </c>
      <c r="B60" s="1">
        <v>30473</v>
      </c>
      <c r="C60">
        <f t="shared" si="0"/>
        <v>60</v>
      </c>
      <c r="D60" s="27">
        <v>30.350000381469727</v>
      </c>
      <c r="E60" s="28">
        <v>30.350000381469727</v>
      </c>
      <c r="F60" s="28">
        <v>30.299999237060547</v>
      </c>
      <c r="G60" s="24">
        <v>30.350000381469727</v>
      </c>
      <c r="H60" s="13">
        <v>30.25</v>
      </c>
      <c r="I60" s="14">
        <v>30.299999237060547</v>
      </c>
      <c r="J60" s="14">
        <v>30.159999847412109</v>
      </c>
      <c r="K60" s="24">
        <v>30.270000457763672</v>
      </c>
      <c r="L60">
        <f t="shared" si="1"/>
        <v>0</v>
      </c>
      <c r="M60">
        <f>IF(AND(B60&gt;Summary!$E$17,B60&lt;Summary!$E$18),1,0)</f>
        <v>0</v>
      </c>
      <c r="N60">
        <f>IF(M60=1,oneday(G59,G60,K60,L60,Summary!$E$13/2,Data!N59,Data!O59,Summary!$E$15,Summary!$E$14,Summary!$E$16,1),0)</f>
        <v>0</v>
      </c>
      <c r="O60" s="31">
        <f>IF(M60=1,oneday(G59,G60,K60,L60,Summary!$E$13/2,Data!N59,Data!O59,Summary!$E$15,Summary!$E$14,Summary!$E$16,2),0)</f>
        <v>0</v>
      </c>
      <c r="P60" s="31">
        <f t="shared" si="2"/>
        <v>0</v>
      </c>
      <c r="Q60" s="31">
        <f>IF(M60=1,oneday(G59,G60,K60,L60,Summary!$E$13/2,Data!N59,Data!O59,Summary!$E$15,Summary!$E$14,Summary!$E$16,3),0)</f>
        <v>0</v>
      </c>
    </row>
    <row r="61" spans="1:17" x14ac:dyDescent="0.25">
      <c r="A61" s="32">
        <f>VLOOKUP(B61,'Expiration Dates'!$C$40:$J$272,8)</f>
        <v>30488</v>
      </c>
      <c r="B61" s="1">
        <v>30474</v>
      </c>
      <c r="C61">
        <f t="shared" si="0"/>
        <v>61</v>
      </c>
      <c r="D61" s="27">
        <v>30.100000381469727</v>
      </c>
      <c r="E61" s="28">
        <v>30.600000381469727</v>
      </c>
      <c r="F61" s="28">
        <v>30.100000381469727</v>
      </c>
      <c r="G61" s="24">
        <v>30.590000152587891</v>
      </c>
      <c r="H61" s="13">
        <v>30.399999618530273</v>
      </c>
      <c r="I61" s="14">
        <v>30.549999237060547</v>
      </c>
      <c r="J61" s="14">
        <v>30.399999618530273</v>
      </c>
      <c r="K61" s="24">
        <v>30.5</v>
      </c>
      <c r="L61">
        <f t="shared" si="1"/>
        <v>0</v>
      </c>
      <c r="M61">
        <f>IF(AND(B61&gt;Summary!$E$17,B61&lt;Summary!$E$18),1,0)</f>
        <v>0</v>
      </c>
      <c r="N61">
        <f>IF(M61=1,oneday(G60,G61,K61,L61,Summary!$E$13/2,Data!N60,Data!O60,Summary!$E$15,Summary!$E$14,Summary!$E$16,1),0)</f>
        <v>0</v>
      </c>
      <c r="O61" s="31">
        <f>IF(M61=1,oneday(G60,G61,K61,L61,Summary!$E$13/2,Data!N60,Data!O60,Summary!$E$15,Summary!$E$14,Summary!$E$16,2),0)</f>
        <v>0</v>
      </c>
      <c r="P61" s="31">
        <f t="shared" si="2"/>
        <v>0</v>
      </c>
      <c r="Q61" s="31">
        <f>IF(M61=1,oneday(G60,G61,K61,L61,Summary!$E$13/2,Data!N60,Data!O60,Summary!$E$15,Summary!$E$14,Summary!$E$16,3),0)</f>
        <v>0</v>
      </c>
    </row>
    <row r="62" spans="1:17" x14ac:dyDescent="0.25">
      <c r="A62" s="32">
        <f>VLOOKUP(B62,'Expiration Dates'!$C$40:$J$272,8)</f>
        <v>30488</v>
      </c>
      <c r="B62" s="1">
        <v>30475</v>
      </c>
      <c r="C62">
        <f t="shared" si="0"/>
        <v>62</v>
      </c>
      <c r="D62" s="27">
        <v>30.590000152587891</v>
      </c>
      <c r="E62" s="28">
        <v>30.709999084472656</v>
      </c>
      <c r="F62" s="28">
        <v>30.590000152587891</v>
      </c>
      <c r="G62" s="24">
        <v>30.600000381469727</v>
      </c>
      <c r="H62" s="13">
        <v>30.5</v>
      </c>
      <c r="I62" s="14">
        <v>30.680000305175781</v>
      </c>
      <c r="J62" s="14">
        <v>30.5</v>
      </c>
      <c r="K62" s="24">
        <v>30.5</v>
      </c>
      <c r="L62">
        <f t="shared" si="1"/>
        <v>0</v>
      </c>
      <c r="M62">
        <f>IF(AND(B62&gt;Summary!$E$17,B62&lt;Summary!$E$18),1,0)</f>
        <v>0</v>
      </c>
      <c r="N62">
        <f>IF(M62=1,oneday(G61,G62,K62,L62,Summary!$E$13/2,Data!N61,Data!O61,Summary!$E$15,Summary!$E$14,Summary!$E$16,1),0)</f>
        <v>0</v>
      </c>
      <c r="O62" s="31">
        <f>IF(M62=1,oneday(G61,G62,K62,L62,Summary!$E$13/2,Data!N61,Data!O61,Summary!$E$15,Summary!$E$14,Summary!$E$16,2),0)</f>
        <v>0</v>
      </c>
      <c r="P62" s="31">
        <f t="shared" si="2"/>
        <v>0</v>
      </c>
      <c r="Q62" s="31">
        <f>IF(M62=1,oneday(G61,G62,K62,L62,Summary!$E$13/2,Data!N61,Data!O61,Summary!$E$15,Summary!$E$14,Summary!$E$16,3),0)</f>
        <v>0</v>
      </c>
    </row>
    <row r="63" spans="1:17" x14ac:dyDescent="0.25">
      <c r="A63" s="32">
        <f>VLOOKUP(B63,'Expiration Dates'!$C$40:$J$272,8)</f>
        <v>30488</v>
      </c>
      <c r="B63" s="1">
        <v>30476</v>
      </c>
      <c r="C63">
        <f t="shared" si="0"/>
        <v>63</v>
      </c>
      <c r="D63" s="27">
        <v>30.600000381469727</v>
      </c>
      <c r="E63" s="28">
        <v>30.649999618530273</v>
      </c>
      <c r="F63" s="28">
        <v>30.450000762939453</v>
      </c>
      <c r="G63" s="24">
        <v>30.489999771118164</v>
      </c>
      <c r="H63" s="13">
        <v>30.5</v>
      </c>
      <c r="I63" s="14">
        <v>30.579999923706055</v>
      </c>
      <c r="J63" s="14">
        <v>30.399999618530273</v>
      </c>
      <c r="K63" s="24">
        <v>30.399999618530273</v>
      </c>
      <c r="L63">
        <f t="shared" si="1"/>
        <v>0</v>
      </c>
      <c r="M63">
        <f>IF(AND(B63&gt;Summary!$E$17,B63&lt;Summary!$E$18),1,0)</f>
        <v>0</v>
      </c>
      <c r="N63">
        <f>IF(M63=1,oneday(G62,G63,K63,L63,Summary!$E$13/2,Data!N62,Data!O62,Summary!$E$15,Summary!$E$14,Summary!$E$16,1),0)</f>
        <v>0</v>
      </c>
      <c r="O63" s="31">
        <f>IF(M63=1,oneday(G62,G63,K63,L63,Summary!$E$13/2,Data!N62,Data!O62,Summary!$E$15,Summary!$E$14,Summary!$E$16,2),0)</f>
        <v>0</v>
      </c>
      <c r="P63" s="31">
        <f t="shared" si="2"/>
        <v>0</v>
      </c>
      <c r="Q63" s="31">
        <f>IF(M63=1,oneday(G62,G63,K63,L63,Summary!$E$13/2,Data!N62,Data!O62,Summary!$E$15,Summary!$E$14,Summary!$E$16,3),0)</f>
        <v>0</v>
      </c>
    </row>
    <row r="64" spans="1:17" x14ac:dyDescent="0.25">
      <c r="A64" s="32">
        <f>VLOOKUP(B64,'Expiration Dates'!$C$40:$J$272,8)</f>
        <v>30488</v>
      </c>
      <c r="B64" s="1">
        <v>30477</v>
      </c>
      <c r="C64">
        <f t="shared" si="0"/>
        <v>64</v>
      </c>
      <c r="D64" s="27">
        <v>30.549999237060547</v>
      </c>
      <c r="E64" s="28">
        <v>30.799999237060547</v>
      </c>
      <c r="F64" s="28">
        <v>30.549999237060547</v>
      </c>
      <c r="G64" s="24">
        <v>30.770000457763672</v>
      </c>
      <c r="H64" s="13">
        <v>30.469999313354492</v>
      </c>
      <c r="I64" s="14">
        <v>30.629999160766602</v>
      </c>
      <c r="J64" s="14">
        <v>30.469999313354492</v>
      </c>
      <c r="K64" s="24">
        <v>30.629999160766602</v>
      </c>
      <c r="L64">
        <f t="shared" si="1"/>
        <v>0</v>
      </c>
      <c r="M64">
        <f>IF(AND(B64&gt;Summary!$E$17,B64&lt;Summary!$E$18),1,0)</f>
        <v>0</v>
      </c>
      <c r="N64">
        <f>IF(M64=1,oneday(G63,G64,K64,L64,Summary!$E$13/2,Data!N63,Data!O63,Summary!$E$15,Summary!$E$14,Summary!$E$16,1),0)</f>
        <v>0</v>
      </c>
      <c r="O64" s="31">
        <f>IF(M64=1,oneday(G63,G64,K64,L64,Summary!$E$13/2,Data!N63,Data!O63,Summary!$E$15,Summary!$E$14,Summary!$E$16,2),0)</f>
        <v>0</v>
      </c>
      <c r="P64" s="31">
        <f t="shared" si="2"/>
        <v>0</v>
      </c>
      <c r="Q64" s="31">
        <f>IF(M64=1,oneday(G63,G64,K64,L64,Summary!$E$13/2,Data!N63,Data!O63,Summary!$E$15,Summary!$E$14,Summary!$E$16,3),0)</f>
        <v>0</v>
      </c>
    </row>
    <row r="65" spans="1:17" x14ac:dyDescent="0.25">
      <c r="A65" s="32">
        <f>VLOOKUP(B65,'Expiration Dates'!$C$40:$J$272,8)</f>
        <v>30488</v>
      </c>
      <c r="B65" s="1">
        <v>30480</v>
      </c>
      <c r="C65">
        <f t="shared" si="0"/>
        <v>65</v>
      </c>
      <c r="D65" s="27">
        <v>30.860000610351563</v>
      </c>
      <c r="E65" s="28">
        <v>31.049999237060547</v>
      </c>
      <c r="F65" s="28">
        <v>30.850000381469727</v>
      </c>
      <c r="G65" s="24">
        <v>31</v>
      </c>
      <c r="H65" s="13">
        <v>30.75</v>
      </c>
      <c r="I65" s="14">
        <v>31</v>
      </c>
      <c r="J65" s="14">
        <v>30.75</v>
      </c>
      <c r="K65" s="24">
        <v>30.899999618530273</v>
      </c>
      <c r="L65">
        <f t="shared" si="1"/>
        <v>0</v>
      </c>
      <c r="M65">
        <f>IF(AND(B65&gt;Summary!$E$17,B65&lt;Summary!$E$18),1,0)</f>
        <v>0</v>
      </c>
      <c r="N65">
        <f>IF(M65=1,oneday(G64,G65,K65,L65,Summary!$E$13/2,Data!N64,Data!O64,Summary!$E$15,Summary!$E$14,Summary!$E$16,1),0)</f>
        <v>0</v>
      </c>
      <c r="O65" s="31">
        <f>IF(M65=1,oneday(G64,G65,K65,L65,Summary!$E$13/2,Data!N64,Data!O64,Summary!$E$15,Summary!$E$14,Summary!$E$16,2),0)</f>
        <v>0</v>
      </c>
      <c r="P65" s="31">
        <f t="shared" si="2"/>
        <v>0</v>
      </c>
      <c r="Q65" s="31">
        <f>IF(M65=1,oneday(G64,G65,K65,L65,Summary!$E$13/2,Data!N64,Data!O64,Summary!$E$15,Summary!$E$14,Summary!$E$16,3),0)</f>
        <v>0</v>
      </c>
    </row>
    <row r="66" spans="1:17" x14ac:dyDescent="0.25">
      <c r="A66" s="32">
        <f>VLOOKUP(B66,'Expiration Dates'!$C$40:$J$272,8)</f>
        <v>30488</v>
      </c>
      <c r="B66" s="1">
        <v>30481</v>
      </c>
      <c r="C66">
        <f t="shared" si="0"/>
        <v>66</v>
      </c>
      <c r="D66" s="27">
        <v>31</v>
      </c>
      <c r="E66" s="28">
        <v>31.25</v>
      </c>
      <c r="F66" s="28">
        <v>31</v>
      </c>
      <c r="G66" s="24">
        <v>31</v>
      </c>
      <c r="H66" s="13">
        <v>31.020000457763672</v>
      </c>
      <c r="I66" s="14">
        <v>31.149999618530273</v>
      </c>
      <c r="J66" s="14">
        <v>30.850000381469727</v>
      </c>
      <c r="K66" s="24">
        <v>30.909999847412109</v>
      </c>
      <c r="L66">
        <f t="shared" si="1"/>
        <v>0</v>
      </c>
      <c r="M66">
        <f>IF(AND(B66&gt;Summary!$E$17,B66&lt;Summary!$E$18),1,0)</f>
        <v>0</v>
      </c>
      <c r="N66">
        <f>IF(M66=1,oneday(G65,G66,K66,L66,Summary!$E$13/2,Data!N65,Data!O65,Summary!$E$15,Summary!$E$14,Summary!$E$16,1),0)</f>
        <v>0</v>
      </c>
      <c r="O66" s="31">
        <f>IF(M66=1,oneday(G65,G66,K66,L66,Summary!$E$13/2,Data!N65,Data!O65,Summary!$E$15,Summary!$E$14,Summary!$E$16,2),0)</f>
        <v>0</v>
      </c>
      <c r="P66" s="31">
        <f t="shared" si="2"/>
        <v>0</v>
      </c>
      <c r="Q66" s="31">
        <f>IF(M66=1,oneday(G65,G66,K66,L66,Summary!$E$13/2,Data!N65,Data!O65,Summary!$E$15,Summary!$E$14,Summary!$E$16,3),0)</f>
        <v>0</v>
      </c>
    </row>
    <row r="67" spans="1:17" x14ac:dyDescent="0.25">
      <c r="A67" s="32">
        <f>VLOOKUP(B67,'Expiration Dates'!$C$40:$J$272,8)</f>
        <v>30488</v>
      </c>
      <c r="B67" s="1">
        <v>30482</v>
      </c>
      <c r="C67">
        <f t="shared" si="0"/>
        <v>67</v>
      </c>
      <c r="D67" s="27">
        <v>31.100000381469727</v>
      </c>
      <c r="E67" s="28">
        <v>31.299999237060547</v>
      </c>
      <c r="F67" s="28">
        <v>31.100000381469727</v>
      </c>
      <c r="G67" s="24">
        <v>31.299999237060547</v>
      </c>
      <c r="H67" s="13">
        <v>31.049999237060547</v>
      </c>
      <c r="I67" s="14">
        <v>31.200000762939453</v>
      </c>
      <c r="J67" s="14">
        <v>31.049999237060547</v>
      </c>
      <c r="K67" s="24">
        <v>31.200000762939453</v>
      </c>
      <c r="L67">
        <f t="shared" si="1"/>
        <v>0</v>
      </c>
      <c r="M67">
        <f>IF(AND(B67&gt;Summary!$E$17,B67&lt;Summary!$E$18),1,0)</f>
        <v>0</v>
      </c>
      <c r="N67">
        <f>IF(M67=1,oneday(G66,G67,K67,L67,Summary!$E$13/2,Data!N66,Data!O66,Summary!$E$15,Summary!$E$14,Summary!$E$16,1),0)</f>
        <v>0</v>
      </c>
      <c r="O67" s="31">
        <f>IF(M67=1,oneday(G66,G67,K67,L67,Summary!$E$13/2,Data!N66,Data!O66,Summary!$E$15,Summary!$E$14,Summary!$E$16,2),0)</f>
        <v>0</v>
      </c>
      <c r="P67" s="31">
        <f t="shared" si="2"/>
        <v>0</v>
      </c>
      <c r="Q67" s="31">
        <f>IF(M67=1,oneday(G66,G67,K67,L67,Summary!$E$13/2,Data!N66,Data!O66,Summary!$E$15,Summary!$E$14,Summary!$E$16,3),0)</f>
        <v>0</v>
      </c>
    </row>
    <row r="68" spans="1:17" x14ac:dyDescent="0.25">
      <c r="A68" s="32">
        <f>VLOOKUP(B68,'Expiration Dates'!$C$40:$J$272,8)</f>
        <v>30488</v>
      </c>
      <c r="B68" s="1">
        <v>30483</v>
      </c>
      <c r="C68">
        <f t="shared" si="0"/>
        <v>68</v>
      </c>
      <c r="D68" s="27">
        <v>31.299999237060547</v>
      </c>
      <c r="E68" s="28">
        <v>31.649999618530273</v>
      </c>
      <c r="F68" s="28">
        <v>31.299999237060547</v>
      </c>
      <c r="G68" s="24">
        <v>31.600000381469727</v>
      </c>
      <c r="H68" s="13">
        <v>31.100000381469727</v>
      </c>
      <c r="I68" s="14">
        <v>31.399999618530273</v>
      </c>
      <c r="J68" s="14">
        <v>31.020000457763672</v>
      </c>
      <c r="K68" s="24">
        <v>31.290000915527344</v>
      </c>
      <c r="L68">
        <f t="shared" si="1"/>
        <v>0</v>
      </c>
      <c r="M68">
        <f>IF(AND(B68&gt;Summary!$E$17,B68&lt;Summary!$E$18),1,0)</f>
        <v>0</v>
      </c>
      <c r="N68">
        <f>IF(M68=1,oneday(G67,G68,K68,L68,Summary!$E$13/2,Data!N67,Data!O67,Summary!$E$15,Summary!$E$14,Summary!$E$16,1),0)</f>
        <v>0</v>
      </c>
      <c r="O68" s="31">
        <f>IF(M68=1,oneday(G67,G68,K68,L68,Summary!$E$13/2,Data!N67,Data!O67,Summary!$E$15,Summary!$E$14,Summary!$E$16,2),0)</f>
        <v>0</v>
      </c>
      <c r="P68" s="31">
        <f t="shared" si="2"/>
        <v>0</v>
      </c>
      <c r="Q68" s="31">
        <f>IF(M68=1,oneday(G67,G68,K68,L68,Summary!$E$13/2,Data!N67,Data!O67,Summary!$E$15,Summary!$E$14,Summary!$E$16,3),0)</f>
        <v>0</v>
      </c>
    </row>
    <row r="69" spans="1:17" x14ac:dyDescent="0.25">
      <c r="A69" s="32">
        <f>VLOOKUP(B69,'Expiration Dates'!$C$40:$J$272,8)</f>
        <v>30488</v>
      </c>
      <c r="B69" s="1">
        <v>30484</v>
      </c>
      <c r="C69">
        <f t="shared" si="0"/>
        <v>69</v>
      </c>
      <c r="D69" s="27">
        <v>31.600000381469727</v>
      </c>
      <c r="E69" s="28">
        <v>31.600000381469727</v>
      </c>
      <c r="F69" s="28">
        <v>31.399999618530273</v>
      </c>
      <c r="G69" s="24">
        <v>31.399999618530273</v>
      </c>
      <c r="H69" s="13">
        <v>31.299999237060547</v>
      </c>
      <c r="I69" s="14">
        <v>31.360000610351563</v>
      </c>
      <c r="J69" s="14">
        <v>31.100000381469727</v>
      </c>
      <c r="K69" s="24">
        <v>31.290000915527344</v>
      </c>
      <c r="L69">
        <f t="shared" si="1"/>
        <v>0</v>
      </c>
      <c r="M69">
        <f>IF(AND(B69&gt;Summary!$E$17,B69&lt;Summary!$E$18),1,0)</f>
        <v>0</v>
      </c>
      <c r="N69">
        <f>IF(M69=1,oneday(G68,G69,K69,L69,Summary!$E$13/2,Data!N68,Data!O68,Summary!$E$15,Summary!$E$14,Summary!$E$16,1),0)</f>
        <v>0</v>
      </c>
      <c r="O69" s="31">
        <f>IF(M69=1,oneday(G68,G69,K69,L69,Summary!$E$13/2,Data!N68,Data!O68,Summary!$E$15,Summary!$E$14,Summary!$E$16,2),0)</f>
        <v>0</v>
      </c>
      <c r="P69" s="31">
        <f t="shared" si="2"/>
        <v>0</v>
      </c>
      <c r="Q69" s="31">
        <f>IF(M69=1,oneday(G68,G69,K69,L69,Summary!$E$13/2,Data!N68,Data!O68,Summary!$E$15,Summary!$E$14,Summary!$E$16,3),0)</f>
        <v>0</v>
      </c>
    </row>
    <row r="70" spans="1:17" x14ac:dyDescent="0.25">
      <c r="A70" s="32">
        <f>VLOOKUP(B70,'Expiration Dates'!$C$40:$J$272,8)</f>
        <v>30488</v>
      </c>
      <c r="B70" s="1">
        <v>30487</v>
      </c>
      <c r="C70">
        <f t="shared" si="0"/>
        <v>70</v>
      </c>
      <c r="D70" s="27">
        <v>31.370000839233398</v>
      </c>
      <c r="E70" s="28">
        <v>31.579999923706055</v>
      </c>
      <c r="F70" s="28">
        <v>31.370000839233398</v>
      </c>
      <c r="G70" s="24">
        <v>31.420000076293945</v>
      </c>
      <c r="H70" s="13">
        <v>31.299999237060547</v>
      </c>
      <c r="I70" s="14">
        <v>31.5</v>
      </c>
      <c r="J70" s="14">
        <v>31.25</v>
      </c>
      <c r="K70" s="24">
        <v>31.299999237060547</v>
      </c>
      <c r="L70">
        <f t="shared" si="1"/>
        <v>0</v>
      </c>
      <c r="M70">
        <f>IF(AND(B70&gt;Summary!$E$17,B70&lt;Summary!$E$18),1,0)</f>
        <v>0</v>
      </c>
      <c r="N70">
        <f>IF(M70=1,oneday(G69,G70,K70,L70,Summary!$E$13/2,Data!N69,Data!O69,Summary!$E$15,Summary!$E$14,Summary!$E$16,1),0)</f>
        <v>0</v>
      </c>
      <c r="O70" s="31">
        <f>IF(M70=1,oneday(G69,G70,K70,L70,Summary!$E$13/2,Data!N69,Data!O69,Summary!$E$15,Summary!$E$14,Summary!$E$16,2),0)</f>
        <v>0</v>
      </c>
      <c r="P70" s="31">
        <f t="shared" si="2"/>
        <v>0</v>
      </c>
      <c r="Q70" s="31">
        <f>IF(M70=1,oneday(G69,G70,K70,L70,Summary!$E$13/2,Data!N69,Data!O69,Summary!$E$15,Summary!$E$14,Summary!$E$16,3),0)</f>
        <v>0</v>
      </c>
    </row>
    <row r="71" spans="1:17" x14ac:dyDescent="0.25">
      <c r="A71" s="32">
        <f>VLOOKUP(B71,'Expiration Dates'!$C$40:$J$272,8)</f>
        <v>30488</v>
      </c>
      <c r="B71" s="1">
        <v>30488</v>
      </c>
      <c r="C71">
        <f t="shared" si="0"/>
        <v>71</v>
      </c>
      <c r="D71" s="27">
        <v>31.319999694824219</v>
      </c>
      <c r="E71" s="28">
        <v>31.350000381469727</v>
      </c>
      <c r="F71" s="28">
        <v>31.149999618530273</v>
      </c>
      <c r="G71" s="24">
        <v>31.180000305175781</v>
      </c>
      <c r="H71" s="13">
        <v>31.25</v>
      </c>
      <c r="I71" s="14">
        <v>31.25</v>
      </c>
      <c r="J71" s="14">
        <v>31.020000457763672</v>
      </c>
      <c r="K71" s="24">
        <v>31.020000457763672</v>
      </c>
      <c r="L71">
        <f t="shared" si="1"/>
        <v>1</v>
      </c>
      <c r="M71">
        <f>IF(AND(B71&gt;Summary!$E$17,B71&lt;Summary!$E$18),1,0)</f>
        <v>0</v>
      </c>
      <c r="N71">
        <f>IF(M71=1,oneday(G70,G71,K71,L71,Summary!$E$13/2,Data!N70,Data!O70,Summary!$E$15,Summary!$E$14,Summary!$E$16,1),0)</f>
        <v>0</v>
      </c>
      <c r="O71" s="31">
        <f>IF(M71=1,oneday(G70,G71,K71,L71,Summary!$E$13/2,Data!N70,Data!O70,Summary!$E$15,Summary!$E$14,Summary!$E$16,2),0)</f>
        <v>0</v>
      </c>
      <c r="P71" s="31">
        <f t="shared" si="2"/>
        <v>0</v>
      </c>
      <c r="Q71" s="31">
        <f>IF(M71=1,oneday(G70,G71,K71,L71,Summary!$E$13/2,Data!N70,Data!O70,Summary!$E$15,Summary!$E$14,Summary!$E$16,3),0)</f>
        <v>0</v>
      </c>
    </row>
    <row r="72" spans="1:17" x14ac:dyDescent="0.25">
      <c r="A72" s="32">
        <f>VLOOKUP(B72,'Expiration Dates'!$C$40:$J$272,8)</f>
        <v>30488</v>
      </c>
      <c r="B72" s="1">
        <v>30489</v>
      </c>
      <c r="C72">
        <f t="shared" si="0"/>
        <v>72</v>
      </c>
      <c r="D72" s="27">
        <v>31.180000305175781</v>
      </c>
      <c r="E72" s="28">
        <v>31.200000762939453</v>
      </c>
      <c r="F72" s="28">
        <v>30.850000381469727</v>
      </c>
      <c r="G72" s="24">
        <v>30.950000762939453</v>
      </c>
      <c r="H72" s="13">
        <v>31.049999237060547</v>
      </c>
      <c r="I72" s="14">
        <v>31.139999389648438</v>
      </c>
      <c r="J72" s="14">
        <v>30.75</v>
      </c>
      <c r="K72" s="24">
        <v>30.799999237060547</v>
      </c>
      <c r="L72">
        <f t="shared" si="1"/>
        <v>0</v>
      </c>
      <c r="M72">
        <f>IF(AND(B72&gt;Summary!$E$17,B72&lt;Summary!$E$18),1,0)</f>
        <v>0</v>
      </c>
      <c r="N72">
        <f>IF(M72=1,oneday(G71,G72,K72,L72,Summary!$E$13/2,Data!N71,Data!O71,Summary!$E$15,Summary!$E$14,Summary!$E$16,1),0)</f>
        <v>0</v>
      </c>
      <c r="O72" s="31">
        <f>IF(M72=1,oneday(G71,G72,K72,L72,Summary!$E$13/2,Data!N71,Data!O71,Summary!$E$15,Summary!$E$14,Summary!$E$16,2),0)</f>
        <v>0</v>
      </c>
      <c r="P72" s="31">
        <f t="shared" si="2"/>
        <v>0</v>
      </c>
      <c r="Q72" s="31">
        <f>IF(M72=1,oneday(G71,G72,K72,L72,Summary!$E$13/2,Data!N71,Data!O71,Summary!$E$15,Summary!$E$14,Summary!$E$16,3),0)</f>
        <v>0</v>
      </c>
    </row>
    <row r="73" spans="1:17" x14ac:dyDescent="0.25">
      <c r="A73" s="32">
        <f>VLOOKUP(B73,'Expiration Dates'!$C$40:$J$272,8)</f>
        <v>30488</v>
      </c>
      <c r="B73" s="1">
        <v>30490</v>
      </c>
      <c r="C73">
        <f t="shared" si="0"/>
        <v>73</v>
      </c>
      <c r="D73" s="27">
        <v>31.149999618530273</v>
      </c>
      <c r="E73" s="28">
        <v>31.299999237060547</v>
      </c>
      <c r="F73" s="28">
        <v>31.100000381469727</v>
      </c>
      <c r="G73" s="24">
        <v>31.100000381469727</v>
      </c>
      <c r="H73" s="13">
        <v>31.100000381469727</v>
      </c>
      <c r="I73" s="14">
        <v>31.180000305175781</v>
      </c>
      <c r="J73" s="14">
        <v>30.950000762939453</v>
      </c>
      <c r="K73" s="24">
        <v>30.950000762939453</v>
      </c>
      <c r="L73">
        <f t="shared" si="1"/>
        <v>0</v>
      </c>
      <c r="M73">
        <f>IF(AND(B73&gt;Summary!$E$17,B73&lt;Summary!$E$18),1,0)</f>
        <v>0</v>
      </c>
      <c r="N73">
        <f>IF(M73=1,oneday(G72,G73,K73,L73,Summary!$E$13/2,Data!N72,Data!O72,Summary!$E$15,Summary!$E$14,Summary!$E$16,1),0)</f>
        <v>0</v>
      </c>
      <c r="O73" s="31">
        <f>IF(M73=1,oneday(G72,G73,K73,L73,Summary!$E$13/2,Data!N72,Data!O72,Summary!$E$15,Summary!$E$14,Summary!$E$16,2),0)</f>
        <v>0</v>
      </c>
      <c r="P73" s="31">
        <f t="shared" si="2"/>
        <v>0</v>
      </c>
      <c r="Q73" s="31">
        <f>IF(M73=1,oneday(G72,G73,K73,L73,Summary!$E$13/2,Data!N72,Data!O72,Summary!$E$15,Summary!$E$14,Summary!$E$16,3),0)</f>
        <v>0</v>
      </c>
    </row>
    <row r="74" spans="1:17" x14ac:dyDescent="0.25">
      <c r="A74" s="32">
        <f>VLOOKUP(B74,'Expiration Dates'!$C$40:$J$272,8)</f>
        <v>30488</v>
      </c>
      <c r="B74" s="1">
        <v>30491</v>
      </c>
      <c r="C74">
        <f t="shared" si="0"/>
        <v>74</v>
      </c>
      <c r="D74" s="27">
        <v>31.090000152587891</v>
      </c>
      <c r="E74" s="28">
        <v>31.239999771118164</v>
      </c>
      <c r="F74" s="28">
        <v>31.049999237060547</v>
      </c>
      <c r="G74" s="24">
        <v>31.200000762939453</v>
      </c>
      <c r="H74" s="13">
        <v>30.950000762939453</v>
      </c>
      <c r="I74" s="14">
        <v>31.149999618530273</v>
      </c>
      <c r="J74" s="14">
        <v>30.950000762939453</v>
      </c>
      <c r="K74" s="24">
        <v>31.100000381469727</v>
      </c>
      <c r="L74">
        <f t="shared" si="1"/>
        <v>0</v>
      </c>
      <c r="M74">
        <f>IF(AND(B74&gt;Summary!$E$17,B74&lt;Summary!$E$18),1,0)</f>
        <v>0</v>
      </c>
      <c r="N74">
        <f>IF(M74=1,oneday(G73,G74,K74,L74,Summary!$E$13/2,Data!N73,Data!O73,Summary!$E$15,Summary!$E$14,Summary!$E$16,1),0)</f>
        <v>0</v>
      </c>
      <c r="O74" s="31">
        <f>IF(M74=1,oneday(G73,G74,K74,L74,Summary!$E$13/2,Data!N73,Data!O73,Summary!$E$15,Summary!$E$14,Summary!$E$16,2),0)</f>
        <v>0</v>
      </c>
      <c r="P74" s="31">
        <f t="shared" si="2"/>
        <v>0</v>
      </c>
      <c r="Q74" s="31">
        <f>IF(M74=1,oneday(G73,G74,K74,L74,Summary!$E$13/2,Data!N73,Data!O73,Summary!$E$15,Summary!$E$14,Summary!$E$16,3),0)</f>
        <v>0</v>
      </c>
    </row>
    <row r="75" spans="1:17" x14ac:dyDescent="0.25">
      <c r="A75" s="32">
        <f>VLOOKUP(B75,'Expiration Dates'!$C$40:$J$272,8)</f>
        <v>30488</v>
      </c>
      <c r="B75" s="1">
        <v>30494</v>
      </c>
      <c r="C75">
        <f t="shared" si="0"/>
        <v>75</v>
      </c>
      <c r="D75" s="27">
        <v>31.25</v>
      </c>
      <c r="E75" s="28">
        <v>31.299999237060547</v>
      </c>
      <c r="F75" s="28">
        <v>31.149999618530273</v>
      </c>
      <c r="G75" s="24">
        <v>31.200000762939453</v>
      </c>
      <c r="H75" s="13">
        <v>31.100000381469727</v>
      </c>
      <c r="I75" s="14">
        <v>31.25</v>
      </c>
      <c r="J75" s="14">
        <v>31</v>
      </c>
      <c r="K75" s="24">
        <v>31.049999237060547</v>
      </c>
      <c r="L75">
        <f t="shared" si="1"/>
        <v>0</v>
      </c>
      <c r="M75">
        <f>IF(AND(B75&gt;Summary!$E$17,B75&lt;Summary!$E$18),1,0)</f>
        <v>0</v>
      </c>
      <c r="N75">
        <f>IF(M75=1,oneday(G74,G75,K75,L75,Summary!$E$13/2,Data!N74,Data!O74,Summary!$E$15,Summary!$E$14,Summary!$E$16,1),0)</f>
        <v>0</v>
      </c>
      <c r="O75" s="31">
        <f>IF(M75=1,oneday(G74,G75,K75,L75,Summary!$E$13/2,Data!N74,Data!O74,Summary!$E$15,Summary!$E$14,Summary!$E$16,2),0)</f>
        <v>0</v>
      </c>
      <c r="P75" s="31">
        <f t="shared" si="2"/>
        <v>0</v>
      </c>
      <c r="Q75" s="31">
        <f>IF(M75=1,oneday(G74,G75,K75,L75,Summary!$E$13/2,Data!N74,Data!O74,Summary!$E$15,Summary!$E$14,Summary!$E$16,3),0)</f>
        <v>0</v>
      </c>
    </row>
    <row r="76" spans="1:17" x14ac:dyDescent="0.25">
      <c r="A76" s="32">
        <f>VLOOKUP(B76,'Expiration Dates'!$C$40:$J$272,8)</f>
        <v>30488</v>
      </c>
      <c r="B76" s="1">
        <v>30495</v>
      </c>
      <c r="C76">
        <f t="shared" si="0"/>
        <v>76</v>
      </c>
      <c r="D76" s="27">
        <v>31.079999923706055</v>
      </c>
      <c r="E76" s="28">
        <v>31.25</v>
      </c>
      <c r="F76" s="28">
        <v>31.049999237060547</v>
      </c>
      <c r="G76" s="24">
        <v>31.239999771118164</v>
      </c>
      <c r="H76" s="13">
        <v>31.020000457763672</v>
      </c>
      <c r="I76" s="14">
        <v>31.149999618530273</v>
      </c>
      <c r="J76" s="14">
        <v>30.950000762939453</v>
      </c>
      <c r="K76" s="24">
        <v>31.100000381469727</v>
      </c>
      <c r="L76">
        <f t="shared" si="1"/>
        <v>0</v>
      </c>
      <c r="M76">
        <f>IF(AND(B76&gt;Summary!$E$17,B76&lt;Summary!$E$18),1,0)</f>
        <v>0</v>
      </c>
      <c r="N76">
        <f>IF(M76=1,oneday(G75,G76,K76,L76,Summary!$E$13/2,Data!N75,Data!O75,Summary!$E$15,Summary!$E$14,Summary!$E$16,1),0)</f>
        <v>0</v>
      </c>
      <c r="O76" s="31">
        <f>IF(M76=1,oneday(G75,G76,K76,L76,Summary!$E$13/2,Data!N75,Data!O75,Summary!$E$15,Summary!$E$14,Summary!$E$16,2),0)</f>
        <v>0</v>
      </c>
      <c r="P76" s="31">
        <f t="shared" si="2"/>
        <v>0</v>
      </c>
      <c r="Q76" s="31">
        <f>IF(M76=1,oneday(G75,G76,K76,L76,Summary!$E$13/2,Data!N75,Data!O75,Summary!$E$15,Summary!$E$14,Summary!$E$16,3),0)</f>
        <v>0</v>
      </c>
    </row>
    <row r="77" spans="1:17" x14ac:dyDescent="0.25">
      <c r="A77" s="32">
        <f>VLOOKUP(B77,'Expiration Dates'!$C$40:$J$272,8)</f>
        <v>30488</v>
      </c>
      <c r="B77" s="1">
        <v>30496</v>
      </c>
      <c r="C77">
        <f t="shared" si="0"/>
        <v>77</v>
      </c>
      <c r="D77" s="27">
        <v>31.200000762939453</v>
      </c>
      <c r="E77" s="28">
        <v>31.200000762939453</v>
      </c>
      <c r="F77" s="28">
        <v>31.149999618530273</v>
      </c>
      <c r="G77" s="24">
        <v>31.200000762939453</v>
      </c>
      <c r="H77" s="13">
        <v>31.120000839233398</v>
      </c>
      <c r="I77" s="14">
        <v>31.149999618530273</v>
      </c>
      <c r="J77" s="14">
        <v>31.049999237060547</v>
      </c>
      <c r="K77" s="24">
        <v>31.049999237060547</v>
      </c>
      <c r="L77">
        <f t="shared" si="1"/>
        <v>0</v>
      </c>
      <c r="M77">
        <f>IF(AND(B77&gt;Summary!$E$17,B77&lt;Summary!$E$18),1,0)</f>
        <v>0</v>
      </c>
      <c r="N77">
        <f>IF(M77=1,oneday(G76,G77,K77,L77,Summary!$E$13/2,Data!N76,Data!O76,Summary!$E$15,Summary!$E$14,Summary!$E$16,1),0)</f>
        <v>0</v>
      </c>
      <c r="O77" s="31">
        <f>IF(M77=1,oneday(G76,G77,K77,L77,Summary!$E$13/2,Data!N76,Data!O76,Summary!$E$15,Summary!$E$14,Summary!$E$16,2),0)</f>
        <v>0</v>
      </c>
      <c r="P77" s="31">
        <f t="shared" si="2"/>
        <v>0</v>
      </c>
      <c r="Q77" s="31">
        <f>IF(M77=1,oneday(G76,G77,K77,L77,Summary!$E$13/2,Data!N76,Data!O76,Summary!$E$15,Summary!$E$14,Summary!$E$16,3),0)</f>
        <v>0</v>
      </c>
    </row>
    <row r="78" spans="1:17" x14ac:dyDescent="0.25">
      <c r="A78" s="32">
        <f>VLOOKUP(B78,'Expiration Dates'!$C$40:$J$272,8)</f>
        <v>30488</v>
      </c>
      <c r="B78" s="1">
        <v>30497</v>
      </c>
      <c r="C78">
        <f t="shared" si="0"/>
        <v>78</v>
      </c>
      <c r="D78" s="27">
        <v>31.25</v>
      </c>
      <c r="E78" s="28">
        <v>31.399999618530273</v>
      </c>
      <c r="F78" s="28">
        <v>31.25</v>
      </c>
      <c r="G78" s="24">
        <v>31.379999160766602</v>
      </c>
      <c r="H78" s="13">
        <v>31.149999618530273</v>
      </c>
      <c r="I78" s="14">
        <v>31.290000915527344</v>
      </c>
      <c r="J78" s="14">
        <v>31.149999618530273</v>
      </c>
      <c r="K78" s="24">
        <v>31.209999084472656</v>
      </c>
      <c r="L78">
        <f t="shared" si="1"/>
        <v>0</v>
      </c>
      <c r="M78">
        <f>IF(AND(B78&gt;Summary!$E$17,B78&lt;Summary!$E$18),1,0)</f>
        <v>0</v>
      </c>
      <c r="N78">
        <f>IF(M78=1,oneday(G77,G78,K78,L78,Summary!$E$13/2,Data!N77,Data!O77,Summary!$E$15,Summary!$E$14,Summary!$E$16,1),0)</f>
        <v>0</v>
      </c>
      <c r="O78" s="31">
        <f>IF(M78=1,oneday(G77,G78,K78,L78,Summary!$E$13/2,Data!N77,Data!O77,Summary!$E$15,Summary!$E$14,Summary!$E$16,2),0)</f>
        <v>0</v>
      </c>
      <c r="P78" s="31">
        <f t="shared" si="2"/>
        <v>0</v>
      </c>
      <c r="Q78" s="31">
        <f>IF(M78=1,oneday(G77,G78,K78,L78,Summary!$E$13/2,Data!N77,Data!O77,Summary!$E$15,Summary!$E$14,Summary!$E$16,3),0)</f>
        <v>0</v>
      </c>
    </row>
    <row r="79" spans="1:17" x14ac:dyDescent="0.25">
      <c r="A79" s="32">
        <f>VLOOKUP(B79,'Expiration Dates'!$C$40:$J$272,8)</f>
        <v>30517</v>
      </c>
      <c r="B79" s="1">
        <v>30498</v>
      </c>
      <c r="C79">
        <f t="shared" ref="C79:C142" si="3">ROW(B79)</f>
        <v>79</v>
      </c>
      <c r="D79" s="27">
        <v>31.399999618530273</v>
      </c>
      <c r="E79" s="28">
        <v>31.450000762939453</v>
      </c>
      <c r="F79" s="28">
        <v>31.299999237060547</v>
      </c>
      <c r="G79" s="24">
        <v>31.350000381469727</v>
      </c>
      <c r="H79" s="13">
        <v>31.290000915527344</v>
      </c>
      <c r="I79" s="14">
        <v>31.290000915527344</v>
      </c>
      <c r="J79" s="14">
        <v>31.180000305175781</v>
      </c>
      <c r="K79" s="24">
        <v>31.200000762939453</v>
      </c>
      <c r="L79">
        <f t="shared" ref="L79:L142" si="4">IF(A79=B79,1,0)</f>
        <v>0</v>
      </c>
      <c r="M79">
        <f>IF(AND(B79&gt;Summary!$E$17,B79&lt;Summary!$E$18),1,0)</f>
        <v>0</v>
      </c>
      <c r="N79">
        <f>IF(M79=1,oneday(G78,G79,K79,L79,Summary!$E$13/2,Data!N78,Data!O78,Summary!$E$15,Summary!$E$14,Summary!$E$16,1),0)</f>
        <v>0</v>
      </c>
      <c r="O79" s="31">
        <f>IF(M79=1,oneday(G78,G79,K79,L79,Summary!$E$13/2,Data!N78,Data!O78,Summary!$E$15,Summary!$E$14,Summary!$E$16,2),0)</f>
        <v>0</v>
      </c>
      <c r="P79" s="31">
        <f t="shared" si="2"/>
        <v>0</v>
      </c>
      <c r="Q79" s="31">
        <f>IF(M79=1,oneday(G78,G79,K79,L79,Summary!$E$13/2,Data!N78,Data!O78,Summary!$E$15,Summary!$E$14,Summary!$E$16,3),0)</f>
        <v>0</v>
      </c>
    </row>
    <row r="80" spans="1:17" x14ac:dyDescent="0.25">
      <c r="A80" s="32">
        <f>VLOOKUP(B80,'Expiration Dates'!$C$40:$J$272,8)</f>
        <v>30517</v>
      </c>
      <c r="B80" s="1">
        <v>30502</v>
      </c>
      <c r="C80">
        <f t="shared" si="3"/>
        <v>80</v>
      </c>
      <c r="D80" s="27">
        <v>31.299999237060547</v>
      </c>
      <c r="E80" s="28">
        <v>31.299999237060547</v>
      </c>
      <c r="F80" s="28">
        <v>31.229999542236328</v>
      </c>
      <c r="G80" s="24">
        <v>31.270000457763672</v>
      </c>
      <c r="H80" s="13">
        <v>31.200000762939453</v>
      </c>
      <c r="I80" s="14">
        <v>31.200000762939453</v>
      </c>
      <c r="J80" s="14">
        <v>31.100000381469727</v>
      </c>
      <c r="K80" s="24">
        <v>31.129999160766602</v>
      </c>
      <c r="L80">
        <f t="shared" si="4"/>
        <v>0</v>
      </c>
      <c r="M80">
        <f>IF(AND(B80&gt;Summary!$E$17,B80&lt;Summary!$E$18),1,0)</f>
        <v>0</v>
      </c>
      <c r="N80">
        <f>IF(M80=1,oneday(G79,G80,K80,L80,Summary!$E$13/2,Data!N79,Data!O79,Summary!$E$15,Summary!$E$14,Summary!$E$16,1),0)</f>
        <v>0</v>
      </c>
      <c r="O80" s="31">
        <f>IF(M80=1,oneday(G79,G80,K80,L80,Summary!$E$13/2,Data!N79,Data!O79,Summary!$E$15,Summary!$E$14,Summary!$E$16,2),0)</f>
        <v>0</v>
      </c>
      <c r="P80" s="31">
        <f t="shared" ref="P80:P143" si="5">IF(M80=1,O80-O79,0)</f>
        <v>0</v>
      </c>
      <c r="Q80" s="31">
        <f>IF(M80=1,oneday(G79,G80,K80,L80,Summary!$E$13/2,Data!N79,Data!O79,Summary!$E$15,Summary!$E$14,Summary!$E$16,3),0)</f>
        <v>0</v>
      </c>
    </row>
    <row r="81" spans="1:17" x14ac:dyDescent="0.25">
      <c r="A81" s="32">
        <f>VLOOKUP(B81,'Expiration Dates'!$C$40:$J$272,8)</f>
        <v>30517</v>
      </c>
      <c r="B81" s="1">
        <v>30503</v>
      </c>
      <c r="C81">
        <f t="shared" si="3"/>
        <v>81</v>
      </c>
      <c r="D81" s="27">
        <v>31.200000762939453</v>
      </c>
      <c r="E81" s="28">
        <v>31.200000762939453</v>
      </c>
      <c r="F81" s="28">
        <v>31</v>
      </c>
      <c r="G81" s="24">
        <v>31.200000762939453</v>
      </c>
      <c r="H81" s="13">
        <v>31</v>
      </c>
      <c r="I81" s="14">
        <v>31.100000381469727</v>
      </c>
      <c r="J81" s="14">
        <v>30.899999618530273</v>
      </c>
      <c r="K81" s="24">
        <v>31.100000381469727</v>
      </c>
      <c r="L81">
        <f t="shared" si="4"/>
        <v>0</v>
      </c>
      <c r="M81">
        <f>IF(AND(B81&gt;Summary!$E$17,B81&lt;Summary!$E$18),1,0)</f>
        <v>0</v>
      </c>
      <c r="N81">
        <f>IF(M81=1,oneday(G80,G81,K81,L81,Summary!$E$13/2,Data!N80,Data!O80,Summary!$E$15,Summary!$E$14,Summary!$E$16,1),0)</f>
        <v>0</v>
      </c>
      <c r="O81" s="31">
        <f>IF(M81=1,oneday(G80,G81,K81,L81,Summary!$E$13/2,Data!N80,Data!O80,Summary!$E$15,Summary!$E$14,Summary!$E$16,2),0)</f>
        <v>0</v>
      </c>
      <c r="P81" s="31">
        <f t="shared" si="5"/>
        <v>0</v>
      </c>
      <c r="Q81" s="31">
        <f>IF(M81=1,oneday(G80,G81,K81,L81,Summary!$E$13/2,Data!N80,Data!O80,Summary!$E$15,Summary!$E$14,Summary!$E$16,3),0)</f>
        <v>0</v>
      </c>
    </row>
    <row r="82" spans="1:17" x14ac:dyDescent="0.25">
      <c r="A82" s="32">
        <f>VLOOKUP(B82,'Expiration Dates'!$C$40:$J$272,8)</f>
        <v>30517</v>
      </c>
      <c r="B82" s="1">
        <v>30504</v>
      </c>
      <c r="C82">
        <f t="shared" si="3"/>
        <v>82</v>
      </c>
      <c r="D82" s="27">
        <v>31.299999237060547</v>
      </c>
      <c r="E82" s="28">
        <v>31.399999618530273</v>
      </c>
      <c r="F82" s="28">
        <v>31.25</v>
      </c>
      <c r="G82" s="24">
        <v>31.399999618530273</v>
      </c>
      <c r="H82" s="13">
        <v>31.200000762939453</v>
      </c>
      <c r="I82" s="14">
        <v>31.280000686645508</v>
      </c>
      <c r="J82" s="14">
        <v>31.100000381469727</v>
      </c>
      <c r="K82" s="24">
        <v>31.219999313354492</v>
      </c>
      <c r="L82">
        <f t="shared" si="4"/>
        <v>0</v>
      </c>
      <c r="M82">
        <f>IF(AND(B82&gt;Summary!$E$17,B82&lt;Summary!$E$18),1,0)</f>
        <v>0</v>
      </c>
      <c r="N82">
        <f>IF(M82=1,oneday(G81,G82,K82,L82,Summary!$E$13/2,Data!N81,Data!O81,Summary!$E$15,Summary!$E$14,Summary!$E$16,1),0)</f>
        <v>0</v>
      </c>
      <c r="O82" s="31">
        <f>IF(M82=1,oneday(G81,G82,K82,L82,Summary!$E$13/2,Data!N81,Data!O81,Summary!$E$15,Summary!$E$14,Summary!$E$16,2),0)</f>
        <v>0</v>
      </c>
      <c r="P82" s="31">
        <f t="shared" si="5"/>
        <v>0</v>
      </c>
      <c r="Q82" s="31">
        <f>IF(M82=1,oneday(G81,G82,K82,L82,Summary!$E$13/2,Data!N81,Data!O81,Summary!$E$15,Summary!$E$14,Summary!$E$16,3),0)</f>
        <v>0</v>
      </c>
    </row>
    <row r="83" spans="1:17" x14ac:dyDescent="0.25">
      <c r="A83" s="32">
        <f>VLOOKUP(B83,'Expiration Dates'!$C$40:$J$272,8)</f>
        <v>30517</v>
      </c>
      <c r="B83" s="1">
        <v>30505</v>
      </c>
      <c r="C83">
        <f t="shared" si="3"/>
        <v>83</v>
      </c>
      <c r="D83" s="27">
        <v>31.399999618530273</v>
      </c>
      <c r="E83" s="28">
        <v>31.450000762939453</v>
      </c>
      <c r="F83" s="28">
        <v>31.379999160766602</v>
      </c>
      <c r="G83" s="24">
        <v>31.399999618530273</v>
      </c>
      <c r="H83" s="13">
        <v>31.200000762939453</v>
      </c>
      <c r="I83" s="14">
        <v>31.299999237060547</v>
      </c>
      <c r="J83" s="14">
        <v>31.200000762939453</v>
      </c>
      <c r="K83" s="24">
        <v>31.290000915527344</v>
      </c>
      <c r="L83">
        <f t="shared" si="4"/>
        <v>0</v>
      </c>
      <c r="M83">
        <f>IF(AND(B83&gt;Summary!$E$17,B83&lt;Summary!$E$18),1,0)</f>
        <v>0</v>
      </c>
      <c r="N83">
        <f>IF(M83=1,oneday(G82,G83,K83,L83,Summary!$E$13/2,Data!N82,Data!O82,Summary!$E$15,Summary!$E$14,Summary!$E$16,1),0)</f>
        <v>0</v>
      </c>
      <c r="O83" s="31">
        <f>IF(M83=1,oneday(G82,G83,K83,L83,Summary!$E$13/2,Data!N82,Data!O82,Summary!$E$15,Summary!$E$14,Summary!$E$16,2),0)</f>
        <v>0</v>
      </c>
      <c r="P83" s="31">
        <f t="shared" si="5"/>
        <v>0</v>
      </c>
      <c r="Q83" s="31">
        <f>IF(M83=1,oneday(G82,G83,K83,L83,Summary!$E$13/2,Data!N82,Data!O82,Summary!$E$15,Summary!$E$14,Summary!$E$16,3),0)</f>
        <v>0</v>
      </c>
    </row>
    <row r="84" spans="1:17" x14ac:dyDescent="0.25">
      <c r="A84" s="32">
        <f>VLOOKUP(B84,'Expiration Dates'!$C$40:$J$272,8)</f>
        <v>30517</v>
      </c>
      <c r="B84" s="1">
        <v>30508</v>
      </c>
      <c r="C84">
        <f t="shared" si="3"/>
        <v>84</v>
      </c>
      <c r="D84" s="27">
        <v>31.5</v>
      </c>
      <c r="E84" s="28">
        <v>31.639999389648438</v>
      </c>
      <c r="F84" s="28">
        <v>31.5</v>
      </c>
      <c r="G84" s="24">
        <v>31.639999389648438</v>
      </c>
      <c r="H84" s="13">
        <v>31.299999237060547</v>
      </c>
      <c r="I84" s="14">
        <v>31.5</v>
      </c>
      <c r="J84" s="14">
        <v>31.299999237060547</v>
      </c>
      <c r="K84" s="24">
        <v>31.459999084472656</v>
      </c>
      <c r="L84">
        <f t="shared" si="4"/>
        <v>0</v>
      </c>
      <c r="M84">
        <f>IF(AND(B84&gt;Summary!$E$17,B84&lt;Summary!$E$18),1,0)</f>
        <v>0</v>
      </c>
      <c r="N84">
        <f>IF(M84=1,oneday(G83,G84,K84,L84,Summary!$E$13/2,Data!N83,Data!O83,Summary!$E$15,Summary!$E$14,Summary!$E$16,1),0)</f>
        <v>0</v>
      </c>
      <c r="O84" s="31">
        <f>IF(M84=1,oneday(G83,G84,K84,L84,Summary!$E$13/2,Data!N83,Data!O83,Summary!$E$15,Summary!$E$14,Summary!$E$16,2),0)</f>
        <v>0</v>
      </c>
      <c r="P84" s="31">
        <f t="shared" si="5"/>
        <v>0</v>
      </c>
      <c r="Q84" s="31">
        <f>IF(M84=1,oneday(G83,G84,K84,L84,Summary!$E$13/2,Data!N83,Data!O83,Summary!$E$15,Summary!$E$14,Summary!$E$16,3),0)</f>
        <v>0</v>
      </c>
    </row>
    <row r="85" spans="1:17" x14ac:dyDescent="0.25">
      <c r="A85" s="32">
        <f>VLOOKUP(B85,'Expiration Dates'!$C$40:$J$272,8)</f>
        <v>30517</v>
      </c>
      <c r="B85" s="1">
        <v>30509</v>
      </c>
      <c r="C85">
        <f t="shared" si="3"/>
        <v>85</v>
      </c>
      <c r="D85" s="27">
        <v>31.739999771118164</v>
      </c>
      <c r="E85" s="28">
        <v>31.899999618530273</v>
      </c>
      <c r="F85" s="28">
        <v>31.709999084472656</v>
      </c>
      <c r="G85" s="24">
        <v>31.719999313354492</v>
      </c>
      <c r="H85" s="13">
        <v>31.620000839233398</v>
      </c>
      <c r="I85" s="14">
        <v>31.700000762939453</v>
      </c>
      <c r="J85" s="14">
        <v>31.540000915527344</v>
      </c>
      <c r="K85" s="24">
        <v>31.549999237060547</v>
      </c>
      <c r="L85">
        <f t="shared" si="4"/>
        <v>0</v>
      </c>
      <c r="M85">
        <f>IF(AND(B85&gt;Summary!$E$17,B85&lt;Summary!$E$18),1,0)</f>
        <v>0</v>
      </c>
      <c r="N85">
        <f>IF(M85=1,oneday(G84,G85,K85,L85,Summary!$E$13/2,Data!N84,Data!O84,Summary!$E$15,Summary!$E$14,Summary!$E$16,1),0)</f>
        <v>0</v>
      </c>
      <c r="O85" s="31">
        <f>IF(M85=1,oneday(G84,G85,K85,L85,Summary!$E$13/2,Data!N84,Data!O84,Summary!$E$15,Summary!$E$14,Summary!$E$16,2),0)</f>
        <v>0</v>
      </c>
      <c r="P85" s="31">
        <f t="shared" si="5"/>
        <v>0</v>
      </c>
      <c r="Q85" s="31">
        <f>IF(M85=1,oneday(G84,G85,K85,L85,Summary!$E$13/2,Data!N84,Data!O84,Summary!$E$15,Summary!$E$14,Summary!$E$16,3),0)</f>
        <v>0</v>
      </c>
    </row>
    <row r="86" spans="1:17" x14ac:dyDescent="0.25">
      <c r="A86" s="32">
        <f>VLOOKUP(B86,'Expiration Dates'!$C$40:$J$272,8)</f>
        <v>30517</v>
      </c>
      <c r="B86" s="1">
        <v>30510</v>
      </c>
      <c r="C86">
        <f t="shared" si="3"/>
        <v>86</v>
      </c>
      <c r="D86" s="27">
        <v>31.879999160766602</v>
      </c>
      <c r="E86" s="28">
        <v>31.920000076293945</v>
      </c>
      <c r="F86" s="28">
        <v>31.799999237060547</v>
      </c>
      <c r="G86" s="24">
        <v>31.870000839233398</v>
      </c>
      <c r="H86" s="13">
        <v>31.700000762939453</v>
      </c>
      <c r="I86" s="14">
        <v>31.829999923706055</v>
      </c>
      <c r="J86" s="14">
        <v>31.700000762939453</v>
      </c>
      <c r="K86" s="24">
        <v>31.799999237060547</v>
      </c>
      <c r="L86">
        <f t="shared" si="4"/>
        <v>0</v>
      </c>
      <c r="M86">
        <f>IF(AND(B86&gt;Summary!$E$17,B86&lt;Summary!$E$18),1,0)</f>
        <v>0</v>
      </c>
      <c r="N86">
        <f>IF(M86=1,oneday(G85,G86,K86,L86,Summary!$E$13/2,Data!N85,Data!O85,Summary!$E$15,Summary!$E$14,Summary!$E$16,1),0)</f>
        <v>0</v>
      </c>
      <c r="O86" s="31">
        <f>IF(M86=1,oneday(G85,G86,K86,L86,Summary!$E$13/2,Data!N85,Data!O85,Summary!$E$15,Summary!$E$14,Summary!$E$16,2),0)</f>
        <v>0</v>
      </c>
      <c r="P86" s="31">
        <f t="shared" si="5"/>
        <v>0</v>
      </c>
      <c r="Q86" s="31">
        <f>IF(M86=1,oneday(G85,G86,K86,L86,Summary!$E$13/2,Data!N85,Data!O85,Summary!$E$15,Summary!$E$14,Summary!$E$16,3),0)</f>
        <v>0</v>
      </c>
    </row>
    <row r="87" spans="1:17" x14ac:dyDescent="0.25">
      <c r="A87" s="32">
        <f>VLOOKUP(B87,'Expiration Dates'!$C$40:$J$272,8)</f>
        <v>30517</v>
      </c>
      <c r="B87" s="1">
        <v>30511</v>
      </c>
      <c r="C87">
        <f t="shared" si="3"/>
        <v>87</v>
      </c>
      <c r="D87" s="27">
        <v>31.799999237060547</v>
      </c>
      <c r="E87" s="28">
        <v>31.850000381469727</v>
      </c>
      <c r="F87" s="28">
        <v>31.770000457763672</v>
      </c>
      <c r="G87" s="24">
        <v>31.850000381469727</v>
      </c>
      <c r="H87" s="13">
        <v>31.75</v>
      </c>
      <c r="I87" s="14">
        <v>31.850000381469727</v>
      </c>
      <c r="J87" s="14">
        <v>31.700000762939453</v>
      </c>
      <c r="K87" s="24">
        <v>31.780000686645508</v>
      </c>
      <c r="L87">
        <f t="shared" si="4"/>
        <v>0</v>
      </c>
      <c r="M87">
        <f>IF(AND(B87&gt;Summary!$E$17,B87&lt;Summary!$E$18),1,0)</f>
        <v>0</v>
      </c>
      <c r="N87">
        <f>IF(M87=1,oneday(G86,G87,K87,L87,Summary!$E$13/2,Data!N86,Data!O86,Summary!$E$15,Summary!$E$14,Summary!$E$16,1),0)</f>
        <v>0</v>
      </c>
      <c r="O87" s="31">
        <f>IF(M87=1,oneday(G86,G87,K87,L87,Summary!$E$13/2,Data!N86,Data!O86,Summary!$E$15,Summary!$E$14,Summary!$E$16,2),0)</f>
        <v>0</v>
      </c>
      <c r="P87" s="31">
        <f t="shared" si="5"/>
        <v>0</v>
      </c>
      <c r="Q87" s="31">
        <f>IF(M87=1,oneday(G86,G87,K87,L87,Summary!$E$13/2,Data!N86,Data!O86,Summary!$E$15,Summary!$E$14,Summary!$E$16,3),0)</f>
        <v>0</v>
      </c>
    </row>
    <row r="88" spans="1:17" x14ac:dyDescent="0.25">
      <c r="A88" s="32">
        <f>VLOOKUP(B88,'Expiration Dates'!$C$40:$J$272,8)</f>
        <v>30517</v>
      </c>
      <c r="B88" s="1">
        <v>30512</v>
      </c>
      <c r="C88">
        <f t="shared" si="3"/>
        <v>88</v>
      </c>
      <c r="D88" s="27">
        <v>31.850000381469727</v>
      </c>
      <c r="E88" s="28">
        <v>31.850000381469727</v>
      </c>
      <c r="F88" s="28">
        <v>31.700000762939453</v>
      </c>
      <c r="G88" s="24">
        <v>31.700000762939453</v>
      </c>
      <c r="H88" s="13">
        <v>31.799999237060547</v>
      </c>
      <c r="I88" s="14">
        <v>31.799999237060547</v>
      </c>
      <c r="J88" s="14">
        <v>31.659999847412109</v>
      </c>
      <c r="K88" s="24">
        <v>31.670000076293945</v>
      </c>
      <c r="L88">
        <f t="shared" si="4"/>
        <v>0</v>
      </c>
      <c r="M88">
        <f>IF(AND(B88&gt;Summary!$E$17,B88&lt;Summary!$E$18),1,0)</f>
        <v>0</v>
      </c>
      <c r="N88">
        <f>IF(M88=1,oneday(G87,G88,K88,L88,Summary!$E$13/2,Data!N87,Data!O87,Summary!$E$15,Summary!$E$14,Summary!$E$16,1),0)</f>
        <v>0</v>
      </c>
      <c r="O88" s="31">
        <f>IF(M88=1,oneday(G87,G88,K88,L88,Summary!$E$13/2,Data!N87,Data!O87,Summary!$E$15,Summary!$E$14,Summary!$E$16,2),0)</f>
        <v>0</v>
      </c>
      <c r="P88" s="31">
        <f t="shared" si="5"/>
        <v>0</v>
      </c>
      <c r="Q88" s="31">
        <f>IF(M88=1,oneday(G87,G88,K88,L88,Summary!$E$13/2,Data!N87,Data!O87,Summary!$E$15,Summary!$E$14,Summary!$E$16,3),0)</f>
        <v>0</v>
      </c>
    </row>
    <row r="89" spans="1:17" x14ac:dyDescent="0.25">
      <c r="A89" s="32">
        <f>VLOOKUP(B89,'Expiration Dates'!$C$40:$J$272,8)</f>
        <v>30517</v>
      </c>
      <c r="B89" s="1">
        <v>30515</v>
      </c>
      <c r="C89">
        <f t="shared" si="3"/>
        <v>89</v>
      </c>
      <c r="D89" s="27">
        <v>31.75</v>
      </c>
      <c r="E89" s="28">
        <v>31.799999237060547</v>
      </c>
      <c r="F89" s="28">
        <v>31.700000762939453</v>
      </c>
      <c r="G89" s="24">
        <v>31.700000762939453</v>
      </c>
      <c r="H89" s="13">
        <v>31.75</v>
      </c>
      <c r="I89" s="14">
        <v>31.75</v>
      </c>
      <c r="J89" s="14">
        <v>31.549999237060547</v>
      </c>
      <c r="K89" s="24">
        <v>31.569999694824219</v>
      </c>
      <c r="L89">
        <f t="shared" si="4"/>
        <v>0</v>
      </c>
      <c r="M89">
        <f>IF(AND(B89&gt;Summary!$E$17,B89&lt;Summary!$E$18),1,0)</f>
        <v>0</v>
      </c>
      <c r="N89">
        <f>IF(M89=1,oneday(G88,G89,K89,L89,Summary!$E$13/2,Data!N88,Data!O88,Summary!$E$15,Summary!$E$14,Summary!$E$16,1),0)</f>
        <v>0</v>
      </c>
      <c r="O89" s="31">
        <f>IF(M89=1,oneday(G88,G89,K89,L89,Summary!$E$13/2,Data!N88,Data!O88,Summary!$E$15,Summary!$E$14,Summary!$E$16,2),0)</f>
        <v>0</v>
      </c>
      <c r="P89" s="31">
        <f t="shared" si="5"/>
        <v>0</v>
      </c>
      <c r="Q89" s="31">
        <f>IF(M89=1,oneday(G88,G89,K89,L89,Summary!$E$13/2,Data!N88,Data!O88,Summary!$E$15,Summary!$E$14,Summary!$E$16,3),0)</f>
        <v>0</v>
      </c>
    </row>
    <row r="90" spans="1:17" x14ac:dyDescent="0.25">
      <c r="A90" s="32">
        <f>VLOOKUP(B90,'Expiration Dates'!$C$40:$J$272,8)</f>
        <v>30517</v>
      </c>
      <c r="B90" s="1">
        <v>30516</v>
      </c>
      <c r="C90">
        <f t="shared" si="3"/>
        <v>90</v>
      </c>
      <c r="D90" s="27">
        <v>31.600000381469727</v>
      </c>
      <c r="E90" s="28">
        <v>31.620000839233398</v>
      </c>
      <c r="F90" s="28">
        <v>31.430000305175781</v>
      </c>
      <c r="G90" s="24">
        <v>31.620000839233398</v>
      </c>
      <c r="H90" s="13">
        <v>31.600000381469727</v>
      </c>
      <c r="I90" s="14">
        <v>31.649999618530273</v>
      </c>
      <c r="J90" s="14">
        <v>31.440000534057617</v>
      </c>
      <c r="K90" s="24">
        <v>31.649999618530273</v>
      </c>
      <c r="L90">
        <f t="shared" si="4"/>
        <v>0</v>
      </c>
      <c r="M90">
        <f>IF(AND(B90&gt;Summary!$E$17,B90&lt;Summary!$E$18),1,0)</f>
        <v>0</v>
      </c>
      <c r="N90">
        <f>IF(M90=1,oneday(G89,G90,K90,L90,Summary!$E$13/2,Data!N89,Data!O89,Summary!$E$15,Summary!$E$14,Summary!$E$16,1),0)</f>
        <v>0</v>
      </c>
      <c r="O90" s="31">
        <f>IF(M90=1,oneday(G89,G90,K90,L90,Summary!$E$13/2,Data!N89,Data!O89,Summary!$E$15,Summary!$E$14,Summary!$E$16,2),0)</f>
        <v>0</v>
      </c>
      <c r="P90" s="31">
        <f t="shared" si="5"/>
        <v>0</v>
      </c>
      <c r="Q90" s="31">
        <f>IF(M90=1,oneday(G89,G90,K90,L90,Summary!$E$13/2,Data!N89,Data!O89,Summary!$E$15,Summary!$E$14,Summary!$E$16,3),0)</f>
        <v>0</v>
      </c>
    </row>
    <row r="91" spans="1:17" x14ac:dyDescent="0.25">
      <c r="A91" s="32">
        <f>VLOOKUP(B91,'Expiration Dates'!$C$40:$J$272,8)</f>
        <v>30517</v>
      </c>
      <c r="B91" s="1">
        <v>30517</v>
      </c>
      <c r="C91">
        <f t="shared" si="3"/>
        <v>91</v>
      </c>
      <c r="D91" s="27">
        <v>31.649999618530273</v>
      </c>
      <c r="E91" s="28">
        <v>31.700000762939453</v>
      </c>
      <c r="F91" s="28">
        <v>31.649999618530273</v>
      </c>
      <c r="G91" s="24">
        <v>31.649999618530273</v>
      </c>
      <c r="H91" s="13">
        <v>31.620000839233398</v>
      </c>
      <c r="I91" s="14">
        <v>31.690000534057617</v>
      </c>
      <c r="J91" s="14">
        <v>31.600000381469727</v>
      </c>
      <c r="K91" s="24">
        <v>31.649999618530273</v>
      </c>
      <c r="L91">
        <f t="shared" si="4"/>
        <v>1</v>
      </c>
      <c r="M91">
        <f>IF(AND(B91&gt;Summary!$E$17,B91&lt;Summary!$E$18),1,0)</f>
        <v>0</v>
      </c>
      <c r="N91">
        <f>IF(M91=1,oneday(G90,G91,K91,L91,Summary!$E$13/2,Data!N90,Data!O90,Summary!$E$15,Summary!$E$14,Summary!$E$16,1),0)</f>
        <v>0</v>
      </c>
      <c r="O91" s="31">
        <f>IF(M91=1,oneday(G90,G91,K91,L91,Summary!$E$13/2,Data!N90,Data!O90,Summary!$E$15,Summary!$E$14,Summary!$E$16,2),0)</f>
        <v>0</v>
      </c>
      <c r="P91" s="31">
        <f t="shared" si="5"/>
        <v>0</v>
      </c>
      <c r="Q91" s="31">
        <f>IF(M91=1,oneday(G90,G91,K91,L91,Summary!$E$13/2,Data!N90,Data!O90,Summary!$E$15,Summary!$E$14,Summary!$E$16,3),0)</f>
        <v>0</v>
      </c>
    </row>
    <row r="92" spans="1:17" x14ac:dyDescent="0.25">
      <c r="A92" s="32">
        <f>VLOOKUP(B92,'Expiration Dates'!$C$40:$J$272,8)</f>
        <v>30517</v>
      </c>
      <c r="B92" s="1">
        <v>30518</v>
      </c>
      <c r="C92">
        <f t="shared" si="3"/>
        <v>92</v>
      </c>
      <c r="D92" s="27">
        <v>31.600000381469727</v>
      </c>
      <c r="E92" s="28">
        <v>31.600000381469727</v>
      </c>
      <c r="F92" s="28">
        <v>31.450000762939453</v>
      </c>
      <c r="G92" s="24">
        <v>31.510000228881836</v>
      </c>
      <c r="H92" s="13">
        <v>31.5</v>
      </c>
      <c r="I92" s="14">
        <v>31.549999237060547</v>
      </c>
      <c r="J92" s="14">
        <v>31.399999618530273</v>
      </c>
      <c r="K92" s="24">
        <v>31.549999237060547</v>
      </c>
      <c r="L92">
        <f t="shared" si="4"/>
        <v>0</v>
      </c>
      <c r="M92">
        <f>IF(AND(B92&gt;Summary!$E$17,B92&lt;Summary!$E$18),1,0)</f>
        <v>0</v>
      </c>
      <c r="N92">
        <f>IF(M92=1,oneday(G91,G92,K92,L92,Summary!$E$13/2,Data!N91,Data!O91,Summary!$E$15,Summary!$E$14,Summary!$E$16,1),0)</f>
        <v>0</v>
      </c>
      <c r="O92" s="31">
        <f>IF(M92=1,oneday(G91,G92,K92,L92,Summary!$E$13/2,Data!N91,Data!O91,Summary!$E$15,Summary!$E$14,Summary!$E$16,2),0)</f>
        <v>0</v>
      </c>
      <c r="P92" s="31">
        <f t="shared" si="5"/>
        <v>0</v>
      </c>
      <c r="Q92" s="31">
        <f>IF(M92=1,oneday(G91,G92,K92,L92,Summary!$E$13/2,Data!N91,Data!O91,Summary!$E$15,Summary!$E$14,Summary!$E$16,3),0)</f>
        <v>0</v>
      </c>
    </row>
    <row r="93" spans="1:17" x14ac:dyDescent="0.25">
      <c r="A93" s="32">
        <f>VLOOKUP(B93,'Expiration Dates'!$C$40:$J$272,8)</f>
        <v>30517</v>
      </c>
      <c r="B93" s="1">
        <v>30519</v>
      </c>
      <c r="C93">
        <f t="shared" si="3"/>
        <v>93</v>
      </c>
      <c r="D93" s="27">
        <v>31.549999237060547</v>
      </c>
      <c r="E93" s="28">
        <v>31.549999237060547</v>
      </c>
      <c r="F93" s="28">
        <v>31.430000305175781</v>
      </c>
      <c r="G93" s="24">
        <v>31.459999084472656</v>
      </c>
      <c r="H93" s="13">
        <v>31.479999542236328</v>
      </c>
      <c r="I93" s="14">
        <v>31.510000228881836</v>
      </c>
      <c r="J93" s="14">
        <v>31.350000381469727</v>
      </c>
      <c r="K93" s="24">
        <v>31.489999771118164</v>
      </c>
      <c r="L93">
        <f t="shared" si="4"/>
        <v>0</v>
      </c>
      <c r="M93">
        <f>IF(AND(B93&gt;Summary!$E$17,B93&lt;Summary!$E$18),1,0)</f>
        <v>0</v>
      </c>
      <c r="N93">
        <f>IF(M93=1,oneday(G92,G93,K93,L93,Summary!$E$13/2,Data!N92,Data!O92,Summary!$E$15,Summary!$E$14,Summary!$E$16,1),0)</f>
        <v>0</v>
      </c>
      <c r="O93" s="31">
        <f>IF(M93=1,oneday(G92,G93,K93,L93,Summary!$E$13/2,Data!N92,Data!O92,Summary!$E$15,Summary!$E$14,Summary!$E$16,2),0)</f>
        <v>0</v>
      </c>
      <c r="P93" s="31">
        <f t="shared" si="5"/>
        <v>0</v>
      </c>
      <c r="Q93" s="31">
        <f>IF(M93=1,oneday(G92,G93,K93,L93,Summary!$E$13/2,Data!N92,Data!O92,Summary!$E$15,Summary!$E$14,Summary!$E$16,3),0)</f>
        <v>0</v>
      </c>
    </row>
    <row r="94" spans="1:17" x14ac:dyDescent="0.25">
      <c r="A94" s="32">
        <f>VLOOKUP(B94,'Expiration Dates'!$C$40:$J$272,8)</f>
        <v>30517</v>
      </c>
      <c r="B94" s="1">
        <v>30522</v>
      </c>
      <c r="C94">
        <f t="shared" si="3"/>
        <v>94</v>
      </c>
      <c r="D94" s="27">
        <v>31.350000381469727</v>
      </c>
      <c r="E94" s="28">
        <v>31.450000762939453</v>
      </c>
      <c r="F94" s="28">
        <v>31.350000381469727</v>
      </c>
      <c r="G94" s="24">
        <v>31.399999618530273</v>
      </c>
      <c r="H94" s="13">
        <v>31.329999923706055</v>
      </c>
      <c r="I94" s="14">
        <v>31.399999618530273</v>
      </c>
      <c r="J94" s="14">
        <v>31.299999237060547</v>
      </c>
      <c r="K94" s="24">
        <v>31.399999618530273</v>
      </c>
      <c r="L94">
        <f t="shared" si="4"/>
        <v>0</v>
      </c>
      <c r="M94">
        <f>IF(AND(B94&gt;Summary!$E$17,B94&lt;Summary!$E$18),1,0)</f>
        <v>0</v>
      </c>
      <c r="N94">
        <f>IF(M94=1,oneday(G93,G94,K94,L94,Summary!$E$13/2,Data!N93,Data!O93,Summary!$E$15,Summary!$E$14,Summary!$E$16,1),0)</f>
        <v>0</v>
      </c>
      <c r="O94" s="31">
        <f>IF(M94=1,oneday(G93,G94,K94,L94,Summary!$E$13/2,Data!N93,Data!O93,Summary!$E$15,Summary!$E$14,Summary!$E$16,2),0)</f>
        <v>0</v>
      </c>
      <c r="P94" s="31">
        <f t="shared" si="5"/>
        <v>0</v>
      </c>
      <c r="Q94" s="31">
        <f>IF(M94=1,oneday(G93,G94,K94,L94,Summary!$E$13/2,Data!N93,Data!O93,Summary!$E$15,Summary!$E$14,Summary!$E$16,3),0)</f>
        <v>0</v>
      </c>
    </row>
    <row r="95" spans="1:17" x14ac:dyDescent="0.25">
      <c r="A95" s="32">
        <f>VLOOKUP(B95,'Expiration Dates'!$C$40:$J$272,8)</f>
        <v>30517</v>
      </c>
      <c r="B95" s="1">
        <v>30523</v>
      </c>
      <c r="C95">
        <f t="shared" si="3"/>
        <v>95</v>
      </c>
      <c r="D95" s="27">
        <v>31.420000076293945</v>
      </c>
      <c r="E95" s="28">
        <v>31.549999237060547</v>
      </c>
      <c r="F95" s="28">
        <v>31.420000076293945</v>
      </c>
      <c r="G95" s="24">
        <v>31.530000686645508</v>
      </c>
      <c r="H95" s="13">
        <v>31.350000381469727</v>
      </c>
      <c r="I95" s="14">
        <v>31.600000381469727</v>
      </c>
      <c r="J95" s="14">
        <v>31.350000381469727</v>
      </c>
      <c r="K95" s="24">
        <v>31.510000228881836</v>
      </c>
      <c r="L95">
        <f t="shared" si="4"/>
        <v>0</v>
      </c>
      <c r="M95">
        <f>IF(AND(B95&gt;Summary!$E$17,B95&lt;Summary!$E$18),1,0)</f>
        <v>0</v>
      </c>
      <c r="N95">
        <f>IF(M95=1,oneday(G94,G95,K95,L95,Summary!$E$13/2,Data!N94,Data!O94,Summary!$E$15,Summary!$E$14,Summary!$E$16,1),0)</f>
        <v>0</v>
      </c>
      <c r="O95" s="31">
        <f>IF(M95=1,oneday(G94,G95,K95,L95,Summary!$E$13/2,Data!N94,Data!O94,Summary!$E$15,Summary!$E$14,Summary!$E$16,2),0)</f>
        <v>0</v>
      </c>
      <c r="P95" s="31">
        <f t="shared" si="5"/>
        <v>0</v>
      </c>
      <c r="Q95" s="31">
        <f>IF(M95=1,oneday(G94,G95,K95,L95,Summary!$E$13/2,Data!N94,Data!O94,Summary!$E$15,Summary!$E$14,Summary!$E$16,3),0)</f>
        <v>0</v>
      </c>
    </row>
    <row r="96" spans="1:17" x14ac:dyDescent="0.25">
      <c r="A96" s="32">
        <f>VLOOKUP(B96,'Expiration Dates'!$C$40:$J$272,8)</f>
        <v>30517</v>
      </c>
      <c r="B96" s="1">
        <v>30524</v>
      </c>
      <c r="C96">
        <f t="shared" si="3"/>
        <v>96</v>
      </c>
      <c r="D96" s="27">
        <v>31.700000762939453</v>
      </c>
      <c r="E96" s="28">
        <v>31.799999237060547</v>
      </c>
      <c r="F96" s="28">
        <v>31.649999618530273</v>
      </c>
      <c r="G96" s="24">
        <v>31.729999542236328</v>
      </c>
      <c r="H96" s="13">
        <v>31.649999618530273</v>
      </c>
      <c r="I96" s="14">
        <v>31.700000762939453</v>
      </c>
      <c r="J96" s="14">
        <v>31.600000381469727</v>
      </c>
      <c r="K96" s="24">
        <v>31.680000305175781</v>
      </c>
      <c r="L96">
        <f t="shared" si="4"/>
        <v>0</v>
      </c>
      <c r="M96">
        <f>IF(AND(B96&gt;Summary!$E$17,B96&lt;Summary!$E$18),1,0)</f>
        <v>0</v>
      </c>
      <c r="N96">
        <f>IF(M96=1,oneday(G95,G96,K96,L96,Summary!$E$13/2,Data!N95,Data!O95,Summary!$E$15,Summary!$E$14,Summary!$E$16,1),0)</f>
        <v>0</v>
      </c>
      <c r="O96" s="31">
        <f>IF(M96=1,oneday(G95,G96,K96,L96,Summary!$E$13/2,Data!N95,Data!O95,Summary!$E$15,Summary!$E$14,Summary!$E$16,2),0)</f>
        <v>0</v>
      </c>
      <c r="P96" s="31">
        <f t="shared" si="5"/>
        <v>0</v>
      </c>
      <c r="Q96" s="31">
        <f>IF(M96=1,oneday(G95,G96,K96,L96,Summary!$E$13/2,Data!N95,Data!O95,Summary!$E$15,Summary!$E$14,Summary!$E$16,3),0)</f>
        <v>0</v>
      </c>
    </row>
    <row r="97" spans="1:17" x14ac:dyDescent="0.25">
      <c r="A97" s="32">
        <f>VLOOKUP(B97,'Expiration Dates'!$C$40:$J$272,8)</f>
        <v>30517</v>
      </c>
      <c r="B97" s="1">
        <v>30525</v>
      </c>
      <c r="C97">
        <f t="shared" si="3"/>
        <v>97</v>
      </c>
      <c r="D97" s="27">
        <v>31.729999542236328</v>
      </c>
      <c r="E97" s="28">
        <v>31.879999160766602</v>
      </c>
      <c r="F97" s="28">
        <v>31.729999542236328</v>
      </c>
      <c r="G97" s="24">
        <v>31.819999694824219</v>
      </c>
      <c r="H97" s="13">
        <v>31.680000305175781</v>
      </c>
      <c r="I97" s="14">
        <v>31.780000686645508</v>
      </c>
      <c r="J97" s="14">
        <v>31.670000076293945</v>
      </c>
      <c r="K97" s="24">
        <v>31.770000457763672</v>
      </c>
      <c r="L97">
        <f t="shared" si="4"/>
        <v>0</v>
      </c>
      <c r="M97">
        <f>IF(AND(B97&gt;Summary!$E$17,B97&lt;Summary!$E$18),1,0)</f>
        <v>0</v>
      </c>
      <c r="N97">
        <f>IF(M97=1,oneday(G96,G97,K97,L97,Summary!$E$13/2,Data!N96,Data!O96,Summary!$E$15,Summary!$E$14,Summary!$E$16,1),0)</f>
        <v>0</v>
      </c>
      <c r="O97" s="31">
        <f>IF(M97=1,oneday(G96,G97,K97,L97,Summary!$E$13/2,Data!N96,Data!O96,Summary!$E$15,Summary!$E$14,Summary!$E$16,2),0)</f>
        <v>0</v>
      </c>
      <c r="P97" s="31">
        <f t="shared" si="5"/>
        <v>0</v>
      </c>
      <c r="Q97" s="31">
        <f>IF(M97=1,oneday(G96,G97,K97,L97,Summary!$E$13/2,Data!N96,Data!O96,Summary!$E$15,Summary!$E$14,Summary!$E$16,3),0)</f>
        <v>0</v>
      </c>
    </row>
    <row r="98" spans="1:17" x14ac:dyDescent="0.25">
      <c r="A98" s="32">
        <f>VLOOKUP(B98,'Expiration Dates'!$C$40:$J$272,8)</f>
        <v>30517</v>
      </c>
      <c r="B98" s="1">
        <v>30526</v>
      </c>
      <c r="C98">
        <f t="shared" si="3"/>
        <v>98</v>
      </c>
      <c r="D98" s="27">
        <v>31.899999618530273</v>
      </c>
      <c r="E98" s="28">
        <v>32.020000457763672</v>
      </c>
      <c r="F98" s="28">
        <v>31.899999618530273</v>
      </c>
      <c r="G98" s="24">
        <v>32</v>
      </c>
      <c r="H98" s="13">
        <v>31.879999160766602</v>
      </c>
      <c r="I98" s="14">
        <v>32</v>
      </c>
      <c r="J98" s="14">
        <v>31.870000839233398</v>
      </c>
      <c r="K98" s="24">
        <v>31.920000076293945</v>
      </c>
      <c r="L98">
        <f t="shared" si="4"/>
        <v>0</v>
      </c>
      <c r="M98">
        <f>IF(AND(B98&gt;Summary!$E$17,B98&lt;Summary!$E$18),1,0)</f>
        <v>0</v>
      </c>
      <c r="N98">
        <f>IF(M98=1,oneday(G97,G98,K98,L98,Summary!$E$13/2,Data!N97,Data!O97,Summary!$E$15,Summary!$E$14,Summary!$E$16,1),0)</f>
        <v>0</v>
      </c>
      <c r="O98" s="31">
        <f>IF(M98=1,oneday(G97,G98,K98,L98,Summary!$E$13/2,Data!N97,Data!O97,Summary!$E$15,Summary!$E$14,Summary!$E$16,2),0)</f>
        <v>0</v>
      </c>
      <c r="P98" s="31">
        <f t="shared" si="5"/>
        <v>0</v>
      </c>
      <c r="Q98" s="31">
        <f>IF(M98=1,oneday(G97,G98,K98,L98,Summary!$E$13/2,Data!N97,Data!O97,Summary!$E$15,Summary!$E$14,Summary!$E$16,3),0)</f>
        <v>0</v>
      </c>
    </row>
    <row r="99" spans="1:17" x14ac:dyDescent="0.25">
      <c r="A99" s="32">
        <f>VLOOKUP(B99,'Expiration Dates'!$C$40:$J$272,8)</f>
        <v>30547</v>
      </c>
      <c r="B99" s="1">
        <v>30529</v>
      </c>
      <c r="C99">
        <f t="shared" si="3"/>
        <v>99</v>
      </c>
      <c r="D99" s="27">
        <v>32.099998474121094</v>
      </c>
      <c r="E99" s="28">
        <v>32.119998931884766</v>
      </c>
      <c r="F99" s="28">
        <v>31.909999847412109</v>
      </c>
      <c r="G99" s="24">
        <v>32.119998931884766</v>
      </c>
      <c r="H99" s="13">
        <v>32</v>
      </c>
      <c r="I99" s="14">
        <v>32.119998931884766</v>
      </c>
      <c r="J99" s="14">
        <v>31.899999618530273</v>
      </c>
      <c r="K99" s="24">
        <v>32.119998931884766</v>
      </c>
      <c r="L99">
        <f t="shared" si="4"/>
        <v>0</v>
      </c>
      <c r="M99">
        <f>IF(AND(B99&gt;Summary!$E$17,B99&lt;Summary!$E$18),1,0)</f>
        <v>0</v>
      </c>
      <c r="N99">
        <f>IF(M99=1,oneday(G98,G99,K99,L99,Summary!$E$13/2,Data!N98,Data!O98,Summary!$E$15,Summary!$E$14,Summary!$E$16,1),0)</f>
        <v>0</v>
      </c>
      <c r="O99" s="31">
        <f>IF(M99=1,oneday(G98,G99,K99,L99,Summary!$E$13/2,Data!N98,Data!O98,Summary!$E$15,Summary!$E$14,Summary!$E$16,2),0)</f>
        <v>0</v>
      </c>
      <c r="P99" s="31">
        <f t="shared" si="5"/>
        <v>0</v>
      </c>
      <c r="Q99" s="31">
        <f>IF(M99=1,oneday(G98,G99,K99,L99,Summary!$E$13/2,Data!N98,Data!O98,Summary!$E$15,Summary!$E$14,Summary!$E$16,3),0)</f>
        <v>0</v>
      </c>
    </row>
    <row r="100" spans="1:17" x14ac:dyDescent="0.25">
      <c r="A100" s="32">
        <f>VLOOKUP(B100,'Expiration Dates'!$C$40:$J$272,8)</f>
        <v>30547</v>
      </c>
      <c r="B100" s="1">
        <v>30530</v>
      </c>
      <c r="C100">
        <f t="shared" si="3"/>
        <v>100</v>
      </c>
      <c r="D100" s="27">
        <v>32.299999237060547</v>
      </c>
      <c r="E100" s="28">
        <v>32.349998474121094</v>
      </c>
      <c r="F100" s="28">
        <v>32.200000762939453</v>
      </c>
      <c r="G100" s="24">
        <v>32.200000762939453</v>
      </c>
      <c r="H100" s="13">
        <v>32.25</v>
      </c>
      <c r="I100" s="14">
        <v>32.25</v>
      </c>
      <c r="J100" s="14">
        <v>32.119998931884766</v>
      </c>
      <c r="K100" s="24">
        <v>32.119998931884766</v>
      </c>
      <c r="L100">
        <f t="shared" si="4"/>
        <v>0</v>
      </c>
      <c r="M100">
        <f>IF(AND(B100&gt;Summary!$E$17,B100&lt;Summary!$E$18),1,0)</f>
        <v>0</v>
      </c>
      <c r="N100">
        <f>IF(M100=1,oneday(G99,G100,K100,L100,Summary!$E$13/2,Data!N99,Data!O99,Summary!$E$15,Summary!$E$14,Summary!$E$16,1),0)</f>
        <v>0</v>
      </c>
      <c r="O100" s="31">
        <f>IF(M100=1,oneday(G99,G100,K100,L100,Summary!$E$13/2,Data!N99,Data!O99,Summary!$E$15,Summary!$E$14,Summary!$E$16,2),0)</f>
        <v>0</v>
      </c>
      <c r="P100" s="31">
        <f t="shared" si="5"/>
        <v>0</v>
      </c>
      <c r="Q100" s="31">
        <f>IF(M100=1,oneday(G99,G100,K100,L100,Summary!$E$13/2,Data!N99,Data!O99,Summary!$E$15,Summary!$E$14,Summary!$E$16,3),0)</f>
        <v>0</v>
      </c>
    </row>
    <row r="101" spans="1:17" x14ac:dyDescent="0.25">
      <c r="A101" s="32">
        <f>VLOOKUP(B101,'Expiration Dates'!$C$40:$J$272,8)</f>
        <v>30547</v>
      </c>
      <c r="B101" s="1">
        <v>30531</v>
      </c>
      <c r="C101">
        <f t="shared" si="3"/>
        <v>101</v>
      </c>
      <c r="D101" s="27">
        <v>32.150001525878906</v>
      </c>
      <c r="E101" s="28">
        <v>32.200000762939453</v>
      </c>
      <c r="F101" s="28">
        <v>32.060001373291016</v>
      </c>
      <c r="G101" s="24">
        <v>32.200000762939453</v>
      </c>
      <c r="H101" s="13">
        <v>32.099998474121094</v>
      </c>
      <c r="I101" s="14">
        <v>32.139999389648438</v>
      </c>
      <c r="J101" s="14">
        <v>31.950000762939453</v>
      </c>
      <c r="K101" s="24">
        <v>32.110000610351563</v>
      </c>
      <c r="L101">
        <f t="shared" si="4"/>
        <v>0</v>
      </c>
      <c r="M101">
        <f>IF(AND(B101&gt;Summary!$E$17,B101&lt;Summary!$E$18),1,0)</f>
        <v>0</v>
      </c>
      <c r="N101">
        <f>IF(M101=1,oneday(G100,G101,K101,L101,Summary!$E$13/2,Data!N100,Data!O100,Summary!$E$15,Summary!$E$14,Summary!$E$16,1),0)</f>
        <v>0</v>
      </c>
      <c r="O101" s="31">
        <f>IF(M101=1,oneday(G100,G101,K101,L101,Summary!$E$13/2,Data!N100,Data!O100,Summary!$E$15,Summary!$E$14,Summary!$E$16,2),0)</f>
        <v>0</v>
      </c>
      <c r="P101" s="31">
        <f t="shared" si="5"/>
        <v>0</v>
      </c>
      <c r="Q101" s="31">
        <f>IF(M101=1,oneday(G100,G101,K101,L101,Summary!$E$13/2,Data!N100,Data!O100,Summary!$E$15,Summary!$E$14,Summary!$E$16,3),0)</f>
        <v>0</v>
      </c>
    </row>
    <row r="102" spans="1:17" x14ac:dyDescent="0.25">
      <c r="A102" s="32">
        <f>VLOOKUP(B102,'Expiration Dates'!$C$40:$J$272,8)</f>
        <v>30547</v>
      </c>
      <c r="B102" s="1">
        <v>30532</v>
      </c>
      <c r="C102">
        <f t="shared" si="3"/>
        <v>102</v>
      </c>
      <c r="D102" s="27">
        <v>32.299999237060547</v>
      </c>
      <c r="E102" s="28">
        <v>32.299999237060547</v>
      </c>
      <c r="F102" s="28">
        <v>32.139999389648438</v>
      </c>
      <c r="G102" s="24">
        <v>32.139999389648438</v>
      </c>
      <c r="H102" s="13">
        <v>32.299999237060547</v>
      </c>
      <c r="I102" s="14">
        <v>32.299999237060547</v>
      </c>
      <c r="J102" s="14">
        <v>32.090000152587891</v>
      </c>
      <c r="K102" s="24">
        <v>32.090000152587891</v>
      </c>
      <c r="L102">
        <f t="shared" si="4"/>
        <v>0</v>
      </c>
      <c r="M102">
        <f>IF(AND(B102&gt;Summary!$E$17,B102&lt;Summary!$E$18),1,0)</f>
        <v>0</v>
      </c>
      <c r="N102">
        <f>IF(M102=1,oneday(G101,G102,K102,L102,Summary!$E$13/2,Data!N101,Data!O101,Summary!$E$15,Summary!$E$14,Summary!$E$16,1),0)</f>
        <v>0</v>
      </c>
      <c r="O102" s="31">
        <f>IF(M102=1,oneday(G101,G102,K102,L102,Summary!$E$13/2,Data!N101,Data!O101,Summary!$E$15,Summary!$E$14,Summary!$E$16,2),0)</f>
        <v>0</v>
      </c>
      <c r="P102" s="31">
        <f t="shared" si="5"/>
        <v>0</v>
      </c>
      <c r="Q102" s="31">
        <f>IF(M102=1,oneday(G101,G102,K102,L102,Summary!$E$13/2,Data!N101,Data!O101,Summary!$E$15,Summary!$E$14,Summary!$E$16,3),0)</f>
        <v>0</v>
      </c>
    </row>
    <row r="103" spans="1:17" x14ac:dyDescent="0.25">
      <c r="A103" s="32">
        <f>VLOOKUP(B103,'Expiration Dates'!$C$40:$J$272,8)</f>
        <v>30547</v>
      </c>
      <c r="B103" s="1">
        <v>30533</v>
      </c>
      <c r="C103">
        <f t="shared" si="3"/>
        <v>103</v>
      </c>
      <c r="D103" s="27">
        <v>32.099998474121094</v>
      </c>
      <c r="E103" s="28">
        <v>32.150001525878906</v>
      </c>
      <c r="F103" s="28">
        <v>32.040000915527344</v>
      </c>
      <c r="G103" s="24">
        <v>32.150001525878906</v>
      </c>
      <c r="H103" s="13">
        <v>31.989999771118164</v>
      </c>
      <c r="I103" s="14">
        <v>32.099998474121094</v>
      </c>
      <c r="J103" s="14">
        <v>31.979999542236328</v>
      </c>
      <c r="K103" s="24">
        <v>32.080001831054688</v>
      </c>
      <c r="L103">
        <f t="shared" si="4"/>
        <v>0</v>
      </c>
      <c r="M103">
        <f>IF(AND(B103&gt;Summary!$E$17,B103&lt;Summary!$E$18),1,0)</f>
        <v>0</v>
      </c>
      <c r="N103">
        <f>IF(M103=1,oneday(G102,G103,K103,L103,Summary!$E$13/2,Data!N102,Data!O102,Summary!$E$15,Summary!$E$14,Summary!$E$16,1),0)</f>
        <v>0</v>
      </c>
      <c r="O103" s="31">
        <f>IF(M103=1,oneday(G102,G103,K103,L103,Summary!$E$13/2,Data!N102,Data!O102,Summary!$E$15,Summary!$E$14,Summary!$E$16,2),0)</f>
        <v>0</v>
      </c>
      <c r="P103" s="31">
        <f t="shared" si="5"/>
        <v>0</v>
      </c>
      <c r="Q103" s="31">
        <f>IF(M103=1,oneday(G102,G103,K103,L103,Summary!$E$13/2,Data!N102,Data!O102,Summary!$E$15,Summary!$E$14,Summary!$E$16,3),0)</f>
        <v>0</v>
      </c>
    </row>
    <row r="104" spans="1:17" x14ac:dyDescent="0.25">
      <c r="A104" s="32">
        <f>VLOOKUP(B104,'Expiration Dates'!$C$40:$J$272,8)</f>
        <v>30547</v>
      </c>
      <c r="B104" s="1">
        <v>30536</v>
      </c>
      <c r="C104">
        <f t="shared" si="3"/>
        <v>104</v>
      </c>
      <c r="D104" s="27">
        <v>32.029998779296875</v>
      </c>
      <c r="E104" s="28">
        <v>32.049999237060547</v>
      </c>
      <c r="F104" s="28">
        <v>32.029998779296875</v>
      </c>
      <c r="G104" s="24">
        <v>32.049999237060547</v>
      </c>
      <c r="H104" s="13">
        <v>31.899999618530273</v>
      </c>
      <c r="I104" s="14">
        <v>32</v>
      </c>
      <c r="J104" s="14">
        <v>31.899999618530273</v>
      </c>
      <c r="K104" s="24">
        <v>31.989999771118164</v>
      </c>
      <c r="L104">
        <f t="shared" si="4"/>
        <v>0</v>
      </c>
      <c r="M104">
        <f>IF(AND(B104&gt;Summary!$E$17,B104&lt;Summary!$E$18),1,0)</f>
        <v>0</v>
      </c>
      <c r="N104">
        <f>IF(M104=1,oneday(G103,G104,K104,L104,Summary!$E$13/2,Data!N103,Data!O103,Summary!$E$15,Summary!$E$14,Summary!$E$16,1),0)</f>
        <v>0</v>
      </c>
      <c r="O104" s="31">
        <f>IF(M104=1,oneday(G103,G104,K104,L104,Summary!$E$13/2,Data!N103,Data!O103,Summary!$E$15,Summary!$E$14,Summary!$E$16,2),0)</f>
        <v>0</v>
      </c>
      <c r="P104" s="31">
        <f t="shared" si="5"/>
        <v>0</v>
      </c>
      <c r="Q104" s="31">
        <f>IF(M104=1,oneday(G103,G104,K104,L104,Summary!$E$13/2,Data!N103,Data!O103,Summary!$E$15,Summary!$E$14,Summary!$E$16,3),0)</f>
        <v>0</v>
      </c>
    </row>
    <row r="105" spans="1:17" x14ac:dyDescent="0.25">
      <c r="A105" s="32">
        <f>VLOOKUP(B105,'Expiration Dates'!$C$40:$J$272,8)</f>
        <v>30547</v>
      </c>
      <c r="B105" s="1">
        <v>30537</v>
      </c>
      <c r="C105">
        <f t="shared" si="3"/>
        <v>105</v>
      </c>
      <c r="D105" s="27">
        <v>31.979999542236328</v>
      </c>
      <c r="E105" s="28">
        <v>32.040000915527344</v>
      </c>
      <c r="F105" s="28">
        <v>31.909999847412109</v>
      </c>
      <c r="G105" s="24">
        <v>31.940000534057617</v>
      </c>
      <c r="H105" s="13">
        <v>31.950000762939453</v>
      </c>
      <c r="I105" s="14">
        <v>31.969999313354492</v>
      </c>
      <c r="J105" s="14">
        <v>31.879999160766602</v>
      </c>
      <c r="K105" s="24">
        <v>31.879999160766602</v>
      </c>
      <c r="L105">
        <f t="shared" si="4"/>
        <v>0</v>
      </c>
      <c r="M105">
        <f>IF(AND(B105&gt;Summary!$E$17,B105&lt;Summary!$E$18),1,0)</f>
        <v>0</v>
      </c>
      <c r="N105">
        <f>IF(M105=1,oneday(G104,G105,K105,L105,Summary!$E$13/2,Data!N104,Data!O104,Summary!$E$15,Summary!$E$14,Summary!$E$16,1),0)</f>
        <v>0</v>
      </c>
      <c r="O105" s="31">
        <f>IF(M105=1,oneday(G104,G105,K105,L105,Summary!$E$13/2,Data!N104,Data!O104,Summary!$E$15,Summary!$E$14,Summary!$E$16,2),0)</f>
        <v>0</v>
      </c>
      <c r="P105" s="31">
        <f t="shared" si="5"/>
        <v>0</v>
      </c>
      <c r="Q105" s="31">
        <f>IF(M105=1,oneday(G104,G105,K105,L105,Summary!$E$13/2,Data!N104,Data!O104,Summary!$E$15,Summary!$E$14,Summary!$E$16,3),0)</f>
        <v>0</v>
      </c>
    </row>
    <row r="106" spans="1:17" x14ac:dyDescent="0.25">
      <c r="A106" s="32">
        <f>VLOOKUP(B106,'Expiration Dates'!$C$40:$J$272,8)</f>
        <v>30547</v>
      </c>
      <c r="B106" s="1">
        <v>30538</v>
      </c>
      <c r="C106">
        <f t="shared" si="3"/>
        <v>106</v>
      </c>
      <c r="D106" s="27">
        <v>32.150001525878906</v>
      </c>
      <c r="E106" s="28">
        <v>32.229999542236328</v>
      </c>
      <c r="F106" s="28">
        <v>32.119998931884766</v>
      </c>
      <c r="G106" s="24">
        <v>32.139999389648438</v>
      </c>
      <c r="H106" s="13">
        <v>32.049999237060547</v>
      </c>
      <c r="I106" s="14">
        <v>32.200000762939453</v>
      </c>
      <c r="J106" s="14">
        <v>32.049999237060547</v>
      </c>
      <c r="K106" s="24">
        <v>32.069999694824219</v>
      </c>
      <c r="L106">
        <f t="shared" si="4"/>
        <v>0</v>
      </c>
      <c r="M106">
        <f>IF(AND(B106&gt;Summary!$E$17,B106&lt;Summary!$E$18),1,0)</f>
        <v>0</v>
      </c>
      <c r="N106">
        <f>IF(M106=1,oneday(G105,G106,K106,L106,Summary!$E$13/2,Data!N105,Data!O105,Summary!$E$15,Summary!$E$14,Summary!$E$16,1),0)</f>
        <v>0</v>
      </c>
      <c r="O106" s="31">
        <f>IF(M106=1,oneday(G105,G106,K106,L106,Summary!$E$13/2,Data!N105,Data!O105,Summary!$E$15,Summary!$E$14,Summary!$E$16,2),0)</f>
        <v>0</v>
      </c>
      <c r="P106" s="31">
        <f t="shared" si="5"/>
        <v>0</v>
      </c>
      <c r="Q106" s="31">
        <f>IF(M106=1,oneday(G105,G106,K106,L106,Summary!$E$13/2,Data!N105,Data!O105,Summary!$E$15,Summary!$E$14,Summary!$E$16,3),0)</f>
        <v>0</v>
      </c>
    </row>
    <row r="107" spans="1:17" x14ac:dyDescent="0.25">
      <c r="A107" s="32">
        <f>VLOOKUP(B107,'Expiration Dates'!$C$40:$J$272,8)</f>
        <v>30547</v>
      </c>
      <c r="B107" s="1">
        <v>30539</v>
      </c>
      <c r="C107">
        <f t="shared" si="3"/>
        <v>107</v>
      </c>
      <c r="D107" s="27">
        <v>32.180000305175781</v>
      </c>
      <c r="E107" s="28">
        <v>32.180000305175781</v>
      </c>
      <c r="F107" s="28">
        <v>31.950000762939453</v>
      </c>
      <c r="G107" s="24">
        <v>31.950000762939453</v>
      </c>
      <c r="H107" s="13">
        <v>32.139999389648438</v>
      </c>
      <c r="I107" s="14">
        <v>32.139999389648438</v>
      </c>
      <c r="J107" s="14">
        <v>31.950000762939453</v>
      </c>
      <c r="K107" s="24">
        <v>31.959999084472656</v>
      </c>
      <c r="L107">
        <f t="shared" si="4"/>
        <v>0</v>
      </c>
      <c r="M107">
        <f>IF(AND(B107&gt;Summary!$E$17,B107&lt;Summary!$E$18),1,0)</f>
        <v>0</v>
      </c>
      <c r="N107">
        <f>IF(M107=1,oneday(G106,G107,K107,L107,Summary!$E$13/2,Data!N106,Data!O106,Summary!$E$15,Summary!$E$14,Summary!$E$16,1),0)</f>
        <v>0</v>
      </c>
      <c r="O107" s="31">
        <f>IF(M107=1,oneday(G106,G107,K107,L107,Summary!$E$13/2,Data!N106,Data!O106,Summary!$E$15,Summary!$E$14,Summary!$E$16,2),0)</f>
        <v>0</v>
      </c>
      <c r="P107" s="31">
        <f t="shared" si="5"/>
        <v>0</v>
      </c>
      <c r="Q107" s="31">
        <f>IF(M107=1,oneday(G106,G107,K107,L107,Summary!$E$13/2,Data!N106,Data!O106,Summary!$E$15,Summary!$E$14,Summary!$E$16,3),0)</f>
        <v>0</v>
      </c>
    </row>
    <row r="108" spans="1:17" x14ac:dyDescent="0.25">
      <c r="A108" s="32">
        <f>VLOOKUP(B108,'Expiration Dates'!$C$40:$J$272,8)</f>
        <v>30547</v>
      </c>
      <c r="B108" s="1">
        <v>30540</v>
      </c>
      <c r="C108">
        <f t="shared" si="3"/>
        <v>108</v>
      </c>
      <c r="D108" s="27">
        <v>32</v>
      </c>
      <c r="E108" s="28">
        <v>32</v>
      </c>
      <c r="F108" s="28">
        <v>31.950000762939453</v>
      </c>
      <c r="G108" s="24">
        <v>31.989999771118164</v>
      </c>
      <c r="H108" s="13">
        <v>32</v>
      </c>
      <c r="I108" s="14">
        <v>32.049999237060547</v>
      </c>
      <c r="J108" s="14">
        <v>31.959999084472656</v>
      </c>
      <c r="K108" s="24">
        <v>31.989999771118164</v>
      </c>
      <c r="L108">
        <f t="shared" si="4"/>
        <v>0</v>
      </c>
      <c r="M108">
        <f>IF(AND(B108&gt;Summary!$E$17,B108&lt;Summary!$E$18),1,0)</f>
        <v>0</v>
      </c>
      <c r="N108">
        <f>IF(M108=1,oneday(G107,G108,K108,L108,Summary!$E$13/2,Data!N107,Data!O107,Summary!$E$15,Summary!$E$14,Summary!$E$16,1),0)</f>
        <v>0</v>
      </c>
      <c r="O108" s="31">
        <f>IF(M108=1,oneday(G107,G108,K108,L108,Summary!$E$13/2,Data!N107,Data!O107,Summary!$E$15,Summary!$E$14,Summary!$E$16,2),0)</f>
        <v>0</v>
      </c>
      <c r="P108" s="31">
        <f t="shared" si="5"/>
        <v>0</v>
      </c>
      <c r="Q108" s="31">
        <f>IF(M108=1,oneday(G107,G108,K108,L108,Summary!$E$13/2,Data!N107,Data!O107,Summary!$E$15,Summary!$E$14,Summary!$E$16,3),0)</f>
        <v>0</v>
      </c>
    </row>
    <row r="109" spans="1:17" x14ac:dyDescent="0.25">
      <c r="A109" s="32">
        <f>VLOOKUP(B109,'Expiration Dates'!$C$40:$J$272,8)</f>
        <v>30547</v>
      </c>
      <c r="B109" s="1">
        <v>30543</v>
      </c>
      <c r="C109">
        <f t="shared" si="3"/>
        <v>109</v>
      </c>
      <c r="D109" s="27">
        <v>32</v>
      </c>
      <c r="E109" s="28">
        <v>32.040000915527344</v>
      </c>
      <c r="F109" s="28">
        <v>31.989999771118164</v>
      </c>
      <c r="G109" s="24">
        <v>32</v>
      </c>
      <c r="H109" s="13">
        <v>32.040000915527344</v>
      </c>
      <c r="I109" s="14">
        <v>32.080001831054688</v>
      </c>
      <c r="J109" s="14">
        <v>32</v>
      </c>
      <c r="K109" s="24">
        <v>32.049999237060547</v>
      </c>
      <c r="L109">
        <f t="shared" si="4"/>
        <v>0</v>
      </c>
      <c r="M109">
        <f>IF(AND(B109&gt;Summary!$E$17,B109&lt;Summary!$E$18),1,0)</f>
        <v>0</v>
      </c>
      <c r="N109">
        <f>IF(M109=1,oneday(G108,G109,K109,L109,Summary!$E$13/2,Data!N108,Data!O108,Summary!$E$15,Summary!$E$14,Summary!$E$16,1),0)</f>
        <v>0</v>
      </c>
      <c r="O109" s="31">
        <f>IF(M109=1,oneday(G108,G109,K109,L109,Summary!$E$13/2,Data!N108,Data!O108,Summary!$E$15,Summary!$E$14,Summary!$E$16,2),0)</f>
        <v>0</v>
      </c>
      <c r="P109" s="31">
        <f t="shared" si="5"/>
        <v>0</v>
      </c>
      <c r="Q109" s="31">
        <f>IF(M109=1,oneday(G108,G109,K109,L109,Summary!$E$13/2,Data!N108,Data!O108,Summary!$E$15,Summary!$E$14,Summary!$E$16,3),0)</f>
        <v>0</v>
      </c>
    </row>
    <row r="110" spans="1:17" x14ac:dyDescent="0.25">
      <c r="A110" s="32">
        <f>VLOOKUP(B110,'Expiration Dates'!$C$40:$J$272,8)</f>
        <v>30547</v>
      </c>
      <c r="B110" s="1">
        <v>30544</v>
      </c>
      <c r="C110">
        <f t="shared" si="3"/>
        <v>110</v>
      </c>
      <c r="D110" s="27">
        <v>31.989999771118164</v>
      </c>
      <c r="E110" s="28">
        <v>32.009998321533203</v>
      </c>
      <c r="F110" s="28">
        <v>31.979999542236328</v>
      </c>
      <c r="G110" s="24">
        <v>31.979999542236328</v>
      </c>
      <c r="H110" s="13">
        <v>32.049999237060547</v>
      </c>
      <c r="I110" s="14">
        <v>32.049999237060547</v>
      </c>
      <c r="J110" s="14">
        <v>31.979999542236328</v>
      </c>
      <c r="K110" s="24">
        <v>32</v>
      </c>
      <c r="L110">
        <f t="shared" si="4"/>
        <v>0</v>
      </c>
      <c r="M110">
        <f>IF(AND(B110&gt;Summary!$E$17,B110&lt;Summary!$E$18),1,0)</f>
        <v>0</v>
      </c>
      <c r="N110">
        <f>IF(M110=1,oneday(G109,G110,K110,L110,Summary!$E$13/2,Data!N109,Data!O109,Summary!$E$15,Summary!$E$14,Summary!$E$16,1),0)</f>
        <v>0</v>
      </c>
      <c r="O110" s="31">
        <f>IF(M110=1,oneday(G109,G110,K110,L110,Summary!$E$13/2,Data!N109,Data!O109,Summary!$E$15,Summary!$E$14,Summary!$E$16,2),0)</f>
        <v>0</v>
      </c>
      <c r="P110" s="31">
        <f t="shared" si="5"/>
        <v>0</v>
      </c>
      <c r="Q110" s="31">
        <f>IF(M110=1,oneday(G109,G110,K110,L110,Summary!$E$13/2,Data!N109,Data!O109,Summary!$E$15,Summary!$E$14,Summary!$E$16,3),0)</f>
        <v>0</v>
      </c>
    </row>
    <row r="111" spans="1:17" x14ac:dyDescent="0.25">
      <c r="A111" s="32">
        <f>VLOOKUP(B111,'Expiration Dates'!$C$40:$J$272,8)</f>
        <v>30547</v>
      </c>
      <c r="B111" s="1">
        <v>30545</v>
      </c>
      <c r="C111">
        <f t="shared" si="3"/>
        <v>111</v>
      </c>
      <c r="D111" s="27">
        <v>31.899999618530273</v>
      </c>
      <c r="E111" s="28">
        <v>31.920000076293945</v>
      </c>
      <c r="F111" s="28">
        <v>31.819999694824219</v>
      </c>
      <c r="G111" s="24">
        <v>31.870000839233398</v>
      </c>
      <c r="H111" s="13">
        <v>31.959999084472656</v>
      </c>
      <c r="I111" s="14">
        <v>31.979999542236328</v>
      </c>
      <c r="J111" s="14">
        <v>31.870000839233398</v>
      </c>
      <c r="K111" s="24">
        <v>31.920000076293945</v>
      </c>
      <c r="L111">
        <f t="shared" si="4"/>
        <v>0</v>
      </c>
      <c r="M111">
        <f>IF(AND(B111&gt;Summary!$E$17,B111&lt;Summary!$E$18),1,0)</f>
        <v>0</v>
      </c>
      <c r="N111">
        <f>IF(M111=1,oneday(G110,G111,K111,L111,Summary!$E$13/2,Data!N110,Data!O110,Summary!$E$15,Summary!$E$14,Summary!$E$16,1),0)</f>
        <v>0</v>
      </c>
      <c r="O111" s="31">
        <f>IF(M111=1,oneday(G110,G111,K111,L111,Summary!$E$13/2,Data!N110,Data!O110,Summary!$E$15,Summary!$E$14,Summary!$E$16,2),0)</f>
        <v>0</v>
      </c>
      <c r="P111" s="31">
        <f t="shared" si="5"/>
        <v>0</v>
      </c>
      <c r="Q111" s="31">
        <f>IF(M111=1,oneday(G110,G111,K111,L111,Summary!$E$13/2,Data!N110,Data!O110,Summary!$E$15,Summary!$E$14,Summary!$E$16,3),0)</f>
        <v>0</v>
      </c>
    </row>
    <row r="112" spans="1:17" x14ac:dyDescent="0.25">
      <c r="A112" s="32">
        <f>VLOOKUP(B112,'Expiration Dates'!$C$40:$J$272,8)</f>
        <v>30547</v>
      </c>
      <c r="B112" s="1">
        <v>30546</v>
      </c>
      <c r="C112">
        <f t="shared" si="3"/>
        <v>112</v>
      </c>
      <c r="D112" s="27">
        <v>31.879999160766602</v>
      </c>
      <c r="E112" s="28">
        <v>31.899999618530273</v>
      </c>
      <c r="F112" s="28">
        <v>31.700000762939453</v>
      </c>
      <c r="G112" s="24">
        <v>31.719999313354492</v>
      </c>
      <c r="H112" s="13">
        <v>31.899999618530273</v>
      </c>
      <c r="I112" s="14">
        <v>31.920000076293945</v>
      </c>
      <c r="J112" s="14">
        <v>31.600000381469727</v>
      </c>
      <c r="K112" s="24">
        <v>31.629999160766602</v>
      </c>
      <c r="L112">
        <f t="shared" si="4"/>
        <v>0</v>
      </c>
      <c r="M112">
        <f>IF(AND(B112&gt;Summary!$E$17,B112&lt;Summary!$E$18),1,0)</f>
        <v>0</v>
      </c>
      <c r="N112">
        <f>IF(M112=1,oneday(G111,G112,K112,L112,Summary!$E$13/2,Data!N111,Data!O111,Summary!$E$15,Summary!$E$14,Summary!$E$16,1),0)</f>
        <v>0</v>
      </c>
      <c r="O112" s="31">
        <f>IF(M112=1,oneday(G111,G112,K112,L112,Summary!$E$13/2,Data!N111,Data!O111,Summary!$E$15,Summary!$E$14,Summary!$E$16,2),0)</f>
        <v>0</v>
      </c>
      <c r="P112" s="31">
        <f t="shared" si="5"/>
        <v>0</v>
      </c>
      <c r="Q112" s="31">
        <f>IF(M112=1,oneday(G111,G112,K112,L112,Summary!$E$13/2,Data!N111,Data!O111,Summary!$E$15,Summary!$E$14,Summary!$E$16,3),0)</f>
        <v>0</v>
      </c>
    </row>
    <row r="113" spans="1:17" x14ac:dyDescent="0.25">
      <c r="A113" s="32">
        <f>VLOOKUP(B113,'Expiration Dates'!$C$40:$J$272,8)</f>
        <v>30547</v>
      </c>
      <c r="B113" s="1">
        <v>30547</v>
      </c>
      <c r="C113">
        <f t="shared" si="3"/>
        <v>113</v>
      </c>
      <c r="D113" s="27">
        <v>31.620000839233398</v>
      </c>
      <c r="E113" s="28">
        <v>31.75</v>
      </c>
      <c r="F113" s="28">
        <v>31.579999923706055</v>
      </c>
      <c r="G113" s="24">
        <v>31.649999618530273</v>
      </c>
      <c r="H113" s="13">
        <v>31.75</v>
      </c>
      <c r="I113" s="14">
        <v>31.75</v>
      </c>
      <c r="J113" s="14">
        <v>31.579999923706055</v>
      </c>
      <c r="K113" s="24">
        <v>31.600000381469727</v>
      </c>
      <c r="L113">
        <f t="shared" si="4"/>
        <v>1</v>
      </c>
      <c r="M113">
        <f>IF(AND(B113&gt;Summary!$E$17,B113&lt;Summary!$E$18),1,0)</f>
        <v>0</v>
      </c>
      <c r="N113">
        <f>IF(M113=1,oneday(G112,G113,K113,L113,Summary!$E$13/2,Data!N112,Data!O112,Summary!$E$15,Summary!$E$14,Summary!$E$16,1),0)</f>
        <v>0</v>
      </c>
      <c r="O113" s="31">
        <f>IF(M113=1,oneday(G112,G113,K113,L113,Summary!$E$13/2,Data!N112,Data!O112,Summary!$E$15,Summary!$E$14,Summary!$E$16,2),0)</f>
        <v>0</v>
      </c>
      <c r="P113" s="31">
        <f t="shared" si="5"/>
        <v>0</v>
      </c>
      <c r="Q113" s="31">
        <f>IF(M113=1,oneday(G112,G113,K113,L113,Summary!$E$13/2,Data!N112,Data!O112,Summary!$E$15,Summary!$E$14,Summary!$E$16,3),0)</f>
        <v>0</v>
      </c>
    </row>
    <row r="114" spans="1:17" x14ac:dyDescent="0.25">
      <c r="A114" s="32">
        <f>VLOOKUP(B114,'Expiration Dates'!$C$40:$J$272,8)</f>
        <v>30547</v>
      </c>
      <c r="B114" s="1">
        <v>30550</v>
      </c>
      <c r="C114">
        <f t="shared" si="3"/>
        <v>114</v>
      </c>
      <c r="D114" s="27">
        <v>31.610000610351563</v>
      </c>
      <c r="E114" s="28">
        <v>31.620000839233398</v>
      </c>
      <c r="F114" s="28">
        <v>31.5</v>
      </c>
      <c r="G114" s="24">
        <v>31.530000686645508</v>
      </c>
      <c r="H114" s="13">
        <v>31.549999237060547</v>
      </c>
      <c r="I114" s="14">
        <v>31.600000381469727</v>
      </c>
      <c r="J114" s="14">
        <v>31.5</v>
      </c>
      <c r="K114" s="24">
        <v>31.5</v>
      </c>
      <c r="L114">
        <f t="shared" si="4"/>
        <v>0</v>
      </c>
      <c r="M114">
        <f>IF(AND(B114&gt;Summary!$E$17,B114&lt;Summary!$E$18),1,0)</f>
        <v>0</v>
      </c>
      <c r="N114">
        <f>IF(M114=1,oneday(G113,G114,K114,L114,Summary!$E$13/2,Data!N113,Data!O113,Summary!$E$15,Summary!$E$14,Summary!$E$16,1),0)</f>
        <v>0</v>
      </c>
      <c r="O114" s="31">
        <f>IF(M114=1,oneday(G113,G114,K114,L114,Summary!$E$13/2,Data!N113,Data!O113,Summary!$E$15,Summary!$E$14,Summary!$E$16,2),0)</f>
        <v>0</v>
      </c>
      <c r="P114" s="31">
        <f t="shared" si="5"/>
        <v>0</v>
      </c>
      <c r="Q114" s="31">
        <f>IF(M114=1,oneday(G113,G114,K114,L114,Summary!$E$13/2,Data!N113,Data!O113,Summary!$E$15,Summary!$E$14,Summary!$E$16,3),0)</f>
        <v>0</v>
      </c>
    </row>
    <row r="115" spans="1:17" x14ac:dyDescent="0.25">
      <c r="A115" s="32">
        <f>VLOOKUP(B115,'Expiration Dates'!$C$40:$J$272,8)</f>
        <v>30547</v>
      </c>
      <c r="B115" s="1">
        <v>30551</v>
      </c>
      <c r="C115">
        <f t="shared" si="3"/>
        <v>115</v>
      </c>
      <c r="D115" s="27">
        <v>31.549999237060547</v>
      </c>
      <c r="E115" s="28">
        <v>31.649999618530273</v>
      </c>
      <c r="F115" s="28">
        <v>31.5</v>
      </c>
      <c r="G115" s="24">
        <v>31.649999618530273</v>
      </c>
      <c r="H115" s="13">
        <v>31.549999237060547</v>
      </c>
      <c r="I115" s="14">
        <v>31.649999618530273</v>
      </c>
      <c r="J115" s="14">
        <v>31.5</v>
      </c>
      <c r="K115" s="24">
        <v>31.649999618530273</v>
      </c>
      <c r="L115">
        <f t="shared" si="4"/>
        <v>0</v>
      </c>
      <c r="M115">
        <f>IF(AND(B115&gt;Summary!$E$17,B115&lt;Summary!$E$18),1,0)</f>
        <v>0</v>
      </c>
      <c r="N115">
        <f>IF(M115=1,oneday(G114,G115,K115,L115,Summary!$E$13/2,Data!N114,Data!O114,Summary!$E$15,Summary!$E$14,Summary!$E$16,1),0)</f>
        <v>0</v>
      </c>
      <c r="O115" s="31">
        <f>IF(M115=1,oneday(G114,G115,K115,L115,Summary!$E$13/2,Data!N114,Data!O114,Summary!$E$15,Summary!$E$14,Summary!$E$16,2),0)</f>
        <v>0</v>
      </c>
      <c r="P115" s="31">
        <f t="shared" si="5"/>
        <v>0</v>
      </c>
      <c r="Q115" s="31">
        <f>IF(M115=1,oneday(G114,G115,K115,L115,Summary!$E$13/2,Data!N114,Data!O114,Summary!$E$15,Summary!$E$14,Summary!$E$16,3),0)</f>
        <v>0</v>
      </c>
    </row>
    <row r="116" spans="1:17" x14ac:dyDescent="0.25">
      <c r="A116" s="32">
        <f>VLOOKUP(B116,'Expiration Dates'!$C$40:$J$272,8)</f>
        <v>30547</v>
      </c>
      <c r="B116" s="1">
        <v>30552</v>
      </c>
      <c r="C116">
        <f t="shared" si="3"/>
        <v>116</v>
      </c>
      <c r="D116" s="27">
        <v>31.790000915527344</v>
      </c>
      <c r="E116" s="28">
        <v>31.799999237060547</v>
      </c>
      <c r="F116" s="28">
        <v>31.549999237060547</v>
      </c>
      <c r="G116" s="24">
        <v>31.569999694824219</v>
      </c>
      <c r="H116" s="13">
        <v>31.75</v>
      </c>
      <c r="I116" s="14">
        <v>31.799999237060547</v>
      </c>
      <c r="J116" s="14">
        <v>31.520000457763672</v>
      </c>
      <c r="K116" s="24">
        <v>31.549999237060547</v>
      </c>
      <c r="L116">
        <f t="shared" si="4"/>
        <v>0</v>
      </c>
      <c r="M116">
        <f>IF(AND(B116&gt;Summary!$E$17,B116&lt;Summary!$E$18),1,0)</f>
        <v>0</v>
      </c>
      <c r="N116">
        <f>IF(M116=1,oneday(G115,G116,K116,L116,Summary!$E$13/2,Data!N115,Data!O115,Summary!$E$15,Summary!$E$14,Summary!$E$16,1),0)</f>
        <v>0</v>
      </c>
      <c r="O116" s="31">
        <f>IF(M116=1,oneday(G115,G116,K116,L116,Summary!$E$13/2,Data!N115,Data!O115,Summary!$E$15,Summary!$E$14,Summary!$E$16,2),0)</f>
        <v>0</v>
      </c>
      <c r="P116" s="31">
        <f t="shared" si="5"/>
        <v>0</v>
      </c>
      <c r="Q116" s="31">
        <f>IF(M116=1,oneday(G115,G116,K116,L116,Summary!$E$13/2,Data!N115,Data!O115,Summary!$E$15,Summary!$E$14,Summary!$E$16,3),0)</f>
        <v>0</v>
      </c>
    </row>
    <row r="117" spans="1:17" x14ac:dyDescent="0.25">
      <c r="A117" s="32">
        <f>VLOOKUP(B117,'Expiration Dates'!$C$40:$J$272,8)</f>
        <v>30547</v>
      </c>
      <c r="B117" s="1">
        <v>30553</v>
      </c>
      <c r="C117">
        <f t="shared" si="3"/>
        <v>117</v>
      </c>
      <c r="D117" s="27">
        <v>31.629999160766602</v>
      </c>
      <c r="E117" s="28">
        <v>31.75</v>
      </c>
      <c r="F117" s="28">
        <v>31.600000381469727</v>
      </c>
      <c r="G117" s="24">
        <v>31.729999542236328</v>
      </c>
      <c r="H117" s="13">
        <v>31.629999160766602</v>
      </c>
      <c r="I117" s="14">
        <v>31.739999771118164</v>
      </c>
      <c r="J117" s="14">
        <v>31.540000915527344</v>
      </c>
      <c r="K117" s="24">
        <v>31.700000762939453</v>
      </c>
      <c r="L117">
        <f t="shared" si="4"/>
        <v>0</v>
      </c>
      <c r="M117">
        <f>IF(AND(B117&gt;Summary!$E$17,B117&lt;Summary!$E$18),1,0)</f>
        <v>0</v>
      </c>
      <c r="N117">
        <f>IF(M117=1,oneday(G116,G117,K117,L117,Summary!$E$13/2,Data!N116,Data!O116,Summary!$E$15,Summary!$E$14,Summary!$E$16,1),0)</f>
        <v>0</v>
      </c>
      <c r="O117" s="31">
        <f>IF(M117=1,oneday(G116,G117,K117,L117,Summary!$E$13/2,Data!N116,Data!O116,Summary!$E$15,Summary!$E$14,Summary!$E$16,2),0)</f>
        <v>0</v>
      </c>
      <c r="P117" s="31">
        <f t="shared" si="5"/>
        <v>0</v>
      </c>
      <c r="Q117" s="31">
        <f>IF(M117=1,oneday(G116,G117,K117,L117,Summary!$E$13/2,Data!N116,Data!O116,Summary!$E$15,Summary!$E$14,Summary!$E$16,3),0)</f>
        <v>0</v>
      </c>
    </row>
    <row r="118" spans="1:17" x14ac:dyDescent="0.25">
      <c r="A118" s="32">
        <f>VLOOKUP(B118,'Expiration Dates'!$C$40:$J$272,8)</f>
        <v>30547</v>
      </c>
      <c r="B118" s="1">
        <v>30554</v>
      </c>
      <c r="C118">
        <f t="shared" si="3"/>
        <v>118</v>
      </c>
      <c r="D118" s="27">
        <v>31.770000457763672</v>
      </c>
      <c r="E118" s="28">
        <v>31.809999465942383</v>
      </c>
      <c r="F118" s="28">
        <v>31.75</v>
      </c>
      <c r="G118" s="24">
        <v>31.799999237060547</v>
      </c>
      <c r="H118" s="13">
        <v>31.739999771118164</v>
      </c>
      <c r="I118" s="14">
        <v>31.799999237060547</v>
      </c>
      <c r="J118" s="14">
        <v>31.739999771118164</v>
      </c>
      <c r="K118" s="24">
        <v>31.75</v>
      </c>
      <c r="L118">
        <f t="shared" si="4"/>
        <v>0</v>
      </c>
      <c r="M118">
        <f>IF(AND(B118&gt;Summary!$E$17,B118&lt;Summary!$E$18),1,0)</f>
        <v>0</v>
      </c>
      <c r="N118">
        <f>IF(M118=1,oneday(G117,G118,K118,L118,Summary!$E$13/2,Data!N117,Data!O117,Summary!$E$15,Summary!$E$14,Summary!$E$16,1),0)</f>
        <v>0</v>
      </c>
      <c r="O118" s="31">
        <f>IF(M118=1,oneday(G117,G118,K118,L118,Summary!$E$13/2,Data!N117,Data!O117,Summary!$E$15,Summary!$E$14,Summary!$E$16,2),0)</f>
        <v>0</v>
      </c>
      <c r="P118" s="31">
        <f t="shared" si="5"/>
        <v>0</v>
      </c>
      <c r="Q118" s="31">
        <f>IF(M118=1,oneday(G117,G118,K118,L118,Summary!$E$13/2,Data!N117,Data!O117,Summary!$E$15,Summary!$E$14,Summary!$E$16,3),0)</f>
        <v>0</v>
      </c>
    </row>
    <row r="119" spans="1:17" x14ac:dyDescent="0.25">
      <c r="A119" s="32">
        <f>VLOOKUP(B119,'Expiration Dates'!$C$40:$J$272,8)</f>
        <v>30547</v>
      </c>
      <c r="B119" s="1">
        <v>30557</v>
      </c>
      <c r="C119">
        <f t="shared" si="3"/>
        <v>119</v>
      </c>
      <c r="D119" s="27">
        <v>31.700000762939453</v>
      </c>
      <c r="E119" s="28">
        <v>31.75</v>
      </c>
      <c r="F119" s="28">
        <v>31.649999618530273</v>
      </c>
      <c r="G119" s="24">
        <v>31.659999847412109</v>
      </c>
      <c r="H119" s="13">
        <v>31.700000762939453</v>
      </c>
      <c r="I119" s="14">
        <v>31.700000762939453</v>
      </c>
      <c r="J119" s="14">
        <v>31.620000839233398</v>
      </c>
      <c r="K119" s="24">
        <v>31.649999618530273</v>
      </c>
      <c r="L119">
        <f t="shared" si="4"/>
        <v>0</v>
      </c>
      <c r="M119">
        <f>IF(AND(B119&gt;Summary!$E$17,B119&lt;Summary!$E$18),1,0)</f>
        <v>0</v>
      </c>
      <c r="N119">
        <f>IF(M119=1,oneday(G118,G119,K119,L119,Summary!$E$13/2,Data!N118,Data!O118,Summary!$E$15,Summary!$E$14,Summary!$E$16,1),0)</f>
        <v>0</v>
      </c>
      <c r="O119" s="31">
        <f>IF(M119=1,oneday(G118,G119,K119,L119,Summary!$E$13/2,Data!N118,Data!O118,Summary!$E$15,Summary!$E$14,Summary!$E$16,2),0)</f>
        <v>0</v>
      </c>
      <c r="P119" s="31">
        <f t="shared" si="5"/>
        <v>0</v>
      </c>
      <c r="Q119" s="31">
        <f>IF(M119=1,oneday(G118,G119,K119,L119,Summary!$E$13/2,Data!N118,Data!O118,Summary!$E$15,Summary!$E$14,Summary!$E$16,3),0)</f>
        <v>0</v>
      </c>
    </row>
    <row r="120" spans="1:17" x14ac:dyDescent="0.25">
      <c r="A120" s="32">
        <f>VLOOKUP(B120,'Expiration Dates'!$C$40:$J$272,8)</f>
        <v>30547</v>
      </c>
      <c r="B120" s="1">
        <v>30558</v>
      </c>
      <c r="C120">
        <f t="shared" si="3"/>
        <v>120</v>
      </c>
      <c r="D120" s="27">
        <v>31.620000839233398</v>
      </c>
      <c r="E120" s="28">
        <v>31.700000762939453</v>
      </c>
      <c r="F120" s="28">
        <v>31.559999465942383</v>
      </c>
      <c r="G120" s="24">
        <v>31.680000305175781</v>
      </c>
      <c r="H120" s="13">
        <v>31.610000610351563</v>
      </c>
      <c r="I120" s="14">
        <v>31.680000305175781</v>
      </c>
      <c r="J120" s="14">
        <v>31.600000381469727</v>
      </c>
      <c r="K120" s="24">
        <v>31.670000076293945</v>
      </c>
      <c r="L120">
        <f t="shared" si="4"/>
        <v>0</v>
      </c>
      <c r="M120">
        <f>IF(AND(B120&gt;Summary!$E$17,B120&lt;Summary!$E$18),1,0)</f>
        <v>0</v>
      </c>
      <c r="N120">
        <f>IF(M120=1,oneday(G119,G120,K120,L120,Summary!$E$13/2,Data!N119,Data!O119,Summary!$E$15,Summary!$E$14,Summary!$E$16,1),0)</f>
        <v>0</v>
      </c>
      <c r="O120" s="31">
        <f>IF(M120=1,oneday(G119,G120,K120,L120,Summary!$E$13/2,Data!N119,Data!O119,Summary!$E$15,Summary!$E$14,Summary!$E$16,2),0)</f>
        <v>0</v>
      </c>
      <c r="P120" s="31">
        <f t="shared" si="5"/>
        <v>0</v>
      </c>
      <c r="Q120" s="31">
        <f>IF(M120=1,oneday(G119,G120,K120,L120,Summary!$E$13/2,Data!N119,Data!O119,Summary!$E$15,Summary!$E$14,Summary!$E$16,3),0)</f>
        <v>0</v>
      </c>
    </row>
    <row r="121" spans="1:17" x14ac:dyDescent="0.25">
      <c r="A121" s="32">
        <f>VLOOKUP(B121,'Expiration Dates'!$C$40:$J$272,8)</f>
        <v>30547</v>
      </c>
      <c r="B121" s="1">
        <v>30559</v>
      </c>
      <c r="C121">
        <f t="shared" si="3"/>
        <v>121</v>
      </c>
      <c r="D121" s="27">
        <v>31.620000839233398</v>
      </c>
      <c r="E121" s="28">
        <v>31.620000839233398</v>
      </c>
      <c r="F121" s="28">
        <v>31.579999923706055</v>
      </c>
      <c r="G121" s="24">
        <v>31.590000152587891</v>
      </c>
      <c r="H121" s="13">
        <v>31.649999618530273</v>
      </c>
      <c r="I121" s="14">
        <v>31.649999618530273</v>
      </c>
      <c r="J121" s="14">
        <v>31.520000457763672</v>
      </c>
      <c r="K121" s="24">
        <v>31.569999694824219</v>
      </c>
      <c r="L121">
        <f t="shared" si="4"/>
        <v>0</v>
      </c>
      <c r="M121">
        <f>IF(AND(B121&gt;Summary!$E$17,B121&lt;Summary!$E$18),1,0)</f>
        <v>0</v>
      </c>
      <c r="N121">
        <f>IF(M121=1,oneday(G120,G121,K121,L121,Summary!$E$13/2,Data!N120,Data!O120,Summary!$E$15,Summary!$E$14,Summary!$E$16,1),0)</f>
        <v>0</v>
      </c>
      <c r="O121" s="31">
        <f>IF(M121=1,oneday(G120,G121,K121,L121,Summary!$E$13/2,Data!N120,Data!O120,Summary!$E$15,Summary!$E$14,Summary!$E$16,2),0)</f>
        <v>0</v>
      </c>
      <c r="P121" s="31">
        <f t="shared" si="5"/>
        <v>0</v>
      </c>
      <c r="Q121" s="31">
        <f>IF(M121=1,oneday(G120,G121,K121,L121,Summary!$E$13/2,Data!N120,Data!O120,Summary!$E$15,Summary!$E$14,Summary!$E$16,3),0)</f>
        <v>0</v>
      </c>
    </row>
    <row r="122" spans="1:17" x14ac:dyDescent="0.25">
      <c r="A122" s="32">
        <f>VLOOKUP(B122,'Expiration Dates'!$C$40:$J$272,8)</f>
        <v>30581</v>
      </c>
      <c r="B122" s="1">
        <v>30560</v>
      </c>
      <c r="C122">
        <f t="shared" si="3"/>
        <v>122</v>
      </c>
      <c r="D122" s="27">
        <v>31.559999465942383</v>
      </c>
      <c r="E122" s="28">
        <v>31.600000381469727</v>
      </c>
      <c r="F122" s="28">
        <v>31.530000686645508</v>
      </c>
      <c r="G122" s="24">
        <v>31.600000381469727</v>
      </c>
      <c r="H122" s="13">
        <v>31.549999237060547</v>
      </c>
      <c r="I122" s="14">
        <v>31.549999237060547</v>
      </c>
      <c r="J122" s="14">
        <v>31.450000762939453</v>
      </c>
      <c r="K122" s="24">
        <v>31.479999542236328</v>
      </c>
      <c r="L122">
        <f t="shared" si="4"/>
        <v>0</v>
      </c>
      <c r="M122">
        <f>IF(AND(B122&gt;Summary!$E$17,B122&lt;Summary!$E$18),1,0)</f>
        <v>0</v>
      </c>
      <c r="N122">
        <f>IF(M122=1,oneday(G121,G122,K122,L122,Summary!$E$13/2,Data!N121,Data!O121,Summary!$E$15,Summary!$E$14,Summary!$E$16,1),0)</f>
        <v>0</v>
      </c>
      <c r="O122" s="31">
        <f>IF(M122=1,oneday(G121,G122,K122,L122,Summary!$E$13/2,Data!N121,Data!O121,Summary!$E$15,Summary!$E$14,Summary!$E$16,2),0)</f>
        <v>0</v>
      </c>
      <c r="P122" s="31">
        <f t="shared" si="5"/>
        <v>0</v>
      </c>
      <c r="Q122" s="31">
        <f>IF(M122=1,oneday(G121,G122,K122,L122,Summary!$E$13/2,Data!N121,Data!O121,Summary!$E$15,Summary!$E$14,Summary!$E$16,3),0)</f>
        <v>0</v>
      </c>
    </row>
    <row r="123" spans="1:17" x14ac:dyDescent="0.25">
      <c r="A123" s="32">
        <f>VLOOKUP(B123,'Expiration Dates'!$C$40:$J$272,8)</f>
        <v>30581</v>
      </c>
      <c r="B123" s="1">
        <v>30561</v>
      </c>
      <c r="C123">
        <f t="shared" si="3"/>
        <v>123</v>
      </c>
      <c r="D123" s="27">
        <v>31.600000381469727</v>
      </c>
      <c r="E123" s="28">
        <v>31.620000839233398</v>
      </c>
      <c r="F123" s="28">
        <v>31.530000686645508</v>
      </c>
      <c r="G123" s="24">
        <v>31.569999694824219</v>
      </c>
      <c r="H123" s="13">
        <v>31.459999084472656</v>
      </c>
      <c r="I123" s="14">
        <v>31.489999771118164</v>
      </c>
      <c r="J123" s="14">
        <v>31.450000762939453</v>
      </c>
      <c r="K123" s="24">
        <v>31.479999542236328</v>
      </c>
      <c r="L123">
        <f t="shared" si="4"/>
        <v>0</v>
      </c>
      <c r="M123">
        <f>IF(AND(B123&gt;Summary!$E$17,B123&lt;Summary!$E$18),1,0)</f>
        <v>0</v>
      </c>
      <c r="N123">
        <f>IF(M123=1,oneday(G122,G123,K123,L123,Summary!$E$13/2,Data!N122,Data!O122,Summary!$E$15,Summary!$E$14,Summary!$E$16,1),0)</f>
        <v>0</v>
      </c>
      <c r="O123" s="31">
        <f>IF(M123=1,oneday(G122,G123,K123,L123,Summary!$E$13/2,Data!N122,Data!O122,Summary!$E$15,Summary!$E$14,Summary!$E$16,2),0)</f>
        <v>0</v>
      </c>
      <c r="P123" s="31">
        <f t="shared" si="5"/>
        <v>0</v>
      </c>
      <c r="Q123" s="31">
        <f>IF(M123=1,oneday(G122,G123,K123,L123,Summary!$E$13/2,Data!N122,Data!O122,Summary!$E$15,Summary!$E$14,Summary!$E$16,3),0)</f>
        <v>0</v>
      </c>
    </row>
    <row r="124" spans="1:17" x14ac:dyDescent="0.25">
      <c r="A124" s="32">
        <f>VLOOKUP(B124,'Expiration Dates'!$C$40:$J$272,8)</f>
        <v>30581</v>
      </c>
      <c r="B124" s="1">
        <v>30565</v>
      </c>
      <c r="C124">
        <f t="shared" si="3"/>
        <v>124</v>
      </c>
      <c r="D124" s="27">
        <v>31.479999542236328</v>
      </c>
      <c r="E124" s="28">
        <v>31.479999542236328</v>
      </c>
      <c r="F124" s="28">
        <v>31.309999465942383</v>
      </c>
      <c r="G124" s="24">
        <v>31.360000610351563</v>
      </c>
      <c r="H124" s="13">
        <v>31.399999618530273</v>
      </c>
      <c r="I124" s="14">
        <v>31.399999618530273</v>
      </c>
      <c r="J124" s="14">
        <v>31.229999542236328</v>
      </c>
      <c r="K124" s="24">
        <v>31.239999771118164</v>
      </c>
      <c r="L124">
        <f t="shared" si="4"/>
        <v>0</v>
      </c>
      <c r="M124">
        <f>IF(AND(B124&gt;Summary!$E$17,B124&lt;Summary!$E$18),1,0)</f>
        <v>0</v>
      </c>
      <c r="N124">
        <f>IF(M124=1,oneday(G123,G124,K124,L124,Summary!$E$13/2,Data!N123,Data!O123,Summary!$E$15,Summary!$E$14,Summary!$E$16,1),0)</f>
        <v>0</v>
      </c>
      <c r="O124" s="31">
        <f>IF(M124=1,oneday(G123,G124,K124,L124,Summary!$E$13/2,Data!N123,Data!O123,Summary!$E$15,Summary!$E$14,Summary!$E$16,2),0)</f>
        <v>0</v>
      </c>
      <c r="P124" s="31">
        <f t="shared" si="5"/>
        <v>0</v>
      </c>
      <c r="Q124" s="31">
        <f>IF(M124=1,oneday(G123,G124,K124,L124,Summary!$E$13/2,Data!N123,Data!O123,Summary!$E$15,Summary!$E$14,Summary!$E$16,3),0)</f>
        <v>0</v>
      </c>
    </row>
    <row r="125" spans="1:17" x14ac:dyDescent="0.25">
      <c r="A125" s="32">
        <f>VLOOKUP(B125,'Expiration Dates'!$C$40:$J$272,8)</f>
        <v>30581</v>
      </c>
      <c r="B125" s="1">
        <v>30566</v>
      </c>
      <c r="C125">
        <f t="shared" si="3"/>
        <v>125</v>
      </c>
      <c r="D125" s="27">
        <v>31.420000076293945</v>
      </c>
      <c r="E125" s="28">
        <v>31.469999313354492</v>
      </c>
      <c r="F125" s="28">
        <v>31.360000610351563</v>
      </c>
      <c r="G125" s="24">
        <v>31.379999160766602</v>
      </c>
      <c r="H125" s="13">
        <v>31.299999237060547</v>
      </c>
      <c r="I125" s="14">
        <v>31.350000381469727</v>
      </c>
      <c r="J125" s="14">
        <v>31.239999771118164</v>
      </c>
      <c r="K125" s="24">
        <v>31.280000686645508</v>
      </c>
      <c r="L125">
        <f t="shared" si="4"/>
        <v>0</v>
      </c>
      <c r="M125">
        <f>IF(AND(B125&gt;Summary!$E$17,B125&lt;Summary!$E$18),1,0)</f>
        <v>0</v>
      </c>
      <c r="N125">
        <f>IF(M125=1,oneday(G124,G125,K125,L125,Summary!$E$13/2,Data!N124,Data!O124,Summary!$E$15,Summary!$E$14,Summary!$E$16,1),0)</f>
        <v>0</v>
      </c>
      <c r="O125" s="31">
        <f>IF(M125=1,oneday(G124,G125,K125,L125,Summary!$E$13/2,Data!N124,Data!O124,Summary!$E$15,Summary!$E$14,Summary!$E$16,2),0)</f>
        <v>0</v>
      </c>
      <c r="P125" s="31">
        <f t="shared" si="5"/>
        <v>0</v>
      </c>
      <c r="Q125" s="31">
        <f>IF(M125=1,oneday(G124,G125,K125,L125,Summary!$E$13/2,Data!N124,Data!O124,Summary!$E$15,Summary!$E$14,Summary!$E$16,3),0)</f>
        <v>0</v>
      </c>
    </row>
    <row r="126" spans="1:17" x14ac:dyDescent="0.25">
      <c r="A126" s="32">
        <f>VLOOKUP(B126,'Expiration Dates'!$C$40:$J$272,8)</f>
        <v>30581</v>
      </c>
      <c r="B126" s="1">
        <v>30567</v>
      </c>
      <c r="C126">
        <f t="shared" si="3"/>
        <v>126</v>
      </c>
      <c r="D126" s="27">
        <v>31.350000381469727</v>
      </c>
      <c r="E126" s="28">
        <v>31.350000381469727</v>
      </c>
      <c r="F126" s="28">
        <v>31.200000762939453</v>
      </c>
      <c r="G126" s="24">
        <v>31.340000152587891</v>
      </c>
      <c r="H126" s="13">
        <v>31.149999618530273</v>
      </c>
      <c r="I126" s="14">
        <v>31.25</v>
      </c>
      <c r="J126" s="14">
        <v>31.110000610351563</v>
      </c>
      <c r="K126" s="24">
        <v>31.229999542236328</v>
      </c>
      <c r="L126">
        <f t="shared" si="4"/>
        <v>0</v>
      </c>
      <c r="M126">
        <f>IF(AND(B126&gt;Summary!$E$17,B126&lt;Summary!$E$18),1,0)</f>
        <v>0</v>
      </c>
      <c r="N126">
        <f>IF(M126=1,oneday(G125,G126,K126,L126,Summary!$E$13/2,Data!N125,Data!O125,Summary!$E$15,Summary!$E$14,Summary!$E$16,1),0)</f>
        <v>0</v>
      </c>
      <c r="O126" s="31">
        <f>IF(M126=1,oneday(G125,G126,K126,L126,Summary!$E$13/2,Data!N125,Data!O125,Summary!$E$15,Summary!$E$14,Summary!$E$16,2),0)</f>
        <v>0</v>
      </c>
      <c r="P126" s="31">
        <f t="shared" si="5"/>
        <v>0</v>
      </c>
      <c r="Q126" s="31">
        <f>IF(M126=1,oneday(G125,G126,K126,L126,Summary!$E$13/2,Data!N125,Data!O125,Summary!$E$15,Summary!$E$14,Summary!$E$16,3),0)</f>
        <v>0</v>
      </c>
    </row>
    <row r="127" spans="1:17" x14ac:dyDescent="0.25">
      <c r="A127" s="32">
        <f>VLOOKUP(B127,'Expiration Dates'!$C$40:$J$272,8)</f>
        <v>30581</v>
      </c>
      <c r="B127" s="1">
        <v>30568</v>
      </c>
      <c r="C127">
        <f t="shared" si="3"/>
        <v>127</v>
      </c>
      <c r="D127" s="27">
        <v>31.399999618530273</v>
      </c>
      <c r="E127" s="28">
        <v>31.399999618530273</v>
      </c>
      <c r="F127" s="28">
        <v>31.209999084472656</v>
      </c>
      <c r="G127" s="24">
        <v>31.209999084472656</v>
      </c>
      <c r="H127" s="13">
        <v>31.280000686645508</v>
      </c>
      <c r="I127" s="14">
        <v>31.280000686645508</v>
      </c>
      <c r="J127" s="14">
        <v>31.149999618530273</v>
      </c>
      <c r="K127" s="24">
        <v>31.149999618530273</v>
      </c>
      <c r="L127">
        <f t="shared" si="4"/>
        <v>0</v>
      </c>
      <c r="M127">
        <f>IF(AND(B127&gt;Summary!$E$17,B127&lt;Summary!$E$18),1,0)</f>
        <v>0</v>
      </c>
      <c r="N127">
        <f>IF(M127=1,oneday(G126,G127,K127,L127,Summary!$E$13/2,Data!N126,Data!O126,Summary!$E$15,Summary!$E$14,Summary!$E$16,1),0)</f>
        <v>0</v>
      </c>
      <c r="O127" s="31">
        <f>IF(M127=1,oneday(G126,G127,K127,L127,Summary!$E$13/2,Data!N126,Data!O126,Summary!$E$15,Summary!$E$14,Summary!$E$16,2),0)</f>
        <v>0</v>
      </c>
      <c r="P127" s="31">
        <f t="shared" si="5"/>
        <v>0</v>
      </c>
      <c r="Q127" s="31">
        <f>IF(M127=1,oneday(G126,G127,K127,L127,Summary!$E$13/2,Data!N126,Data!O126,Summary!$E$15,Summary!$E$14,Summary!$E$16,3),0)</f>
        <v>0</v>
      </c>
    </row>
    <row r="128" spans="1:17" x14ac:dyDescent="0.25">
      <c r="A128" s="32">
        <f>VLOOKUP(B128,'Expiration Dates'!$C$40:$J$272,8)</f>
        <v>30581</v>
      </c>
      <c r="B128" s="1">
        <v>30571</v>
      </c>
      <c r="C128">
        <f t="shared" si="3"/>
        <v>128</v>
      </c>
      <c r="D128" s="27">
        <v>31.239999771118164</v>
      </c>
      <c r="E128" s="28">
        <v>31.270000457763672</v>
      </c>
      <c r="F128" s="28">
        <v>31.139999389648438</v>
      </c>
      <c r="G128" s="24">
        <v>31.149999618530273</v>
      </c>
      <c r="H128" s="13">
        <v>31.170000076293945</v>
      </c>
      <c r="I128" s="14">
        <v>31.180000305175781</v>
      </c>
      <c r="J128" s="14">
        <v>31.020000457763672</v>
      </c>
      <c r="K128" s="24">
        <v>31.030000686645508</v>
      </c>
      <c r="L128">
        <f t="shared" si="4"/>
        <v>0</v>
      </c>
      <c r="M128">
        <f>IF(AND(B128&gt;Summary!$E$17,B128&lt;Summary!$E$18),1,0)</f>
        <v>0</v>
      </c>
      <c r="N128">
        <f>IF(M128=1,oneday(G127,G128,K128,L128,Summary!$E$13/2,Data!N127,Data!O127,Summary!$E$15,Summary!$E$14,Summary!$E$16,1),0)</f>
        <v>0</v>
      </c>
      <c r="O128" s="31">
        <f>IF(M128=1,oneday(G127,G128,K128,L128,Summary!$E$13/2,Data!N127,Data!O127,Summary!$E$15,Summary!$E$14,Summary!$E$16,2),0)</f>
        <v>0</v>
      </c>
      <c r="P128" s="31">
        <f t="shared" si="5"/>
        <v>0</v>
      </c>
      <c r="Q128" s="31">
        <f>IF(M128=1,oneday(G127,G128,K128,L128,Summary!$E$13/2,Data!N127,Data!O127,Summary!$E$15,Summary!$E$14,Summary!$E$16,3),0)</f>
        <v>0</v>
      </c>
    </row>
    <row r="129" spans="1:17" x14ac:dyDescent="0.25">
      <c r="A129" s="32">
        <f>VLOOKUP(B129,'Expiration Dates'!$C$40:$J$272,8)</f>
        <v>30581</v>
      </c>
      <c r="B129" s="1">
        <v>30572</v>
      </c>
      <c r="C129">
        <f t="shared" si="3"/>
        <v>129</v>
      </c>
      <c r="D129" s="27">
        <v>31.149999618530273</v>
      </c>
      <c r="E129" s="28">
        <v>31.399999618530273</v>
      </c>
      <c r="F129" s="28">
        <v>31.149999618530273</v>
      </c>
      <c r="G129" s="24">
        <v>31.229999542236328</v>
      </c>
      <c r="H129" s="13">
        <v>30.979999542236328</v>
      </c>
      <c r="I129" s="14">
        <v>31.25</v>
      </c>
      <c r="J129" s="14">
        <v>30.979999542236328</v>
      </c>
      <c r="K129" s="24">
        <v>31.180000305175781</v>
      </c>
      <c r="L129">
        <f t="shared" si="4"/>
        <v>0</v>
      </c>
      <c r="M129">
        <f>IF(AND(B129&gt;Summary!$E$17,B129&lt;Summary!$E$18),1,0)</f>
        <v>0</v>
      </c>
      <c r="N129">
        <f>IF(M129=1,oneday(G128,G129,K129,L129,Summary!$E$13/2,Data!N128,Data!O128,Summary!$E$15,Summary!$E$14,Summary!$E$16,1),0)</f>
        <v>0</v>
      </c>
      <c r="O129" s="31">
        <f>IF(M129=1,oneday(G128,G129,K129,L129,Summary!$E$13/2,Data!N128,Data!O128,Summary!$E$15,Summary!$E$14,Summary!$E$16,2),0)</f>
        <v>0</v>
      </c>
      <c r="P129" s="31">
        <f t="shared" si="5"/>
        <v>0</v>
      </c>
      <c r="Q129" s="31">
        <f>IF(M129=1,oneday(G128,G129,K129,L129,Summary!$E$13/2,Data!N128,Data!O128,Summary!$E$15,Summary!$E$14,Summary!$E$16,3),0)</f>
        <v>0</v>
      </c>
    </row>
    <row r="130" spans="1:17" x14ac:dyDescent="0.25">
      <c r="A130" s="32">
        <f>VLOOKUP(B130,'Expiration Dates'!$C$40:$J$272,8)</f>
        <v>30581</v>
      </c>
      <c r="B130" s="1">
        <v>30573</v>
      </c>
      <c r="C130">
        <f t="shared" si="3"/>
        <v>130</v>
      </c>
      <c r="D130" s="27">
        <v>31.180000305175781</v>
      </c>
      <c r="E130" s="28">
        <v>31.549999237060547</v>
      </c>
      <c r="F130" s="28">
        <v>31.139999389648438</v>
      </c>
      <c r="G130" s="24">
        <v>31.399999618530273</v>
      </c>
      <c r="H130" s="13">
        <v>31.049999237060547</v>
      </c>
      <c r="I130" s="14">
        <v>31.469999313354492</v>
      </c>
      <c r="J130" s="14">
        <v>31</v>
      </c>
      <c r="K130" s="24">
        <v>31.370000839233398</v>
      </c>
      <c r="L130">
        <f t="shared" si="4"/>
        <v>0</v>
      </c>
      <c r="M130">
        <f>IF(AND(B130&gt;Summary!$E$17,B130&lt;Summary!$E$18),1,0)</f>
        <v>0</v>
      </c>
      <c r="N130">
        <f>IF(M130=1,oneday(G129,G130,K130,L130,Summary!$E$13/2,Data!N129,Data!O129,Summary!$E$15,Summary!$E$14,Summary!$E$16,1),0)</f>
        <v>0</v>
      </c>
      <c r="O130" s="31">
        <f>IF(M130=1,oneday(G129,G130,K130,L130,Summary!$E$13/2,Data!N129,Data!O129,Summary!$E$15,Summary!$E$14,Summary!$E$16,2),0)</f>
        <v>0</v>
      </c>
      <c r="P130" s="31">
        <f t="shared" si="5"/>
        <v>0</v>
      </c>
      <c r="Q130" s="31">
        <f>IF(M130=1,oneday(G129,G130,K130,L130,Summary!$E$13/2,Data!N129,Data!O129,Summary!$E$15,Summary!$E$14,Summary!$E$16,3),0)</f>
        <v>0</v>
      </c>
    </row>
    <row r="131" spans="1:17" x14ac:dyDescent="0.25">
      <c r="A131" s="32">
        <f>VLOOKUP(B131,'Expiration Dates'!$C$40:$J$272,8)</f>
        <v>30581</v>
      </c>
      <c r="B131" s="1">
        <v>30574</v>
      </c>
      <c r="C131">
        <f t="shared" si="3"/>
        <v>131</v>
      </c>
      <c r="D131" s="27">
        <v>31.5</v>
      </c>
      <c r="E131" s="28">
        <v>31.649999618530273</v>
      </c>
      <c r="F131" s="28">
        <v>31.450000762939453</v>
      </c>
      <c r="G131" s="24">
        <v>31.479999542236328</v>
      </c>
      <c r="H131" s="13">
        <v>31.350000381469727</v>
      </c>
      <c r="I131" s="14">
        <v>31.489999771118164</v>
      </c>
      <c r="J131" s="14">
        <v>31.350000381469727</v>
      </c>
      <c r="K131" s="24">
        <v>31.489999771118164</v>
      </c>
      <c r="L131">
        <f t="shared" si="4"/>
        <v>0</v>
      </c>
      <c r="M131">
        <f>IF(AND(B131&gt;Summary!$E$17,B131&lt;Summary!$E$18),1,0)</f>
        <v>0</v>
      </c>
      <c r="N131">
        <f>IF(M131=1,oneday(G130,G131,K131,L131,Summary!$E$13/2,Data!N130,Data!O130,Summary!$E$15,Summary!$E$14,Summary!$E$16,1),0)</f>
        <v>0</v>
      </c>
      <c r="O131" s="31">
        <f>IF(M131=1,oneday(G130,G131,K131,L131,Summary!$E$13/2,Data!N130,Data!O130,Summary!$E$15,Summary!$E$14,Summary!$E$16,2),0)</f>
        <v>0</v>
      </c>
      <c r="P131" s="31">
        <f t="shared" si="5"/>
        <v>0</v>
      </c>
      <c r="Q131" s="31">
        <f>IF(M131=1,oneday(G130,G131,K131,L131,Summary!$E$13/2,Data!N130,Data!O130,Summary!$E$15,Summary!$E$14,Summary!$E$16,3),0)</f>
        <v>0</v>
      </c>
    </row>
    <row r="132" spans="1:17" x14ac:dyDescent="0.25">
      <c r="A132" s="32">
        <f>VLOOKUP(B132,'Expiration Dates'!$C$40:$J$272,8)</f>
        <v>30581</v>
      </c>
      <c r="B132" s="1">
        <v>30575</v>
      </c>
      <c r="C132">
        <f t="shared" si="3"/>
        <v>132</v>
      </c>
      <c r="D132" s="27">
        <v>31.5</v>
      </c>
      <c r="E132" s="28">
        <v>31.559999465942383</v>
      </c>
      <c r="F132" s="28">
        <v>31.399999618530273</v>
      </c>
      <c r="G132" s="24">
        <v>31.549999237060547</v>
      </c>
      <c r="H132" s="13">
        <v>31.450000762939453</v>
      </c>
      <c r="I132" s="14">
        <v>31.530000686645508</v>
      </c>
      <c r="J132" s="14">
        <v>31.370000839233398</v>
      </c>
      <c r="K132" s="24">
        <v>31.5</v>
      </c>
      <c r="L132">
        <f t="shared" si="4"/>
        <v>0</v>
      </c>
      <c r="M132">
        <f>IF(AND(B132&gt;Summary!$E$17,B132&lt;Summary!$E$18),1,0)</f>
        <v>0</v>
      </c>
      <c r="N132">
        <f>IF(M132=1,oneday(G131,G132,K132,L132,Summary!$E$13/2,Data!N131,Data!O131,Summary!$E$15,Summary!$E$14,Summary!$E$16,1),0)</f>
        <v>0</v>
      </c>
      <c r="O132" s="31">
        <f>IF(M132=1,oneday(G131,G132,K132,L132,Summary!$E$13/2,Data!N131,Data!O131,Summary!$E$15,Summary!$E$14,Summary!$E$16,2),0)</f>
        <v>0</v>
      </c>
      <c r="P132" s="31">
        <f t="shared" si="5"/>
        <v>0</v>
      </c>
      <c r="Q132" s="31">
        <f>IF(M132=1,oneday(G131,G132,K132,L132,Summary!$E$13/2,Data!N131,Data!O131,Summary!$E$15,Summary!$E$14,Summary!$E$16,3),0)</f>
        <v>0</v>
      </c>
    </row>
    <row r="133" spans="1:17" x14ac:dyDescent="0.25">
      <c r="A133" s="32">
        <f>VLOOKUP(B133,'Expiration Dates'!$C$40:$J$272,8)</f>
        <v>30581</v>
      </c>
      <c r="B133" s="1">
        <v>30578</v>
      </c>
      <c r="C133">
        <f t="shared" si="3"/>
        <v>133</v>
      </c>
      <c r="D133" s="27">
        <v>31.549999237060547</v>
      </c>
      <c r="E133" s="28">
        <v>31.549999237060547</v>
      </c>
      <c r="F133" s="28">
        <v>31.450000762939453</v>
      </c>
      <c r="G133" s="24">
        <v>31.450000762939453</v>
      </c>
      <c r="H133" s="13">
        <v>31.540000915527344</v>
      </c>
      <c r="I133" s="14">
        <v>31.540000915527344</v>
      </c>
      <c r="J133" s="14">
        <v>31.399999618530273</v>
      </c>
      <c r="K133" s="24">
        <v>31.420000076293945</v>
      </c>
      <c r="L133">
        <f t="shared" si="4"/>
        <v>0</v>
      </c>
      <c r="M133">
        <f>IF(AND(B133&gt;Summary!$E$17,B133&lt;Summary!$E$18),1,0)</f>
        <v>0</v>
      </c>
      <c r="N133">
        <f>IF(M133=1,oneday(G132,G133,K133,L133,Summary!$E$13/2,Data!N132,Data!O132,Summary!$E$15,Summary!$E$14,Summary!$E$16,1),0)</f>
        <v>0</v>
      </c>
      <c r="O133" s="31">
        <f>IF(M133=1,oneday(G132,G133,K133,L133,Summary!$E$13/2,Data!N132,Data!O132,Summary!$E$15,Summary!$E$14,Summary!$E$16,2),0)</f>
        <v>0</v>
      </c>
      <c r="P133" s="31">
        <f t="shared" si="5"/>
        <v>0</v>
      </c>
      <c r="Q133" s="31">
        <f>IF(M133=1,oneday(G132,G133,K133,L133,Summary!$E$13/2,Data!N132,Data!O132,Summary!$E$15,Summary!$E$14,Summary!$E$16,3),0)</f>
        <v>0</v>
      </c>
    </row>
    <row r="134" spans="1:17" x14ac:dyDescent="0.25">
      <c r="A134" s="32">
        <f>VLOOKUP(B134,'Expiration Dates'!$C$40:$J$272,8)</f>
        <v>30581</v>
      </c>
      <c r="B134" s="1">
        <v>30579</v>
      </c>
      <c r="C134">
        <f t="shared" si="3"/>
        <v>134</v>
      </c>
      <c r="D134" s="27">
        <v>31.489999771118164</v>
      </c>
      <c r="E134" s="28">
        <v>31.5</v>
      </c>
      <c r="F134" s="28">
        <v>31.299999237060547</v>
      </c>
      <c r="G134" s="24">
        <v>31.329999923706055</v>
      </c>
      <c r="H134" s="13">
        <v>31.450000762939453</v>
      </c>
      <c r="I134" s="14">
        <v>31.450000762939453</v>
      </c>
      <c r="J134" s="14">
        <v>31.280000686645508</v>
      </c>
      <c r="K134" s="24">
        <v>31.280000686645508</v>
      </c>
      <c r="L134">
        <f t="shared" si="4"/>
        <v>0</v>
      </c>
      <c r="M134">
        <f>IF(AND(B134&gt;Summary!$E$17,B134&lt;Summary!$E$18),1,0)</f>
        <v>0</v>
      </c>
      <c r="N134">
        <f>IF(M134=1,oneday(G133,G134,K134,L134,Summary!$E$13/2,Data!N133,Data!O133,Summary!$E$15,Summary!$E$14,Summary!$E$16,1),0)</f>
        <v>0</v>
      </c>
      <c r="O134" s="31">
        <f>IF(M134=1,oneday(G133,G134,K134,L134,Summary!$E$13/2,Data!N133,Data!O133,Summary!$E$15,Summary!$E$14,Summary!$E$16,2),0)</f>
        <v>0</v>
      </c>
      <c r="P134" s="31">
        <f t="shared" si="5"/>
        <v>0</v>
      </c>
      <c r="Q134" s="31">
        <f>IF(M134=1,oneday(G133,G134,K134,L134,Summary!$E$13/2,Data!N133,Data!O133,Summary!$E$15,Summary!$E$14,Summary!$E$16,3),0)</f>
        <v>0</v>
      </c>
    </row>
    <row r="135" spans="1:17" x14ac:dyDescent="0.25">
      <c r="A135" s="32">
        <f>VLOOKUP(B135,'Expiration Dates'!$C$40:$J$272,8)</f>
        <v>30581</v>
      </c>
      <c r="B135" s="1">
        <v>30580</v>
      </c>
      <c r="C135">
        <f t="shared" si="3"/>
        <v>135</v>
      </c>
      <c r="D135" s="27">
        <v>31.280000686645508</v>
      </c>
      <c r="E135" s="28">
        <v>31.409999847412109</v>
      </c>
      <c r="F135" s="28">
        <v>31.200000762939453</v>
      </c>
      <c r="G135" s="24">
        <v>31.389999389648438</v>
      </c>
      <c r="H135" s="13">
        <v>31.229999542236328</v>
      </c>
      <c r="I135" s="14">
        <v>31.389999389648438</v>
      </c>
      <c r="J135" s="14">
        <v>31.180000305175781</v>
      </c>
      <c r="K135" s="24">
        <v>31.350000381469727</v>
      </c>
      <c r="L135">
        <f t="shared" si="4"/>
        <v>0</v>
      </c>
      <c r="M135">
        <f>IF(AND(B135&gt;Summary!$E$17,B135&lt;Summary!$E$18),1,0)</f>
        <v>0</v>
      </c>
      <c r="N135">
        <f>IF(M135=1,oneday(G134,G135,K135,L135,Summary!$E$13/2,Data!N134,Data!O134,Summary!$E$15,Summary!$E$14,Summary!$E$16,1),0)</f>
        <v>0</v>
      </c>
      <c r="O135" s="31">
        <f>IF(M135=1,oneday(G134,G135,K135,L135,Summary!$E$13/2,Data!N134,Data!O134,Summary!$E$15,Summary!$E$14,Summary!$E$16,2),0)</f>
        <v>0</v>
      </c>
      <c r="P135" s="31">
        <f t="shared" si="5"/>
        <v>0</v>
      </c>
      <c r="Q135" s="31">
        <f>IF(M135=1,oneday(G134,G135,K135,L135,Summary!$E$13/2,Data!N134,Data!O134,Summary!$E$15,Summary!$E$14,Summary!$E$16,3),0)</f>
        <v>0</v>
      </c>
    </row>
    <row r="136" spans="1:17" x14ac:dyDescent="0.25">
      <c r="A136" s="32">
        <f>VLOOKUP(B136,'Expiration Dates'!$C$40:$J$272,8)</f>
        <v>30581</v>
      </c>
      <c r="B136" s="1">
        <v>30581</v>
      </c>
      <c r="C136">
        <f t="shared" si="3"/>
        <v>136</v>
      </c>
      <c r="D136" s="27">
        <v>31.350000381469727</v>
      </c>
      <c r="E136" s="28">
        <v>31.420000076293945</v>
      </c>
      <c r="F136" s="28">
        <v>31.299999237060547</v>
      </c>
      <c r="G136" s="24">
        <v>31.299999237060547</v>
      </c>
      <c r="H136" s="13">
        <v>31.25</v>
      </c>
      <c r="I136" s="14">
        <v>31.430000305175781</v>
      </c>
      <c r="J136" s="14">
        <v>31.25</v>
      </c>
      <c r="K136" s="24">
        <v>31.25</v>
      </c>
      <c r="L136">
        <f t="shared" si="4"/>
        <v>1</v>
      </c>
      <c r="M136">
        <f>IF(AND(B136&gt;Summary!$E$17,B136&lt;Summary!$E$18),1,0)</f>
        <v>0</v>
      </c>
      <c r="N136">
        <f>IF(M136=1,oneday(G135,G136,K136,L136,Summary!$E$13/2,Data!N135,Data!O135,Summary!$E$15,Summary!$E$14,Summary!$E$16,1),0)</f>
        <v>0</v>
      </c>
      <c r="O136" s="31">
        <f>IF(M136=1,oneday(G135,G136,K136,L136,Summary!$E$13/2,Data!N135,Data!O135,Summary!$E$15,Summary!$E$14,Summary!$E$16,2),0)</f>
        <v>0</v>
      </c>
      <c r="P136" s="31">
        <f t="shared" si="5"/>
        <v>0</v>
      </c>
      <c r="Q136" s="31">
        <f>IF(M136=1,oneday(G135,G136,K136,L136,Summary!$E$13/2,Data!N135,Data!O135,Summary!$E$15,Summary!$E$14,Summary!$E$16,3),0)</f>
        <v>0</v>
      </c>
    </row>
    <row r="137" spans="1:17" x14ac:dyDescent="0.25">
      <c r="A137" s="32">
        <f>VLOOKUP(B137,'Expiration Dates'!$C$40:$J$272,8)</f>
        <v>30581</v>
      </c>
      <c r="B137" s="1">
        <v>30582</v>
      </c>
      <c r="C137">
        <f t="shared" si="3"/>
        <v>137</v>
      </c>
      <c r="D137" s="27">
        <v>31.370000839233398</v>
      </c>
      <c r="E137" s="28">
        <v>31.370000839233398</v>
      </c>
      <c r="F137" s="28">
        <v>31.299999237060547</v>
      </c>
      <c r="G137" s="24">
        <v>31.299999237060547</v>
      </c>
      <c r="H137" s="13">
        <v>31.319999694824219</v>
      </c>
      <c r="I137" s="14">
        <v>31.360000610351563</v>
      </c>
      <c r="J137" s="14">
        <v>31.260000228881836</v>
      </c>
      <c r="K137" s="24">
        <v>31.270000457763672</v>
      </c>
      <c r="L137">
        <f t="shared" si="4"/>
        <v>0</v>
      </c>
      <c r="M137">
        <f>IF(AND(B137&gt;Summary!$E$17,B137&lt;Summary!$E$18),1,0)</f>
        <v>0</v>
      </c>
      <c r="N137">
        <f>IF(M137=1,oneday(G136,G137,K137,L137,Summary!$E$13/2,Data!N136,Data!O136,Summary!$E$15,Summary!$E$14,Summary!$E$16,1),0)</f>
        <v>0</v>
      </c>
      <c r="O137" s="31">
        <f>IF(M137=1,oneday(G136,G137,K137,L137,Summary!$E$13/2,Data!N136,Data!O136,Summary!$E$15,Summary!$E$14,Summary!$E$16,2),0)</f>
        <v>0</v>
      </c>
      <c r="P137" s="31">
        <f t="shared" si="5"/>
        <v>0</v>
      </c>
      <c r="Q137" s="31">
        <f>IF(M137=1,oneday(G136,G137,K137,L137,Summary!$E$13/2,Data!N136,Data!O136,Summary!$E$15,Summary!$E$14,Summary!$E$16,3),0)</f>
        <v>0</v>
      </c>
    </row>
    <row r="138" spans="1:17" x14ac:dyDescent="0.25">
      <c r="A138" s="32">
        <f>VLOOKUP(B138,'Expiration Dates'!$C$40:$J$272,8)</f>
        <v>30581</v>
      </c>
      <c r="B138" s="1">
        <v>30585</v>
      </c>
      <c r="C138">
        <f t="shared" si="3"/>
        <v>138</v>
      </c>
      <c r="D138" s="27">
        <v>31.299999237060547</v>
      </c>
      <c r="E138" s="28">
        <v>31.299999237060547</v>
      </c>
      <c r="F138" s="28">
        <v>31.200000762939453</v>
      </c>
      <c r="G138" s="24">
        <v>31.219999313354492</v>
      </c>
      <c r="H138" s="13">
        <v>31.25</v>
      </c>
      <c r="I138" s="14">
        <v>31.25</v>
      </c>
      <c r="J138" s="14">
        <v>31.180000305175781</v>
      </c>
      <c r="K138" s="24">
        <v>31.200000762939453</v>
      </c>
      <c r="L138">
        <f t="shared" si="4"/>
        <v>0</v>
      </c>
      <c r="M138">
        <f>IF(AND(B138&gt;Summary!$E$17,B138&lt;Summary!$E$18),1,0)</f>
        <v>0</v>
      </c>
      <c r="N138">
        <f>IF(M138=1,oneday(G137,G138,K138,L138,Summary!$E$13/2,Data!N137,Data!O137,Summary!$E$15,Summary!$E$14,Summary!$E$16,1),0)</f>
        <v>0</v>
      </c>
      <c r="O138" s="31">
        <f>IF(M138=1,oneday(G137,G138,K138,L138,Summary!$E$13/2,Data!N137,Data!O137,Summary!$E$15,Summary!$E$14,Summary!$E$16,2),0)</f>
        <v>0</v>
      </c>
      <c r="P138" s="31">
        <f t="shared" si="5"/>
        <v>0</v>
      </c>
      <c r="Q138" s="31">
        <f>IF(M138=1,oneday(G137,G138,K138,L138,Summary!$E$13/2,Data!N137,Data!O137,Summary!$E$15,Summary!$E$14,Summary!$E$16,3),0)</f>
        <v>0</v>
      </c>
    </row>
    <row r="139" spans="1:17" x14ac:dyDescent="0.25">
      <c r="A139" s="32">
        <f>VLOOKUP(B139,'Expiration Dates'!$C$40:$J$272,8)</f>
        <v>30581</v>
      </c>
      <c r="B139" s="1">
        <v>30586</v>
      </c>
      <c r="C139">
        <f t="shared" si="3"/>
        <v>139</v>
      </c>
      <c r="D139" s="27">
        <v>31.149999618530273</v>
      </c>
      <c r="E139" s="28">
        <v>31.149999618530273</v>
      </c>
      <c r="F139" s="28">
        <v>31.100000381469727</v>
      </c>
      <c r="G139" s="24">
        <v>31.110000610351563</v>
      </c>
      <c r="H139" s="13">
        <v>31.180000305175781</v>
      </c>
      <c r="I139" s="14">
        <v>31.180000305175781</v>
      </c>
      <c r="J139" s="14">
        <v>31.079999923706055</v>
      </c>
      <c r="K139" s="24">
        <v>31.110000610351563</v>
      </c>
      <c r="L139">
        <f t="shared" si="4"/>
        <v>0</v>
      </c>
      <c r="M139">
        <f>IF(AND(B139&gt;Summary!$E$17,B139&lt;Summary!$E$18),1,0)</f>
        <v>0</v>
      </c>
      <c r="N139">
        <f>IF(M139=1,oneday(G138,G139,K139,L139,Summary!$E$13/2,Data!N138,Data!O138,Summary!$E$15,Summary!$E$14,Summary!$E$16,1),0)</f>
        <v>0</v>
      </c>
      <c r="O139" s="31">
        <f>IF(M139=1,oneday(G138,G139,K139,L139,Summary!$E$13/2,Data!N138,Data!O138,Summary!$E$15,Summary!$E$14,Summary!$E$16,2),0)</f>
        <v>0</v>
      </c>
      <c r="P139" s="31">
        <f t="shared" si="5"/>
        <v>0</v>
      </c>
      <c r="Q139" s="31">
        <f>IF(M139=1,oneday(G138,G139,K139,L139,Summary!$E$13/2,Data!N138,Data!O138,Summary!$E$15,Summary!$E$14,Summary!$E$16,3),0)</f>
        <v>0</v>
      </c>
    </row>
    <row r="140" spans="1:17" x14ac:dyDescent="0.25">
      <c r="A140" s="32">
        <f>VLOOKUP(B140,'Expiration Dates'!$C$40:$J$272,8)</f>
        <v>30581</v>
      </c>
      <c r="B140" s="1">
        <v>30587</v>
      </c>
      <c r="C140">
        <f t="shared" si="3"/>
        <v>140</v>
      </c>
      <c r="D140" s="27">
        <v>31.059999465942383</v>
      </c>
      <c r="E140" s="28">
        <v>31.059999465942383</v>
      </c>
      <c r="F140" s="28">
        <v>30.719999313354492</v>
      </c>
      <c r="G140" s="24">
        <v>30.760000228881836</v>
      </c>
      <c r="H140" s="13">
        <v>30.989999771118164</v>
      </c>
      <c r="I140" s="14">
        <v>31</v>
      </c>
      <c r="J140" s="14">
        <v>30.700000762939453</v>
      </c>
      <c r="K140" s="24">
        <v>30.780000686645508</v>
      </c>
      <c r="L140">
        <f t="shared" si="4"/>
        <v>0</v>
      </c>
      <c r="M140">
        <f>IF(AND(B140&gt;Summary!$E$17,B140&lt;Summary!$E$18),1,0)</f>
        <v>0</v>
      </c>
      <c r="N140">
        <f>IF(M140=1,oneday(G139,G140,K140,L140,Summary!$E$13/2,Data!N139,Data!O139,Summary!$E$15,Summary!$E$14,Summary!$E$16,1),0)</f>
        <v>0</v>
      </c>
      <c r="O140" s="31">
        <f>IF(M140=1,oneday(G139,G140,K140,L140,Summary!$E$13/2,Data!N139,Data!O139,Summary!$E$15,Summary!$E$14,Summary!$E$16,2),0)</f>
        <v>0</v>
      </c>
      <c r="P140" s="31">
        <f t="shared" si="5"/>
        <v>0</v>
      </c>
      <c r="Q140" s="31">
        <f>IF(M140=1,oneday(G139,G140,K140,L140,Summary!$E$13/2,Data!N139,Data!O139,Summary!$E$15,Summary!$E$14,Summary!$E$16,3),0)</f>
        <v>0</v>
      </c>
    </row>
    <row r="141" spans="1:17" x14ac:dyDescent="0.25">
      <c r="A141" s="32">
        <f>VLOOKUP(B141,'Expiration Dates'!$C$40:$J$272,8)</f>
        <v>30581</v>
      </c>
      <c r="B141" s="1">
        <v>30588</v>
      </c>
      <c r="C141">
        <f t="shared" si="3"/>
        <v>141</v>
      </c>
      <c r="D141" s="27">
        <v>30.860000610351563</v>
      </c>
      <c r="E141" s="28">
        <v>30.860000610351563</v>
      </c>
      <c r="F141" s="28">
        <v>30.450000762939453</v>
      </c>
      <c r="G141" s="24">
        <v>30.600000381469727</v>
      </c>
      <c r="H141" s="13">
        <v>30.829999923706055</v>
      </c>
      <c r="I141" s="14">
        <v>30.850000381469727</v>
      </c>
      <c r="J141" s="14">
        <v>30.440000534057617</v>
      </c>
      <c r="K141" s="24">
        <v>30.600000381469727</v>
      </c>
      <c r="L141">
        <f t="shared" si="4"/>
        <v>0</v>
      </c>
      <c r="M141">
        <f>IF(AND(B141&gt;Summary!$E$17,B141&lt;Summary!$E$18),1,0)</f>
        <v>0</v>
      </c>
      <c r="N141">
        <f>IF(M141=1,oneday(G140,G141,K141,L141,Summary!$E$13/2,Data!N140,Data!O140,Summary!$E$15,Summary!$E$14,Summary!$E$16,1),0)</f>
        <v>0</v>
      </c>
      <c r="O141" s="31">
        <f>IF(M141=1,oneday(G140,G141,K141,L141,Summary!$E$13/2,Data!N140,Data!O140,Summary!$E$15,Summary!$E$14,Summary!$E$16,2),0)</f>
        <v>0</v>
      </c>
      <c r="P141" s="31">
        <f t="shared" si="5"/>
        <v>0</v>
      </c>
      <c r="Q141" s="31">
        <f>IF(M141=1,oneday(G140,G141,K141,L141,Summary!$E$13/2,Data!N140,Data!O140,Summary!$E$15,Summary!$E$14,Summary!$E$16,3),0)</f>
        <v>0</v>
      </c>
    </row>
    <row r="142" spans="1:17" x14ac:dyDescent="0.25">
      <c r="A142" s="32">
        <f>VLOOKUP(B142,'Expiration Dates'!$C$40:$J$272,8)</f>
        <v>30581</v>
      </c>
      <c r="B142" s="1">
        <v>30589</v>
      </c>
      <c r="C142">
        <f t="shared" si="3"/>
        <v>142</v>
      </c>
      <c r="D142" s="27">
        <v>30.530000686645508</v>
      </c>
      <c r="E142" s="28">
        <v>30.549999237060547</v>
      </c>
      <c r="F142" s="28">
        <v>30.200000762939453</v>
      </c>
      <c r="G142" s="24">
        <v>30.360000610351563</v>
      </c>
      <c r="H142" s="13">
        <v>30.559999465942383</v>
      </c>
      <c r="I142" s="14">
        <v>30.559999465942383</v>
      </c>
      <c r="J142" s="14">
        <v>30.149999618530273</v>
      </c>
      <c r="K142" s="24">
        <v>30.329999923706055</v>
      </c>
      <c r="L142">
        <f t="shared" si="4"/>
        <v>0</v>
      </c>
      <c r="M142">
        <f>IF(AND(B142&gt;Summary!$E$17,B142&lt;Summary!$E$18),1,0)</f>
        <v>0</v>
      </c>
      <c r="N142">
        <f>IF(M142=1,oneday(G141,G142,K142,L142,Summary!$E$13/2,Data!N141,Data!O141,Summary!$E$15,Summary!$E$14,Summary!$E$16,1),0)</f>
        <v>0</v>
      </c>
      <c r="O142" s="31">
        <f>IF(M142=1,oneday(G141,G142,K142,L142,Summary!$E$13/2,Data!N141,Data!O141,Summary!$E$15,Summary!$E$14,Summary!$E$16,2),0)</f>
        <v>0</v>
      </c>
      <c r="P142" s="31">
        <f t="shared" si="5"/>
        <v>0</v>
      </c>
      <c r="Q142" s="31">
        <f>IF(M142=1,oneday(G141,G142,K142,L142,Summary!$E$13/2,Data!N141,Data!O141,Summary!$E$15,Summary!$E$14,Summary!$E$16,3),0)</f>
        <v>0</v>
      </c>
    </row>
    <row r="143" spans="1:17" x14ac:dyDescent="0.25">
      <c r="A143" s="32">
        <f>VLOOKUP(B143,'Expiration Dates'!$C$40:$J$272,8)</f>
        <v>30609</v>
      </c>
      <c r="B143" s="1">
        <v>30592</v>
      </c>
      <c r="C143">
        <f t="shared" ref="C143:C206" si="6">ROW(B143)</f>
        <v>143</v>
      </c>
      <c r="D143" s="27">
        <v>30.319999694824219</v>
      </c>
      <c r="E143" s="28">
        <v>30.319999694824219</v>
      </c>
      <c r="F143" s="28">
        <v>29.879999160766602</v>
      </c>
      <c r="G143" s="24">
        <v>29.920000076293945</v>
      </c>
      <c r="H143" s="13">
        <v>30.25</v>
      </c>
      <c r="I143" s="14">
        <v>30.260000228881836</v>
      </c>
      <c r="J143" s="14">
        <v>29.75</v>
      </c>
      <c r="K143" s="24">
        <v>29.809999465942383</v>
      </c>
      <c r="L143">
        <f t="shared" ref="L143:L163" si="7">IF(A143=B143,1,0)</f>
        <v>0</v>
      </c>
      <c r="M143">
        <f>IF(AND(B143&gt;Summary!$E$17,B143&lt;Summary!$E$18),1,0)</f>
        <v>0</v>
      </c>
      <c r="N143">
        <f>IF(M143=1,oneday(G142,G143,K143,L143,Summary!$E$13/2,Data!N142,Data!O142,Summary!$E$15,Summary!$E$14,Summary!$E$16,1),0)</f>
        <v>0</v>
      </c>
      <c r="O143" s="31">
        <f>IF(M143=1,oneday(G142,G143,K143,L143,Summary!$E$13/2,Data!N142,Data!O142,Summary!$E$15,Summary!$E$14,Summary!$E$16,2),0)</f>
        <v>0</v>
      </c>
      <c r="P143" s="31">
        <f t="shared" si="5"/>
        <v>0</v>
      </c>
      <c r="Q143" s="31">
        <f>IF(M143=1,oneday(G142,G143,K143,L143,Summary!$E$13/2,Data!N142,Data!O142,Summary!$E$15,Summary!$E$14,Summary!$E$16,3),0)</f>
        <v>0</v>
      </c>
    </row>
    <row r="144" spans="1:17" x14ac:dyDescent="0.25">
      <c r="A144" s="32">
        <f>VLOOKUP(B144,'Expiration Dates'!$C$40:$J$272,8)</f>
        <v>30609</v>
      </c>
      <c r="B144" s="1">
        <v>30593</v>
      </c>
      <c r="C144">
        <f t="shared" si="6"/>
        <v>144</v>
      </c>
      <c r="D144" s="27">
        <v>29.770000457763672</v>
      </c>
      <c r="E144" s="28">
        <v>30.430000305175781</v>
      </c>
      <c r="F144" s="28">
        <v>29.700000762939453</v>
      </c>
      <c r="G144" s="24">
        <v>30.180000305175781</v>
      </c>
      <c r="H144" s="13">
        <v>29.639999389648438</v>
      </c>
      <c r="I144" s="14">
        <v>30.340000152587891</v>
      </c>
      <c r="J144" s="14">
        <v>29.549999237060547</v>
      </c>
      <c r="K144" s="24">
        <v>30.079999923706055</v>
      </c>
      <c r="L144">
        <f t="shared" si="7"/>
        <v>0</v>
      </c>
      <c r="M144">
        <f>IF(AND(B144&gt;Summary!$E$17,B144&lt;Summary!$E$18),1,0)</f>
        <v>0</v>
      </c>
      <c r="N144">
        <f>IF(M144=1,oneday(G143,G144,K144,L144,Summary!$E$13/2,Data!N143,Data!O143,Summary!$E$15,Summary!$E$14,Summary!$E$16,1),0)</f>
        <v>0</v>
      </c>
      <c r="O144" s="31">
        <f>IF(M144=1,oneday(G143,G144,K144,L144,Summary!$E$13/2,Data!N143,Data!O143,Summary!$E$15,Summary!$E$14,Summary!$E$16,2),0)</f>
        <v>0</v>
      </c>
      <c r="P144" s="31">
        <f t="shared" ref="P144:P207" si="8">IF(M144=1,O144-O143,0)</f>
        <v>0</v>
      </c>
      <c r="Q144" s="31">
        <f>IF(M144=1,oneday(G143,G144,K144,L144,Summary!$E$13/2,Data!N143,Data!O143,Summary!$E$15,Summary!$E$14,Summary!$E$16,3),0)</f>
        <v>0</v>
      </c>
    </row>
    <row r="145" spans="1:17" x14ac:dyDescent="0.25">
      <c r="A145" s="32">
        <f>VLOOKUP(B145,'Expiration Dates'!$C$40:$J$272,8)</f>
        <v>30609</v>
      </c>
      <c r="B145" s="1">
        <v>30594</v>
      </c>
      <c r="C145">
        <f t="shared" si="6"/>
        <v>145</v>
      </c>
      <c r="D145" s="27">
        <v>30.600000381469727</v>
      </c>
      <c r="E145" s="28">
        <v>30.799999237060547</v>
      </c>
      <c r="F145" s="28">
        <v>30.100000381469727</v>
      </c>
      <c r="G145" s="24">
        <v>30.200000762939453</v>
      </c>
      <c r="H145" s="13">
        <v>30.450000762939453</v>
      </c>
      <c r="I145" s="14">
        <v>30.700000762939453</v>
      </c>
      <c r="J145" s="14">
        <v>30.100000381469727</v>
      </c>
      <c r="K145" s="24">
        <v>30.149999618530273</v>
      </c>
      <c r="L145">
        <f t="shared" si="7"/>
        <v>0</v>
      </c>
      <c r="M145">
        <f>IF(AND(B145&gt;Summary!$E$17,B145&lt;Summary!$E$18),1,0)</f>
        <v>0</v>
      </c>
      <c r="N145">
        <f>IF(M145=1,oneday(G144,G145,K145,L145,Summary!$E$13/2,Data!N144,Data!O144,Summary!$E$15,Summary!$E$14,Summary!$E$16,1),0)</f>
        <v>0</v>
      </c>
      <c r="O145" s="31">
        <f>IF(M145=1,oneday(G144,G145,K145,L145,Summary!$E$13/2,Data!N144,Data!O144,Summary!$E$15,Summary!$E$14,Summary!$E$16,2),0)</f>
        <v>0</v>
      </c>
      <c r="P145" s="31">
        <f t="shared" si="8"/>
        <v>0</v>
      </c>
      <c r="Q145" s="31">
        <f>IF(M145=1,oneday(G144,G145,K145,L145,Summary!$E$13/2,Data!N144,Data!O144,Summary!$E$15,Summary!$E$14,Summary!$E$16,3),0)</f>
        <v>0</v>
      </c>
    </row>
    <row r="146" spans="1:17" x14ac:dyDescent="0.25">
      <c r="A146" s="32">
        <f>VLOOKUP(B146,'Expiration Dates'!$C$40:$J$272,8)</f>
        <v>30609</v>
      </c>
      <c r="B146" s="1">
        <v>30595</v>
      </c>
      <c r="C146">
        <f t="shared" si="6"/>
        <v>146</v>
      </c>
      <c r="D146" s="27">
        <v>30.139999389648438</v>
      </c>
      <c r="E146" s="28">
        <v>30.350000381469727</v>
      </c>
      <c r="F146" s="28">
        <v>30.139999389648438</v>
      </c>
      <c r="G146" s="24">
        <v>30.260000228881836</v>
      </c>
      <c r="H146" s="13">
        <v>30.149999618530273</v>
      </c>
      <c r="I146" s="14">
        <v>30.280000686645508</v>
      </c>
      <c r="J146" s="14">
        <v>30.100000381469727</v>
      </c>
      <c r="K146" s="24">
        <v>30.129999160766602</v>
      </c>
      <c r="L146">
        <f t="shared" si="7"/>
        <v>0</v>
      </c>
      <c r="M146">
        <f>IF(AND(B146&gt;Summary!$E$17,B146&lt;Summary!$E$18),1,0)</f>
        <v>0</v>
      </c>
      <c r="N146">
        <f>IF(M146=1,oneday(G145,G146,K146,L146,Summary!$E$13/2,Data!N145,Data!O145,Summary!$E$15,Summary!$E$14,Summary!$E$16,1),0)</f>
        <v>0</v>
      </c>
      <c r="O146" s="31">
        <f>IF(M146=1,oneday(G145,G146,K146,L146,Summary!$E$13/2,Data!N145,Data!O145,Summary!$E$15,Summary!$E$14,Summary!$E$16,2),0)</f>
        <v>0</v>
      </c>
      <c r="P146" s="31">
        <f t="shared" si="8"/>
        <v>0</v>
      </c>
      <c r="Q146" s="31">
        <f>IF(M146=1,oneday(G145,G146,K146,L146,Summary!$E$13/2,Data!N145,Data!O145,Summary!$E$15,Summary!$E$14,Summary!$E$16,3),0)</f>
        <v>0</v>
      </c>
    </row>
    <row r="147" spans="1:17" x14ac:dyDescent="0.25">
      <c r="A147" s="32">
        <f>VLOOKUP(B147,'Expiration Dates'!$C$40:$J$272,8)</f>
        <v>30609</v>
      </c>
      <c r="B147" s="1">
        <v>30596</v>
      </c>
      <c r="C147">
        <f t="shared" si="6"/>
        <v>147</v>
      </c>
      <c r="D147" s="27">
        <v>30.370000839233398</v>
      </c>
      <c r="E147" s="28">
        <v>30.649999618530273</v>
      </c>
      <c r="F147" s="28">
        <v>30.370000839233398</v>
      </c>
      <c r="G147" s="24">
        <v>30.469999313354492</v>
      </c>
      <c r="H147" s="13">
        <v>30.280000686645508</v>
      </c>
      <c r="I147" s="14">
        <v>30.5</v>
      </c>
      <c r="J147" s="14">
        <v>30.270000457763672</v>
      </c>
      <c r="K147" s="24">
        <v>30.350000381469727</v>
      </c>
      <c r="L147">
        <f t="shared" si="7"/>
        <v>0</v>
      </c>
      <c r="M147">
        <f>IF(AND(B147&gt;Summary!$E$17,B147&lt;Summary!$E$18),1,0)</f>
        <v>0</v>
      </c>
      <c r="N147">
        <f>IF(M147=1,oneday(G146,G147,K147,L147,Summary!$E$13/2,Data!N146,Data!O146,Summary!$E$15,Summary!$E$14,Summary!$E$16,1),0)</f>
        <v>0</v>
      </c>
      <c r="O147" s="31">
        <f>IF(M147=1,oneday(G146,G147,K147,L147,Summary!$E$13/2,Data!N146,Data!O146,Summary!$E$15,Summary!$E$14,Summary!$E$16,2),0)</f>
        <v>0</v>
      </c>
      <c r="P147" s="31">
        <f t="shared" si="8"/>
        <v>0</v>
      </c>
      <c r="Q147" s="31">
        <f>IF(M147=1,oneday(G146,G147,K147,L147,Summary!$E$13/2,Data!N146,Data!O146,Summary!$E$15,Summary!$E$14,Summary!$E$16,3),0)</f>
        <v>0</v>
      </c>
    </row>
    <row r="148" spans="1:17" x14ac:dyDescent="0.25">
      <c r="A148" s="32">
        <f>VLOOKUP(B148,'Expiration Dates'!$C$40:$J$272,8)</f>
        <v>30609</v>
      </c>
      <c r="B148" s="1">
        <v>30599</v>
      </c>
      <c r="C148">
        <f t="shared" si="6"/>
        <v>148</v>
      </c>
      <c r="D148" s="27">
        <v>30.75</v>
      </c>
      <c r="E148" s="28">
        <v>30.850000381469727</v>
      </c>
      <c r="F148" s="28">
        <v>30.75</v>
      </c>
      <c r="G148" s="24">
        <v>30.850000381469727</v>
      </c>
      <c r="H148" s="13">
        <v>30.649999618530273</v>
      </c>
      <c r="I148" s="14">
        <v>30.780000686645508</v>
      </c>
      <c r="J148" s="14">
        <v>30.620000839233398</v>
      </c>
      <c r="K148" s="24">
        <v>30.729999542236328</v>
      </c>
      <c r="L148">
        <f t="shared" si="7"/>
        <v>0</v>
      </c>
      <c r="M148">
        <f>IF(AND(B148&gt;Summary!$E$17,B148&lt;Summary!$E$18),1,0)</f>
        <v>0</v>
      </c>
      <c r="N148">
        <f>IF(M148=1,oneday(G147,G148,K148,L148,Summary!$E$13/2,Data!N147,Data!O147,Summary!$E$15,Summary!$E$14,Summary!$E$16,1),0)</f>
        <v>0</v>
      </c>
      <c r="O148" s="31">
        <f>IF(M148=1,oneday(G147,G148,K148,L148,Summary!$E$13/2,Data!N147,Data!O147,Summary!$E$15,Summary!$E$14,Summary!$E$16,2),0)</f>
        <v>0</v>
      </c>
      <c r="P148" s="31">
        <f t="shared" si="8"/>
        <v>0</v>
      </c>
      <c r="Q148" s="31">
        <f>IF(M148=1,oneday(G147,G148,K148,L148,Summary!$E$13/2,Data!N147,Data!O147,Summary!$E$15,Summary!$E$14,Summary!$E$16,3),0)</f>
        <v>0</v>
      </c>
    </row>
    <row r="149" spans="1:17" x14ac:dyDescent="0.25">
      <c r="A149" s="32">
        <f>VLOOKUP(B149,'Expiration Dates'!$C$40:$J$272,8)</f>
        <v>30609</v>
      </c>
      <c r="B149" s="1">
        <v>30600</v>
      </c>
      <c r="C149">
        <f t="shared" si="6"/>
        <v>149</v>
      </c>
      <c r="D149" s="27">
        <v>30.780000686645508</v>
      </c>
      <c r="E149" s="28">
        <v>30.780000686645508</v>
      </c>
      <c r="F149" s="28">
        <v>30.549999237060547</v>
      </c>
      <c r="G149" s="24">
        <v>30.569999694824219</v>
      </c>
      <c r="H149" s="13">
        <v>30.649999618530273</v>
      </c>
      <c r="I149" s="14">
        <v>30.649999618530273</v>
      </c>
      <c r="J149" s="14">
        <v>30.420000076293945</v>
      </c>
      <c r="K149" s="24">
        <v>30.450000762939453</v>
      </c>
      <c r="L149">
        <f t="shared" si="7"/>
        <v>0</v>
      </c>
      <c r="M149">
        <f>IF(AND(B149&gt;Summary!$E$17,B149&lt;Summary!$E$18),1,0)</f>
        <v>0</v>
      </c>
      <c r="N149">
        <f>IF(M149=1,oneday(G148,G149,K149,L149,Summary!$E$13/2,Data!N148,Data!O148,Summary!$E$15,Summary!$E$14,Summary!$E$16,1),0)</f>
        <v>0</v>
      </c>
      <c r="O149" s="31">
        <f>IF(M149=1,oneday(G148,G149,K149,L149,Summary!$E$13/2,Data!N148,Data!O148,Summary!$E$15,Summary!$E$14,Summary!$E$16,2),0)</f>
        <v>0</v>
      </c>
      <c r="P149" s="31">
        <f t="shared" si="8"/>
        <v>0</v>
      </c>
      <c r="Q149" s="31">
        <f>IF(M149=1,oneday(G148,G149,K149,L149,Summary!$E$13/2,Data!N148,Data!O148,Summary!$E$15,Summary!$E$14,Summary!$E$16,3),0)</f>
        <v>0</v>
      </c>
    </row>
    <row r="150" spans="1:17" x14ac:dyDescent="0.25">
      <c r="A150" s="32">
        <f>VLOOKUP(B150,'Expiration Dates'!$C$40:$J$272,8)</f>
        <v>30609</v>
      </c>
      <c r="B150" s="1">
        <v>30601</v>
      </c>
      <c r="C150">
        <f t="shared" si="6"/>
        <v>150</v>
      </c>
      <c r="D150" s="27">
        <v>30.569999694824219</v>
      </c>
      <c r="E150" s="28">
        <v>30.569999694824219</v>
      </c>
      <c r="F150" s="28">
        <v>30.409999847412109</v>
      </c>
      <c r="G150" s="24">
        <v>30.520000457763672</v>
      </c>
      <c r="H150" s="13">
        <v>30.479999542236328</v>
      </c>
      <c r="I150" s="14">
        <v>30.510000228881836</v>
      </c>
      <c r="J150" s="14">
        <v>30.319999694824219</v>
      </c>
      <c r="K150" s="24">
        <v>30.459999084472656</v>
      </c>
      <c r="L150">
        <f t="shared" si="7"/>
        <v>0</v>
      </c>
      <c r="M150">
        <f>IF(AND(B150&gt;Summary!$E$17,B150&lt;Summary!$E$18),1,0)</f>
        <v>0</v>
      </c>
      <c r="N150">
        <f>IF(M150=1,oneday(G149,G150,K150,L150,Summary!$E$13/2,Data!N149,Data!O149,Summary!$E$15,Summary!$E$14,Summary!$E$16,1),0)</f>
        <v>0</v>
      </c>
      <c r="O150" s="31">
        <f>IF(M150=1,oneday(G149,G150,K150,L150,Summary!$E$13/2,Data!N149,Data!O149,Summary!$E$15,Summary!$E$14,Summary!$E$16,2),0)</f>
        <v>0</v>
      </c>
      <c r="P150" s="31">
        <f t="shared" si="8"/>
        <v>0</v>
      </c>
      <c r="Q150" s="31">
        <f>IF(M150=1,oneday(G149,G150,K150,L150,Summary!$E$13/2,Data!N149,Data!O149,Summary!$E$15,Summary!$E$14,Summary!$E$16,3),0)</f>
        <v>0</v>
      </c>
    </row>
    <row r="151" spans="1:17" x14ac:dyDescent="0.25">
      <c r="A151" s="32">
        <f>VLOOKUP(B151,'Expiration Dates'!$C$40:$J$272,8)</f>
        <v>30609</v>
      </c>
      <c r="B151" s="1">
        <v>30602</v>
      </c>
      <c r="C151">
        <f t="shared" si="6"/>
        <v>151</v>
      </c>
      <c r="D151" s="27">
        <v>30.5</v>
      </c>
      <c r="E151" s="28">
        <v>30.75</v>
      </c>
      <c r="F151" s="28">
        <v>30.5</v>
      </c>
      <c r="G151" s="24">
        <v>30.659999847412109</v>
      </c>
      <c r="H151" s="13">
        <v>30.459999084472656</v>
      </c>
      <c r="I151" s="14">
        <v>30.659999847412109</v>
      </c>
      <c r="J151" s="14">
        <v>30.459999084472656</v>
      </c>
      <c r="K151" s="24">
        <v>30.569999694824219</v>
      </c>
      <c r="L151">
        <f t="shared" si="7"/>
        <v>0</v>
      </c>
      <c r="M151">
        <f>IF(AND(B151&gt;Summary!$E$17,B151&lt;Summary!$E$18),1,0)</f>
        <v>0</v>
      </c>
      <c r="N151">
        <f>IF(M151=1,oneday(G150,G151,K151,L151,Summary!$E$13/2,Data!N150,Data!O150,Summary!$E$15,Summary!$E$14,Summary!$E$16,1),0)</f>
        <v>0</v>
      </c>
      <c r="O151" s="31">
        <f>IF(M151=1,oneday(G150,G151,K151,L151,Summary!$E$13/2,Data!N150,Data!O150,Summary!$E$15,Summary!$E$14,Summary!$E$16,2),0)</f>
        <v>0</v>
      </c>
      <c r="P151" s="31">
        <f t="shared" si="8"/>
        <v>0</v>
      </c>
      <c r="Q151" s="31">
        <f>IF(M151=1,oneday(G150,G151,K151,L151,Summary!$E$13/2,Data!N150,Data!O150,Summary!$E$15,Summary!$E$14,Summary!$E$16,3),0)</f>
        <v>0</v>
      </c>
    </row>
    <row r="152" spans="1:17" x14ac:dyDescent="0.25">
      <c r="A152" s="32">
        <f>VLOOKUP(B152,'Expiration Dates'!$C$40:$J$272,8)</f>
        <v>30609</v>
      </c>
      <c r="B152" s="1">
        <v>30603</v>
      </c>
      <c r="C152">
        <f t="shared" si="6"/>
        <v>152</v>
      </c>
      <c r="D152" s="27">
        <v>30.729999542236328</v>
      </c>
      <c r="E152" s="28">
        <v>30.729999542236328</v>
      </c>
      <c r="F152" s="28">
        <v>30.5</v>
      </c>
      <c r="G152" s="24">
        <v>30.549999237060547</v>
      </c>
      <c r="H152" s="13">
        <v>30.649999618530273</v>
      </c>
      <c r="I152" s="14">
        <v>30.649999618530273</v>
      </c>
      <c r="J152" s="14">
        <v>30.399999618530273</v>
      </c>
      <c r="K152" s="24">
        <v>30.479999542236328</v>
      </c>
      <c r="L152">
        <f t="shared" si="7"/>
        <v>0</v>
      </c>
      <c r="M152">
        <f>IF(AND(B152&gt;Summary!$E$17,B152&lt;Summary!$E$18),1,0)</f>
        <v>0</v>
      </c>
      <c r="N152">
        <f>IF(M152=1,oneday(G151,G152,K152,L152,Summary!$E$13/2,Data!N151,Data!O151,Summary!$E$15,Summary!$E$14,Summary!$E$16,1),0)</f>
        <v>0</v>
      </c>
      <c r="O152" s="31">
        <f>IF(M152=1,oneday(G151,G152,K152,L152,Summary!$E$13/2,Data!N151,Data!O151,Summary!$E$15,Summary!$E$14,Summary!$E$16,2),0)</f>
        <v>0</v>
      </c>
      <c r="P152" s="31">
        <f t="shared" si="8"/>
        <v>0</v>
      </c>
      <c r="Q152" s="31">
        <f>IF(M152=1,oneday(G151,G152,K152,L152,Summary!$E$13/2,Data!N151,Data!O151,Summary!$E$15,Summary!$E$14,Summary!$E$16,3),0)</f>
        <v>0</v>
      </c>
    </row>
    <row r="153" spans="1:17" x14ac:dyDescent="0.25">
      <c r="A153" s="32">
        <f>VLOOKUP(B153,'Expiration Dates'!$C$40:$J$272,8)</f>
        <v>30609</v>
      </c>
      <c r="B153" s="1">
        <v>30606</v>
      </c>
      <c r="C153">
        <f t="shared" si="6"/>
        <v>153</v>
      </c>
      <c r="D153" s="27">
        <v>30.5</v>
      </c>
      <c r="E153" s="28">
        <v>30.649999618530273</v>
      </c>
      <c r="F153" s="28">
        <v>30.450000762939453</v>
      </c>
      <c r="G153" s="24">
        <v>30.610000610351563</v>
      </c>
      <c r="H153" s="13">
        <v>30.420000076293945</v>
      </c>
      <c r="I153" s="14">
        <v>30.549999237060547</v>
      </c>
      <c r="J153" s="14">
        <v>30.329999923706055</v>
      </c>
      <c r="K153" s="24">
        <v>30.530000686645508</v>
      </c>
      <c r="L153">
        <f t="shared" si="7"/>
        <v>0</v>
      </c>
      <c r="M153">
        <f>IF(AND(B153&gt;Summary!$E$17,B153&lt;Summary!$E$18),1,0)</f>
        <v>0</v>
      </c>
      <c r="N153">
        <f>IF(M153=1,oneday(G152,G153,K153,L153,Summary!$E$13/2,Data!N152,Data!O152,Summary!$E$15,Summary!$E$14,Summary!$E$16,1),0)</f>
        <v>0</v>
      </c>
      <c r="O153" s="31">
        <f>IF(M153=1,oneday(G152,G153,K153,L153,Summary!$E$13/2,Data!N152,Data!O152,Summary!$E$15,Summary!$E$14,Summary!$E$16,2),0)</f>
        <v>0</v>
      </c>
      <c r="P153" s="31">
        <f t="shared" si="8"/>
        <v>0</v>
      </c>
      <c r="Q153" s="31">
        <f>IF(M153=1,oneday(G152,G153,K153,L153,Summary!$E$13/2,Data!N152,Data!O152,Summary!$E$15,Summary!$E$14,Summary!$E$16,3),0)</f>
        <v>0</v>
      </c>
    </row>
    <row r="154" spans="1:17" x14ac:dyDescent="0.25">
      <c r="A154" s="32">
        <f>VLOOKUP(B154,'Expiration Dates'!$C$40:$J$272,8)</f>
        <v>30609</v>
      </c>
      <c r="B154" s="1">
        <v>30607</v>
      </c>
      <c r="C154">
        <f t="shared" si="6"/>
        <v>154</v>
      </c>
      <c r="D154" s="27">
        <v>30.610000610351563</v>
      </c>
      <c r="E154" s="28">
        <v>30.680000305175781</v>
      </c>
      <c r="F154" s="28">
        <v>30.569999694824219</v>
      </c>
      <c r="G154" s="24">
        <v>30.680000305175781</v>
      </c>
      <c r="H154" s="13">
        <v>30.510000228881836</v>
      </c>
      <c r="I154" s="14">
        <v>30.590000152587891</v>
      </c>
      <c r="J154" s="14">
        <v>30.479999542236328</v>
      </c>
      <c r="K154" s="24">
        <v>30.549999237060547</v>
      </c>
      <c r="L154">
        <f t="shared" si="7"/>
        <v>0</v>
      </c>
      <c r="M154">
        <f>IF(AND(B154&gt;Summary!$E$17,B154&lt;Summary!$E$18),1,0)</f>
        <v>0</v>
      </c>
      <c r="N154">
        <f>IF(M154=1,oneday(G153,G154,K154,L154,Summary!$E$13/2,Data!N153,Data!O153,Summary!$E$15,Summary!$E$14,Summary!$E$16,1),0)</f>
        <v>0</v>
      </c>
      <c r="O154" s="31">
        <f>IF(M154=1,oneday(G153,G154,K154,L154,Summary!$E$13/2,Data!N153,Data!O153,Summary!$E$15,Summary!$E$14,Summary!$E$16,2),0)</f>
        <v>0</v>
      </c>
      <c r="P154" s="31">
        <f t="shared" si="8"/>
        <v>0</v>
      </c>
      <c r="Q154" s="31">
        <f>IF(M154=1,oneday(G153,G154,K154,L154,Summary!$E$13/2,Data!N153,Data!O153,Summary!$E$15,Summary!$E$14,Summary!$E$16,3),0)</f>
        <v>0</v>
      </c>
    </row>
    <row r="155" spans="1:17" x14ac:dyDescent="0.25">
      <c r="A155" s="32">
        <f>VLOOKUP(B155,'Expiration Dates'!$C$40:$J$272,8)</f>
        <v>30609</v>
      </c>
      <c r="B155" s="1">
        <v>30608</v>
      </c>
      <c r="C155">
        <f t="shared" si="6"/>
        <v>155</v>
      </c>
      <c r="D155" s="27">
        <v>30.530000686645508</v>
      </c>
      <c r="E155" s="28">
        <v>30.540000915527344</v>
      </c>
      <c r="F155" s="28">
        <v>30.25</v>
      </c>
      <c r="G155" s="24">
        <v>30.319999694824219</v>
      </c>
      <c r="H155" s="13">
        <v>30.399999618530273</v>
      </c>
      <c r="I155" s="14">
        <v>30.450000762939453</v>
      </c>
      <c r="J155" s="14">
        <v>30.159999847412109</v>
      </c>
      <c r="K155" s="24">
        <v>30.200000762939453</v>
      </c>
      <c r="L155">
        <f t="shared" si="7"/>
        <v>0</v>
      </c>
      <c r="M155">
        <f>IF(AND(B155&gt;Summary!$E$17,B155&lt;Summary!$E$18),1,0)</f>
        <v>0</v>
      </c>
      <c r="N155">
        <f>IF(M155=1,oneday(G154,G155,K155,L155,Summary!$E$13/2,Data!N154,Data!O154,Summary!$E$15,Summary!$E$14,Summary!$E$16,1),0)</f>
        <v>0</v>
      </c>
      <c r="O155" s="31">
        <f>IF(M155=1,oneday(G154,G155,K155,L155,Summary!$E$13/2,Data!N154,Data!O154,Summary!$E$15,Summary!$E$14,Summary!$E$16,2),0)</f>
        <v>0</v>
      </c>
      <c r="P155" s="31">
        <f t="shared" si="8"/>
        <v>0</v>
      </c>
      <c r="Q155" s="31">
        <f>IF(M155=1,oneday(G154,G155,K155,L155,Summary!$E$13/2,Data!N154,Data!O154,Summary!$E$15,Summary!$E$14,Summary!$E$16,3),0)</f>
        <v>0</v>
      </c>
    </row>
    <row r="156" spans="1:17" x14ac:dyDescent="0.25">
      <c r="A156" s="32">
        <f>VLOOKUP(B156,'Expiration Dates'!$C$40:$J$272,8)</f>
        <v>30609</v>
      </c>
      <c r="B156" s="1">
        <v>30609</v>
      </c>
      <c r="C156">
        <f t="shared" si="6"/>
        <v>156</v>
      </c>
      <c r="D156" s="27">
        <v>30.200000762939453</v>
      </c>
      <c r="E156" s="28">
        <v>30.299999237060547</v>
      </c>
      <c r="F156" s="28">
        <v>30.149999618530273</v>
      </c>
      <c r="G156" s="24">
        <v>30.299999237060547</v>
      </c>
      <c r="H156" s="13">
        <v>30.049999237060547</v>
      </c>
      <c r="I156" s="14">
        <v>30.200000762939453</v>
      </c>
      <c r="J156" s="14">
        <v>30.020000457763672</v>
      </c>
      <c r="K156" s="24">
        <v>30.180000305175781</v>
      </c>
      <c r="L156">
        <f t="shared" si="7"/>
        <v>1</v>
      </c>
      <c r="M156">
        <f>IF(AND(B156&gt;Summary!$E$17,B156&lt;Summary!$E$18),1,0)</f>
        <v>0</v>
      </c>
      <c r="N156">
        <f>IF(M156=1,oneday(G155,G156,K156,L156,Summary!$E$13/2,Data!N155,Data!O155,Summary!$E$15,Summary!$E$14,Summary!$E$16,1),0)</f>
        <v>0</v>
      </c>
      <c r="O156" s="31">
        <f>IF(M156=1,oneday(G155,G156,K156,L156,Summary!$E$13/2,Data!N155,Data!O155,Summary!$E$15,Summary!$E$14,Summary!$E$16,2),0)</f>
        <v>0</v>
      </c>
      <c r="P156" s="31">
        <f t="shared" si="8"/>
        <v>0</v>
      </c>
      <c r="Q156" s="31">
        <f>IF(M156=1,oneday(G155,G156,K156,L156,Summary!$E$13/2,Data!N155,Data!O155,Summary!$E$15,Summary!$E$14,Summary!$E$16,3),0)</f>
        <v>0</v>
      </c>
    </row>
    <row r="157" spans="1:17" x14ac:dyDescent="0.25">
      <c r="A157" s="32">
        <f>VLOOKUP(B157,'Expiration Dates'!$C$40:$J$272,8)</f>
        <v>30609</v>
      </c>
      <c r="B157" s="1">
        <v>30610</v>
      </c>
      <c r="C157">
        <f t="shared" si="6"/>
        <v>157</v>
      </c>
      <c r="D157" s="27">
        <v>30.25</v>
      </c>
      <c r="E157" s="28">
        <v>30.399999618530273</v>
      </c>
      <c r="F157" s="28">
        <v>30.25</v>
      </c>
      <c r="G157" s="24">
        <v>30.329999923706055</v>
      </c>
      <c r="H157" s="13">
        <v>30.129999160766602</v>
      </c>
      <c r="I157" s="14">
        <v>30.219999313354492</v>
      </c>
      <c r="J157" s="14">
        <v>30.129999160766602</v>
      </c>
      <c r="K157" s="24">
        <v>30.219999313354492</v>
      </c>
      <c r="L157">
        <f t="shared" si="7"/>
        <v>0</v>
      </c>
      <c r="M157">
        <f>IF(AND(B157&gt;Summary!$E$17,B157&lt;Summary!$E$18),1,0)</f>
        <v>0</v>
      </c>
      <c r="N157">
        <f>IF(M157=1,oneday(G156,G157,K157,L157,Summary!$E$13/2,Data!N156,Data!O156,Summary!$E$15,Summary!$E$14,Summary!$E$16,1),0)</f>
        <v>0</v>
      </c>
      <c r="O157" s="31">
        <f>IF(M157=1,oneday(G156,G157,K157,L157,Summary!$E$13/2,Data!N156,Data!O156,Summary!$E$15,Summary!$E$14,Summary!$E$16,2),0)</f>
        <v>0</v>
      </c>
      <c r="P157" s="31">
        <f t="shared" si="8"/>
        <v>0</v>
      </c>
      <c r="Q157" s="31">
        <f>IF(M157=1,oneday(G156,G157,K157,L157,Summary!$E$13/2,Data!N156,Data!O156,Summary!$E$15,Summary!$E$14,Summary!$E$16,3),0)</f>
        <v>0</v>
      </c>
    </row>
    <row r="158" spans="1:17" x14ac:dyDescent="0.25">
      <c r="A158" s="32">
        <f>VLOOKUP(B158,'Expiration Dates'!$C$40:$J$272,8)</f>
        <v>30609</v>
      </c>
      <c r="B158" s="1">
        <v>30613</v>
      </c>
      <c r="C158">
        <f t="shared" si="6"/>
        <v>158</v>
      </c>
      <c r="D158" s="27">
        <v>30.420000076293945</v>
      </c>
      <c r="E158" s="28">
        <v>30.479999542236328</v>
      </c>
      <c r="F158" s="28">
        <v>30.389999389648438</v>
      </c>
      <c r="G158" s="24">
        <v>30.440000534057617</v>
      </c>
      <c r="H158" s="13">
        <v>30.340000152587891</v>
      </c>
      <c r="I158" s="14">
        <v>30.350000381469727</v>
      </c>
      <c r="J158" s="14">
        <v>30.25</v>
      </c>
      <c r="K158" s="24">
        <v>30.299999237060547</v>
      </c>
      <c r="L158">
        <f t="shared" si="7"/>
        <v>0</v>
      </c>
      <c r="M158">
        <f>IF(AND(B158&gt;Summary!$E$17,B158&lt;Summary!$E$18),1,0)</f>
        <v>0</v>
      </c>
      <c r="N158">
        <f>IF(M158=1,oneday(G157,G158,K158,L158,Summary!$E$13/2,Data!N157,Data!O157,Summary!$E$15,Summary!$E$14,Summary!$E$16,1),0)</f>
        <v>0</v>
      </c>
      <c r="O158" s="31">
        <f>IF(M158=1,oneday(G157,G158,K158,L158,Summary!$E$13/2,Data!N157,Data!O157,Summary!$E$15,Summary!$E$14,Summary!$E$16,2),0)</f>
        <v>0</v>
      </c>
      <c r="P158" s="31">
        <f t="shared" si="8"/>
        <v>0</v>
      </c>
      <c r="Q158" s="31">
        <f>IF(M158=1,oneday(G157,G158,K158,L158,Summary!$E$13/2,Data!N157,Data!O157,Summary!$E$15,Summary!$E$14,Summary!$E$16,3),0)</f>
        <v>0</v>
      </c>
    </row>
    <row r="159" spans="1:17" x14ac:dyDescent="0.25">
      <c r="A159" s="32">
        <f>VLOOKUP(B159,'Expiration Dates'!$C$40:$J$272,8)</f>
        <v>30609</v>
      </c>
      <c r="B159" s="1">
        <v>30614</v>
      </c>
      <c r="C159">
        <f t="shared" si="6"/>
        <v>159</v>
      </c>
      <c r="D159" s="27">
        <v>30.469999313354492</v>
      </c>
      <c r="E159" s="28">
        <v>30.469999313354492</v>
      </c>
      <c r="F159" s="28">
        <v>30.379999160766602</v>
      </c>
      <c r="G159" s="24">
        <v>30.430000305175781</v>
      </c>
      <c r="H159" s="13">
        <v>30.280000686645508</v>
      </c>
      <c r="I159" s="14">
        <v>30.340000152587891</v>
      </c>
      <c r="J159" s="14">
        <v>30.25</v>
      </c>
      <c r="K159" s="24">
        <v>30.319999694824219</v>
      </c>
      <c r="L159">
        <f t="shared" si="7"/>
        <v>0</v>
      </c>
      <c r="M159">
        <f>IF(AND(B159&gt;Summary!$E$17,B159&lt;Summary!$E$18),1,0)</f>
        <v>0</v>
      </c>
      <c r="N159">
        <f>IF(M159=1,oneday(G158,G159,K159,L159,Summary!$E$13/2,Data!N158,Data!O158,Summary!$E$15,Summary!$E$14,Summary!$E$16,1),0)</f>
        <v>0</v>
      </c>
      <c r="O159" s="31">
        <f>IF(M159=1,oneday(G158,G159,K159,L159,Summary!$E$13/2,Data!N158,Data!O158,Summary!$E$15,Summary!$E$14,Summary!$E$16,2),0)</f>
        <v>0</v>
      </c>
      <c r="P159" s="31">
        <f t="shared" si="8"/>
        <v>0</v>
      </c>
      <c r="Q159" s="31">
        <f>IF(M159=1,oneday(G158,G159,K159,L159,Summary!$E$13/2,Data!N158,Data!O158,Summary!$E$15,Summary!$E$14,Summary!$E$16,3),0)</f>
        <v>0</v>
      </c>
    </row>
    <row r="160" spans="1:17" x14ac:dyDescent="0.25">
      <c r="A160" s="32">
        <f>VLOOKUP(B160,'Expiration Dates'!$C$40:$J$272,8)</f>
        <v>30609</v>
      </c>
      <c r="B160" s="1">
        <v>30615</v>
      </c>
      <c r="C160">
        <f t="shared" si="6"/>
        <v>160</v>
      </c>
      <c r="D160" s="27">
        <v>30.25</v>
      </c>
      <c r="E160" s="28">
        <v>30.299999237060547</v>
      </c>
      <c r="F160" s="28">
        <v>30.180000305175781</v>
      </c>
      <c r="G160" s="24">
        <v>30.229999542236328</v>
      </c>
      <c r="H160" s="13">
        <v>30.139999389648438</v>
      </c>
      <c r="I160" s="14">
        <v>30.159999847412109</v>
      </c>
      <c r="J160" s="14">
        <v>30.059999465942383</v>
      </c>
      <c r="K160" s="24">
        <v>30.100000381469727</v>
      </c>
      <c r="L160">
        <f t="shared" si="7"/>
        <v>0</v>
      </c>
      <c r="M160">
        <f>IF(AND(B160&gt;Summary!$E$17,B160&lt;Summary!$E$18),1,0)</f>
        <v>0</v>
      </c>
      <c r="N160">
        <f>IF(M160=1,oneday(G159,G160,K160,L160,Summary!$E$13/2,Data!N159,Data!O159,Summary!$E$15,Summary!$E$14,Summary!$E$16,1),0)</f>
        <v>0</v>
      </c>
      <c r="O160" s="31">
        <f>IF(M160=1,oneday(G159,G160,K160,L160,Summary!$E$13/2,Data!N159,Data!O159,Summary!$E$15,Summary!$E$14,Summary!$E$16,2),0)</f>
        <v>0</v>
      </c>
      <c r="P160" s="31">
        <f t="shared" si="8"/>
        <v>0</v>
      </c>
      <c r="Q160" s="31">
        <f>IF(M160=1,oneday(G159,G160,K160,L160,Summary!$E$13/2,Data!N159,Data!O159,Summary!$E$15,Summary!$E$14,Summary!$E$16,3),0)</f>
        <v>0</v>
      </c>
    </row>
    <row r="161" spans="1:17" x14ac:dyDescent="0.25">
      <c r="A161" s="32">
        <f>VLOOKUP(B161,'Expiration Dates'!$C$40:$J$272,8)</f>
        <v>30609</v>
      </c>
      <c r="B161" s="1">
        <v>30616</v>
      </c>
      <c r="C161">
        <f t="shared" si="6"/>
        <v>161</v>
      </c>
      <c r="D161" s="27">
        <v>30.25</v>
      </c>
      <c r="E161" s="28">
        <v>30.350000381469727</v>
      </c>
      <c r="F161" s="28">
        <v>30.180000305175781</v>
      </c>
      <c r="G161" s="24">
        <v>30.309999465942383</v>
      </c>
      <c r="H161" s="13">
        <v>30.079999923706055</v>
      </c>
      <c r="I161" s="14">
        <v>30.190000534057617</v>
      </c>
      <c r="J161" s="14">
        <v>30.020000457763672</v>
      </c>
      <c r="K161" s="24">
        <v>30.149999618530273</v>
      </c>
      <c r="L161">
        <f t="shared" si="7"/>
        <v>0</v>
      </c>
      <c r="M161">
        <f>IF(AND(B161&gt;Summary!$E$17,B161&lt;Summary!$E$18),1,0)</f>
        <v>0</v>
      </c>
      <c r="N161">
        <f>IF(M161=1,oneday(G160,G161,K161,L161,Summary!$E$13/2,Data!N160,Data!O160,Summary!$E$15,Summary!$E$14,Summary!$E$16,1),0)</f>
        <v>0</v>
      </c>
      <c r="O161" s="31">
        <f>IF(M161=1,oneday(G160,G161,K161,L161,Summary!$E$13/2,Data!N160,Data!O160,Summary!$E$15,Summary!$E$14,Summary!$E$16,2),0)</f>
        <v>0</v>
      </c>
      <c r="P161" s="31">
        <f t="shared" si="8"/>
        <v>0</v>
      </c>
      <c r="Q161" s="31">
        <f>IF(M161=1,oneday(G160,G161,K161,L161,Summary!$E$13/2,Data!N160,Data!O160,Summary!$E$15,Summary!$E$14,Summary!$E$16,3),0)</f>
        <v>0</v>
      </c>
    </row>
    <row r="162" spans="1:17" x14ac:dyDescent="0.25">
      <c r="A162" s="32">
        <f>VLOOKUP(B162,'Expiration Dates'!$C$40:$J$272,8)</f>
        <v>30609</v>
      </c>
      <c r="B162" s="1">
        <v>30617</v>
      </c>
      <c r="C162">
        <f t="shared" si="6"/>
        <v>162</v>
      </c>
      <c r="D162" s="27">
        <v>30.350000381469727</v>
      </c>
      <c r="E162" s="28">
        <v>30.430000305175781</v>
      </c>
      <c r="F162" s="28">
        <v>30.229999542236328</v>
      </c>
      <c r="G162" s="24">
        <v>30.260000228881836</v>
      </c>
      <c r="H162" s="13">
        <v>30.180000305175781</v>
      </c>
      <c r="I162" s="14">
        <v>30.25</v>
      </c>
      <c r="J162" s="14">
        <v>30.049999237060547</v>
      </c>
      <c r="K162" s="24">
        <v>30.129999160766602</v>
      </c>
      <c r="L162">
        <f t="shared" si="7"/>
        <v>0</v>
      </c>
      <c r="M162">
        <f>IF(AND(B162&gt;Summary!$E$17,B162&lt;Summary!$E$18),1,0)</f>
        <v>0</v>
      </c>
      <c r="N162">
        <f>IF(M162=1,oneday(G161,G162,K162,L162,Summary!$E$13/2,Data!N161,Data!O161,Summary!$E$15,Summary!$E$14,Summary!$E$16,1),0)</f>
        <v>0</v>
      </c>
      <c r="O162" s="31">
        <f>IF(M162=1,oneday(G161,G162,K162,L162,Summary!$E$13/2,Data!N161,Data!O161,Summary!$E$15,Summary!$E$14,Summary!$E$16,2),0)</f>
        <v>0</v>
      </c>
      <c r="P162" s="31">
        <f t="shared" si="8"/>
        <v>0</v>
      </c>
      <c r="Q162" s="31">
        <f>IF(M162=1,oneday(G161,G162,K162,L162,Summary!$E$13/2,Data!N161,Data!O161,Summary!$E$15,Summary!$E$14,Summary!$E$16,3),0)</f>
        <v>0</v>
      </c>
    </row>
    <row r="163" spans="1:17" x14ac:dyDescent="0.25">
      <c r="A163" s="32">
        <f>VLOOKUP(B163,'Expiration Dates'!$C$40:$J$272,8)</f>
        <v>30609</v>
      </c>
      <c r="B163" s="1">
        <v>30620</v>
      </c>
      <c r="C163">
        <f t="shared" si="6"/>
        <v>163</v>
      </c>
      <c r="D163" s="27">
        <v>30.159999847412109</v>
      </c>
      <c r="E163" s="28">
        <v>30.389999389648438</v>
      </c>
      <c r="F163" s="28">
        <v>30.159999847412109</v>
      </c>
      <c r="G163" s="24">
        <v>30.370000839233398</v>
      </c>
      <c r="H163" s="13">
        <v>30.059999465942383</v>
      </c>
      <c r="I163" s="14">
        <v>30.25</v>
      </c>
      <c r="J163" s="14">
        <v>30.040000915527344</v>
      </c>
      <c r="K163" s="24">
        <v>30.25</v>
      </c>
      <c r="L163">
        <f t="shared" si="7"/>
        <v>0</v>
      </c>
      <c r="M163">
        <f>IF(AND(B163&gt;Summary!$E$17,B163&lt;Summary!$E$18),1,0)</f>
        <v>0</v>
      </c>
      <c r="N163">
        <f>IF(M163=1,oneday(G162,G163,K163,L163,Summary!$E$13/2,Data!N162,Data!O162,Summary!$E$15,Summary!$E$14,Summary!$E$16,1),0)</f>
        <v>0</v>
      </c>
      <c r="O163" s="31">
        <f>IF(M163=1,oneday(G162,G163,K163,L163,Summary!$E$13/2,Data!N162,Data!O162,Summary!$E$15,Summary!$E$14,Summary!$E$16,2),0)</f>
        <v>0</v>
      </c>
      <c r="P163" s="31">
        <f t="shared" si="8"/>
        <v>0</v>
      </c>
      <c r="Q163" s="31">
        <f>IF(M163=1,oneday(G162,G163,K163,L163,Summary!$E$13/2,Data!N162,Data!O162,Summary!$E$15,Summary!$E$14,Summary!$E$16,3),0)</f>
        <v>0</v>
      </c>
    </row>
    <row r="164" spans="1:17" x14ac:dyDescent="0.25">
      <c r="A164" s="32">
        <f>VLOOKUP(B164,'Expiration Dates'!$C$40:$J$272,8)</f>
        <v>30609</v>
      </c>
      <c r="B164" s="1">
        <v>30610</v>
      </c>
      <c r="C164">
        <f t="shared" si="6"/>
        <v>164</v>
      </c>
      <c r="D164" s="27">
        <v>30.25</v>
      </c>
      <c r="E164" s="28">
        <v>30.399999618530273</v>
      </c>
      <c r="F164" s="28">
        <v>30.25</v>
      </c>
      <c r="G164" s="24">
        <v>30.329999923706055</v>
      </c>
      <c r="H164" s="13">
        <v>30.129999160766602</v>
      </c>
      <c r="I164" s="14">
        <v>30.219999313354492</v>
      </c>
      <c r="J164" s="14">
        <v>30.129999160766602</v>
      </c>
      <c r="K164" s="24">
        <v>30.219999313354492</v>
      </c>
      <c r="L164">
        <f t="shared" ref="L164:L227" si="9">IF(A164=B164,1,0)</f>
        <v>0</v>
      </c>
      <c r="M164">
        <f>IF(AND(B164&gt;Summary!$E$17,B164&lt;Summary!$E$18),1,0)</f>
        <v>0</v>
      </c>
      <c r="N164">
        <f>IF(M164=1,oneday(G163,G164,K164,L164,Summary!$E$13/2,Data!N163,Data!O163,Summary!$E$15,Summary!$E$14,Summary!$E$16,1),0)</f>
        <v>0</v>
      </c>
      <c r="O164" s="31">
        <f>IF(M164=1,oneday(G163,G164,K164,L164,Summary!$E$13/2,Data!N163,Data!O163,Summary!$E$15,Summary!$E$14,Summary!$E$16,2),0)</f>
        <v>0</v>
      </c>
      <c r="P164" s="31">
        <f t="shared" si="8"/>
        <v>0</v>
      </c>
      <c r="Q164" s="31">
        <f>IF(M164=1,oneday(G163,G164,K164,L164,Summary!$E$13/2,Data!N163,Data!O163,Summary!$E$15,Summary!$E$14,Summary!$E$16,3),0)</f>
        <v>0</v>
      </c>
    </row>
    <row r="165" spans="1:17" x14ac:dyDescent="0.25">
      <c r="A165" s="32">
        <f>VLOOKUP(B165,'Expiration Dates'!$C$40:$J$272,8)</f>
        <v>30609</v>
      </c>
      <c r="B165" s="1">
        <v>30613</v>
      </c>
      <c r="C165">
        <f t="shared" si="6"/>
        <v>165</v>
      </c>
      <c r="D165" s="27">
        <v>30.420000076293945</v>
      </c>
      <c r="E165" s="28">
        <v>30.479999542236328</v>
      </c>
      <c r="F165" s="28">
        <v>30.389999389648438</v>
      </c>
      <c r="G165" s="24">
        <v>30.440000534057617</v>
      </c>
      <c r="H165" s="13">
        <v>30.340000152587891</v>
      </c>
      <c r="I165" s="14">
        <v>30.350000381469727</v>
      </c>
      <c r="J165" s="14">
        <v>30.25</v>
      </c>
      <c r="K165" s="24">
        <v>30.299999237060547</v>
      </c>
      <c r="L165">
        <f t="shared" si="9"/>
        <v>0</v>
      </c>
      <c r="M165">
        <f>IF(AND(B165&gt;Summary!$E$17,B165&lt;Summary!$E$18),1,0)</f>
        <v>0</v>
      </c>
      <c r="N165">
        <f>IF(M165=1,oneday(G164,G165,K165,L165,Summary!$E$13/2,Data!N164,Data!O164,Summary!$E$15,Summary!$E$14,Summary!$E$16,1),0)</f>
        <v>0</v>
      </c>
      <c r="O165" s="31">
        <f>IF(M165=1,oneday(G164,G165,K165,L165,Summary!$E$13/2,Data!N164,Data!O164,Summary!$E$15,Summary!$E$14,Summary!$E$16,2),0)</f>
        <v>0</v>
      </c>
      <c r="P165" s="31">
        <f t="shared" si="8"/>
        <v>0</v>
      </c>
      <c r="Q165" s="31">
        <f>IF(M165=1,oneday(G164,G165,K165,L165,Summary!$E$13/2,Data!N164,Data!O164,Summary!$E$15,Summary!$E$14,Summary!$E$16,3),0)</f>
        <v>0</v>
      </c>
    </row>
    <row r="166" spans="1:17" x14ac:dyDescent="0.25">
      <c r="A166" s="32">
        <f>VLOOKUP(B166,'Expiration Dates'!$C$40:$J$272,8)</f>
        <v>30609</v>
      </c>
      <c r="B166" s="1">
        <v>30614</v>
      </c>
      <c r="C166">
        <f t="shared" si="6"/>
        <v>166</v>
      </c>
      <c r="D166" s="27">
        <v>30.469999313354492</v>
      </c>
      <c r="E166" s="28">
        <v>30.469999313354492</v>
      </c>
      <c r="F166" s="28">
        <v>30.379999160766602</v>
      </c>
      <c r="G166" s="24">
        <v>30.430000305175781</v>
      </c>
      <c r="H166" s="13">
        <v>30.280000686645508</v>
      </c>
      <c r="I166" s="14">
        <v>30.340000152587891</v>
      </c>
      <c r="J166" s="14">
        <v>30.25</v>
      </c>
      <c r="K166" s="24">
        <v>30.319999694824219</v>
      </c>
      <c r="L166">
        <f t="shared" si="9"/>
        <v>0</v>
      </c>
      <c r="M166">
        <f>IF(AND(B166&gt;Summary!$E$17,B166&lt;Summary!$E$18),1,0)</f>
        <v>0</v>
      </c>
      <c r="N166">
        <f>IF(M166=1,oneday(G165,G166,K166,L166,Summary!$E$13/2,Data!N165,Data!O165,Summary!$E$15,Summary!$E$14,Summary!$E$16,1),0)</f>
        <v>0</v>
      </c>
      <c r="O166" s="31">
        <f>IF(M166=1,oneday(G165,G166,K166,L166,Summary!$E$13/2,Data!N165,Data!O165,Summary!$E$15,Summary!$E$14,Summary!$E$16,2),0)</f>
        <v>0</v>
      </c>
      <c r="P166" s="31">
        <f t="shared" si="8"/>
        <v>0</v>
      </c>
      <c r="Q166" s="31">
        <f>IF(M166=1,oneday(G165,G166,K166,L166,Summary!$E$13/2,Data!N165,Data!O165,Summary!$E$15,Summary!$E$14,Summary!$E$16,3),0)</f>
        <v>0</v>
      </c>
    </row>
    <row r="167" spans="1:17" x14ac:dyDescent="0.25">
      <c r="A167" s="32">
        <f>VLOOKUP(B167,'Expiration Dates'!$C$40:$J$272,8)</f>
        <v>30609</v>
      </c>
      <c r="B167" s="1">
        <v>30615</v>
      </c>
      <c r="C167">
        <f t="shared" si="6"/>
        <v>167</v>
      </c>
      <c r="D167" s="27">
        <v>30.25</v>
      </c>
      <c r="E167" s="28">
        <v>30.299999237060547</v>
      </c>
      <c r="F167" s="28">
        <v>30.180000305175781</v>
      </c>
      <c r="G167" s="24">
        <v>30.229999542236328</v>
      </c>
      <c r="H167" s="13">
        <v>30.139999389648438</v>
      </c>
      <c r="I167" s="14">
        <v>30.159999847412109</v>
      </c>
      <c r="J167" s="14">
        <v>30.059999465942383</v>
      </c>
      <c r="K167" s="24">
        <v>30.100000381469727</v>
      </c>
      <c r="L167">
        <f t="shared" si="9"/>
        <v>0</v>
      </c>
      <c r="M167">
        <f>IF(AND(B167&gt;Summary!$E$17,B167&lt;Summary!$E$18),1,0)</f>
        <v>0</v>
      </c>
      <c r="N167">
        <f>IF(M167=1,oneday(G166,G167,K167,L167,Summary!$E$13/2,Data!N166,Data!O166,Summary!$E$15,Summary!$E$14,Summary!$E$16,1),0)</f>
        <v>0</v>
      </c>
      <c r="O167" s="31">
        <f>IF(M167=1,oneday(G166,G167,K167,L167,Summary!$E$13/2,Data!N166,Data!O166,Summary!$E$15,Summary!$E$14,Summary!$E$16,2),0)</f>
        <v>0</v>
      </c>
      <c r="P167" s="31">
        <f t="shared" si="8"/>
        <v>0</v>
      </c>
      <c r="Q167" s="31">
        <f>IF(M167=1,oneday(G166,G167,K167,L167,Summary!$E$13/2,Data!N166,Data!O166,Summary!$E$15,Summary!$E$14,Summary!$E$16,3),0)</f>
        <v>0</v>
      </c>
    </row>
    <row r="168" spans="1:17" x14ac:dyDescent="0.25">
      <c r="A168" s="32">
        <f>VLOOKUP(B168,'Expiration Dates'!$C$40:$J$272,8)</f>
        <v>30609</v>
      </c>
      <c r="B168" s="1">
        <v>30616</v>
      </c>
      <c r="C168">
        <f t="shared" si="6"/>
        <v>168</v>
      </c>
      <c r="D168" s="27">
        <v>30.25</v>
      </c>
      <c r="E168" s="28">
        <v>30.350000381469727</v>
      </c>
      <c r="F168" s="28">
        <v>30.180000305175781</v>
      </c>
      <c r="G168" s="24">
        <v>30.309999465942383</v>
      </c>
      <c r="H168" s="13">
        <v>30.079999923706055</v>
      </c>
      <c r="I168" s="14">
        <v>30.190000534057617</v>
      </c>
      <c r="J168" s="14">
        <v>30.020000457763672</v>
      </c>
      <c r="K168" s="24">
        <v>30.149999618530273</v>
      </c>
      <c r="L168">
        <f t="shared" si="9"/>
        <v>0</v>
      </c>
      <c r="M168">
        <f>IF(AND(B168&gt;Summary!$E$17,B168&lt;Summary!$E$18),1,0)</f>
        <v>0</v>
      </c>
      <c r="N168">
        <f>IF(M168=1,oneday(G167,G168,K168,L168,Summary!$E$13/2,Data!N167,Data!O167,Summary!$E$15,Summary!$E$14,Summary!$E$16,1),0)</f>
        <v>0</v>
      </c>
      <c r="O168" s="31">
        <f>IF(M168=1,oneday(G167,G168,K168,L168,Summary!$E$13/2,Data!N167,Data!O167,Summary!$E$15,Summary!$E$14,Summary!$E$16,2),0)</f>
        <v>0</v>
      </c>
      <c r="P168" s="31">
        <f t="shared" si="8"/>
        <v>0</v>
      </c>
      <c r="Q168" s="31">
        <f>IF(M168=1,oneday(G167,G168,K168,L168,Summary!$E$13/2,Data!N167,Data!O167,Summary!$E$15,Summary!$E$14,Summary!$E$16,3),0)</f>
        <v>0</v>
      </c>
    </row>
    <row r="169" spans="1:17" x14ac:dyDescent="0.25">
      <c r="A169" s="32">
        <f>VLOOKUP(B169,'Expiration Dates'!$C$40:$J$272,8)</f>
        <v>30609</v>
      </c>
      <c r="B169" s="1">
        <v>30617</v>
      </c>
      <c r="C169">
        <f t="shared" si="6"/>
        <v>169</v>
      </c>
      <c r="D169" s="27">
        <v>30.350000381469727</v>
      </c>
      <c r="E169" s="28">
        <v>30.430000305175781</v>
      </c>
      <c r="F169" s="28">
        <v>30.229999542236328</v>
      </c>
      <c r="G169" s="24">
        <v>30.260000228881836</v>
      </c>
      <c r="H169" s="13">
        <v>30.180000305175781</v>
      </c>
      <c r="I169" s="14">
        <v>30.25</v>
      </c>
      <c r="J169" s="14">
        <v>30.049999237060547</v>
      </c>
      <c r="K169" s="24">
        <v>30.129999160766602</v>
      </c>
      <c r="L169">
        <f t="shared" si="9"/>
        <v>0</v>
      </c>
      <c r="M169">
        <f>IF(AND(B169&gt;Summary!$E$17,B169&lt;Summary!$E$18),1,0)</f>
        <v>0</v>
      </c>
      <c r="N169">
        <f>IF(M169=1,oneday(G168,G169,K169,L169,Summary!$E$13/2,Data!N168,Data!O168,Summary!$E$15,Summary!$E$14,Summary!$E$16,1),0)</f>
        <v>0</v>
      </c>
      <c r="O169" s="31">
        <f>IF(M169=1,oneday(G168,G169,K169,L169,Summary!$E$13/2,Data!N168,Data!O168,Summary!$E$15,Summary!$E$14,Summary!$E$16,2),0)</f>
        <v>0</v>
      </c>
      <c r="P169" s="31">
        <f t="shared" si="8"/>
        <v>0</v>
      </c>
      <c r="Q169" s="31">
        <f>IF(M169=1,oneday(G168,G169,K169,L169,Summary!$E$13/2,Data!N168,Data!O168,Summary!$E$15,Summary!$E$14,Summary!$E$16,3),0)</f>
        <v>0</v>
      </c>
    </row>
    <row r="170" spans="1:17" x14ac:dyDescent="0.25">
      <c r="A170" s="32">
        <f>VLOOKUP(B170,'Expiration Dates'!$C$40:$J$272,8)</f>
        <v>30609</v>
      </c>
      <c r="B170" s="1">
        <v>30620</v>
      </c>
      <c r="C170">
        <f t="shared" si="6"/>
        <v>170</v>
      </c>
      <c r="D170" s="27">
        <v>30.159999847412109</v>
      </c>
      <c r="E170" s="28">
        <v>30.389999389648438</v>
      </c>
      <c r="F170" s="28">
        <v>30.159999847412109</v>
      </c>
      <c r="G170" s="24">
        <v>30.370000839233398</v>
      </c>
      <c r="H170" s="13">
        <v>30.059999465942383</v>
      </c>
      <c r="I170" s="14">
        <v>30.25</v>
      </c>
      <c r="J170" s="14">
        <v>30.040000915527344</v>
      </c>
      <c r="K170" s="24">
        <v>30.25</v>
      </c>
      <c r="L170">
        <f t="shared" si="9"/>
        <v>0</v>
      </c>
      <c r="M170">
        <f>IF(AND(B170&gt;Summary!$E$17,B170&lt;Summary!$E$18),1,0)</f>
        <v>0</v>
      </c>
      <c r="N170">
        <f>IF(M170=1,oneday(G169,G170,K170,L170,Summary!$E$13/2,Data!N169,Data!O169,Summary!$E$15,Summary!$E$14,Summary!$E$16,1),0)</f>
        <v>0</v>
      </c>
      <c r="O170" s="31">
        <f>IF(M170=1,oneday(G169,G170,K170,L170,Summary!$E$13/2,Data!N169,Data!O169,Summary!$E$15,Summary!$E$14,Summary!$E$16,2),0)</f>
        <v>0</v>
      </c>
      <c r="P170" s="31">
        <f t="shared" si="8"/>
        <v>0</v>
      </c>
      <c r="Q170" s="31">
        <f>IF(M170=1,oneday(G169,G170,K170,L170,Summary!$E$13/2,Data!N169,Data!O169,Summary!$E$15,Summary!$E$14,Summary!$E$16,3),0)</f>
        <v>0</v>
      </c>
    </row>
    <row r="171" spans="1:17" x14ac:dyDescent="0.25">
      <c r="A171" s="32">
        <f>VLOOKUP(B171,'Expiration Dates'!$C$40:$J$272,8)</f>
        <v>30638</v>
      </c>
      <c r="B171" s="1">
        <v>30621</v>
      </c>
      <c r="C171">
        <f t="shared" si="6"/>
        <v>171</v>
      </c>
      <c r="D171" s="27">
        <v>30.420000076293945</v>
      </c>
      <c r="E171" s="28">
        <v>30.420000076293945</v>
      </c>
      <c r="F171" s="28">
        <v>30.309999465942383</v>
      </c>
      <c r="G171" s="24">
        <v>30.379999160766602</v>
      </c>
      <c r="H171" s="13">
        <v>30.260000228881836</v>
      </c>
      <c r="I171" s="14">
        <v>30.280000686645508</v>
      </c>
      <c r="J171" s="14">
        <v>30.200000762939453</v>
      </c>
      <c r="K171" s="24">
        <v>30.270000457763672</v>
      </c>
      <c r="L171">
        <f t="shared" si="9"/>
        <v>0</v>
      </c>
      <c r="M171">
        <f>IF(AND(B171&gt;Summary!$E$17,B171&lt;Summary!$E$18),1,0)</f>
        <v>0</v>
      </c>
      <c r="N171">
        <f>IF(M171=1,oneday(G170,G171,K171,L171,Summary!$E$13/2,Data!N170,Data!O170,Summary!$E$15,Summary!$E$14,Summary!$E$16,1),0)</f>
        <v>0</v>
      </c>
      <c r="O171" s="31">
        <f>IF(M171=1,oneday(G170,G171,K171,L171,Summary!$E$13/2,Data!N170,Data!O170,Summary!$E$15,Summary!$E$14,Summary!$E$16,2),0)</f>
        <v>0</v>
      </c>
      <c r="P171" s="31">
        <f t="shared" si="8"/>
        <v>0</v>
      </c>
      <c r="Q171" s="31">
        <f>IF(M171=1,oneday(G170,G171,K171,L171,Summary!$E$13/2,Data!N170,Data!O170,Summary!$E$15,Summary!$E$14,Summary!$E$16,3),0)</f>
        <v>0</v>
      </c>
    </row>
    <row r="172" spans="1:17" x14ac:dyDescent="0.25">
      <c r="A172" s="32">
        <f>VLOOKUP(B172,'Expiration Dates'!$C$40:$J$272,8)</f>
        <v>30638</v>
      </c>
      <c r="B172" s="1">
        <v>30622</v>
      </c>
      <c r="C172">
        <f t="shared" si="6"/>
        <v>172</v>
      </c>
      <c r="D172" s="27">
        <v>30.409999847412109</v>
      </c>
      <c r="E172" s="28">
        <v>30.459999084472656</v>
      </c>
      <c r="F172" s="28">
        <v>30.350000381469727</v>
      </c>
      <c r="G172" s="24">
        <v>30.350000381469727</v>
      </c>
      <c r="H172" s="13">
        <v>30.299999237060547</v>
      </c>
      <c r="I172" s="14">
        <v>30.340000152587891</v>
      </c>
      <c r="J172" s="14">
        <v>30.229999542236328</v>
      </c>
      <c r="K172" s="24">
        <v>30.260000228881836</v>
      </c>
      <c r="L172">
        <f t="shared" si="9"/>
        <v>0</v>
      </c>
      <c r="M172">
        <f>IF(AND(B172&gt;Summary!$E$17,B172&lt;Summary!$E$18),1,0)</f>
        <v>0</v>
      </c>
      <c r="N172">
        <f>IF(M172=1,oneday(G171,G172,K172,L172,Summary!$E$13/2,Data!N171,Data!O171,Summary!$E$15,Summary!$E$14,Summary!$E$16,1),0)</f>
        <v>0</v>
      </c>
      <c r="O172" s="31">
        <f>IF(M172=1,oneday(G171,G172,K172,L172,Summary!$E$13/2,Data!N171,Data!O171,Summary!$E$15,Summary!$E$14,Summary!$E$16,2),0)</f>
        <v>0</v>
      </c>
      <c r="P172" s="31">
        <f t="shared" si="8"/>
        <v>0</v>
      </c>
      <c r="Q172" s="31">
        <f>IF(M172=1,oneday(G171,G172,K172,L172,Summary!$E$13/2,Data!N171,Data!O171,Summary!$E$15,Summary!$E$14,Summary!$E$16,3),0)</f>
        <v>0</v>
      </c>
    </row>
    <row r="173" spans="1:17" x14ac:dyDescent="0.25">
      <c r="A173" s="32">
        <f>VLOOKUP(B173,'Expiration Dates'!$C$40:$J$272,8)</f>
        <v>30638</v>
      </c>
      <c r="B173" s="1">
        <v>30623</v>
      </c>
      <c r="C173">
        <f t="shared" si="6"/>
        <v>173</v>
      </c>
      <c r="D173" s="27">
        <v>30.399999618530273</v>
      </c>
      <c r="E173" s="28">
        <v>30.479999542236328</v>
      </c>
      <c r="F173" s="28">
        <v>30.389999389648438</v>
      </c>
      <c r="G173" s="24">
        <v>30.420000076293945</v>
      </c>
      <c r="H173" s="13">
        <v>30.290000915527344</v>
      </c>
      <c r="I173" s="14">
        <v>30.360000610351563</v>
      </c>
      <c r="J173" s="14">
        <v>30.270000457763672</v>
      </c>
      <c r="K173" s="24">
        <v>30.340000152587891</v>
      </c>
      <c r="L173">
        <f t="shared" si="9"/>
        <v>0</v>
      </c>
      <c r="M173">
        <f>IF(AND(B173&gt;Summary!$E$17,B173&lt;Summary!$E$18),1,0)</f>
        <v>0</v>
      </c>
      <c r="N173">
        <f>IF(M173=1,oneday(G172,G173,K173,L173,Summary!$E$13/2,Data!N172,Data!O172,Summary!$E$15,Summary!$E$14,Summary!$E$16,1),0)</f>
        <v>0</v>
      </c>
      <c r="O173" s="31">
        <f>IF(M173=1,oneday(G172,G173,K173,L173,Summary!$E$13/2,Data!N172,Data!O172,Summary!$E$15,Summary!$E$14,Summary!$E$16,2),0)</f>
        <v>0</v>
      </c>
      <c r="P173" s="31">
        <f t="shared" si="8"/>
        <v>0</v>
      </c>
      <c r="Q173" s="31">
        <f>IF(M173=1,oneday(G172,G173,K173,L173,Summary!$E$13/2,Data!N172,Data!O172,Summary!$E$15,Summary!$E$14,Summary!$E$16,3),0)</f>
        <v>0</v>
      </c>
    </row>
    <row r="174" spans="1:17" x14ac:dyDescent="0.25">
      <c r="A174" s="32">
        <f>VLOOKUP(B174,'Expiration Dates'!$C$40:$J$272,8)</f>
        <v>30638</v>
      </c>
      <c r="B174" s="1">
        <v>30624</v>
      </c>
      <c r="C174">
        <f t="shared" si="6"/>
        <v>174</v>
      </c>
      <c r="D174" s="27">
        <v>30.420000076293945</v>
      </c>
      <c r="E174" s="28">
        <v>30.549999237060547</v>
      </c>
      <c r="F174" s="28">
        <v>30.350000381469727</v>
      </c>
      <c r="G174" s="24">
        <v>30.459999084472656</v>
      </c>
      <c r="H174" s="13">
        <v>30.360000610351563</v>
      </c>
      <c r="I174" s="14">
        <v>30.420000076293945</v>
      </c>
      <c r="J174" s="14">
        <v>30.25</v>
      </c>
      <c r="K174" s="24">
        <v>30.360000610351563</v>
      </c>
      <c r="L174">
        <f t="shared" si="9"/>
        <v>0</v>
      </c>
      <c r="M174">
        <f>IF(AND(B174&gt;Summary!$E$17,B174&lt;Summary!$E$18),1,0)</f>
        <v>0</v>
      </c>
      <c r="N174">
        <f>IF(M174=1,oneday(G173,G174,K174,L174,Summary!$E$13/2,Data!N173,Data!O173,Summary!$E$15,Summary!$E$14,Summary!$E$16,1),0)</f>
        <v>0</v>
      </c>
      <c r="O174" s="31">
        <f>IF(M174=1,oneday(G173,G174,K174,L174,Summary!$E$13/2,Data!N173,Data!O173,Summary!$E$15,Summary!$E$14,Summary!$E$16,2),0)</f>
        <v>0</v>
      </c>
      <c r="P174" s="31">
        <f t="shared" si="8"/>
        <v>0</v>
      </c>
      <c r="Q174" s="31">
        <f>IF(M174=1,oneday(G173,G174,K174,L174,Summary!$E$13/2,Data!N173,Data!O173,Summary!$E$15,Summary!$E$14,Summary!$E$16,3),0)</f>
        <v>0</v>
      </c>
    </row>
    <row r="175" spans="1:17" x14ac:dyDescent="0.25">
      <c r="A175" s="32">
        <f>VLOOKUP(B175,'Expiration Dates'!$C$40:$J$272,8)</f>
        <v>30638</v>
      </c>
      <c r="B175" s="1">
        <v>30627</v>
      </c>
      <c r="C175">
        <f t="shared" si="6"/>
        <v>175</v>
      </c>
      <c r="D175" s="27">
        <v>30.409999847412109</v>
      </c>
      <c r="E175" s="28">
        <v>30.459999084472656</v>
      </c>
      <c r="F175" s="28">
        <v>30.360000610351563</v>
      </c>
      <c r="G175" s="24">
        <v>30.389999389648438</v>
      </c>
      <c r="H175" s="13">
        <v>30.350000381469727</v>
      </c>
      <c r="I175" s="14">
        <v>30.350000381469727</v>
      </c>
      <c r="J175" s="14">
        <v>30.239999771118164</v>
      </c>
      <c r="K175" s="24">
        <v>30.270000457763672</v>
      </c>
      <c r="L175">
        <f t="shared" si="9"/>
        <v>0</v>
      </c>
      <c r="M175">
        <f>IF(AND(B175&gt;Summary!$E$17,B175&lt;Summary!$E$18),1,0)</f>
        <v>0</v>
      </c>
      <c r="N175">
        <f>IF(M175=1,oneday(G174,G175,K175,L175,Summary!$E$13/2,Data!N174,Data!O174,Summary!$E$15,Summary!$E$14,Summary!$E$16,1),0)</f>
        <v>0</v>
      </c>
      <c r="O175" s="31">
        <f>IF(M175=1,oneday(G174,G175,K175,L175,Summary!$E$13/2,Data!N174,Data!O174,Summary!$E$15,Summary!$E$14,Summary!$E$16,2),0)</f>
        <v>0</v>
      </c>
      <c r="P175" s="31">
        <f t="shared" si="8"/>
        <v>0</v>
      </c>
      <c r="Q175" s="31">
        <f>IF(M175=1,oneday(G174,G175,K175,L175,Summary!$E$13/2,Data!N174,Data!O174,Summary!$E$15,Summary!$E$14,Summary!$E$16,3),0)</f>
        <v>0</v>
      </c>
    </row>
    <row r="176" spans="1:17" x14ac:dyDescent="0.25">
      <c r="A176" s="32">
        <f>VLOOKUP(B176,'Expiration Dates'!$C$40:$J$272,8)</f>
        <v>30638</v>
      </c>
      <c r="B176" s="1">
        <v>30628</v>
      </c>
      <c r="C176">
        <f t="shared" si="6"/>
        <v>176</v>
      </c>
      <c r="D176" s="27">
        <v>30.379999160766602</v>
      </c>
      <c r="E176" s="28">
        <v>30.420000076293945</v>
      </c>
      <c r="F176" s="28">
        <v>30.309999465942383</v>
      </c>
      <c r="G176" s="24">
        <v>30.379999160766602</v>
      </c>
      <c r="H176" s="13">
        <v>30.270000457763672</v>
      </c>
      <c r="I176" s="14">
        <v>30.280000686645508</v>
      </c>
      <c r="J176" s="14">
        <v>30.190000534057617</v>
      </c>
      <c r="K176" s="24">
        <v>30.270000457763672</v>
      </c>
      <c r="L176">
        <f t="shared" si="9"/>
        <v>0</v>
      </c>
      <c r="M176">
        <f>IF(AND(B176&gt;Summary!$E$17,B176&lt;Summary!$E$18),1,0)</f>
        <v>0</v>
      </c>
      <c r="N176">
        <f>IF(M176=1,oneday(G175,G176,K176,L176,Summary!$E$13/2,Data!N175,Data!O175,Summary!$E$15,Summary!$E$14,Summary!$E$16,1),0)</f>
        <v>0</v>
      </c>
      <c r="O176" s="31">
        <f>IF(M176=1,oneday(G175,G176,K176,L176,Summary!$E$13/2,Data!N175,Data!O175,Summary!$E$15,Summary!$E$14,Summary!$E$16,2),0)</f>
        <v>0</v>
      </c>
      <c r="P176" s="31">
        <f t="shared" si="8"/>
        <v>0</v>
      </c>
      <c r="Q176" s="31">
        <f>IF(M176=1,oneday(G175,G176,K176,L176,Summary!$E$13/2,Data!N175,Data!O175,Summary!$E$15,Summary!$E$14,Summary!$E$16,3),0)</f>
        <v>0</v>
      </c>
    </row>
    <row r="177" spans="1:17" x14ac:dyDescent="0.25">
      <c r="A177" s="32">
        <f>VLOOKUP(B177,'Expiration Dates'!$C$40:$J$272,8)</f>
        <v>30638</v>
      </c>
      <c r="B177" s="1">
        <v>30629</v>
      </c>
      <c r="C177">
        <f t="shared" si="6"/>
        <v>177</v>
      </c>
      <c r="D177" s="27">
        <v>30.399999618530273</v>
      </c>
      <c r="E177" s="28">
        <v>30.479999542236328</v>
      </c>
      <c r="F177" s="28">
        <v>30.350000381469727</v>
      </c>
      <c r="G177" s="24">
        <v>30.379999160766602</v>
      </c>
      <c r="H177" s="13">
        <v>30.299999237060547</v>
      </c>
      <c r="I177" s="14">
        <v>30.340000152587891</v>
      </c>
      <c r="J177" s="14">
        <v>30.200000762939453</v>
      </c>
      <c r="K177" s="24">
        <v>30.200000762939453</v>
      </c>
      <c r="L177">
        <f t="shared" si="9"/>
        <v>0</v>
      </c>
      <c r="M177">
        <f>IF(AND(B177&gt;Summary!$E$17,B177&lt;Summary!$E$18),1,0)</f>
        <v>0</v>
      </c>
      <c r="N177">
        <f>IF(M177=1,oneday(G176,G177,K177,L177,Summary!$E$13/2,Data!N176,Data!O176,Summary!$E$15,Summary!$E$14,Summary!$E$16,1),0)</f>
        <v>0</v>
      </c>
      <c r="O177" s="31">
        <f>IF(M177=1,oneday(G176,G177,K177,L177,Summary!$E$13/2,Data!N176,Data!O176,Summary!$E$15,Summary!$E$14,Summary!$E$16,2),0)</f>
        <v>0</v>
      </c>
      <c r="P177" s="31">
        <f t="shared" si="8"/>
        <v>0</v>
      </c>
      <c r="Q177" s="31">
        <f>IF(M177=1,oneday(G176,G177,K177,L177,Summary!$E$13/2,Data!N176,Data!O176,Summary!$E$15,Summary!$E$14,Summary!$E$16,3),0)</f>
        <v>0</v>
      </c>
    </row>
    <row r="178" spans="1:17" x14ac:dyDescent="0.25">
      <c r="A178" s="32">
        <f>VLOOKUP(B178,'Expiration Dates'!$C$40:$J$272,8)</f>
        <v>30638</v>
      </c>
      <c r="B178" s="1">
        <v>30630</v>
      </c>
      <c r="C178">
        <f t="shared" si="6"/>
        <v>178</v>
      </c>
      <c r="D178" s="27">
        <v>30.280000686645508</v>
      </c>
      <c r="E178" s="28">
        <v>30.299999237060547</v>
      </c>
      <c r="F178" s="28">
        <v>30.200000762939453</v>
      </c>
      <c r="G178" s="24">
        <v>30.260000228881836</v>
      </c>
      <c r="H178" s="13">
        <v>30.120000839233398</v>
      </c>
      <c r="I178" s="14">
        <v>30.129999160766602</v>
      </c>
      <c r="J178" s="14">
        <v>29.899999618530273</v>
      </c>
      <c r="K178" s="24">
        <v>29.930000305175781</v>
      </c>
      <c r="L178">
        <f t="shared" si="9"/>
        <v>0</v>
      </c>
      <c r="M178">
        <f>IF(AND(B178&gt;Summary!$E$17,B178&lt;Summary!$E$18),1,0)</f>
        <v>0</v>
      </c>
      <c r="N178">
        <f>IF(M178=1,oneday(G177,G178,K178,L178,Summary!$E$13/2,Data!N177,Data!O177,Summary!$E$15,Summary!$E$14,Summary!$E$16,1),0)</f>
        <v>0</v>
      </c>
      <c r="O178" s="31">
        <f>IF(M178=1,oneday(G177,G178,K178,L178,Summary!$E$13/2,Data!N177,Data!O177,Summary!$E$15,Summary!$E$14,Summary!$E$16,2),0)</f>
        <v>0</v>
      </c>
      <c r="P178" s="31">
        <f t="shared" si="8"/>
        <v>0</v>
      </c>
      <c r="Q178" s="31">
        <f>IF(M178=1,oneday(G177,G178,K178,L178,Summary!$E$13/2,Data!N177,Data!O177,Summary!$E$15,Summary!$E$14,Summary!$E$16,3),0)</f>
        <v>0</v>
      </c>
    </row>
    <row r="179" spans="1:17" x14ac:dyDescent="0.25">
      <c r="A179" s="32">
        <f>VLOOKUP(B179,'Expiration Dates'!$C$40:$J$272,8)</f>
        <v>30638</v>
      </c>
      <c r="B179" s="1">
        <v>30631</v>
      </c>
      <c r="C179">
        <f t="shared" si="6"/>
        <v>179</v>
      </c>
      <c r="D179" s="27">
        <v>30.309999465942383</v>
      </c>
      <c r="E179" s="28">
        <v>30.309999465942383</v>
      </c>
      <c r="F179" s="28">
        <v>30.100000381469727</v>
      </c>
      <c r="G179" s="24">
        <v>30.139999389648438</v>
      </c>
      <c r="H179" s="13">
        <v>29.930000305175781</v>
      </c>
      <c r="I179" s="14">
        <v>30</v>
      </c>
      <c r="J179" s="14">
        <v>29.649999618530273</v>
      </c>
      <c r="K179" s="24">
        <v>29.770000457763672</v>
      </c>
      <c r="L179">
        <f t="shared" si="9"/>
        <v>0</v>
      </c>
      <c r="M179">
        <f>IF(AND(B179&gt;Summary!$E$17,B179&lt;Summary!$E$18),1,0)</f>
        <v>0</v>
      </c>
      <c r="N179">
        <f>IF(M179=1,oneday(G178,G179,K179,L179,Summary!$E$13/2,Data!N178,Data!O178,Summary!$E$15,Summary!$E$14,Summary!$E$16,1),0)</f>
        <v>0</v>
      </c>
      <c r="O179" s="31">
        <f>IF(M179=1,oneday(G178,G179,K179,L179,Summary!$E$13/2,Data!N178,Data!O178,Summary!$E$15,Summary!$E$14,Summary!$E$16,2),0)</f>
        <v>0</v>
      </c>
      <c r="P179" s="31">
        <f t="shared" si="8"/>
        <v>0</v>
      </c>
      <c r="Q179" s="31">
        <f>IF(M179=1,oneday(G178,G179,K179,L179,Summary!$E$13/2,Data!N178,Data!O178,Summary!$E$15,Summary!$E$14,Summary!$E$16,3),0)</f>
        <v>0</v>
      </c>
    </row>
    <row r="180" spans="1:17" x14ac:dyDescent="0.25">
      <c r="A180" s="32">
        <f>VLOOKUP(B180,'Expiration Dates'!$C$40:$J$272,8)</f>
        <v>30638</v>
      </c>
      <c r="B180" s="1">
        <v>30634</v>
      </c>
      <c r="C180">
        <f t="shared" si="6"/>
        <v>180</v>
      </c>
      <c r="D180" s="27">
        <v>30.090000152587891</v>
      </c>
      <c r="E180" s="28">
        <v>30.219999313354492</v>
      </c>
      <c r="F180" s="28">
        <v>30.069999694824219</v>
      </c>
      <c r="G180" s="24">
        <v>30.149999618530273</v>
      </c>
      <c r="H180" s="13">
        <v>29.700000762939453</v>
      </c>
      <c r="I180" s="14">
        <v>29.819999694824219</v>
      </c>
      <c r="J180" s="14">
        <v>29.670000076293945</v>
      </c>
      <c r="K180" s="24">
        <v>29.719999313354492</v>
      </c>
      <c r="L180">
        <f t="shared" si="9"/>
        <v>0</v>
      </c>
      <c r="M180">
        <f>IF(AND(B180&gt;Summary!$E$17,B180&lt;Summary!$E$18),1,0)</f>
        <v>0</v>
      </c>
      <c r="N180">
        <f>IF(M180=1,oneday(G179,G180,K180,L180,Summary!$E$13/2,Data!N179,Data!O179,Summary!$E$15,Summary!$E$14,Summary!$E$16,1),0)</f>
        <v>0</v>
      </c>
      <c r="O180" s="31">
        <f>IF(M180=1,oneday(G179,G180,K180,L180,Summary!$E$13/2,Data!N179,Data!O179,Summary!$E$15,Summary!$E$14,Summary!$E$16,2),0)</f>
        <v>0</v>
      </c>
      <c r="P180" s="31">
        <f t="shared" si="8"/>
        <v>0</v>
      </c>
      <c r="Q180" s="31">
        <f>IF(M180=1,oneday(G179,G180,K180,L180,Summary!$E$13/2,Data!N179,Data!O179,Summary!$E$15,Summary!$E$14,Summary!$E$16,3),0)</f>
        <v>0</v>
      </c>
    </row>
    <row r="181" spans="1:17" x14ac:dyDescent="0.25">
      <c r="A181" s="32">
        <f>VLOOKUP(B181,'Expiration Dates'!$C$40:$J$272,8)</f>
        <v>30638</v>
      </c>
      <c r="B181" s="1">
        <v>30635</v>
      </c>
      <c r="C181">
        <f t="shared" si="6"/>
        <v>181</v>
      </c>
      <c r="D181" s="27">
        <v>30.100000381469727</v>
      </c>
      <c r="E181" s="28">
        <v>30.25</v>
      </c>
      <c r="F181" s="28">
        <v>30.079999923706055</v>
      </c>
      <c r="G181" s="24">
        <v>30.170000076293945</v>
      </c>
      <c r="H181" s="13">
        <v>29.649999618530273</v>
      </c>
      <c r="I181" s="14">
        <v>29.729999542236328</v>
      </c>
      <c r="J181" s="14">
        <v>29.590000152587891</v>
      </c>
      <c r="K181" s="24">
        <v>29.700000762939453</v>
      </c>
      <c r="L181">
        <f t="shared" si="9"/>
        <v>0</v>
      </c>
      <c r="M181">
        <f>IF(AND(B181&gt;Summary!$E$17,B181&lt;Summary!$E$18),1,0)</f>
        <v>0</v>
      </c>
      <c r="N181">
        <f>IF(M181=1,oneday(G180,G181,K181,L181,Summary!$E$13/2,Data!N180,Data!O180,Summary!$E$15,Summary!$E$14,Summary!$E$16,1),0)</f>
        <v>0</v>
      </c>
      <c r="O181" s="31">
        <f>IF(M181=1,oneday(G180,G181,K181,L181,Summary!$E$13/2,Data!N180,Data!O180,Summary!$E$15,Summary!$E$14,Summary!$E$16,2),0)</f>
        <v>0</v>
      </c>
      <c r="P181" s="31">
        <f t="shared" si="8"/>
        <v>0</v>
      </c>
      <c r="Q181" s="31">
        <f>IF(M181=1,oneday(G180,G181,K181,L181,Summary!$E$13/2,Data!N180,Data!O180,Summary!$E$15,Summary!$E$14,Summary!$E$16,3),0)</f>
        <v>0</v>
      </c>
    </row>
    <row r="182" spans="1:17" x14ac:dyDescent="0.25">
      <c r="A182" s="32">
        <f>VLOOKUP(B182,'Expiration Dates'!$C$40:$J$272,8)</f>
        <v>30638</v>
      </c>
      <c r="B182" s="1">
        <v>30636</v>
      </c>
      <c r="C182">
        <f t="shared" si="6"/>
        <v>182</v>
      </c>
      <c r="D182" s="27">
        <v>30.200000762939453</v>
      </c>
      <c r="E182" s="28">
        <v>30.270000457763672</v>
      </c>
      <c r="F182" s="28">
        <v>29.920000076293945</v>
      </c>
      <c r="G182" s="24">
        <v>29.950000762939453</v>
      </c>
      <c r="H182" s="13">
        <v>29.75</v>
      </c>
      <c r="I182" s="14">
        <v>29.829999923706055</v>
      </c>
      <c r="J182" s="14">
        <v>29.350000381469727</v>
      </c>
      <c r="K182" s="24">
        <v>29.389999389648438</v>
      </c>
      <c r="L182">
        <f t="shared" si="9"/>
        <v>0</v>
      </c>
      <c r="M182">
        <f>IF(AND(B182&gt;Summary!$E$17,B182&lt;Summary!$E$18),1,0)</f>
        <v>0</v>
      </c>
      <c r="N182">
        <f>IF(M182=1,oneday(G181,G182,K182,L182,Summary!$E$13/2,Data!N181,Data!O181,Summary!$E$15,Summary!$E$14,Summary!$E$16,1),0)</f>
        <v>0</v>
      </c>
      <c r="O182" s="31">
        <f>IF(M182=1,oneday(G181,G182,K182,L182,Summary!$E$13/2,Data!N181,Data!O181,Summary!$E$15,Summary!$E$14,Summary!$E$16,2),0)</f>
        <v>0</v>
      </c>
      <c r="P182" s="31">
        <f t="shared" si="8"/>
        <v>0</v>
      </c>
      <c r="Q182" s="31">
        <f>IF(M182=1,oneday(G181,G182,K182,L182,Summary!$E$13/2,Data!N181,Data!O181,Summary!$E$15,Summary!$E$14,Summary!$E$16,3),0)</f>
        <v>0</v>
      </c>
    </row>
    <row r="183" spans="1:17" x14ac:dyDescent="0.25">
      <c r="A183" s="32">
        <f>VLOOKUP(B183,'Expiration Dates'!$C$40:$J$272,8)</f>
        <v>30638</v>
      </c>
      <c r="B183" s="1">
        <v>30637</v>
      </c>
      <c r="C183">
        <f t="shared" si="6"/>
        <v>183</v>
      </c>
      <c r="D183" s="27">
        <v>29.25</v>
      </c>
      <c r="E183" s="28">
        <v>29.25</v>
      </c>
      <c r="F183" s="28">
        <v>28.719999313354492</v>
      </c>
      <c r="G183" s="24">
        <v>28.950000762939453</v>
      </c>
      <c r="H183" s="13">
        <v>28.899999618530273</v>
      </c>
      <c r="I183" s="14">
        <v>28.899999618530273</v>
      </c>
      <c r="J183" s="14">
        <v>28.350000381469727</v>
      </c>
      <c r="K183" s="24">
        <v>28.649999618530273</v>
      </c>
      <c r="L183">
        <f t="shared" si="9"/>
        <v>0</v>
      </c>
      <c r="M183">
        <f>IF(AND(B183&gt;Summary!$E$17,B183&lt;Summary!$E$18),1,0)</f>
        <v>0</v>
      </c>
      <c r="N183">
        <f>IF(M183=1,oneday(G182,G183,K183,L183,Summary!$E$13/2,Data!N182,Data!O182,Summary!$E$15,Summary!$E$14,Summary!$E$16,1),0)</f>
        <v>0</v>
      </c>
      <c r="O183" s="31">
        <f>IF(M183=1,oneday(G182,G183,K183,L183,Summary!$E$13/2,Data!N182,Data!O182,Summary!$E$15,Summary!$E$14,Summary!$E$16,2),0)</f>
        <v>0</v>
      </c>
      <c r="P183" s="31">
        <f t="shared" si="8"/>
        <v>0</v>
      </c>
      <c r="Q183" s="31">
        <f>IF(M183=1,oneday(G182,G183,K183,L183,Summary!$E$13/2,Data!N182,Data!O182,Summary!$E$15,Summary!$E$14,Summary!$E$16,3),0)</f>
        <v>0</v>
      </c>
    </row>
    <row r="184" spans="1:17" x14ac:dyDescent="0.25">
      <c r="A184" s="32">
        <f>VLOOKUP(B184,'Expiration Dates'!$C$40:$J$272,8)</f>
        <v>30638</v>
      </c>
      <c r="B184" s="1">
        <v>30638</v>
      </c>
      <c r="C184">
        <f t="shared" si="6"/>
        <v>184</v>
      </c>
      <c r="D184" s="27">
        <v>29.200000762939453</v>
      </c>
      <c r="E184" s="28">
        <v>29.229999542236328</v>
      </c>
      <c r="F184" s="28">
        <v>28.840000152587891</v>
      </c>
      <c r="G184" s="24">
        <v>29.190000534057617</v>
      </c>
      <c r="H184" s="13">
        <v>28.899999618530273</v>
      </c>
      <c r="I184" s="14">
        <v>28.989999771118164</v>
      </c>
      <c r="J184" s="14">
        <v>28.5</v>
      </c>
      <c r="K184" s="24">
        <v>28.950000762939453</v>
      </c>
      <c r="L184">
        <f t="shared" si="9"/>
        <v>1</v>
      </c>
      <c r="M184">
        <f>IF(AND(B184&gt;Summary!$E$17,B184&lt;Summary!$E$18),1,0)</f>
        <v>0</v>
      </c>
      <c r="N184">
        <f>IF(M184=1,oneday(G183,G184,K184,L184,Summary!$E$13/2,Data!N183,Data!O183,Summary!$E$15,Summary!$E$14,Summary!$E$16,1),0)</f>
        <v>0</v>
      </c>
      <c r="O184" s="31">
        <f>IF(M184=1,oneday(G183,G184,K184,L184,Summary!$E$13/2,Data!N183,Data!O183,Summary!$E$15,Summary!$E$14,Summary!$E$16,2),0)</f>
        <v>0</v>
      </c>
      <c r="P184" s="31">
        <f t="shared" si="8"/>
        <v>0</v>
      </c>
      <c r="Q184" s="31">
        <f>IF(M184=1,oneday(G183,G184,K184,L184,Summary!$E$13/2,Data!N183,Data!O183,Summary!$E$15,Summary!$E$14,Summary!$E$16,3),0)</f>
        <v>0</v>
      </c>
    </row>
    <row r="185" spans="1:17" x14ac:dyDescent="0.25">
      <c r="A185" s="32">
        <f>VLOOKUP(B185,'Expiration Dates'!$C$40:$J$272,8)</f>
        <v>30638</v>
      </c>
      <c r="B185" s="1">
        <v>30641</v>
      </c>
      <c r="C185">
        <f t="shared" si="6"/>
        <v>185</v>
      </c>
      <c r="D185" s="27">
        <v>29.049999237060547</v>
      </c>
      <c r="E185" s="28">
        <v>29.260000228881836</v>
      </c>
      <c r="F185" s="28">
        <v>29.049999237060547</v>
      </c>
      <c r="G185" s="24">
        <v>29.139999389648438</v>
      </c>
      <c r="H185" s="13">
        <v>28.799999237060547</v>
      </c>
      <c r="I185" s="14">
        <v>29.079999923706055</v>
      </c>
      <c r="J185" s="14">
        <v>28.799999237060547</v>
      </c>
      <c r="K185" s="24">
        <v>28.950000762939453</v>
      </c>
      <c r="L185">
        <f t="shared" si="9"/>
        <v>0</v>
      </c>
      <c r="M185">
        <f>IF(AND(B185&gt;Summary!$E$17,B185&lt;Summary!$E$18),1,0)</f>
        <v>0</v>
      </c>
      <c r="N185">
        <f>IF(M185=1,oneday(G184,G185,K185,L185,Summary!$E$13/2,Data!N184,Data!O184,Summary!$E$15,Summary!$E$14,Summary!$E$16,1),0)</f>
        <v>0</v>
      </c>
      <c r="O185" s="31">
        <f>IF(M185=1,oneday(G184,G185,K185,L185,Summary!$E$13/2,Data!N184,Data!O184,Summary!$E$15,Summary!$E$14,Summary!$E$16,2),0)</f>
        <v>0</v>
      </c>
      <c r="P185" s="31">
        <f t="shared" si="8"/>
        <v>0</v>
      </c>
      <c r="Q185" s="31">
        <f>IF(M185=1,oneday(G184,G185,K185,L185,Summary!$E$13/2,Data!N184,Data!O184,Summary!$E$15,Summary!$E$14,Summary!$E$16,3),0)</f>
        <v>0</v>
      </c>
    </row>
    <row r="186" spans="1:17" x14ac:dyDescent="0.25">
      <c r="A186" s="32">
        <f>VLOOKUP(B186,'Expiration Dates'!$C$40:$J$272,8)</f>
        <v>30638</v>
      </c>
      <c r="B186" s="1">
        <v>30642</v>
      </c>
      <c r="C186">
        <f t="shared" si="6"/>
        <v>186</v>
      </c>
      <c r="D186" s="27">
        <v>29.129999160766602</v>
      </c>
      <c r="E186" s="28">
        <v>29.209999084472656</v>
      </c>
      <c r="F186" s="28">
        <v>29.030000686645508</v>
      </c>
      <c r="G186" s="24">
        <v>29.040000915527344</v>
      </c>
      <c r="H186" s="13">
        <v>28.940000534057617</v>
      </c>
      <c r="I186" s="14">
        <v>29.059999465942383</v>
      </c>
      <c r="J186" s="14">
        <v>28.809999465942383</v>
      </c>
      <c r="K186" s="24">
        <v>28.809999465942383</v>
      </c>
      <c r="L186">
        <f t="shared" si="9"/>
        <v>0</v>
      </c>
      <c r="M186">
        <f>IF(AND(B186&gt;Summary!$E$17,B186&lt;Summary!$E$18),1,0)</f>
        <v>0</v>
      </c>
      <c r="N186">
        <f>IF(M186=1,oneday(G185,G186,K186,L186,Summary!$E$13/2,Data!N185,Data!O185,Summary!$E$15,Summary!$E$14,Summary!$E$16,1),0)</f>
        <v>0</v>
      </c>
      <c r="O186" s="31">
        <f>IF(M186=1,oneday(G185,G186,K186,L186,Summary!$E$13/2,Data!N185,Data!O185,Summary!$E$15,Summary!$E$14,Summary!$E$16,2),0)</f>
        <v>0</v>
      </c>
      <c r="P186" s="31">
        <f t="shared" si="8"/>
        <v>0</v>
      </c>
      <c r="Q186" s="31">
        <f>IF(M186=1,oneday(G185,G186,K186,L186,Summary!$E$13/2,Data!N185,Data!O185,Summary!$E$15,Summary!$E$14,Summary!$E$16,3),0)</f>
        <v>0</v>
      </c>
    </row>
    <row r="187" spans="1:17" x14ac:dyDescent="0.25">
      <c r="A187" s="32">
        <f>VLOOKUP(B187,'Expiration Dates'!$C$40:$J$272,8)</f>
        <v>30638</v>
      </c>
      <c r="B187" s="1">
        <v>30643</v>
      </c>
      <c r="C187">
        <f t="shared" si="6"/>
        <v>187</v>
      </c>
      <c r="D187" s="27">
        <v>29.180000305175781</v>
      </c>
      <c r="E187" s="28">
        <v>29.280000686645508</v>
      </c>
      <c r="F187" s="28">
        <v>29.110000610351563</v>
      </c>
      <c r="G187" s="24">
        <v>29.190000534057617</v>
      </c>
      <c r="H187" s="13">
        <v>28.969999313354492</v>
      </c>
      <c r="I187" s="14">
        <v>29.059999465942383</v>
      </c>
      <c r="J187" s="14">
        <v>28.899999618530273</v>
      </c>
      <c r="K187" s="24">
        <v>28.959999084472656</v>
      </c>
      <c r="L187">
        <f t="shared" si="9"/>
        <v>0</v>
      </c>
      <c r="M187">
        <f>IF(AND(B187&gt;Summary!$E$17,B187&lt;Summary!$E$18),1,0)</f>
        <v>0</v>
      </c>
      <c r="N187">
        <f>IF(M187=1,oneday(G186,G187,K187,L187,Summary!$E$13/2,Data!N186,Data!O186,Summary!$E$15,Summary!$E$14,Summary!$E$16,1),0)</f>
        <v>0</v>
      </c>
      <c r="O187" s="31">
        <f>IF(M187=1,oneday(G186,G187,K187,L187,Summary!$E$13/2,Data!N186,Data!O186,Summary!$E$15,Summary!$E$14,Summary!$E$16,2),0)</f>
        <v>0</v>
      </c>
      <c r="P187" s="31">
        <f t="shared" si="8"/>
        <v>0</v>
      </c>
      <c r="Q187" s="31">
        <f>IF(M187=1,oneday(G186,G187,K187,L187,Summary!$E$13/2,Data!N186,Data!O186,Summary!$E$15,Summary!$E$14,Summary!$E$16,3),0)</f>
        <v>0</v>
      </c>
    </row>
    <row r="188" spans="1:17" x14ac:dyDescent="0.25">
      <c r="A188" s="32">
        <f>VLOOKUP(B188,'Expiration Dates'!$C$40:$J$272,8)</f>
        <v>30638</v>
      </c>
      <c r="B188" s="1">
        <v>30648</v>
      </c>
      <c r="C188">
        <f t="shared" si="6"/>
        <v>188</v>
      </c>
      <c r="D188" s="27">
        <v>29.450000762939453</v>
      </c>
      <c r="E188" s="28">
        <v>29.899999618530273</v>
      </c>
      <c r="F188" s="28">
        <v>29.430000305175781</v>
      </c>
      <c r="G188" s="24">
        <v>29.690000534057617</v>
      </c>
      <c r="H188" s="13">
        <v>29.209999084472656</v>
      </c>
      <c r="I188" s="14">
        <v>29.670000076293945</v>
      </c>
      <c r="J188" s="14">
        <v>29.209999084472656</v>
      </c>
      <c r="K188" s="24">
        <v>29.530000686645508</v>
      </c>
      <c r="L188">
        <f t="shared" si="9"/>
        <v>0</v>
      </c>
      <c r="M188">
        <f>IF(AND(B188&gt;Summary!$E$17,B188&lt;Summary!$E$18),1,0)</f>
        <v>0</v>
      </c>
      <c r="N188">
        <f>IF(M188=1,oneday(G187,G188,K188,L188,Summary!$E$13/2,Data!N187,Data!O187,Summary!$E$15,Summary!$E$14,Summary!$E$16,1),0)</f>
        <v>0</v>
      </c>
      <c r="O188" s="31">
        <f>IF(M188=1,oneday(G187,G188,K188,L188,Summary!$E$13/2,Data!N187,Data!O187,Summary!$E$15,Summary!$E$14,Summary!$E$16,2),0)</f>
        <v>0</v>
      </c>
      <c r="P188" s="31">
        <f t="shared" si="8"/>
        <v>0</v>
      </c>
      <c r="Q188" s="31">
        <f>IF(M188=1,oneday(G187,G188,K188,L188,Summary!$E$13/2,Data!N187,Data!O187,Summary!$E$15,Summary!$E$14,Summary!$E$16,3),0)</f>
        <v>0</v>
      </c>
    </row>
    <row r="189" spans="1:17" x14ac:dyDescent="0.25">
      <c r="A189" s="32">
        <f>VLOOKUP(B189,'Expiration Dates'!$C$40:$J$272,8)</f>
        <v>30638</v>
      </c>
      <c r="B189" s="1">
        <v>30649</v>
      </c>
      <c r="C189">
        <f t="shared" si="6"/>
        <v>189</v>
      </c>
      <c r="D189" s="27">
        <v>29.649999618530273</v>
      </c>
      <c r="E189" s="28">
        <v>29.700000762939453</v>
      </c>
      <c r="F189" s="28">
        <v>29.329999923706055</v>
      </c>
      <c r="G189" s="24">
        <v>29.389999389648438</v>
      </c>
      <c r="H189" s="13">
        <v>29.5</v>
      </c>
      <c r="I189" s="14">
        <v>29.530000686645508</v>
      </c>
      <c r="J189" s="14">
        <v>29.079999923706055</v>
      </c>
      <c r="K189" s="24">
        <v>29.129999160766602</v>
      </c>
      <c r="L189">
        <f t="shared" si="9"/>
        <v>0</v>
      </c>
      <c r="M189">
        <f>IF(AND(B189&gt;Summary!$E$17,B189&lt;Summary!$E$18),1,0)</f>
        <v>0</v>
      </c>
      <c r="N189">
        <f>IF(M189=1,oneday(G188,G189,K189,L189,Summary!$E$13/2,Data!N188,Data!O188,Summary!$E$15,Summary!$E$14,Summary!$E$16,1),0)</f>
        <v>0</v>
      </c>
      <c r="O189" s="31">
        <f>IF(M189=1,oneday(G188,G189,K189,L189,Summary!$E$13/2,Data!N188,Data!O188,Summary!$E$15,Summary!$E$14,Summary!$E$16,2),0)</f>
        <v>0</v>
      </c>
      <c r="P189" s="31">
        <f t="shared" si="8"/>
        <v>0</v>
      </c>
      <c r="Q189" s="31">
        <f>IF(M189=1,oneday(G188,G189,K189,L189,Summary!$E$13/2,Data!N188,Data!O188,Summary!$E$15,Summary!$E$14,Summary!$E$16,3),0)</f>
        <v>0</v>
      </c>
    </row>
    <row r="190" spans="1:17" x14ac:dyDescent="0.25">
      <c r="A190" s="32">
        <f>VLOOKUP(B190,'Expiration Dates'!$C$40:$J$272,8)</f>
        <v>30638</v>
      </c>
      <c r="B190" s="1">
        <v>30650</v>
      </c>
      <c r="C190">
        <f t="shared" si="6"/>
        <v>190</v>
      </c>
      <c r="D190" s="27">
        <v>29.370000839233398</v>
      </c>
      <c r="E190" s="28">
        <v>29.440000534057617</v>
      </c>
      <c r="F190" s="28">
        <v>29.110000610351563</v>
      </c>
      <c r="G190" s="24">
        <v>29.229999542236328</v>
      </c>
      <c r="H190" s="13">
        <v>29.100000381469727</v>
      </c>
      <c r="I190" s="14">
        <v>29.170000076293945</v>
      </c>
      <c r="J190" s="14">
        <v>28.770000457763672</v>
      </c>
      <c r="K190" s="24">
        <v>28.909999847412109</v>
      </c>
      <c r="L190">
        <f t="shared" si="9"/>
        <v>0</v>
      </c>
      <c r="M190">
        <f>IF(AND(B190&gt;Summary!$E$17,B190&lt;Summary!$E$18),1,0)</f>
        <v>0</v>
      </c>
      <c r="N190">
        <f>IF(M190=1,oneday(G189,G190,K190,L190,Summary!$E$13/2,Data!N189,Data!O189,Summary!$E$15,Summary!$E$14,Summary!$E$16,1),0)</f>
        <v>0</v>
      </c>
      <c r="O190" s="31">
        <f>IF(M190=1,oneday(G189,G190,K190,L190,Summary!$E$13/2,Data!N189,Data!O189,Summary!$E$15,Summary!$E$14,Summary!$E$16,2),0)</f>
        <v>0</v>
      </c>
      <c r="P190" s="31">
        <f t="shared" si="8"/>
        <v>0</v>
      </c>
      <c r="Q190" s="31">
        <f>IF(M190=1,oneday(G189,G190,K190,L190,Summary!$E$13/2,Data!N189,Data!O189,Summary!$E$15,Summary!$E$14,Summary!$E$16,3),0)</f>
        <v>0</v>
      </c>
    </row>
    <row r="191" spans="1:17" x14ac:dyDescent="0.25">
      <c r="A191" s="32">
        <f>VLOOKUP(B191,'Expiration Dates'!$C$40:$J$272,8)</f>
        <v>30670</v>
      </c>
      <c r="B191" s="1">
        <v>30651</v>
      </c>
      <c r="C191">
        <f t="shared" si="6"/>
        <v>191</v>
      </c>
      <c r="D191" s="27">
        <v>29.25</v>
      </c>
      <c r="E191" s="28">
        <v>29.379999160766602</v>
      </c>
      <c r="F191" s="28">
        <v>29.25</v>
      </c>
      <c r="G191" s="24">
        <v>29.280000686645508</v>
      </c>
      <c r="H191" s="13">
        <v>28.979999542236328</v>
      </c>
      <c r="I191" s="14">
        <v>29.069999694824219</v>
      </c>
      <c r="J191" s="14">
        <v>28.959999084472656</v>
      </c>
      <c r="K191" s="24">
        <v>29</v>
      </c>
      <c r="L191">
        <f t="shared" si="9"/>
        <v>0</v>
      </c>
      <c r="M191">
        <f>IF(AND(B191&gt;Summary!$E$17,B191&lt;Summary!$E$18),1,0)</f>
        <v>0</v>
      </c>
      <c r="N191">
        <f>IF(M191=1,oneday(G190,G191,K191,L191,Summary!$E$13/2,Data!N190,Data!O190,Summary!$E$15,Summary!$E$14,Summary!$E$16,1),0)</f>
        <v>0</v>
      </c>
      <c r="O191" s="31">
        <f>IF(M191=1,oneday(G190,G191,K191,L191,Summary!$E$13/2,Data!N190,Data!O190,Summary!$E$15,Summary!$E$14,Summary!$E$16,2),0)</f>
        <v>0</v>
      </c>
      <c r="P191" s="31">
        <f t="shared" si="8"/>
        <v>0</v>
      </c>
      <c r="Q191" s="31">
        <f>IF(M191=1,oneday(G190,G191,K191,L191,Summary!$E$13/2,Data!N190,Data!O190,Summary!$E$15,Summary!$E$14,Summary!$E$16,3),0)</f>
        <v>0</v>
      </c>
    </row>
    <row r="192" spans="1:17" x14ac:dyDescent="0.25">
      <c r="A192" s="32">
        <f>VLOOKUP(B192,'Expiration Dates'!$C$40:$J$272,8)</f>
        <v>30670</v>
      </c>
      <c r="B192" s="1">
        <v>30652</v>
      </c>
      <c r="C192">
        <f t="shared" si="6"/>
        <v>192</v>
      </c>
      <c r="D192" s="27">
        <v>29.350000381469727</v>
      </c>
      <c r="E192" s="28">
        <v>29.420000076293945</v>
      </c>
      <c r="F192" s="28">
        <v>29.260000228881836</v>
      </c>
      <c r="G192" s="24">
        <v>29.379999160766602</v>
      </c>
      <c r="H192" s="13">
        <v>29.079999923706055</v>
      </c>
      <c r="I192" s="14">
        <v>29.139999389648438</v>
      </c>
      <c r="J192" s="14">
        <v>28.959999084472656</v>
      </c>
      <c r="K192" s="24">
        <v>29.069999694824219</v>
      </c>
      <c r="L192">
        <f t="shared" si="9"/>
        <v>0</v>
      </c>
      <c r="M192">
        <f>IF(AND(B192&gt;Summary!$E$17,B192&lt;Summary!$E$18),1,0)</f>
        <v>0</v>
      </c>
      <c r="N192">
        <f>IF(M192=1,oneday(G191,G192,K192,L192,Summary!$E$13/2,Data!N191,Data!O191,Summary!$E$15,Summary!$E$14,Summary!$E$16,1),0)</f>
        <v>0</v>
      </c>
      <c r="O192" s="31">
        <f>IF(M192=1,oneday(G191,G192,K192,L192,Summary!$E$13/2,Data!N191,Data!O191,Summary!$E$15,Summary!$E$14,Summary!$E$16,2),0)</f>
        <v>0</v>
      </c>
      <c r="P192" s="31">
        <f t="shared" si="8"/>
        <v>0</v>
      </c>
      <c r="Q192" s="31">
        <f>IF(M192=1,oneday(G191,G192,K192,L192,Summary!$E$13/2,Data!N191,Data!O191,Summary!$E$15,Summary!$E$14,Summary!$E$16,3),0)</f>
        <v>0</v>
      </c>
    </row>
    <row r="193" spans="1:17" x14ac:dyDescent="0.25">
      <c r="A193" s="32">
        <f>VLOOKUP(B193,'Expiration Dates'!$C$40:$J$272,8)</f>
        <v>30670</v>
      </c>
      <c r="B193" s="1">
        <v>30655</v>
      </c>
      <c r="C193">
        <f t="shared" si="6"/>
        <v>193</v>
      </c>
      <c r="D193" s="27">
        <v>29.399999618530273</v>
      </c>
      <c r="E193" s="28">
        <v>29.399999618530273</v>
      </c>
      <c r="F193" s="28">
        <v>29.270000457763672</v>
      </c>
      <c r="G193" s="24">
        <v>29.299999237060547</v>
      </c>
      <c r="H193" s="13">
        <v>29.120000839233398</v>
      </c>
      <c r="I193" s="14">
        <v>29.120000839233398</v>
      </c>
      <c r="J193" s="14">
        <v>28.950000762939453</v>
      </c>
      <c r="K193" s="24">
        <v>28.950000762939453</v>
      </c>
      <c r="L193">
        <f t="shared" si="9"/>
        <v>0</v>
      </c>
      <c r="M193">
        <f>IF(AND(B193&gt;Summary!$E$17,B193&lt;Summary!$E$18),1,0)</f>
        <v>0</v>
      </c>
      <c r="N193">
        <f>IF(M193=1,oneday(G192,G193,K193,L193,Summary!$E$13/2,Data!N192,Data!O192,Summary!$E$15,Summary!$E$14,Summary!$E$16,1),0)</f>
        <v>0</v>
      </c>
      <c r="O193" s="31">
        <f>IF(M193=1,oneday(G192,G193,K193,L193,Summary!$E$13/2,Data!N192,Data!O192,Summary!$E$15,Summary!$E$14,Summary!$E$16,2),0)</f>
        <v>0</v>
      </c>
      <c r="P193" s="31">
        <f t="shared" si="8"/>
        <v>0</v>
      </c>
      <c r="Q193" s="31">
        <f>IF(M193=1,oneday(G192,G193,K193,L193,Summary!$E$13/2,Data!N192,Data!O192,Summary!$E$15,Summary!$E$14,Summary!$E$16,3),0)</f>
        <v>0</v>
      </c>
    </row>
    <row r="194" spans="1:17" x14ac:dyDescent="0.25">
      <c r="A194" s="32">
        <f>VLOOKUP(B194,'Expiration Dates'!$C$40:$J$272,8)</f>
        <v>30670</v>
      </c>
      <c r="B194" s="1">
        <v>30656</v>
      </c>
      <c r="C194">
        <f t="shared" si="6"/>
        <v>194</v>
      </c>
      <c r="D194" s="27">
        <v>29.219999313354492</v>
      </c>
      <c r="E194" s="28">
        <v>29.319999694824219</v>
      </c>
      <c r="F194" s="28">
        <v>29.129999160766602</v>
      </c>
      <c r="G194" s="24">
        <v>29.290000915527344</v>
      </c>
      <c r="H194" s="13">
        <v>28.829999923706055</v>
      </c>
      <c r="I194" s="14">
        <v>28.930000305175781</v>
      </c>
      <c r="J194" s="14">
        <v>28.770000457763672</v>
      </c>
      <c r="K194" s="24">
        <v>28.860000610351563</v>
      </c>
      <c r="L194">
        <f t="shared" si="9"/>
        <v>0</v>
      </c>
      <c r="M194">
        <f>IF(AND(B194&gt;Summary!$E$17,B194&lt;Summary!$E$18),1,0)</f>
        <v>0</v>
      </c>
      <c r="N194">
        <f>IF(M194=1,oneday(G193,G194,K194,L194,Summary!$E$13/2,Data!N193,Data!O193,Summary!$E$15,Summary!$E$14,Summary!$E$16,1),0)</f>
        <v>0</v>
      </c>
      <c r="O194" s="31">
        <f>IF(M194=1,oneday(G193,G194,K194,L194,Summary!$E$13/2,Data!N193,Data!O193,Summary!$E$15,Summary!$E$14,Summary!$E$16,2),0)</f>
        <v>0</v>
      </c>
      <c r="P194" s="31">
        <f t="shared" si="8"/>
        <v>0</v>
      </c>
      <c r="Q194" s="31">
        <f>IF(M194=1,oneday(G193,G194,K194,L194,Summary!$E$13/2,Data!N193,Data!O193,Summary!$E$15,Summary!$E$14,Summary!$E$16,3),0)</f>
        <v>0</v>
      </c>
    </row>
    <row r="195" spans="1:17" x14ac:dyDescent="0.25">
      <c r="A195" s="32">
        <f>VLOOKUP(B195,'Expiration Dates'!$C$40:$J$272,8)</f>
        <v>30670</v>
      </c>
      <c r="B195" s="1">
        <v>30657</v>
      </c>
      <c r="C195">
        <f t="shared" si="6"/>
        <v>195</v>
      </c>
      <c r="D195" s="27">
        <v>29.100000381469727</v>
      </c>
      <c r="E195" s="28">
        <v>29.149999618530273</v>
      </c>
      <c r="F195" s="28">
        <v>29</v>
      </c>
      <c r="G195" s="24">
        <v>29.059999465942383</v>
      </c>
      <c r="H195" s="13">
        <v>28.629999160766602</v>
      </c>
      <c r="I195" s="14">
        <v>28.729999542236328</v>
      </c>
      <c r="J195" s="14">
        <v>28.5</v>
      </c>
      <c r="K195" s="24">
        <v>28.639999389648438</v>
      </c>
      <c r="L195">
        <f t="shared" si="9"/>
        <v>0</v>
      </c>
      <c r="M195">
        <f>IF(AND(B195&gt;Summary!$E$17,B195&lt;Summary!$E$18),1,0)</f>
        <v>0</v>
      </c>
      <c r="N195">
        <f>IF(M195=1,oneday(G194,G195,K195,L195,Summary!$E$13/2,Data!N194,Data!O194,Summary!$E$15,Summary!$E$14,Summary!$E$16,1),0)</f>
        <v>0</v>
      </c>
      <c r="O195" s="31">
        <f>IF(M195=1,oneday(G194,G195,K195,L195,Summary!$E$13/2,Data!N194,Data!O194,Summary!$E$15,Summary!$E$14,Summary!$E$16,2),0)</f>
        <v>0</v>
      </c>
      <c r="P195" s="31">
        <f t="shared" si="8"/>
        <v>0</v>
      </c>
      <c r="Q195" s="31">
        <f>IF(M195=1,oneday(G194,G195,K195,L195,Summary!$E$13/2,Data!N194,Data!O194,Summary!$E$15,Summary!$E$14,Summary!$E$16,3),0)</f>
        <v>0</v>
      </c>
    </row>
    <row r="196" spans="1:17" x14ac:dyDescent="0.25">
      <c r="A196" s="32">
        <f>VLOOKUP(B196,'Expiration Dates'!$C$40:$J$272,8)</f>
        <v>30670</v>
      </c>
      <c r="B196" s="1">
        <v>30658</v>
      </c>
      <c r="C196">
        <f t="shared" si="6"/>
        <v>196</v>
      </c>
      <c r="D196" s="27">
        <v>29.059999465942383</v>
      </c>
      <c r="E196" s="28">
        <v>29.350000381469727</v>
      </c>
      <c r="F196" s="28">
        <v>29.059999465942383</v>
      </c>
      <c r="G196" s="24">
        <v>29.270000457763672</v>
      </c>
      <c r="H196" s="13">
        <v>28.700000762939453</v>
      </c>
      <c r="I196" s="14">
        <v>29</v>
      </c>
      <c r="J196" s="14">
        <v>28.700000762939453</v>
      </c>
      <c r="K196" s="24">
        <v>28.950000762939453</v>
      </c>
      <c r="L196">
        <f t="shared" si="9"/>
        <v>0</v>
      </c>
      <c r="M196">
        <f>IF(AND(B196&gt;Summary!$E$17,B196&lt;Summary!$E$18),1,0)</f>
        <v>0</v>
      </c>
      <c r="N196">
        <f>IF(M196=1,oneday(G195,G196,K196,L196,Summary!$E$13/2,Data!N195,Data!O195,Summary!$E$15,Summary!$E$14,Summary!$E$16,1),0)</f>
        <v>0</v>
      </c>
      <c r="O196" s="31">
        <f>IF(M196=1,oneday(G195,G196,K196,L196,Summary!$E$13/2,Data!N195,Data!O195,Summary!$E$15,Summary!$E$14,Summary!$E$16,2),0)</f>
        <v>0</v>
      </c>
      <c r="P196" s="31">
        <f t="shared" si="8"/>
        <v>0</v>
      </c>
      <c r="Q196" s="31">
        <f>IF(M196=1,oneday(G195,G196,K196,L196,Summary!$E$13/2,Data!N195,Data!O195,Summary!$E$15,Summary!$E$14,Summary!$E$16,3),0)</f>
        <v>0</v>
      </c>
    </row>
    <row r="197" spans="1:17" x14ac:dyDescent="0.25">
      <c r="A197" s="32">
        <f>VLOOKUP(B197,'Expiration Dates'!$C$40:$J$272,8)</f>
        <v>30670</v>
      </c>
      <c r="B197" s="1">
        <v>30659</v>
      </c>
      <c r="C197">
        <f t="shared" si="6"/>
        <v>197</v>
      </c>
      <c r="D197" s="27">
        <v>29.229999542236328</v>
      </c>
      <c r="E197" s="28">
        <v>29.350000381469727</v>
      </c>
      <c r="F197" s="28">
        <v>29.229999542236328</v>
      </c>
      <c r="G197" s="24">
        <v>29.309999465942383</v>
      </c>
      <c r="H197" s="13">
        <v>28.879999160766602</v>
      </c>
      <c r="I197" s="14">
        <v>29</v>
      </c>
      <c r="J197" s="14">
        <v>28.879999160766602</v>
      </c>
      <c r="K197" s="24">
        <v>28.930000305175781</v>
      </c>
      <c r="L197">
        <f t="shared" si="9"/>
        <v>0</v>
      </c>
      <c r="M197">
        <f>IF(AND(B197&gt;Summary!$E$17,B197&lt;Summary!$E$18),1,0)</f>
        <v>0</v>
      </c>
      <c r="N197">
        <f>IF(M197=1,oneday(G196,G197,K197,L197,Summary!$E$13/2,Data!N196,Data!O196,Summary!$E$15,Summary!$E$14,Summary!$E$16,1),0)</f>
        <v>0</v>
      </c>
      <c r="O197" s="31">
        <f>IF(M197=1,oneday(G196,G197,K197,L197,Summary!$E$13/2,Data!N196,Data!O196,Summary!$E$15,Summary!$E$14,Summary!$E$16,2),0)</f>
        <v>0</v>
      </c>
      <c r="P197" s="31">
        <f t="shared" si="8"/>
        <v>0</v>
      </c>
      <c r="Q197" s="31">
        <f>IF(M197=1,oneday(G196,G197,K197,L197,Summary!$E$13/2,Data!N196,Data!O196,Summary!$E$15,Summary!$E$14,Summary!$E$16,3),0)</f>
        <v>0</v>
      </c>
    </row>
    <row r="198" spans="1:17" x14ac:dyDescent="0.25">
      <c r="A198" s="32">
        <f>VLOOKUP(B198,'Expiration Dates'!$C$40:$J$272,8)</f>
        <v>30670</v>
      </c>
      <c r="B198" s="1">
        <v>30662</v>
      </c>
      <c r="C198">
        <f t="shared" si="6"/>
        <v>198</v>
      </c>
      <c r="D198" s="27">
        <v>29.379999160766602</v>
      </c>
      <c r="E198" s="28">
        <v>29.5</v>
      </c>
      <c r="F198" s="28">
        <v>29.260000228881836</v>
      </c>
      <c r="G198" s="24">
        <v>29.270000457763672</v>
      </c>
      <c r="H198" s="13">
        <v>29.030000686645508</v>
      </c>
      <c r="I198" s="14">
        <v>29.149999618530273</v>
      </c>
      <c r="J198" s="14">
        <v>28.920000076293945</v>
      </c>
      <c r="K198" s="24">
        <v>28.979999542236328</v>
      </c>
      <c r="L198">
        <f t="shared" si="9"/>
        <v>0</v>
      </c>
      <c r="M198">
        <f>IF(AND(B198&gt;Summary!$E$17,B198&lt;Summary!$E$18),1,0)</f>
        <v>0</v>
      </c>
      <c r="N198">
        <f>IF(M198=1,oneday(G197,G198,K198,L198,Summary!$E$13/2,Data!N197,Data!O197,Summary!$E$15,Summary!$E$14,Summary!$E$16,1),0)</f>
        <v>0</v>
      </c>
      <c r="O198" s="31">
        <f>IF(M198=1,oneday(G197,G198,K198,L198,Summary!$E$13/2,Data!N197,Data!O197,Summary!$E$15,Summary!$E$14,Summary!$E$16,2),0)</f>
        <v>0</v>
      </c>
      <c r="P198" s="31">
        <f t="shared" si="8"/>
        <v>0</v>
      </c>
      <c r="Q198" s="31">
        <f>IF(M198=1,oneday(G197,G198,K198,L198,Summary!$E$13/2,Data!N197,Data!O197,Summary!$E$15,Summary!$E$14,Summary!$E$16,3),0)</f>
        <v>0</v>
      </c>
    </row>
    <row r="199" spans="1:17" x14ac:dyDescent="0.25">
      <c r="A199" s="32">
        <f>VLOOKUP(B199,'Expiration Dates'!$C$40:$J$272,8)</f>
        <v>30670</v>
      </c>
      <c r="B199" s="1">
        <v>30663</v>
      </c>
      <c r="C199">
        <f t="shared" si="6"/>
        <v>199</v>
      </c>
      <c r="D199" s="27">
        <v>29.299999237060547</v>
      </c>
      <c r="E199" s="28">
        <v>29.299999237060547</v>
      </c>
      <c r="F199" s="28">
        <v>29.200000762939453</v>
      </c>
      <c r="G199" s="24">
        <v>29.209999084472656</v>
      </c>
      <c r="H199" s="13">
        <v>28.959999084472656</v>
      </c>
      <c r="I199" s="14">
        <v>28.969999313354492</v>
      </c>
      <c r="J199" s="14">
        <v>28.799999237060547</v>
      </c>
      <c r="K199" s="24">
        <v>28.850000381469727</v>
      </c>
      <c r="L199">
        <f t="shared" si="9"/>
        <v>0</v>
      </c>
      <c r="M199">
        <f>IF(AND(B199&gt;Summary!$E$17,B199&lt;Summary!$E$18),1,0)</f>
        <v>0</v>
      </c>
      <c r="N199">
        <f>IF(M199=1,oneday(G198,G199,K199,L199,Summary!$E$13/2,Data!N198,Data!O198,Summary!$E$15,Summary!$E$14,Summary!$E$16,1),0)</f>
        <v>0</v>
      </c>
      <c r="O199" s="31">
        <f>IF(M199=1,oneday(G198,G199,K199,L199,Summary!$E$13/2,Data!N198,Data!O198,Summary!$E$15,Summary!$E$14,Summary!$E$16,2),0)</f>
        <v>0</v>
      </c>
      <c r="P199" s="31">
        <f t="shared" si="8"/>
        <v>0</v>
      </c>
      <c r="Q199" s="31">
        <f>IF(M199=1,oneday(G198,G199,K199,L199,Summary!$E$13/2,Data!N198,Data!O198,Summary!$E$15,Summary!$E$14,Summary!$E$16,3),0)</f>
        <v>0</v>
      </c>
    </row>
    <row r="200" spans="1:17" x14ac:dyDescent="0.25">
      <c r="A200" s="32">
        <f>VLOOKUP(B200,'Expiration Dates'!$C$40:$J$272,8)</f>
        <v>30670</v>
      </c>
      <c r="B200" s="1">
        <v>30664</v>
      </c>
      <c r="C200">
        <f t="shared" si="6"/>
        <v>200</v>
      </c>
      <c r="D200" s="27">
        <v>29.200000762939453</v>
      </c>
      <c r="E200" s="28">
        <v>29.329999923706055</v>
      </c>
      <c r="F200" s="28">
        <v>29.139999389648438</v>
      </c>
      <c r="G200" s="24">
        <v>29.280000686645508</v>
      </c>
      <c r="H200" s="13">
        <v>28.780000686645508</v>
      </c>
      <c r="I200" s="14">
        <v>28.940000534057617</v>
      </c>
      <c r="J200" s="14">
        <v>28.729999542236328</v>
      </c>
      <c r="K200" s="24">
        <v>28.889999389648438</v>
      </c>
      <c r="L200">
        <f t="shared" si="9"/>
        <v>0</v>
      </c>
      <c r="M200">
        <f>IF(AND(B200&gt;Summary!$E$17,B200&lt;Summary!$E$18),1,0)</f>
        <v>0</v>
      </c>
      <c r="N200">
        <f>IF(M200=1,oneday(G199,G200,K200,L200,Summary!$E$13/2,Data!N199,Data!O199,Summary!$E$15,Summary!$E$14,Summary!$E$16,1),0)</f>
        <v>0</v>
      </c>
      <c r="O200" s="31">
        <f>IF(M200=1,oneday(G199,G200,K200,L200,Summary!$E$13/2,Data!N199,Data!O199,Summary!$E$15,Summary!$E$14,Summary!$E$16,2),0)</f>
        <v>0</v>
      </c>
      <c r="P200" s="31">
        <f t="shared" si="8"/>
        <v>0</v>
      </c>
      <c r="Q200" s="31">
        <f>IF(M200=1,oneday(G199,G200,K200,L200,Summary!$E$13/2,Data!N199,Data!O199,Summary!$E$15,Summary!$E$14,Summary!$E$16,3),0)</f>
        <v>0</v>
      </c>
    </row>
    <row r="201" spans="1:17" x14ac:dyDescent="0.25">
      <c r="A201" s="32">
        <f>VLOOKUP(B201,'Expiration Dates'!$C$40:$J$272,8)</f>
        <v>30670</v>
      </c>
      <c r="B201" s="1">
        <v>30665</v>
      </c>
      <c r="C201">
        <f t="shared" si="6"/>
        <v>201</v>
      </c>
      <c r="D201" s="27">
        <v>29.209999084472656</v>
      </c>
      <c r="E201" s="28">
        <v>29.229999542236328</v>
      </c>
      <c r="F201" s="28">
        <v>29.079999923706055</v>
      </c>
      <c r="G201" s="24">
        <v>29.110000610351563</v>
      </c>
      <c r="H201" s="13">
        <v>28.819999694824219</v>
      </c>
      <c r="I201" s="14">
        <v>28.829999923706055</v>
      </c>
      <c r="J201" s="14">
        <v>28.649999618530273</v>
      </c>
      <c r="K201" s="24">
        <v>28.649999618530273</v>
      </c>
      <c r="L201">
        <f t="shared" si="9"/>
        <v>0</v>
      </c>
      <c r="M201">
        <f>IF(AND(B201&gt;Summary!$E$17,B201&lt;Summary!$E$18),1,0)</f>
        <v>0</v>
      </c>
      <c r="N201">
        <f>IF(M201=1,oneday(G200,G201,K201,L201,Summary!$E$13/2,Data!N200,Data!O200,Summary!$E$15,Summary!$E$14,Summary!$E$16,1),0)</f>
        <v>0</v>
      </c>
      <c r="O201" s="31">
        <f>IF(M201=1,oneday(G200,G201,K201,L201,Summary!$E$13/2,Data!N200,Data!O200,Summary!$E$15,Summary!$E$14,Summary!$E$16,2),0)</f>
        <v>0</v>
      </c>
      <c r="P201" s="31">
        <f t="shared" si="8"/>
        <v>0</v>
      </c>
      <c r="Q201" s="31">
        <f>IF(M201=1,oneday(G200,G201,K201,L201,Summary!$E$13/2,Data!N200,Data!O200,Summary!$E$15,Summary!$E$14,Summary!$E$16,3),0)</f>
        <v>0</v>
      </c>
    </row>
    <row r="202" spans="1:17" x14ac:dyDescent="0.25">
      <c r="A202" s="32">
        <f>VLOOKUP(B202,'Expiration Dates'!$C$40:$J$272,8)</f>
        <v>30670</v>
      </c>
      <c r="B202" s="1">
        <v>30666</v>
      </c>
      <c r="C202">
        <f t="shared" si="6"/>
        <v>202</v>
      </c>
      <c r="D202" s="27">
        <v>29.129999160766602</v>
      </c>
      <c r="E202" s="28">
        <v>29.129999160766602</v>
      </c>
      <c r="F202" s="28">
        <v>28.569999694824219</v>
      </c>
      <c r="G202" s="24">
        <v>28.569999694824219</v>
      </c>
      <c r="H202" s="13">
        <v>28.680000305175781</v>
      </c>
      <c r="I202" s="14">
        <v>28.680000305175781</v>
      </c>
      <c r="J202" s="14">
        <v>28.149999618530273</v>
      </c>
      <c r="K202" s="24">
        <v>28.229999542236328</v>
      </c>
      <c r="L202">
        <f t="shared" si="9"/>
        <v>0</v>
      </c>
      <c r="M202">
        <f>IF(AND(B202&gt;Summary!$E$17,B202&lt;Summary!$E$18),1,0)</f>
        <v>0</v>
      </c>
      <c r="N202">
        <f>IF(M202=1,oneday(G201,G202,K202,L202,Summary!$E$13/2,Data!N201,Data!O201,Summary!$E$15,Summary!$E$14,Summary!$E$16,1),0)</f>
        <v>0</v>
      </c>
      <c r="O202" s="31">
        <f>IF(M202=1,oneday(G201,G202,K202,L202,Summary!$E$13/2,Data!N201,Data!O201,Summary!$E$15,Summary!$E$14,Summary!$E$16,2),0)</f>
        <v>0</v>
      </c>
      <c r="P202" s="31">
        <f t="shared" si="8"/>
        <v>0</v>
      </c>
      <c r="Q202" s="31">
        <f>IF(M202=1,oneday(G201,G202,K202,L202,Summary!$E$13/2,Data!N201,Data!O201,Summary!$E$15,Summary!$E$14,Summary!$E$16,3),0)</f>
        <v>0</v>
      </c>
    </row>
    <row r="203" spans="1:17" x14ac:dyDescent="0.25">
      <c r="A203" s="32">
        <f>VLOOKUP(B203,'Expiration Dates'!$C$40:$J$272,8)</f>
        <v>30670</v>
      </c>
      <c r="B203" s="1">
        <v>30669</v>
      </c>
      <c r="C203">
        <f t="shared" si="6"/>
        <v>203</v>
      </c>
      <c r="D203" s="27">
        <v>28.270000457763672</v>
      </c>
      <c r="E203" s="28">
        <v>28.420000076293945</v>
      </c>
      <c r="F203" s="28">
        <v>28.270000457763672</v>
      </c>
      <c r="G203" s="24">
        <v>28.379999160766602</v>
      </c>
      <c r="H203" s="13">
        <v>28</v>
      </c>
      <c r="I203" s="14">
        <v>28.129999160766602</v>
      </c>
      <c r="J203" s="14">
        <v>28</v>
      </c>
      <c r="K203" s="24">
        <v>28.120000839233398</v>
      </c>
      <c r="L203">
        <f t="shared" si="9"/>
        <v>0</v>
      </c>
      <c r="M203">
        <f>IF(AND(B203&gt;Summary!$E$17,B203&lt;Summary!$E$18),1,0)</f>
        <v>0</v>
      </c>
      <c r="N203">
        <f>IF(M203=1,oneday(G202,G203,K203,L203,Summary!$E$13/2,Data!N202,Data!O202,Summary!$E$15,Summary!$E$14,Summary!$E$16,1),0)</f>
        <v>0</v>
      </c>
      <c r="O203" s="31">
        <f>IF(M203=1,oneday(G202,G203,K203,L203,Summary!$E$13/2,Data!N202,Data!O202,Summary!$E$15,Summary!$E$14,Summary!$E$16,2),0)</f>
        <v>0</v>
      </c>
      <c r="P203" s="31">
        <f t="shared" si="8"/>
        <v>0</v>
      </c>
      <c r="Q203" s="31">
        <f>IF(M203=1,oneday(G202,G203,K203,L203,Summary!$E$13/2,Data!N202,Data!O202,Summary!$E$15,Summary!$E$14,Summary!$E$16,3),0)</f>
        <v>0</v>
      </c>
    </row>
    <row r="204" spans="1:17" x14ac:dyDescent="0.25">
      <c r="A204" s="32">
        <f>VLOOKUP(B204,'Expiration Dates'!$C$40:$J$272,8)</f>
        <v>30670</v>
      </c>
      <c r="B204" s="1">
        <v>30670</v>
      </c>
      <c r="C204">
        <f t="shared" si="6"/>
        <v>204</v>
      </c>
      <c r="D204" s="27">
        <v>28.469999313354492</v>
      </c>
      <c r="E204" s="28">
        <v>28.799999237060547</v>
      </c>
      <c r="F204" s="28">
        <v>28.450000762939453</v>
      </c>
      <c r="G204" s="24">
        <v>28.760000228881836</v>
      </c>
      <c r="H204" s="13">
        <v>28.190000534057617</v>
      </c>
      <c r="I204" s="14">
        <v>28.510000228881836</v>
      </c>
      <c r="J204" s="14">
        <v>28.170000076293945</v>
      </c>
      <c r="K204" s="24">
        <v>28.450000762939453</v>
      </c>
      <c r="L204">
        <f t="shared" si="9"/>
        <v>1</v>
      </c>
      <c r="M204">
        <f>IF(AND(B204&gt;Summary!$E$17,B204&lt;Summary!$E$18),1,0)</f>
        <v>0</v>
      </c>
      <c r="N204">
        <f>IF(M204=1,oneday(G203,G204,K204,L204,Summary!$E$13/2,Data!N203,Data!O203,Summary!$E$15,Summary!$E$14,Summary!$E$16,1),0)</f>
        <v>0</v>
      </c>
      <c r="O204" s="31">
        <f>IF(M204=1,oneday(G203,G204,K204,L204,Summary!$E$13/2,Data!N203,Data!O203,Summary!$E$15,Summary!$E$14,Summary!$E$16,2),0)</f>
        <v>0</v>
      </c>
      <c r="P204" s="31">
        <f t="shared" si="8"/>
        <v>0</v>
      </c>
      <c r="Q204" s="31">
        <f>IF(M204=1,oneday(G203,G204,K204,L204,Summary!$E$13/2,Data!N203,Data!O203,Summary!$E$15,Summary!$E$14,Summary!$E$16,3),0)</f>
        <v>0</v>
      </c>
    </row>
    <row r="205" spans="1:17" x14ac:dyDescent="0.25">
      <c r="A205" s="32">
        <f>VLOOKUP(B205,'Expiration Dates'!$C$40:$J$272,8)</f>
        <v>30670</v>
      </c>
      <c r="B205" s="1">
        <v>30671</v>
      </c>
      <c r="C205">
        <f t="shared" si="6"/>
        <v>205</v>
      </c>
      <c r="D205" s="27">
        <v>29</v>
      </c>
      <c r="E205" s="28">
        <v>29.299999237060547</v>
      </c>
      <c r="F205" s="28">
        <v>28.729999542236328</v>
      </c>
      <c r="G205" s="24">
        <v>28.879999160766602</v>
      </c>
      <c r="H205" s="13">
        <v>28.850000381469727</v>
      </c>
      <c r="I205" s="14">
        <v>28.950000762939453</v>
      </c>
      <c r="J205" s="14">
        <v>28.399999618530273</v>
      </c>
      <c r="K205" s="24">
        <v>28.549999237060547</v>
      </c>
      <c r="L205">
        <f t="shared" si="9"/>
        <v>0</v>
      </c>
      <c r="M205">
        <f>IF(AND(B205&gt;Summary!$E$17,B205&lt;Summary!$E$18),1,0)</f>
        <v>0</v>
      </c>
      <c r="N205">
        <f>IF(M205=1,oneday(G204,G205,K205,L205,Summary!$E$13/2,Data!N204,Data!O204,Summary!$E$15,Summary!$E$14,Summary!$E$16,1),0)</f>
        <v>0</v>
      </c>
      <c r="O205" s="31">
        <f>IF(M205=1,oneday(G204,G205,K205,L205,Summary!$E$13/2,Data!N204,Data!O204,Summary!$E$15,Summary!$E$14,Summary!$E$16,2),0)</f>
        <v>0</v>
      </c>
      <c r="P205" s="31">
        <f t="shared" si="8"/>
        <v>0</v>
      </c>
      <c r="Q205" s="31">
        <f>IF(M205=1,oneday(G204,G205,K205,L205,Summary!$E$13/2,Data!N204,Data!O204,Summary!$E$15,Summary!$E$14,Summary!$E$16,3),0)</f>
        <v>0</v>
      </c>
    </row>
    <row r="206" spans="1:17" x14ac:dyDescent="0.25">
      <c r="A206" s="32">
        <f>VLOOKUP(B206,'Expiration Dates'!$C$40:$J$272,8)</f>
        <v>30670</v>
      </c>
      <c r="B206" s="1">
        <v>30672</v>
      </c>
      <c r="C206">
        <f t="shared" si="6"/>
        <v>206</v>
      </c>
      <c r="D206" s="27">
        <v>28.930000305175781</v>
      </c>
      <c r="E206" s="28">
        <v>29.120000839233398</v>
      </c>
      <c r="F206" s="28">
        <v>28.760000228881836</v>
      </c>
      <c r="G206" s="24">
        <v>29.079999923706055</v>
      </c>
      <c r="H206" s="13">
        <v>28.649999618530273</v>
      </c>
      <c r="I206" s="14">
        <v>28.899999618530273</v>
      </c>
      <c r="J206" s="14">
        <v>28.510000228881836</v>
      </c>
      <c r="K206" s="24">
        <v>28.860000610351563</v>
      </c>
      <c r="L206">
        <f t="shared" si="9"/>
        <v>0</v>
      </c>
      <c r="M206">
        <f>IF(AND(B206&gt;Summary!$E$17,B206&lt;Summary!$E$18),1,0)</f>
        <v>0</v>
      </c>
      <c r="N206">
        <f>IF(M206=1,oneday(G205,G206,K206,L206,Summary!$E$13/2,Data!N205,Data!O205,Summary!$E$15,Summary!$E$14,Summary!$E$16,1),0)</f>
        <v>0</v>
      </c>
      <c r="O206" s="31">
        <f>IF(M206=1,oneday(G205,G206,K206,L206,Summary!$E$13/2,Data!N205,Data!O205,Summary!$E$15,Summary!$E$14,Summary!$E$16,2),0)</f>
        <v>0</v>
      </c>
      <c r="P206" s="31">
        <f t="shared" si="8"/>
        <v>0</v>
      </c>
      <c r="Q206" s="31">
        <f>IF(M206=1,oneday(G205,G206,K206,L206,Summary!$E$13/2,Data!N205,Data!O205,Summary!$E$15,Summary!$E$14,Summary!$E$16,3),0)</f>
        <v>0</v>
      </c>
    </row>
    <row r="207" spans="1:17" x14ac:dyDescent="0.25">
      <c r="A207" s="32">
        <f>VLOOKUP(B207,'Expiration Dates'!$C$40:$J$272,8)</f>
        <v>30670</v>
      </c>
      <c r="B207" s="1">
        <v>30673</v>
      </c>
      <c r="C207">
        <f t="shared" ref="C207:C270" si="10">ROW(B207)</f>
        <v>207</v>
      </c>
      <c r="D207" s="27">
        <v>29.149999618530273</v>
      </c>
      <c r="E207" s="28">
        <v>29.5</v>
      </c>
      <c r="F207" s="28">
        <v>29.149999618530273</v>
      </c>
      <c r="G207" s="24">
        <v>29.440000534057617</v>
      </c>
      <c r="H207" s="13">
        <v>28.930000305175781</v>
      </c>
      <c r="I207" s="14">
        <v>29.350000381469727</v>
      </c>
      <c r="J207" s="14">
        <v>28.930000305175781</v>
      </c>
      <c r="K207" s="24">
        <v>29.299999237060547</v>
      </c>
      <c r="L207">
        <f t="shared" si="9"/>
        <v>0</v>
      </c>
      <c r="M207">
        <f>IF(AND(B207&gt;Summary!$E$17,B207&lt;Summary!$E$18),1,0)</f>
        <v>0</v>
      </c>
      <c r="N207">
        <f>IF(M207=1,oneday(G206,G207,K207,L207,Summary!$E$13/2,Data!N206,Data!O206,Summary!$E$15,Summary!$E$14,Summary!$E$16,1),0)</f>
        <v>0</v>
      </c>
      <c r="O207" s="31">
        <f>IF(M207=1,oneday(G206,G207,K207,L207,Summary!$E$13/2,Data!N206,Data!O206,Summary!$E$15,Summary!$E$14,Summary!$E$16,2),0)</f>
        <v>0</v>
      </c>
      <c r="P207" s="31">
        <f t="shared" si="8"/>
        <v>0</v>
      </c>
      <c r="Q207" s="31">
        <f>IF(M207=1,oneday(G206,G207,K207,L207,Summary!$E$13/2,Data!N206,Data!O206,Summary!$E$15,Summary!$E$14,Summary!$E$16,3),0)</f>
        <v>0</v>
      </c>
    </row>
    <row r="208" spans="1:17" x14ac:dyDescent="0.25">
      <c r="A208" s="32">
        <f>VLOOKUP(B208,'Expiration Dates'!$C$40:$J$272,8)</f>
        <v>30670</v>
      </c>
      <c r="B208" s="1">
        <v>30677</v>
      </c>
      <c r="C208">
        <f t="shared" si="10"/>
        <v>208</v>
      </c>
      <c r="D208" s="27">
        <v>29.590000152587891</v>
      </c>
      <c r="E208" s="28">
        <v>30.170000076293945</v>
      </c>
      <c r="F208" s="28">
        <v>29.590000152587891</v>
      </c>
      <c r="G208" s="24">
        <v>29.850000381469727</v>
      </c>
      <c r="H208" s="13">
        <v>29.459999084472656</v>
      </c>
      <c r="I208" s="14">
        <v>30</v>
      </c>
      <c r="J208" s="14">
        <v>29.459999084472656</v>
      </c>
      <c r="K208" s="24">
        <v>29.719999313354492</v>
      </c>
      <c r="L208">
        <f t="shared" si="9"/>
        <v>0</v>
      </c>
      <c r="M208">
        <f>IF(AND(B208&gt;Summary!$E$17,B208&lt;Summary!$E$18),1,0)</f>
        <v>0</v>
      </c>
      <c r="N208">
        <f>IF(M208=1,oneday(G207,G208,K208,L208,Summary!$E$13/2,Data!N207,Data!O207,Summary!$E$15,Summary!$E$14,Summary!$E$16,1),0)</f>
        <v>0</v>
      </c>
      <c r="O208" s="31">
        <f>IF(M208=1,oneday(G207,G208,K208,L208,Summary!$E$13/2,Data!N207,Data!O207,Summary!$E$15,Summary!$E$14,Summary!$E$16,2),0)</f>
        <v>0</v>
      </c>
      <c r="P208" s="31">
        <f t="shared" ref="P208:P271" si="11">IF(M208=1,O208-O207,0)</f>
        <v>0</v>
      </c>
      <c r="Q208" s="31">
        <f>IF(M208=1,oneday(G207,G208,K208,L208,Summary!$E$13/2,Data!N207,Data!O207,Summary!$E$15,Summary!$E$14,Summary!$E$16,3),0)</f>
        <v>0</v>
      </c>
    </row>
    <row r="209" spans="1:17" x14ac:dyDescent="0.25">
      <c r="A209" s="32">
        <f>VLOOKUP(B209,'Expiration Dates'!$C$40:$J$272,8)</f>
        <v>30670</v>
      </c>
      <c r="B209" s="1">
        <v>30678</v>
      </c>
      <c r="C209">
        <f t="shared" si="10"/>
        <v>209</v>
      </c>
      <c r="D209" s="27">
        <v>29.700000762939453</v>
      </c>
      <c r="E209" s="28">
        <v>30.069999694824219</v>
      </c>
      <c r="F209" s="28">
        <v>29.620000839233398</v>
      </c>
      <c r="G209" s="24">
        <v>29.979999542236328</v>
      </c>
      <c r="H209" s="13">
        <v>29.549999237060547</v>
      </c>
      <c r="I209" s="14">
        <v>29.940000534057617</v>
      </c>
      <c r="J209" s="14">
        <v>29.469999313354492</v>
      </c>
      <c r="K209" s="24">
        <v>29.719999313354492</v>
      </c>
      <c r="L209">
        <f t="shared" si="9"/>
        <v>0</v>
      </c>
      <c r="M209">
        <f>IF(AND(B209&gt;Summary!$E$17,B209&lt;Summary!$E$18),1,0)</f>
        <v>0</v>
      </c>
      <c r="N209">
        <f>IF(M209=1,oneday(G208,G209,K209,L209,Summary!$E$13/2,Data!N208,Data!O208,Summary!$E$15,Summary!$E$14,Summary!$E$16,1),0)</f>
        <v>0</v>
      </c>
      <c r="O209" s="31">
        <f>IF(M209=1,oneday(G208,G209,K209,L209,Summary!$E$13/2,Data!N208,Data!O208,Summary!$E$15,Summary!$E$14,Summary!$E$16,2),0)</f>
        <v>0</v>
      </c>
      <c r="P209" s="31">
        <f t="shared" si="11"/>
        <v>0</v>
      </c>
      <c r="Q209" s="31">
        <f>IF(M209=1,oneday(G208,G209,K209,L209,Summary!$E$13/2,Data!N208,Data!O208,Summary!$E$15,Summary!$E$14,Summary!$E$16,3),0)</f>
        <v>0</v>
      </c>
    </row>
    <row r="210" spans="1:17" x14ac:dyDescent="0.25">
      <c r="A210" s="32">
        <f>VLOOKUP(B210,'Expiration Dates'!$C$40:$J$272,8)</f>
        <v>30670</v>
      </c>
      <c r="B210" s="1">
        <v>30679</v>
      </c>
      <c r="C210">
        <f t="shared" si="10"/>
        <v>210</v>
      </c>
      <c r="D210" s="27">
        <v>29.649999618530273</v>
      </c>
      <c r="E210" s="28">
        <v>29.829999923706055</v>
      </c>
      <c r="F210" s="28">
        <v>29.540000915527344</v>
      </c>
      <c r="G210" s="24">
        <v>29.659999847412109</v>
      </c>
      <c r="H210" s="13">
        <v>29.489999771118164</v>
      </c>
      <c r="I210" s="14">
        <v>29.549999237060547</v>
      </c>
      <c r="J210" s="14">
        <v>29.25</v>
      </c>
      <c r="K210" s="24">
        <v>29.299999237060547</v>
      </c>
      <c r="L210">
        <f t="shared" si="9"/>
        <v>0</v>
      </c>
      <c r="M210">
        <f>IF(AND(B210&gt;Summary!$E$17,B210&lt;Summary!$E$18),1,0)</f>
        <v>0</v>
      </c>
      <c r="N210">
        <f>IF(M210=1,oneday(G209,G210,K210,L210,Summary!$E$13/2,Data!N209,Data!O209,Summary!$E$15,Summary!$E$14,Summary!$E$16,1),0)</f>
        <v>0</v>
      </c>
      <c r="O210" s="31">
        <f>IF(M210=1,oneday(G209,G210,K210,L210,Summary!$E$13/2,Data!N209,Data!O209,Summary!$E$15,Summary!$E$14,Summary!$E$16,2),0)</f>
        <v>0</v>
      </c>
      <c r="P210" s="31">
        <f t="shared" si="11"/>
        <v>0</v>
      </c>
      <c r="Q210" s="31">
        <f>IF(M210=1,oneday(G209,G210,K210,L210,Summary!$E$13/2,Data!N209,Data!O209,Summary!$E$15,Summary!$E$14,Summary!$E$16,3),0)</f>
        <v>0</v>
      </c>
    </row>
    <row r="211" spans="1:17" x14ac:dyDescent="0.25">
      <c r="A211" s="32">
        <f>VLOOKUP(B211,'Expiration Dates'!$C$40:$J$272,8)</f>
        <v>30670</v>
      </c>
      <c r="B211" s="1">
        <v>30680</v>
      </c>
      <c r="C211">
        <f t="shared" si="10"/>
        <v>211</v>
      </c>
      <c r="D211" s="27">
        <v>29.659999847412109</v>
      </c>
      <c r="E211" s="28">
        <v>29.799999237060547</v>
      </c>
      <c r="F211" s="28">
        <v>29.360000610351563</v>
      </c>
      <c r="G211" s="24">
        <v>29.600000381469727</v>
      </c>
      <c r="H211" s="13">
        <v>29.350000381469727</v>
      </c>
      <c r="I211" s="14">
        <v>29.5</v>
      </c>
      <c r="J211" s="14">
        <v>28.979999542236328</v>
      </c>
      <c r="K211" s="24">
        <v>29.200000762939453</v>
      </c>
      <c r="L211">
        <f t="shared" si="9"/>
        <v>0</v>
      </c>
      <c r="M211">
        <f>IF(AND(B211&gt;Summary!$E$17,B211&lt;Summary!$E$18),1,0)</f>
        <v>0</v>
      </c>
      <c r="N211">
        <f>IF(M211=1,oneday(G210,G211,K211,L211,Summary!$E$13/2,Data!N210,Data!O210,Summary!$E$15,Summary!$E$14,Summary!$E$16,1),0)</f>
        <v>0</v>
      </c>
      <c r="O211" s="31">
        <f>IF(M211=1,oneday(G210,G211,K211,L211,Summary!$E$13/2,Data!N210,Data!O210,Summary!$E$15,Summary!$E$14,Summary!$E$16,2),0)</f>
        <v>0</v>
      </c>
      <c r="P211" s="31">
        <f t="shared" si="11"/>
        <v>0</v>
      </c>
      <c r="Q211" s="31">
        <f>IF(M211=1,oneday(G210,G211,K211,L211,Summary!$E$13/2,Data!N210,Data!O210,Summary!$E$15,Summary!$E$14,Summary!$E$16,3),0)</f>
        <v>0</v>
      </c>
    </row>
    <row r="212" spans="1:17" x14ac:dyDescent="0.25">
      <c r="A212" s="32">
        <f>VLOOKUP(B212,'Expiration Dates'!$C$40:$J$272,8)</f>
        <v>30701</v>
      </c>
      <c r="B212" s="1">
        <v>30684</v>
      </c>
      <c r="C212">
        <f t="shared" si="10"/>
        <v>212</v>
      </c>
      <c r="D212" s="27">
        <v>29.569999694824219</v>
      </c>
      <c r="E212" s="28">
        <v>29.569999694824219</v>
      </c>
      <c r="F212" s="28">
        <v>29.25</v>
      </c>
      <c r="G212" s="24">
        <v>29.399999618530273</v>
      </c>
      <c r="H212" s="13">
        <v>29.120000839233398</v>
      </c>
      <c r="I212" s="14">
        <v>29.120000839233398</v>
      </c>
      <c r="J212" s="14">
        <v>28.829999923706055</v>
      </c>
      <c r="K212" s="24">
        <v>28.959999084472656</v>
      </c>
      <c r="L212">
        <f t="shared" si="9"/>
        <v>0</v>
      </c>
      <c r="M212">
        <f>IF(AND(B212&gt;Summary!$E$17,B212&lt;Summary!$E$18),1,0)</f>
        <v>0</v>
      </c>
      <c r="N212">
        <f>IF(M212=1,oneday(G211,G212,K212,L212,Summary!$E$13/2,Data!N211,Data!O211,Summary!$E$15,Summary!$E$14,Summary!$E$16,1),0)</f>
        <v>0</v>
      </c>
      <c r="O212" s="31">
        <f>IF(M212=1,oneday(G211,G212,K212,L212,Summary!$E$13/2,Data!N211,Data!O211,Summary!$E$15,Summary!$E$14,Summary!$E$16,2),0)</f>
        <v>0</v>
      </c>
      <c r="P212" s="31">
        <f t="shared" si="11"/>
        <v>0</v>
      </c>
      <c r="Q212" s="31">
        <f>IF(M212=1,oneday(G211,G212,K212,L212,Summary!$E$13/2,Data!N211,Data!O211,Summary!$E$15,Summary!$E$14,Summary!$E$16,3),0)</f>
        <v>0</v>
      </c>
    </row>
    <row r="213" spans="1:17" x14ac:dyDescent="0.25">
      <c r="A213" s="32">
        <f>VLOOKUP(B213,'Expiration Dates'!$C$40:$J$272,8)</f>
        <v>30701</v>
      </c>
      <c r="B213" s="1">
        <v>30685</v>
      </c>
      <c r="C213">
        <f t="shared" si="10"/>
        <v>213</v>
      </c>
      <c r="D213" s="27">
        <v>29.5</v>
      </c>
      <c r="E213" s="28">
        <v>29.700000762939453</v>
      </c>
      <c r="F213" s="28">
        <v>29.440000534057617</v>
      </c>
      <c r="G213" s="24">
        <v>29.5</v>
      </c>
      <c r="H213" s="13">
        <v>29.090000152587891</v>
      </c>
      <c r="I213" s="14">
        <v>29.309999465942383</v>
      </c>
      <c r="J213" s="14">
        <v>29.069999694824219</v>
      </c>
      <c r="K213" s="24">
        <v>29.120000839233398</v>
      </c>
      <c r="L213">
        <f t="shared" si="9"/>
        <v>0</v>
      </c>
      <c r="M213">
        <f>IF(AND(B213&gt;Summary!$E$17,B213&lt;Summary!$E$18),1,0)</f>
        <v>0</v>
      </c>
      <c r="N213">
        <f>IF(M213=1,oneday(G212,G213,K213,L213,Summary!$E$13/2,Data!N212,Data!O212,Summary!$E$15,Summary!$E$14,Summary!$E$16,1),0)</f>
        <v>0</v>
      </c>
      <c r="O213" s="31">
        <f>IF(M213=1,oneday(G212,G213,K213,L213,Summary!$E$13/2,Data!N212,Data!O212,Summary!$E$15,Summary!$E$14,Summary!$E$16,2),0)</f>
        <v>0</v>
      </c>
      <c r="P213" s="31">
        <f t="shared" si="11"/>
        <v>0</v>
      </c>
      <c r="Q213" s="31">
        <f>IF(M213=1,oneday(G212,G213,K213,L213,Summary!$E$13/2,Data!N212,Data!O212,Summary!$E$15,Summary!$E$14,Summary!$E$16,3),0)</f>
        <v>0</v>
      </c>
    </row>
    <row r="214" spans="1:17" x14ac:dyDescent="0.25">
      <c r="A214" s="32">
        <f>VLOOKUP(B214,'Expiration Dates'!$C$40:$J$272,8)</f>
        <v>30701</v>
      </c>
      <c r="B214" s="1">
        <v>30686</v>
      </c>
      <c r="C214">
        <f t="shared" si="10"/>
        <v>214</v>
      </c>
      <c r="D214" s="27">
        <v>30</v>
      </c>
      <c r="E214" s="28">
        <v>30.100000381469727</v>
      </c>
      <c r="F214" s="28">
        <v>29.049999237060547</v>
      </c>
      <c r="G214" s="24">
        <v>29.299999237060547</v>
      </c>
      <c r="H214" s="13">
        <v>29.5</v>
      </c>
      <c r="I214" s="14">
        <v>29.549999237060547</v>
      </c>
      <c r="J214" s="14">
        <v>28.649999618530273</v>
      </c>
      <c r="K214" s="24">
        <v>28.969999313354492</v>
      </c>
      <c r="L214">
        <f t="shared" si="9"/>
        <v>0</v>
      </c>
      <c r="M214">
        <f>IF(AND(B214&gt;Summary!$E$17,B214&lt;Summary!$E$18),1,0)</f>
        <v>0</v>
      </c>
      <c r="N214">
        <f>IF(M214=1,oneday(G213,G214,K214,L214,Summary!$E$13/2,Data!N213,Data!O213,Summary!$E$15,Summary!$E$14,Summary!$E$16,1),0)</f>
        <v>0</v>
      </c>
      <c r="O214" s="31">
        <f>IF(M214=1,oneday(G213,G214,K214,L214,Summary!$E$13/2,Data!N213,Data!O213,Summary!$E$15,Summary!$E$14,Summary!$E$16,2),0)</f>
        <v>0</v>
      </c>
      <c r="P214" s="31">
        <f t="shared" si="11"/>
        <v>0</v>
      </c>
      <c r="Q214" s="31">
        <f>IF(M214=1,oneday(G213,G214,K214,L214,Summary!$E$13/2,Data!N213,Data!O213,Summary!$E$15,Summary!$E$14,Summary!$E$16,3),0)</f>
        <v>0</v>
      </c>
    </row>
    <row r="215" spans="1:17" x14ac:dyDescent="0.25">
      <c r="A215" s="32">
        <f>VLOOKUP(B215,'Expiration Dates'!$C$40:$J$272,8)</f>
        <v>30701</v>
      </c>
      <c r="B215" s="1">
        <v>30687</v>
      </c>
      <c r="C215">
        <f t="shared" si="10"/>
        <v>215</v>
      </c>
      <c r="D215" s="27">
        <v>29.399999618530273</v>
      </c>
      <c r="E215" s="28">
        <v>29.440000534057617</v>
      </c>
      <c r="F215" s="28">
        <v>28.950000762939453</v>
      </c>
      <c r="G215" s="24">
        <v>29.180000305175781</v>
      </c>
      <c r="H215" s="13">
        <v>28.950000762939453</v>
      </c>
      <c r="I215" s="14">
        <v>29.090000152587891</v>
      </c>
      <c r="J215" s="14">
        <v>28.680000305175781</v>
      </c>
      <c r="K215" s="24">
        <v>28.940000534057617</v>
      </c>
      <c r="L215">
        <f t="shared" si="9"/>
        <v>0</v>
      </c>
      <c r="M215">
        <f>IF(AND(B215&gt;Summary!$E$17,B215&lt;Summary!$E$18),1,0)</f>
        <v>0</v>
      </c>
      <c r="N215">
        <f>IF(M215=1,oneday(G214,G215,K215,L215,Summary!$E$13/2,Data!N214,Data!O214,Summary!$E$15,Summary!$E$14,Summary!$E$16,1),0)</f>
        <v>0</v>
      </c>
      <c r="O215" s="31">
        <f>IF(M215=1,oneday(G214,G215,K215,L215,Summary!$E$13/2,Data!N214,Data!O214,Summary!$E$15,Summary!$E$14,Summary!$E$16,2),0)</f>
        <v>0</v>
      </c>
      <c r="P215" s="31">
        <f t="shared" si="11"/>
        <v>0</v>
      </c>
      <c r="Q215" s="31">
        <f>IF(M215=1,oneday(G214,G215,K215,L215,Summary!$E$13/2,Data!N214,Data!O214,Summary!$E$15,Summary!$E$14,Summary!$E$16,3),0)</f>
        <v>0</v>
      </c>
    </row>
    <row r="216" spans="1:17" x14ac:dyDescent="0.25">
      <c r="A216" s="32">
        <f>VLOOKUP(B216,'Expiration Dates'!$C$40:$J$272,8)</f>
        <v>30701</v>
      </c>
      <c r="B216" s="1">
        <v>30690</v>
      </c>
      <c r="C216">
        <f t="shared" si="10"/>
        <v>216</v>
      </c>
      <c r="D216" s="27">
        <v>29.079999923706055</v>
      </c>
      <c r="E216" s="28">
        <v>29.469999313354492</v>
      </c>
      <c r="F216" s="28">
        <v>29.079999923706055</v>
      </c>
      <c r="G216" s="24">
        <v>29.469999313354492</v>
      </c>
      <c r="H216" s="13">
        <v>28.829999923706055</v>
      </c>
      <c r="I216" s="14">
        <v>29.219999313354492</v>
      </c>
      <c r="J216" s="14">
        <v>28.829999923706055</v>
      </c>
      <c r="K216" s="24">
        <v>29.200000762939453</v>
      </c>
      <c r="L216">
        <f t="shared" si="9"/>
        <v>0</v>
      </c>
      <c r="M216">
        <f>IF(AND(B216&gt;Summary!$E$17,B216&lt;Summary!$E$18),1,0)</f>
        <v>0</v>
      </c>
      <c r="N216">
        <f>IF(M216=1,oneday(G215,G216,K216,L216,Summary!$E$13/2,Data!N215,Data!O215,Summary!$E$15,Summary!$E$14,Summary!$E$16,1),0)</f>
        <v>0</v>
      </c>
      <c r="O216" s="31">
        <f>IF(M216=1,oneday(G215,G216,K216,L216,Summary!$E$13/2,Data!N215,Data!O215,Summary!$E$15,Summary!$E$14,Summary!$E$16,2),0)</f>
        <v>0</v>
      </c>
      <c r="P216" s="31">
        <f t="shared" si="11"/>
        <v>0</v>
      </c>
      <c r="Q216" s="31">
        <f>IF(M216=1,oneday(G215,G216,K216,L216,Summary!$E$13/2,Data!N215,Data!O215,Summary!$E$15,Summary!$E$14,Summary!$E$16,3),0)</f>
        <v>0</v>
      </c>
    </row>
    <row r="217" spans="1:17" x14ac:dyDescent="0.25">
      <c r="A217" s="32">
        <f>VLOOKUP(B217,'Expiration Dates'!$C$40:$J$272,8)</f>
        <v>30701</v>
      </c>
      <c r="B217" s="1">
        <v>30691</v>
      </c>
      <c r="C217">
        <f t="shared" si="10"/>
        <v>217</v>
      </c>
      <c r="D217" s="27">
        <v>29.530000686645508</v>
      </c>
      <c r="E217" s="28">
        <v>29.649999618530273</v>
      </c>
      <c r="F217" s="28">
        <v>29.319999694824219</v>
      </c>
      <c r="G217" s="24">
        <v>29.450000762939453</v>
      </c>
      <c r="H217" s="13">
        <v>29.25</v>
      </c>
      <c r="I217" s="14">
        <v>29.430000305175781</v>
      </c>
      <c r="J217" s="14">
        <v>29.100000381469727</v>
      </c>
      <c r="K217" s="24">
        <v>29.239999771118164</v>
      </c>
      <c r="L217">
        <f t="shared" si="9"/>
        <v>0</v>
      </c>
      <c r="M217">
        <f>IF(AND(B217&gt;Summary!$E$17,B217&lt;Summary!$E$18),1,0)</f>
        <v>0</v>
      </c>
      <c r="N217">
        <f>IF(M217=1,oneday(G216,G217,K217,L217,Summary!$E$13/2,Data!N216,Data!O216,Summary!$E$15,Summary!$E$14,Summary!$E$16,1),0)</f>
        <v>0</v>
      </c>
      <c r="O217" s="31">
        <f>IF(M217=1,oneday(G216,G217,K217,L217,Summary!$E$13/2,Data!N216,Data!O216,Summary!$E$15,Summary!$E$14,Summary!$E$16,2),0)</f>
        <v>0</v>
      </c>
      <c r="P217" s="31">
        <f t="shared" si="11"/>
        <v>0</v>
      </c>
      <c r="Q217" s="31">
        <f>IF(M217=1,oneday(G216,G217,K217,L217,Summary!$E$13/2,Data!N216,Data!O216,Summary!$E$15,Summary!$E$14,Summary!$E$16,3),0)</f>
        <v>0</v>
      </c>
    </row>
    <row r="218" spans="1:17" x14ac:dyDescent="0.25">
      <c r="A218" s="32">
        <f>VLOOKUP(B218,'Expiration Dates'!$C$40:$J$272,8)</f>
        <v>30701</v>
      </c>
      <c r="B218" s="1">
        <v>30692</v>
      </c>
      <c r="C218">
        <f t="shared" si="10"/>
        <v>218</v>
      </c>
      <c r="D218" s="27">
        <v>29.649999618530273</v>
      </c>
      <c r="E218" s="28">
        <v>29.700000762939453</v>
      </c>
      <c r="F218" s="28">
        <v>29.420000076293945</v>
      </c>
      <c r="G218" s="24">
        <v>29.459999084472656</v>
      </c>
      <c r="H218" s="13">
        <v>29.450000762939453</v>
      </c>
      <c r="I218" s="14">
        <v>29.489999771118164</v>
      </c>
      <c r="J218" s="14">
        <v>29.219999313354492</v>
      </c>
      <c r="K218" s="24">
        <v>29.239999771118164</v>
      </c>
      <c r="L218">
        <f t="shared" si="9"/>
        <v>0</v>
      </c>
      <c r="M218">
        <f>IF(AND(B218&gt;Summary!$E$17,B218&lt;Summary!$E$18),1,0)</f>
        <v>0</v>
      </c>
      <c r="N218">
        <f>IF(M218=1,oneday(G217,G218,K218,L218,Summary!$E$13/2,Data!N217,Data!O217,Summary!$E$15,Summary!$E$14,Summary!$E$16,1),0)</f>
        <v>0</v>
      </c>
      <c r="O218" s="31">
        <f>IF(M218=1,oneday(G217,G218,K218,L218,Summary!$E$13/2,Data!N217,Data!O217,Summary!$E$15,Summary!$E$14,Summary!$E$16,2),0)</f>
        <v>0</v>
      </c>
      <c r="P218" s="31">
        <f t="shared" si="11"/>
        <v>0</v>
      </c>
      <c r="Q218" s="31">
        <f>IF(M218=1,oneday(G217,G218,K218,L218,Summary!$E$13/2,Data!N217,Data!O217,Summary!$E$15,Summary!$E$14,Summary!$E$16,3),0)</f>
        <v>0</v>
      </c>
    </row>
    <row r="219" spans="1:17" x14ac:dyDescent="0.25">
      <c r="A219" s="32">
        <f>VLOOKUP(B219,'Expiration Dates'!$C$40:$J$272,8)</f>
        <v>30701</v>
      </c>
      <c r="B219" s="1">
        <v>30693</v>
      </c>
      <c r="C219">
        <f t="shared" si="10"/>
        <v>219</v>
      </c>
      <c r="D219" s="27">
        <v>29.5</v>
      </c>
      <c r="E219" s="28">
        <v>29.540000915527344</v>
      </c>
      <c r="F219" s="28">
        <v>29.350000381469727</v>
      </c>
      <c r="G219" s="24">
        <v>29.510000228881836</v>
      </c>
      <c r="H219" s="13">
        <v>29.25</v>
      </c>
      <c r="I219" s="14">
        <v>29.379999160766602</v>
      </c>
      <c r="J219" s="14">
        <v>29.100000381469727</v>
      </c>
      <c r="K219" s="24">
        <v>29.370000839233398</v>
      </c>
      <c r="L219">
        <f t="shared" si="9"/>
        <v>0</v>
      </c>
      <c r="M219">
        <f>IF(AND(B219&gt;Summary!$E$17,B219&lt;Summary!$E$18),1,0)</f>
        <v>0</v>
      </c>
      <c r="N219">
        <f>IF(M219=1,oneday(G218,G219,K219,L219,Summary!$E$13/2,Data!N218,Data!O218,Summary!$E$15,Summary!$E$14,Summary!$E$16,1),0)</f>
        <v>0</v>
      </c>
      <c r="O219" s="31">
        <f>IF(M219=1,oneday(G218,G219,K219,L219,Summary!$E$13/2,Data!N218,Data!O218,Summary!$E$15,Summary!$E$14,Summary!$E$16,2),0)</f>
        <v>0</v>
      </c>
      <c r="P219" s="31">
        <f t="shared" si="11"/>
        <v>0</v>
      </c>
      <c r="Q219" s="31">
        <f>IF(M219=1,oneday(G218,G219,K219,L219,Summary!$E$13/2,Data!N218,Data!O218,Summary!$E$15,Summary!$E$14,Summary!$E$16,3),0)</f>
        <v>0</v>
      </c>
    </row>
    <row r="220" spans="1:17" x14ac:dyDescent="0.25">
      <c r="A220" s="32">
        <f>VLOOKUP(B220,'Expiration Dates'!$C$40:$J$272,8)</f>
        <v>30701</v>
      </c>
      <c r="B220" s="1">
        <v>30694</v>
      </c>
      <c r="C220">
        <f t="shared" si="10"/>
        <v>220</v>
      </c>
      <c r="D220" s="27">
        <v>29.5</v>
      </c>
      <c r="E220" s="28">
        <v>29.600000381469727</v>
      </c>
      <c r="F220" s="28">
        <v>29.5</v>
      </c>
      <c r="G220" s="24">
        <v>29.579999923706055</v>
      </c>
      <c r="H220" s="13">
        <v>29.399999618530273</v>
      </c>
      <c r="I220" s="14">
        <v>29.540000915527344</v>
      </c>
      <c r="J220" s="14">
        <v>29.370000839233398</v>
      </c>
      <c r="K220" s="24">
        <v>29.5</v>
      </c>
      <c r="L220">
        <f t="shared" si="9"/>
        <v>0</v>
      </c>
      <c r="M220">
        <f>IF(AND(B220&gt;Summary!$E$17,B220&lt;Summary!$E$18),1,0)</f>
        <v>0</v>
      </c>
      <c r="N220">
        <f>IF(M220=1,oneday(G219,G220,K220,L220,Summary!$E$13/2,Data!N219,Data!O219,Summary!$E$15,Summary!$E$14,Summary!$E$16,1),0)</f>
        <v>0</v>
      </c>
      <c r="O220" s="31">
        <f>IF(M220=1,oneday(G219,G220,K220,L220,Summary!$E$13/2,Data!N219,Data!O219,Summary!$E$15,Summary!$E$14,Summary!$E$16,2),0)</f>
        <v>0</v>
      </c>
      <c r="P220" s="31">
        <f t="shared" si="11"/>
        <v>0</v>
      </c>
      <c r="Q220" s="31">
        <f>IF(M220=1,oneday(G219,G220,K220,L220,Summary!$E$13/2,Data!N219,Data!O219,Summary!$E$15,Summary!$E$14,Summary!$E$16,3),0)</f>
        <v>0</v>
      </c>
    </row>
    <row r="221" spans="1:17" x14ac:dyDescent="0.25">
      <c r="A221" s="32">
        <f>VLOOKUP(B221,'Expiration Dates'!$C$40:$J$272,8)</f>
        <v>30701</v>
      </c>
      <c r="B221" s="1">
        <v>30697</v>
      </c>
      <c r="C221">
        <f t="shared" si="10"/>
        <v>221</v>
      </c>
      <c r="D221" s="27">
        <v>29.700000762939453</v>
      </c>
      <c r="E221" s="28">
        <v>29.840000152587891</v>
      </c>
      <c r="F221" s="28">
        <v>29.700000762939453</v>
      </c>
      <c r="G221" s="24">
        <v>29.719999313354492</v>
      </c>
      <c r="H221" s="13">
        <v>29.680000305175781</v>
      </c>
      <c r="I221" s="14">
        <v>29.850000381469727</v>
      </c>
      <c r="J221" s="14">
        <v>29.649999618530273</v>
      </c>
      <c r="K221" s="24">
        <v>29.799999237060547</v>
      </c>
      <c r="L221">
        <f t="shared" si="9"/>
        <v>0</v>
      </c>
      <c r="M221">
        <f>IF(AND(B221&gt;Summary!$E$17,B221&lt;Summary!$E$18),1,0)</f>
        <v>0</v>
      </c>
      <c r="N221">
        <f>IF(M221=1,oneday(G220,G221,K221,L221,Summary!$E$13/2,Data!N220,Data!O220,Summary!$E$15,Summary!$E$14,Summary!$E$16,1),0)</f>
        <v>0</v>
      </c>
      <c r="O221" s="31">
        <f>IF(M221=1,oneday(G220,G221,K221,L221,Summary!$E$13/2,Data!N220,Data!O220,Summary!$E$15,Summary!$E$14,Summary!$E$16,2),0)</f>
        <v>0</v>
      </c>
      <c r="P221" s="31">
        <f t="shared" si="11"/>
        <v>0</v>
      </c>
      <c r="Q221" s="31">
        <f>IF(M221=1,oneday(G220,G221,K221,L221,Summary!$E$13/2,Data!N220,Data!O220,Summary!$E$15,Summary!$E$14,Summary!$E$16,3),0)</f>
        <v>0</v>
      </c>
    </row>
    <row r="222" spans="1:17" x14ac:dyDescent="0.25">
      <c r="A222" s="32">
        <f>VLOOKUP(B222,'Expiration Dates'!$C$40:$J$272,8)</f>
        <v>30701</v>
      </c>
      <c r="B222" s="1">
        <v>30698</v>
      </c>
      <c r="C222">
        <f t="shared" si="10"/>
        <v>222</v>
      </c>
      <c r="D222" s="27">
        <v>29.770000457763672</v>
      </c>
      <c r="E222" s="28">
        <v>29.809999465942383</v>
      </c>
      <c r="F222" s="28">
        <v>29.559999465942383</v>
      </c>
      <c r="G222" s="24">
        <v>29.569999694824219</v>
      </c>
      <c r="H222" s="13">
        <v>29.850000381469727</v>
      </c>
      <c r="I222" s="14">
        <v>29.920000076293945</v>
      </c>
      <c r="J222" s="14">
        <v>29.629999160766602</v>
      </c>
      <c r="K222" s="24">
        <v>29.680000305175781</v>
      </c>
      <c r="L222">
        <f t="shared" si="9"/>
        <v>0</v>
      </c>
      <c r="M222">
        <f>IF(AND(B222&gt;Summary!$E$17,B222&lt;Summary!$E$18),1,0)</f>
        <v>0</v>
      </c>
      <c r="N222">
        <f>IF(M222=1,oneday(G221,G222,K222,L222,Summary!$E$13/2,Data!N221,Data!O221,Summary!$E$15,Summary!$E$14,Summary!$E$16,1),0)</f>
        <v>0</v>
      </c>
      <c r="O222" s="31">
        <f>IF(M222=1,oneday(G221,G222,K222,L222,Summary!$E$13/2,Data!N221,Data!O221,Summary!$E$15,Summary!$E$14,Summary!$E$16,2),0)</f>
        <v>0</v>
      </c>
      <c r="P222" s="31">
        <f t="shared" si="11"/>
        <v>0</v>
      </c>
      <c r="Q222" s="31">
        <f>IF(M222=1,oneday(G221,G222,K222,L222,Summary!$E$13/2,Data!N221,Data!O221,Summary!$E$15,Summary!$E$14,Summary!$E$16,3),0)</f>
        <v>0</v>
      </c>
    </row>
    <row r="223" spans="1:17" x14ac:dyDescent="0.25">
      <c r="A223" s="32">
        <f>VLOOKUP(B223,'Expiration Dates'!$C$40:$J$272,8)</f>
        <v>30701</v>
      </c>
      <c r="B223" s="1">
        <v>30699</v>
      </c>
      <c r="C223">
        <f t="shared" si="10"/>
        <v>223</v>
      </c>
      <c r="D223" s="27">
        <v>29.450000762939453</v>
      </c>
      <c r="E223" s="28">
        <v>29.950000762939453</v>
      </c>
      <c r="F223" s="28">
        <v>29.399999618530273</v>
      </c>
      <c r="G223" s="24">
        <v>29.790000915527344</v>
      </c>
      <c r="H223" s="13">
        <v>29.430000305175781</v>
      </c>
      <c r="I223" s="14">
        <v>29.850000381469727</v>
      </c>
      <c r="J223" s="14">
        <v>29.399999618530273</v>
      </c>
      <c r="K223" s="24">
        <v>29.75</v>
      </c>
      <c r="L223">
        <f t="shared" si="9"/>
        <v>0</v>
      </c>
      <c r="M223">
        <f>IF(AND(B223&gt;Summary!$E$17,B223&lt;Summary!$E$18),1,0)</f>
        <v>0</v>
      </c>
      <c r="N223">
        <f>IF(M223=1,oneday(G222,G223,K223,L223,Summary!$E$13/2,Data!N222,Data!O222,Summary!$E$15,Summary!$E$14,Summary!$E$16,1),0)</f>
        <v>0</v>
      </c>
      <c r="O223" s="31">
        <f>IF(M223=1,oneday(G222,G223,K223,L223,Summary!$E$13/2,Data!N222,Data!O222,Summary!$E$15,Summary!$E$14,Summary!$E$16,2),0)</f>
        <v>0</v>
      </c>
      <c r="P223" s="31">
        <f t="shared" si="11"/>
        <v>0</v>
      </c>
      <c r="Q223" s="31">
        <f>IF(M223=1,oneday(G222,G223,K223,L223,Summary!$E$13/2,Data!N222,Data!O222,Summary!$E$15,Summary!$E$14,Summary!$E$16,3),0)</f>
        <v>0</v>
      </c>
    </row>
    <row r="224" spans="1:17" x14ac:dyDescent="0.25">
      <c r="A224" s="32">
        <f>VLOOKUP(B224,'Expiration Dates'!$C$40:$J$272,8)</f>
        <v>30701</v>
      </c>
      <c r="B224" s="1">
        <v>30700</v>
      </c>
      <c r="C224">
        <f t="shared" si="10"/>
        <v>224</v>
      </c>
      <c r="D224" s="27">
        <v>29.850000381469727</v>
      </c>
      <c r="E224" s="28">
        <v>30.049999237060547</v>
      </c>
      <c r="F224" s="28">
        <v>29.799999237060547</v>
      </c>
      <c r="G224" s="24">
        <v>29.850000381469727</v>
      </c>
      <c r="H224" s="13">
        <v>29.700000762939453</v>
      </c>
      <c r="I224" s="14">
        <v>29.899999618530273</v>
      </c>
      <c r="J224" s="14">
        <v>29.649999618530273</v>
      </c>
      <c r="K224" s="24">
        <v>29.700000762939453</v>
      </c>
      <c r="L224">
        <f t="shared" si="9"/>
        <v>0</v>
      </c>
      <c r="M224">
        <f>IF(AND(B224&gt;Summary!$E$17,B224&lt;Summary!$E$18),1,0)</f>
        <v>0</v>
      </c>
      <c r="N224">
        <f>IF(M224=1,oneday(G223,G224,K224,L224,Summary!$E$13/2,Data!N223,Data!O223,Summary!$E$15,Summary!$E$14,Summary!$E$16,1),0)</f>
        <v>0</v>
      </c>
      <c r="O224" s="31">
        <f>IF(M224=1,oneday(G223,G224,K224,L224,Summary!$E$13/2,Data!N223,Data!O223,Summary!$E$15,Summary!$E$14,Summary!$E$16,2),0)</f>
        <v>0</v>
      </c>
      <c r="P224" s="31">
        <f t="shared" si="11"/>
        <v>0</v>
      </c>
      <c r="Q224" s="31">
        <f>IF(M224=1,oneday(G223,G224,K224,L224,Summary!$E$13/2,Data!N223,Data!O223,Summary!$E$15,Summary!$E$14,Summary!$E$16,3),0)</f>
        <v>0</v>
      </c>
    </row>
    <row r="225" spans="1:17" x14ac:dyDescent="0.25">
      <c r="A225" s="32">
        <f>VLOOKUP(B225,'Expiration Dates'!$C$40:$J$272,8)</f>
        <v>30701</v>
      </c>
      <c r="B225" s="1">
        <v>30701</v>
      </c>
      <c r="C225">
        <f t="shared" si="10"/>
        <v>225</v>
      </c>
      <c r="D225" s="27">
        <v>29.950000762939453</v>
      </c>
      <c r="E225" s="28">
        <v>30.010000228881836</v>
      </c>
      <c r="F225" s="28">
        <v>29.799999237060547</v>
      </c>
      <c r="G225" s="24">
        <v>29.889999389648438</v>
      </c>
      <c r="H225" s="13">
        <v>29.790000915527344</v>
      </c>
      <c r="I225" s="14">
        <v>29.819999694824219</v>
      </c>
      <c r="J225" s="14">
        <v>29.590000152587891</v>
      </c>
      <c r="K225" s="24">
        <v>29.700000762939453</v>
      </c>
      <c r="L225">
        <f t="shared" si="9"/>
        <v>1</v>
      </c>
      <c r="M225">
        <f>IF(AND(B225&gt;Summary!$E$17,B225&lt;Summary!$E$18),1,0)</f>
        <v>0</v>
      </c>
      <c r="N225">
        <f>IF(M225=1,oneday(G224,G225,K225,L225,Summary!$E$13/2,Data!N224,Data!O224,Summary!$E$15,Summary!$E$14,Summary!$E$16,1),0)</f>
        <v>0</v>
      </c>
      <c r="O225" s="31">
        <f>IF(M225=1,oneday(G224,G225,K225,L225,Summary!$E$13/2,Data!N224,Data!O224,Summary!$E$15,Summary!$E$14,Summary!$E$16,2),0)</f>
        <v>0</v>
      </c>
      <c r="P225" s="31">
        <f t="shared" si="11"/>
        <v>0</v>
      </c>
      <c r="Q225" s="31">
        <f>IF(M225=1,oneday(G224,G225,K225,L225,Summary!$E$13/2,Data!N224,Data!O224,Summary!$E$15,Summary!$E$14,Summary!$E$16,3),0)</f>
        <v>0</v>
      </c>
    </row>
    <row r="226" spans="1:17" x14ac:dyDescent="0.25">
      <c r="A226" s="32">
        <f>VLOOKUP(B226,'Expiration Dates'!$C$40:$J$272,8)</f>
        <v>30701</v>
      </c>
      <c r="B226" s="1">
        <v>30704</v>
      </c>
      <c r="C226">
        <f t="shared" si="10"/>
        <v>226</v>
      </c>
      <c r="D226" s="27">
        <v>29.969999313354492</v>
      </c>
      <c r="E226" s="28">
        <v>30.010000228881836</v>
      </c>
      <c r="F226" s="28">
        <v>29.469999313354492</v>
      </c>
      <c r="G226" s="24">
        <v>29.520000457763672</v>
      </c>
      <c r="H226" s="13">
        <v>29.799999237060547</v>
      </c>
      <c r="I226" s="14">
        <v>29.829999923706055</v>
      </c>
      <c r="J226" s="14">
        <v>29.270000457763672</v>
      </c>
      <c r="K226" s="24">
        <v>29.280000686645508</v>
      </c>
      <c r="L226">
        <f t="shared" si="9"/>
        <v>0</v>
      </c>
      <c r="M226">
        <f>IF(AND(B226&gt;Summary!$E$17,B226&lt;Summary!$E$18),1,0)</f>
        <v>0</v>
      </c>
      <c r="N226">
        <f>IF(M226=1,oneday(G225,G226,K226,L226,Summary!$E$13/2,Data!N225,Data!O225,Summary!$E$15,Summary!$E$14,Summary!$E$16,1),0)</f>
        <v>0</v>
      </c>
      <c r="O226" s="31">
        <f>IF(M226=1,oneday(G225,G226,K226,L226,Summary!$E$13/2,Data!N225,Data!O225,Summary!$E$15,Summary!$E$14,Summary!$E$16,2),0)</f>
        <v>0</v>
      </c>
      <c r="P226" s="31">
        <f t="shared" si="11"/>
        <v>0</v>
      </c>
      <c r="Q226" s="31">
        <f>IF(M226=1,oneday(G225,G226,K226,L226,Summary!$E$13/2,Data!N225,Data!O225,Summary!$E$15,Summary!$E$14,Summary!$E$16,3),0)</f>
        <v>0</v>
      </c>
    </row>
    <row r="227" spans="1:17" x14ac:dyDescent="0.25">
      <c r="A227" s="32">
        <f>VLOOKUP(B227,'Expiration Dates'!$C$40:$J$272,8)</f>
        <v>30701</v>
      </c>
      <c r="B227" s="1">
        <v>30705</v>
      </c>
      <c r="C227">
        <f t="shared" si="10"/>
        <v>227</v>
      </c>
      <c r="D227" s="27">
        <v>29.5</v>
      </c>
      <c r="E227" s="28">
        <v>29.739999771118164</v>
      </c>
      <c r="F227" s="28">
        <v>29.399999618530273</v>
      </c>
      <c r="G227" s="24">
        <v>29.700000762939453</v>
      </c>
      <c r="H227" s="13">
        <v>29.229999542236328</v>
      </c>
      <c r="I227" s="14">
        <v>29.5</v>
      </c>
      <c r="J227" s="14">
        <v>29.139999389648438</v>
      </c>
      <c r="K227" s="24">
        <v>29.479999542236328</v>
      </c>
      <c r="L227">
        <f t="shared" si="9"/>
        <v>0</v>
      </c>
      <c r="M227">
        <f>IF(AND(B227&gt;Summary!$E$17,B227&lt;Summary!$E$18),1,0)</f>
        <v>0</v>
      </c>
      <c r="N227">
        <f>IF(M227=1,oneday(G226,G227,K227,L227,Summary!$E$13/2,Data!N226,Data!O226,Summary!$E$15,Summary!$E$14,Summary!$E$16,1),0)</f>
        <v>0</v>
      </c>
      <c r="O227" s="31">
        <f>IF(M227=1,oneday(G226,G227,K227,L227,Summary!$E$13/2,Data!N226,Data!O226,Summary!$E$15,Summary!$E$14,Summary!$E$16,2),0)</f>
        <v>0</v>
      </c>
      <c r="P227" s="31">
        <f t="shared" si="11"/>
        <v>0</v>
      </c>
      <c r="Q227" s="31">
        <f>IF(M227=1,oneday(G226,G227,K227,L227,Summary!$E$13/2,Data!N226,Data!O226,Summary!$E$15,Summary!$E$14,Summary!$E$16,3),0)</f>
        <v>0</v>
      </c>
    </row>
    <row r="228" spans="1:17" x14ac:dyDescent="0.25">
      <c r="A228" s="32">
        <f>VLOOKUP(B228,'Expiration Dates'!$C$40:$J$272,8)</f>
        <v>30701</v>
      </c>
      <c r="B228" s="1">
        <v>30706</v>
      </c>
      <c r="C228">
        <f t="shared" si="10"/>
        <v>228</v>
      </c>
      <c r="D228" s="27">
        <v>29.729999542236328</v>
      </c>
      <c r="E228" s="28">
        <v>29.780000686645508</v>
      </c>
      <c r="F228" s="28">
        <v>29.649999618530273</v>
      </c>
      <c r="G228" s="24">
        <v>29.780000686645508</v>
      </c>
      <c r="H228" s="13">
        <v>29.520000457763672</v>
      </c>
      <c r="I228" s="14">
        <v>29.559999465942383</v>
      </c>
      <c r="J228" s="14">
        <v>29.399999618530273</v>
      </c>
      <c r="K228" s="24">
        <v>29.559999465942383</v>
      </c>
      <c r="L228">
        <f t="shared" ref="L228:L291" si="12">IF(A228=B228,1,0)</f>
        <v>0</v>
      </c>
      <c r="M228">
        <f>IF(AND(B228&gt;Summary!$E$17,B228&lt;Summary!$E$18),1,0)</f>
        <v>0</v>
      </c>
      <c r="N228">
        <f>IF(M228=1,oneday(G227,G228,K228,L228,Summary!$E$13/2,Data!N227,Data!O227,Summary!$E$15,Summary!$E$14,Summary!$E$16,1),0)</f>
        <v>0</v>
      </c>
      <c r="O228" s="31">
        <f>IF(M228=1,oneday(G227,G228,K228,L228,Summary!$E$13/2,Data!N227,Data!O227,Summary!$E$15,Summary!$E$14,Summary!$E$16,2),0)</f>
        <v>0</v>
      </c>
      <c r="P228" s="31">
        <f t="shared" si="11"/>
        <v>0</v>
      </c>
      <c r="Q228" s="31">
        <f>IF(M228=1,oneday(G227,G228,K228,L228,Summary!$E$13/2,Data!N227,Data!O227,Summary!$E$15,Summary!$E$14,Summary!$E$16,3),0)</f>
        <v>0</v>
      </c>
    </row>
    <row r="229" spans="1:17" x14ac:dyDescent="0.25">
      <c r="A229" s="32">
        <f>VLOOKUP(B229,'Expiration Dates'!$C$40:$J$272,8)</f>
        <v>30701</v>
      </c>
      <c r="B229" s="1">
        <v>30707</v>
      </c>
      <c r="C229">
        <f t="shared" si="10"/>
        <v>229</v>
      </c>
      <c r="D229" s="27">
        <v>29.680000305175781</v>
      </c>
      <c r="E229" s="28">
        <v>30</v>
      </c>
      <c r="F229" s="28">
        <v>29.639999389648438</v>
      </c>
      <c r="G229" s="24">
        <v>29.950000762939453</v>
      </c>
      <c r="H229" s="13">
        <v>29.409999847412109</v>
      </c>
      <c r="I229" s="14">
        <v>29.75</v>
      </c>
      <c r="J229" s="14">
        <v>29.399999618530273</v>
      </c>
      <c r="K229" s="24">
        <v>29.639999389648438</v>
      </c>
      <c r="L229">
        <f t="shared" si="12"/>
        <v>0</v>
      </c>
      <c r="M229">
        <f>IF(AND(B229&gt;Summary!$E$17,B229&lt;Summary!$E$18),1,0)</f>
        <v>0</v>
      </c>
      <c r="N229">
        <f>IF(M229=1,oneday(G228,G229,K229,L229,Summary!$E$13/2,Data!N228,Data!O228,Summary!$E$15,Summary!$E$14,Summary!$E$16,1),0)</f>
        <v>0</v>
      </c>
      <c r="O229" s="31">
        <f>IF(M229=1,oneday(G228,G229,K229,L229,Summary!$E$13/2,Data!N228,Data!O228,Summary!$E$15,Summary!$E$14,Summary!$E$16,2),0)</f>
        <v>0</v>
      </c>
      <c r="P229" s="31">
        <f t="shared" si="11"/>
        <v>0</v>
      </c>
      <c r="Q229" s="31">
        <f>IF(M229=1,oneday(G228,G229,K229,L229,Summary!$E$13/2,Data!N228,Data!O228,Summary!$E$15,Summary!$E$14,Summary!$E$16,3),0)</f>
        <v>0</v>
      </c>
    </row>
    <row r="230" spans="1:17" x14ac:dyDescent="0.25">
      <c r="A230" s="32">
        <f>VLOOKUP(B230,'Expiration Dates'!$C$40:$J$272,8)</f>
        <v>30701</v>
      </c>
      <c r="B230" s="1">
        <v>30708</v>
      </c>
      <c r="C230">
        <f t="shared" si="10"/>
        <v>230</v>
      </c>
      <c r="D230" s="27">
        <v>30</v>
      </c>
      <c r="E230" s="28">
        <v>30.200000762939453</v>
      </c>
      <c r="F230" s="28">
        <v>30</v>
      </c>
      <c r="G230" s="24">
        <v>30.139999389648438</v>
      </c>
      <c r="H230" s="13">
        <v>29.729999542236328</v>
      </c>
      <c r="I230" s="14">
        <v>29.889999389648438</v>
      </c>
      <c r="J230" s="14">
        <v>29.709999084472656</v>
      </c>
      <c r="K230" s="24">
        <v>29.850000381469727</v>
      </c>
      <c r="L230">
        <f t="shared" si="12"/>
        <v>0</v>
      </c>
      <c r="M230">
        <f>IF(AND(B230&gt;Summary!$E$17,B230&lt;Summary!$E$18),1,0)</f>
        <v>0</v>
      </c>
      <c r="N230">
        <f>IF(M230=1,oneday(G229,G230,K230,L230,Summary!$E$13/2,Data!N229,Data!O229,Summary!$E$15,Summary!$E$14,Summary!$E$16,1),0)</f>
        <v>0</v>
      </c>
      <c r="O230" s="31">
        <f>IF(M230=1,oneday(G229,G230,K230,L230,Summary!$E$13/2,Data!N229,Data!O229,Summary!$E$15,Summary!$E$14,Summary!$E$16,2),0)</f>
        <v>0</v>
      </c>
      <c r="P230" s="31">
        <f t="shared" si="11"/>
        <v>0</v>
      </c>
      <c r="Q230" s="31">
        <f>IF(M230=1,oneday(G229,G230,K230,L230,Summary!$E$13/2,Data!N229,Data!O229,Summary!$E$15,Summary!$E$14,Summary!$E$16,3),0)</f>
        <v>0</v>
      </c>
    </row>
    <row r="231" spans="1:17" x14ac:dyDescent="0.25">
      <c r="A231" s="32">
        <f>VLOOKUP(B231,'Expiration Dates'!$C$40:$J$272,8)</f>
        <v>30701</v>
      </c>
      <c r="B231" s="1">
        <v>30711</v>
      </c>
      <c r="C231">
        <f t="shared" si="10"/>
        <v>231</v>
      </c>
      <c r="D231" s="27">
        <v>30.049999237060547</v>
      </c>
      <c r="E231" s="28">
        <v>30.120000839233398</v>
      </c>
      <c r="F231" s="28">
        <v>29.850000381469727</v>
      </c>
      <c r="G231" s="24">
        <v>29.889999389648438</v>
      </c>
      <c r="H231" s="13">
        <v>29.780000686645508</v>
      </c>
      <c r="I231" s="14">
        <v>29.799999237060547</v>
      </c>
      <c r="J231" s="14">
        <v>29.440000534057617</v>
      </c>
      <c r="K231" s="24">
        <v>29.5</v>
      </c>
      <c r="L231">
        <f t="shared" si="12"/>
        <v>0</v>
      </c>
      <c r="M231">
        <f>IF(AND(B231&gt;Summary!$E$17,B231&lt;Summary!$E$18),1,0)</f>
        <v>0</v>
      </c>
      <c r="N231">
        <f>IF(M231=1,oneday(G230,G231,K231,L231,Summary!$E$13/2,Data!N230,Data!O230,Summary!$E$15,Summary!$E$14,Summary!$E$16,1),0)</f>
        <v>0</v>
      </c>
      <c r="O231" s="31">
        <f>IF(M231=1,oneday(G230,G231,K231,L231,Summary!$E$13/2,Data!N230,Data!O230,Summary!$E$15,Summary!$E$14,Summary!$E$16,2),0)</f>
        <v>0</v>
      </c>
      <c r="P231" s="31">
        <f t="shared" si="11"/>
        <v>0</v>
      </c>
      <c r="Q231" s="31">
        <f>IF(M231=1,oneday(G230,G231,K231,L231,Summary!$E$13/2,Data!N230,Data!O230,Summary!$E$15,Summary!$E$14,Summary!$E$16,3),0)</f>
        <v>0</v>
      </c>
    </row>
    <row r="232" spans="1:17" x14ac:dyDescent="0.25">
      <c r="A232" s="32">
        <f>VLOOKUP(B232,'Expiration Dates'!$C$40:$J$272,8)</f>
        <v>30701</v>
      </c>
      <c r="B232" s="1">
        <v>30712</v>
      </c>
      <c r="C232">
        <f t="shared" si="10"/>
        <v>232</v>
      </c>
      <c r="D232" s="27">
        <v>29.940000534057617</v>
      </c>
      <c r="E232" s="28">
        <v>30.090000152587891</v>
      </c>
      <c r="F232" s="28">
        <v>29.860000610351563</v>
      </c>
      <c r="G232" s="24">
        <v>29.979999542236328</v>
      </c>
      <c r="H232" s="13">
        <v>29.559999465942383</v>
      </c>
      <c r="I232" s="14">
        <v>29.770000457763672</v>
      </c>
      <c r="J232" s="14">
        <v>29.469999313354492</v>
      </c>
      <c r="K232" s="24">
        <v>29.649999618530273</v>
      </c>
      <c r="L232">
        <f t="shared" si="12"/>
        <v>0</v>
      </c>
      <c r="M232">
        <f>IF(AND(B232&gt;Summary!$E$17,B232&lt;Summary!$E$18),1,0)</f>
        <v>0</v>
      </c>
      <c r="N232">
        <f>IF(M232=1,oneday(G231,G232,K232,L232,Summary!$E$13/2,Data!N231,Data!O231,Summary!$E$15,Summary!$E$14,Summary!$E$16,1),0)</f>
        <v>0</v>
      </c>
      <c r="O232" s="31">
        <f>IF(M232=1,oneday(G231,G232,K232,L232,Summary!$E$13/2,Data!N231,Data!O231,Summary!$E$15,Summary!$E$14,Summary!$E$16,2),0)</f>
        <v>0</v>
      </c>
      <c r="P232" s="31">
        <f t="shared" si="11"/>
        <v>0</v>
      </c>
      <c r="Q232" s="31">
        <f>IF(M232=1,oneday(G231,G232,K232,L232,Summary!$E$13/2,Data!N231,Data!O231,Summary!$E$15,Summary!$E$14,Summary!$E$16,3),0)</f>
        <v>0</v>
      </c>
    </row>
    <row r="233" spans="1:17" x14ac:dyDescent="0.25">
      <c r="A233" s="32">
        <f>VLOOKUP(B233,'Expiration Dates'!$C$40:$J$272,8)</f>
        <v>30733</v>
      </c>
      <c r="B233" s="1">
        <v>30713</v>
      </c>
      <c r="C233">
        <f t="shared" si="10"/>
        <v>233</v>
      </c>
      <c r="D233" s="27">
        <v>30.149999618530273</v>
      </c>
      <c r="E233" s="28">
        <v>30.309999465942383</v>
      </c>
      <c r="F233" s="28">
        <v>30.149999618530273</v>
      </c>
      <c r="G233" s="24">
        <v>30.299999237060547</v>
      </c>
      <c r="H233" s="13">
        <v>29.850000381469727</v>
      </c>
      <c r="I233" s="14">
        <v>30.149999618530273</v>
      </c>
      <c r="J233" s="14">
        <v>29.850000381469727</v>
      </c>
      <c r="K233" s="24">
        <v>30.079999923706055</v>
      </c>
      <c r="L233">
        <f t="shared" si="12"/>
        <v>0</v>
      </c>
      <c r="M233">
        <f>IF(AND(B233&gt;Summary!$E$17,B233&lt;Summary!$E$18),1,0)</f>
        <v>0</v>
      </c>
      <c r="N233">
        <f>IF(M233=1,oneday(G232,G233,K233,L233,Summary!$E$13/2,Data!N232,Data!O232,Summary!$E$15,Summary!$E$14,Summary!$E$16,1),0)</f>
        <v>0</v>
      </c>
      <c r="O233" s="31">
        <f>IF(M233=1,oneday(G232,G233,K233,L233,Summary!$E$13/2,Data!N232,Data!O232,Summary!$E$15,Summary!$E$14,Summary!$E$16,2),0)</f>
        <v>0</v>
      </c>
      <c r="P233" s="31">
        <f t="shared" si="11"/>
        <v>0</v>
      </c>
      <c r="Q233" s="31">
        <f>IF(M233=1,oneday(G232,G233,K233,L233,Summary!$E$13/2,Data!N232,Data!O232,Summary!$E$15,Summary!$E$14,Summary!$E$16,3),0)</f>
        <v>0</v>
      </c>
    </row>
    <row r="234" spans="1:17" x14ac:dyDescent="0.25">
      <c r="A234" s="32">
        <f>VLOOKUP(B234,'Expiration Dates'!$C$40:$J$272,8)</f>
        <v>30733</v>
      </c>
      <c r="B234" s="1">
        <v>30714</v>
      </c>
      <c r="C234">
        <f t="shared" si="10"/>
        <v>234</v>
      </c>
      <c r="D234" s="27">
        <v>30.270000457763672</v>
      </c>
      <c r="E234" s="28">
        <v>30.379999160766602</v>
      </c>
      <c r="F234" s="28">
        <v>30.139999389648438</v>
      </c>
      <c r="G234" s="24">
        <v>30.190000534057617</v>
      </c>
      <c r="H234" s="13">
        <v>30</v>
      </c>
      <c r="I234" s="14">
        <v>30.129999160766602</v>
      </c>
      <c r="J234" s="14">
        <v>29.920000076293945</v>
      </c>
      <c r="K234" s="24">
        <v>29.930000305175781</v>
      </c>
      <c r="L234">
        <f t="shared" si="12"/>
        <v>0</v>
      </c>
      <c r="M234">
        <f>IF(AND(B234&gt;Summary!$E$17,B234&lt;Summary!$E$18),1,0)</f>
        <v>0</v>
      </c>
      <c r="N234">
        <f>IF(M234=1,oneday(G233,G234,K234,L234,Summary!$E$13/2,Data!N233,Data!O233,Summary!$E$15,Summary!$E$14,Summary!$E$16,1),0)</f>
        <v>0</v>
      </c>
      <c r="O234" s="31">
        <f>IF(M234=1,oneday(G233,G234,K234,L234,Summary!$E$13/2,Data!N233,Data!O233,Summary!$E$15,Summary!$E$14,Summary!$E$16,2),0)</f>
        <v>0</v>
      </c>
      <c r="P234" s="31">
        <f t="shared" si="11"/>
        <v>0</v>
      </c>
      <c r="Q234" s="31">
        <f>IF(M234=1,oneday(G233,G234,K234,L234,Summary!$E$13/2,Data!N233,Data!O233,Summary!$E$15,Summary!$E$14,Summary!$E$16,3),0)</f>
        <v>0</v>
      </c>
    </row>
    <row r="235" spans="1:17" x14ac:dyDescent="0.25">
      <c r="A235" s="32">
        <f>VLOOKUP(B235,'Expiration Dates'!$C$40:$J$272,8)</f>
        <v>30733</v>
      </c>
      <c r="B235" s="1">
        <v>30715</v>
      </c>
      <c r="C235">
        <f t="shared" si="10"/>
        <v>235</v>
      </c>
      <c r="D235" s="27">
        <v>30.219999313354492</v>
      </c>
      <c r="E235" s="28">
        <v>30.290000915527344</v>
      </c>
      <c r="F235" s="28">
        <v>30.069999694824219</v>
      </c>
      <c r="G235" s="24">
        <v>30.110000610351563</v>
      </c>
      <c r="H235" s="13">
        <v>30.040000915527344</v>
      </c>
      <c r="I235" s="14">
        <v>30.049999237060547</v>
      </c>
      <c r="J235" s="14">
        <v>29.840000152587891</v>
      </c>
      <c r="K235" s="24">
        <v>29.909999847412109</v>
      </c>
      <c r="L235">
        <f t="shared" si="12"/>
        <v>0</v>
      </c>
      <c r="M235">
        <f>IF(AND(B235&gt;Summary!$E$17,B235&lt;Summary!$E$18),1,0)</f>
        <v>0</v>
      </c>
      <c r="N235">
        <f>IF(M235=1,oneday(G234,G235,K235,L235,Summary!$E$13/2,Data!N234,Data!O234,Summary!$E$15,Summary!$E$14,Summary!$E$16,1),0)</f>
        <v>0</v>
      </c>
      <c r="O235" s="31">
        <f>IF(M235=1,oneday(G234,G235,K235,L235,Summary!$E$13/2,Data!N234,Data!O234,Summary!$E$15,Summary!$E$14,Summary!$E$16,2),0)</f>
        <v>0</v>
      </c>
      <c r="P235" s="31">
        <f t="shared" si="11"/>
        <v>0</v>
      </c>
      <c r="Q235" s="31">
        <f>IF(M235=1,oneday(G234,G235,K235,L235,Summary!$E$13/2,Data!N234,Data!O234,Summary!$E$15,Summary!$E$14,Summary!$E$16,3),0)</f>
        <v>0</v>
      </c>
    </row>
    <row r="236" spans="1:17" x14ac:dyDescent="0.25">
      <c r="A236" s="32">
        <f>VLOOKUP(B236,'Expiration Dates'!$C$40:$J$272,8)</f>
        <v>30733</v>
      </c>
      <c r="B236" s="1">
        <v>30718</v>
      </c>
      <c r="C236">
        <f t="shared" si="10"/>
        <v>236</v>
      </c>
      <c r="D236" s="27">
        <v>30.069999694824219</v>
      </c>
      <c r="E236" s="28">
        <v>30.219999313354492</v>
      </c>
      <c r="F236" s="28">
        <v>30.010000228881836</v>
      </c>
      <c r="G236" s="24">
        <v>30.159999847412109</v>
      </c>
      <c r="H236" s="13">
        <v>29.889999389648438</v>
      </c>
      <c r="I236" s="14">
        <v>29.989999771118164</v>
      </c>
      <c r="J236" s="14">
        <v>29.780000686645508</v>
      </c>
      <c r="K236" s="24">
        <v>29.940000534057617</v>
      </c>
      <c r="L236">
        <f t="shared" si="12"/>
        <v>0</v>
      </c>
      <c r="M236">
        <f>IF(AND(B236&gt;Summary!$E$17,B236&lt;Summary!$E$18),1,0)</f>
        <v>0</v>
      </c>
      <c r="N236">
        <f>IF(M236=1,oneday(G235,G236,K236,L236,Summary!$E$13/2,Data!N235,Data!O235,Summary!$E$15,Summary!$E$14,Summary!$E$16,1),0)</f>
        <v>0</v>
      </c>
      <c r="O236" s="31">
        <f>IF(M236=1,oneday(G235,G236,K236,L236,Summary!$E$13/2,Data!N235,Data!O235,Summary!$E$15,Summary!$E$14,Summary!$E$16,2),0)</f>
        <v>0</v>
      </c>
      <c r="P236" s="31">
        <f t="shared" si="11"/>
        <v>0</v>
      </c>
      <c r="Q236" s="31">
        <f>IF(M236=1,oneday(G235,G236,K236,L236,Summary!$E$13/2,Data!N235,Data!O235,Summary!$E$15,Summary!$E$14,Summary!$E$16,3),0)</f>
        <v>0</v>
      </c>
    </row>
    <row r="237" spans="1:17" x14ac:dyDescent="0.25">
      <c r="A237" s="32">
        <f>VLOOKUP(B237,'Expiration Dates'!$C$40:$J$272,8)</f>
        <v>30733</v>
      </c>
      <c r="B237" s="1">
        <v>30719</v>
      </c>
      <c r="C237">
        <f t="shared" si="10"/>
        <v>237</v>
      </c>
      <c r="D237" s="27">
        <v>30.149999618530273</v>
      </c>
      <c r="E237" s="28">
        <v>30.159999847412109</v>
      </c>
      <c r="F237" s="28">
        <v>30</v>
      </c>
      <c r="G237" s="24">
        <v>30.040000915527344</v>
      </c>
      <c r="H237" s="13">
        <v>29.930000305175781</v>
      </c>
      <c r="I237" s="14">
        <v>29.950000762939453</v>
      </c>
      <c r="J237" s="14">
        <v>29.729999542236328</v>
      </c>
      <c r="K237" s="24">
        <v>29.809999465942383</v>
      </c>
      <c r="L237">
        <f t="shared" si="12"/>
        <v>0</v>
      </c>
      <c r="M237">
        <f>IF(AND(B237&gt;Summary!$E$17,B237&lt;Summary!$E$18),1,0)</f>
        <v>0</v>
      </c>
      <c r="N237">
        <f>IF(M237=1,oneday(G236,G237,K237,L237,Summary!$E$13/2,Data!N236,Data!O236,Summary!$E$15,Summary!$E$14,Summary!$E$16,1),0)</f>
        <v>0</v>
      </c>
      <c r="O237" s="31">
        <f>IF(M237=1,oneday(G236,G237,K237,L237,Summary!$E$13/2,Data!N236,Data!O236,Summary!$E$15,Summary!$E$14,Summary!$E$16,2),0)</f>
        <v>0</v>
      </c>
      <c r="P237" s="31">
        <f t="shared" si="11"/>
        <v>0</v>
      </c>
      <c r="Q237" s="31">
        <f>IF(M237=1,oneday(G236,G237,K237,L237,Summary!$E$13/2,Data!N236,Data!O236,Summary!$E$15,Summary!$E$14,Summary!$E$16,3),0)</f>
        <v>0</v>
      </c>
    </row>
    <row r="238" spans="1:17" x14ac:dyDescent="0.25">
      <c r="A238" s="32">
        <f>VLOOKUP(B238,'Expiration Dates'!$C$40:$J$272,8)</f>
        <v>30733</v>
      </c>
      <c r="B238" s="1">
        <v>30720</v>
      </c>
      <c r="C238">
        <f t="shared" si="10"/>
        <v>238</v>
      </c>
      <c r="D238" s="27">
        <v>30.079999923706055</v>
      </c>
      <c r="E238" s="28">
        <v>30.100000381469727</v>
      </c>
      <c r="F238" s="28">
        <v>29.989999771118164</v>
      </c>
      <c r="G238" s="24">
        <v>30.040000915527344</v>
      </c>
      <c r="H238" s="13">
        <v>29.870000839233398</v>
      </c>
      <c r="I238" s="14">
        <v>29.889999389648438</v>
      </c>
      <c r="J238" s="14">
        <v>29.75</v>
      </c>
      <c r="K238" s="24">
        <v>29.809999465942383</v>
      </c>
      <c r="L238">
        <f t="shared" si="12"/>
        <v>0</v>
      </c>
      <c r="M238">
        <f>IF(AND(B238&gt;Summary!$E$17,B238&lt;Summary!$E$18),1,0)</f>
        <v>0</v>
      </c>
      <c r="N238">
        <f>IF(M238=1,oneday(G237,G238,K238,L238,Summary!$E$13/2,Data!N237,Data!O237,Summary!$E$15,Summary!$E$14,Summary!$E$16,1),0)</f>
        <v>0</v>
      </c>
      <c r="O238" s="31">
        <f>IF(M238=1,oneday(G237,G238,K238,L238,Summary!$E$13/2,Data!N237,Data!O237,Summary!$E$15,Summary!$E$14,Summary!$E$16,2),0)</f>
        <v>0</v>
      </c>
      <c r="P238" s="31">
        <f t="shared" si="11"/>
        <v>0</v>
      </c>
      <c r="Q238" s="31">
        <f>IF(M238=1,oneday(G237,G238,K238,L238,Summary!$E$13/2,Data!N237,Data!O237,Summary!$E$15,Summary!$E$14,Summary!$E$16,3),0)</f>
        <v>0</v>
      </c>
    </row>
    <row r="239" spans="1:17" x14ac:dyDescent="0.25">
      <c r="A239" s="32">
        <f>VLOOKUP(B239,'Expiration Dates'!$C$40:$J$272,8)</f>
        <v>30733</v>
      </c>
      <c r="B239" s="1">
        <v>30721</v>
      </c>
      <c r="C239">
        <f t="shared" si="10"/>
        <v>239</v>
      </c>
      <c r="D239" s="27">
        <v>30</v>
      </c>
      <c r="E239" s="28">
        <v>30</v>
      </c>
      <c r="F239" s="28">
        <v>29.780000686645508</v>
      </c>
      <c r="G239" s="24">
        <v>29.829999923706055</v>
      </c>
      <c r="H239" s="13">
        <v>29.760000228881836</v>
      </c>
      <c r="I239" s="14">
        <v>29.780000686645508</v>
      </c>
      <c r="J239" s="14">
        <v>29.549999237060547</v>
      </c>
      <c r="K239" s="24">
        <v>29.600000381469727</v>
      </c>
      <c r="L239">
        <f t="shared" si="12"/>
        <v>0</v>
      </c>
      <c r="M239">
        <f>IF(AND(B239&gt;Summary!$E$17,B239&lt;Summary!$E$18),1,0)</f>
        <v>0</v>
      </c>
      <c r="N239">
        <f>IF(M239=1,oneday(G238,G239,K239,L239,Summary!$E$13/2,Data!N238,Data!O238,Summary!$E$15,Summary!$E$14,Summary!$E$16,1),0)</f>
        <v>0</v>
      </c>
      <c r="O239" s="31">
        <f>IF(M239=1,oneday(G238,G239,K239,L239,Summary!$E$13/2,Data!N238,Data!O238,Summary!$E$15,Summary!$E$14,Summary!$E$16,2),0)</f>
        <v>0</v>
      </c>
      <c r="P239" s="31">
        <f t="shared" si="11"/>
        <v>0</v>
      </c>
      <c r="Q239" s="31">
        <f>IF(M239=1,oneday(G238,G239,K239,L239,Summary!$E$13/2,Data!N238,Data!O238,Summary!$E$15,Summary!$E$14,Summary!$E$16,3),0)</f>
        <v>0</v>
      </c>
    </row>
    <row r="240" spans="1:17" x14ac:dyDescent="0.25">
      <c r="A240" s="32">
        <f>VLOOKUP(B240,'Expiration Dates'!$C$40:$J$272,8)</f>
        <v>30733</v>
      </c>
      <c r="B240" s="1">
        <v>30722</v>
      </c>
      <c r="C240">
        <f t="shared" si="10"/>
        <v>240</v>
      </c>
      <c r="D240" s="27">
        <v>29.870000839233398</v>
      </c>
      <c r="E240" s="28">
        <v>29.879999160766602</v>
      </c>
      <c r="F240" s="28">
        <v>29.75</v>
      </c>
      <c r="G240" s="24">
        <v>29.829999923706055</v>
      </c>
      <c r="H240" s="13">
        <v>29.639999389648438</v>
      </c>
      <c r="I240" s="14">
        <v>29.659999847412109</v>
      </c>
      <c r="J240" s="14">
        <v>29.569999694824219</v>
      </c>
      <c r="K240" s="24">
        <v>29.649999618530273</v>
      </c>
      <c r="L240">
        <f t="shared" si="12"/>
        <v>0</v>
      </c>
      <c r="M240">
        <f>IF(AND(B240&gt;Summary!$E$17,B240&lt;Summary!$E$18),1,0)</f>
        <v>0</v>
      </c>
      <c r="N240">
        <f>IF(M240=1,oneday(G239,G240,K240,L240,Summary!$E$13/2,Data!N239,Data!O239,Summary!$E$15,Summary!$E$14,Summary!$E$16,1),0)</f>
        <v>0</v>
      </c>
      <c r="O240" s="31">
        <f>IF(M240=1,oneday(G239,G240,K240,L240,Summary!$E$13/2,Data!N239,Data!O239,Summary!$E$15,Summary!$E$14,Summary!$E$16,2),0)</f>
        <v>0</v>
      </c>
      <c r="P240" s="31">
        <f t="shared" si="11"/>
        <v>0</v>
      </c>
      <c r="Q240" s="31">
        <f>IF(M240=1,oneday(G239,G240,K240,L240,Summary!$E$13/2,Data!N239,Data!O239,Summary!$E$15,Summary!$E$14,Summary!$E$16,3),0)</f>
        <v>0</v>
      </c>
    </row>
    <row r="241" spans="1:17" x14ac:dyDescent="0.25">
      <c r="A241" s="32">
        <f>VLOOKUP(B241,'Expiration Dates'!$C$40:$J$272,8)</f>
        <v>30733</v>
      </c>
      <c r="B241" s="1">
        <v>30725</v>
      </c>
      <c r="C241">
        <f t="shared" si="10"/>
        <v>241</v>
      </c>
      <c r="D241" s="27">
        <v>29.819999694824219</v>
      </c>
      <c r="E241" s="28">
        <v>29.850000381469727</v>
      </c>
      <c r="F241" s="28">
        <v>29.569999694824219</v>
      </c>
      <c r="G241" s="24">
        <v>29.629999160766602</v>
      </c>
      <c r="H241" s="13">
        <v>29.620000839233398</v>
      </c>
      <c r="I241" s="14">
        <v>29.690000534057617</v>
      </c>
      <c r="J241" s="14">
        <v>29.260000228881836</v>
      </c>
      <c r="K241" s="24">
        <v>29.350000381469727</v>
      </c>
      <c r="L241">
        <f t="shared" si="12"/>
        <v>0</v>
      </c>
      <c r="M241">
        <f>IF(AND(B241&gt;Summary!$E$17,B241&lt;Summary!$E$18),1,0)</f>
        <v>0</v>
      </c>
      <c r="N241">
        <f>IF(M241=1,oneday(G240,G241,K241,L241,Summary!$E$13/2,Data!N240,Data!O240,Summary!$E$15,Summary!$E$14,Summary!$E$16,1),0)</f>
        <v>0</v>
      </c>
      <c r="O241" s="31">
        <f>IF(M241=1,oneday(G240,G241,K241,L241,Summary!$E$13/2,Data!N240,Data!O240,Summary!$E$15,Summary!$E$14,Summary!$E$16,2),0)</f>
        <v>0</v>
      </c>
      <c r="P241" s="31">
        <f t="shared" si="11"/>
        <v>0</v>
      </c>
      <c r="Q241" s="31">
        <f>IF(M241=1,oneday(G240,G241,K241,L241,Summary!$E$13/2,Data!N240,Data!O240,Summary!$E$15,Summary!$E$14,Summary!$E$16,3),0)</f>
        <v>0</v>
      </c>
    </row>
    <row r="242" spans="1:17" x14ac:dyDescent="0.25">
      <c r="A242" s="32">
        <f>VLOOKUP(B242,'Expiration Dates'!$C$40:$J$272,8)</f>
        <v>30733</v>
      </c>
      <c r="B242" s="1">
        <v>30726</v>
      </c>
      <c r="C242">
        <f t="shared" si="10"/>
        <v>242</v>
      </c>
      <c r="D242" s="27">
        <v>29.600000381469727</v>
      </c>
      <c r="E242" s="28">
        <v>29.739999771118164</v>
      </c>
      <c r="F242" s="28">
        <v>29.450000762939453</v>
      </c>
      <c r="G242" s="24">
        <v>29.739999771118164</v>
      </c>
      <c r="H242" s="13">
        <v>29.319999694824219</v>
      </c>
      <c r="I242" s="14">
        <v>29.440000534057617</v>
      </c>
      <c r="J242" s="14">
        <v>29.149999618530273</v>
      </c>
      <c r="K242" s="24">
        <v>29.430000305175781</v>
      </c>
      <c r="L242">
        <f t="shared" si="12"/>
        <v>0</v>
      </c>
      <c r="M242">
        <f>IF(AND(B242&gt;Summary!$E$17,B242&lt;Summary!$E$18),1,0)</f>
        <v>0</v>
      </c>
      <c r="N242">
        <f>IF(M242=1,oneday(G241,G242,K242,L242,Summary!$E$13/2,Data!N241,Data!O241,Summary!$E$15,Summary!$E$14,Summary!$E$16,1),0)</f>
        <v>0</v>
      </c>
      <c r="O242" s="31">
        <f>IF(M242=1,oneday(G241,G242,K242,L242,Summary!$E$13/2,Data!N241,Data!O241,Summary!$E$15,Summary!$E$14,Summary!$E$16,2),0)</f>
        <v>0</v>
      </c>
      <c r="P242" s="31">
        <f t="shared" si="11"/>
        <v>0</v>
      </c>
      <c r="Q242" s="31">
        <f>IF(M242=1,oneday(G241,G242,K242,L242,Summary!$E$13/2,Data!N241,Data!O241,Summary!$E$15,Summary!$E$14,Summary!$E$16,3),0)</f>
        <v>0</v>
      </c>
    </row>
    <row r="243" spans="1:17" x14ac:dyDescent="0.25">
      <c r="A243" s="32">
        <f>VLOOKUP(B243,'Expiration Dates'!$C$40:$J$272,8)</f>
        <v>30733</v>
      </c>
      <c r="B243" s="1">
        <v>30727</v>
      </c>
      <c r="C243">
        <f t="shared" si="10"/>
        <v>243</v>
      </c>
      <c r="D243" s="27">
        <v>29.690000534057617</v>
      </c>
      <c r="E243" s="28">
        <v>29.899999618530273</v>
      </c>
      <c r="F243" s="28">
        <v>29.600000381469727</v>
      </c>
      <c r="G243" s="24">
        <v>29.829999923706055</v>
      </c>
      <c r="H243" s="13">
        <v>29.350000381469727</v>
      </c>
      <c r="I243" s="14">
        <v>29.549999237060547</v>
      </c>
      <c r="J243" s="14">
        <v>29.25</v>
      </c>
      <c r="K243" s="24">
        <v>29.469999313354492</v>
      </c>
      <c r="L243">
        <f t="shared" si="12"/>
        <v>0</v>
      </c>
      <c r="M243">
        <f>IF(AND(B243&gt;Summary!$E$17,B243&lt;Summary!$E$18),1,0)</f>
        <v>0</v>
      </c>
      <c r="N243">
        <f>IF(M243=1,oneday(G242,G243,K243,L243,Summary!$E$13/2,Data!N242,Data!O242,Summary!$E$15,Summary!$E$14,Summary!$E$16,1),0)</f>
        <v>0</v>
      </c>
      <c r="O243" s="31">
        <f>IF(M243=1,oneday(G242,G243,K243,L243,Summary!$E$13/2,Data!N242,Data!O242,Summary!$E$15,Summary!$E$14,Summary!$E$16,2),0)</f>
        <v>0</v>
      </c>
      <c r="P243" s="31">
        <f t="shared" si="11"/>
        <v>0</v>
      </c>
      <c r="Q243" s="31">
        <f>IF(M243=1,oneday(G242,G243,K243,L243,Summary!$E$13/2,Data!N242,Data!O242,Summary!$E$15,Summary!$E$14,Summary!$E$16,3),0)</f>
        <v>0</v>
      </c>
    </row>
    <row r="244" spans="1:17" x14ac:dyDescent="0.25">
      <c r="A244" s="32">
        <f>VLOOKUP(B244,'Expiration Dates'!$C$40:$J$272,8)</f>
        <v>30733</v>
      </c>
      <c r="B244" s="1">
        <v>30728</v>
      </c>
      <c r="C244">
        <f t="shared" si="10"/>
        <v>244</v>
      </c>
      <c r="D244" s="27">
        <v>29.850000381469727</v>
      </c>
      <c r="E244" s="28">
        <v>29.940000534057617</v>
      </c>
      <c r="F244" s="28">
        <v>29.850000381469727</v>
      </c>
      <c r="G244" s="24">
        <v>29.909999847412109</v>
      </c>
      <c r="H244" s="13">
        <v>29.549999237060547</v>
      </c>
      <c r="I244" s="14">
        <v>29.649999618530273</v>
      </c>
      <c r="J244" s="14">
        <v>29.5</v>
      </c>
      <c r="K244" s="24">
        <v>29.600000381469727</v>
      </c>
      <c r="L244">
        <f t="shared" si="12"/>
        <v>0</v>
      </c>
      <c r="M244">
        <f>IF(AND(B244&gt;Summary!$E$17,B244&lt;Summary!$E$18),1,0)</f>
        <v>0</v>
      </c>
      <c r="N244">
        <f>IF(M244=1,oneday(G243,G244,K244,L244,Summary!$E$13/2,Data!N243,Data!O243,Summary!$E$15,Summary!$E$14,Summary!$E$16,1),0)</f>
        <v>0</v>
      </c>
      <c r="O244" s="31">
        <f>IF(M244=1,oneday(G243,G244,K244,L244,Summary!$E$13/2,Data!N243,Data!O243,Summary!$E$15,Summary!$E$14,Summary!$E$16,2),0)</f>
        <v>0</v>
      </c>
      <c r="P244" s="31">
        <f t="shared" si="11"/>
        <v>0</v>
      </c>
      <c r="Q244" s="31">
        <f>IF(M244=1,oneday(G243,G244,K244,L244,Summary!$E$13/2,Data!N243,Data!O243,Summary!$E$15,Summary!$E$14,Summary!$E$16,3),0)</f>
        <v>0</v>
      </c>
    </row>
    <row r="245" spans="1:17" x14ac:dyDescent="0.25">
      <c r="A245" s="32">
        <f>VLOOKUP(B245,'Expiration Dates'!$C$40:$J$272,8)</f>
        <v>30733</v>
      </c>
      <c r="B245" s="1">
        <v>30729</v>
      </c>
      <c r="C245">
        <f t="shared" si="10"/>
        <v>245</v>
      </c>
      <c r="D245" s="27">
        <v>29.75</v>
      </c>
      <c r="E245" s="28">
        <v>29.979999542236328</v>
      </c>
      <c r="F245" s="28">
        <v>29.75</v>
      </c>
      <c r="G245" s="24">
        <v>29.899999618530273</v>
      </c>
      <c r="H245" s="13">
        <v>29.600000381469727</v>
      </c>
      <c r="I245" s="14">
        <v>29.829999923706055</v>
      </c>
      <c r="J245" s="14">
        <v>29.600000381469727</v>
      </c>
      <c r="K245" s="24">
        <v>29.700000762939453</v>
      </c>
      <c r="L245">
        <f t="shared" si="12"/>
        <v>0</v>
      </c>
      <c r="M245">
        <f>IF(AND(B245&gt;Summary!$E$17,B245&lt;Summary!$E$18),1,0)</f>
        <v>0</v>
      </c>
      <c r="N245">
        <f>IF(M245=1,oneday(G244,G245,K245,L245,Summary!$E$13/2,Data!N244,Data!O244,Summary!$E$15,Summary!$E$14,Summary!$E$16,1),0)</f>
        <v>0</v>
      </c>
      <c r="O245" s="31">
        <f>IF(M245=1,oneday(G244,G245,K245,L245,Summary!$E$13/2,Data!N244,Data!O244,Summary!$E$15,Summary!$E$14,Summary!$E$16,2),0)</f>
        <v>0</v>
      </c>
      <c r="P245" s="31">
        <f t="shared" si="11"/>
        <v>0</v>
      </c>
      <c r="Q245" s="31">
        <f>IF(M245=1,oneday(G244,G245,K245,L245,Summary!$E$13/2,Data!N244,Data!O244,Summary!$E$15,Summary!$E$14,Summary!$E$16,3),0)</f>
        <v>0</v>
      </c>
    </row>
    <row r="246" spans="1:17" x14ac:dyDescent="0.25">
      <c r="A246" s="32">
        <f>VLOOKUP(B246,'Expiration Dates'!$C$40:$J$272,8)</f>
        <v>30733</v>
      </c>
      <c r="B246" s="1">
        <v>30733</v>
      </c>
      <c r="C246">
        <f t="shared" si="10"/>
        <v>246</v>
      </c>
      <c r="D246" s="27">
        <v>30</v>
      </c>
      <c r="E246" s="28">
        <v>30.149999618530273</v>
      </c>
      <c r="F246" s="28">
        <v>29.770000457763672</v>
      </c>
      <c r="G246" s="24">
        <v>29.790000915527344</v>
      </c>
      <c r="H246" s="13">
        <v>29.920000076293945</v>
      </c>
      <c r="I246" s="14">
        <v>29.920000076293945</v>
      </c>
      <c r="J246" s="14">
        <v>29.559999465942383</v>
      </c>
      <c r="K246" s="24">
        <v>29.569999694824219</v>
      </c>
      <c r="L246">
        <f t="shared" si="12"/>
        <v>1</v>
      </c>
      <c r="M246">
        <f>IF(AND(B246&gt;Summary!$E$17,B246&lt;Summary!$E$18),1,0)</f>
        <v>0</v>
      </c>
      <c r="N246">
        <f>IF(M246=1,oneday(G245,G246,K246,L246,Summary!$E$13/2,Data!N245,Data!O245,Summary!$E$15,Summary!$E$14,Summary!$E$16,1),0)</f>
        <v>0</v>
      </c>
      <c r="O246" s="31">
        <f>IF(M246=1,oneday(G245,G246,K246,L246,Summary!$E$13/2,Data!N245,Data!O245,Summary!$E$15,Summary!$E$14,Summary!$E$16,2),0)</f>
        <v>0</v>
      </c>
      <c r="P246" s="31">
        <f t="shared" si="11"/>
        <v>0</v>
      </c>
      <c r="Q246" s="31">
        <f>IF(M246=1,oneday(G245,G246,K246,L246,Summary!$E$13/2,Data!N245,Data!O245,Summary!$E$15,Summary!$E$14,Summary!$E$16,3),0)</f>
        <v>0</v>
      </c>
    </row>
    <row r="247" spans="1:17" x14ac:dyDescent="0.25">
      <c r="A247" s="32">
        <f>VLOOKUP(B247,'Expiration Dates'!$C$40:$J$272,8)</f>
        <v>30733</v>
      </c>
      <c r="B247" s="1">
        <v>30734</v>
      </c>
      <c r="C247">
        <f t="shared" si="10"/>
        <v>247</v>
      </c>
      <c r="D247" s="27">
        <v>29.840000152587891</v>
      </c>
      <c r="E247" s="28">
        <v>29.879999160766602</v>
      </c>
      <c r="F247" s="28">
        <v>29.75</v>
      </c>
      <c r="G247" s="24">
        <v>29.790000915527344</v>
      </c>
      <c r="H247" s="13">
        <v>29.639999389648438</v>
      </c>
      <c r="I247" s="14">
        <v>29.649999618530273</v>
      </c>
      <c r="J247" s="14">
        <v>29.540000915527344</v>
      </c>
      <c r="K247" s="24">
        <v>29.579999923706055</v>
      </c>
      <c r="L247">
        <f t="shared" si="12"/>
        <v>0</v>
      </c>
      <c r="M247">
        <f>IF(AND(B247&gt;Summary!$E$17,B247&lt;Summary!$E$18),1,0)</f>
        <v>0</v>
      </c>
      <c r="N247">
        <f>IF(M247=1,oneday(G246,G247,K247,L247,Summary!$E$13/2,Data!N246,Data!O246,Summary!$E$15,Summary!$E$14,Summary!$E$16,1),0)</f>
        <v>0</v>
      </c>
      <c r="O247" s="31">
        <f>IF(M247=1,oneday(G246,G247,K247,L247,Summary!$E$13/2,Data!N246,Data!O246,Summary!$E$15,Summary!$E$14,Summary!$E$16,2),0)</f>
        <v>0</v>
      </c>
      <c r="P247" s="31">
        <f t="shared" si="11"/>
        <v>0</v>
      </c>
      <c r="Q247" s="31">
        <f>IF(M247=1,oneday(G246,G247,K247,L247,Summary!$E$13/2,Data!N246,Data!O246,Summary!$E$15,Summary!$E$14,Summary!$E$16,3),0)</f>
        <v>0</v>
      </c>
    </row>
    <row r="248" spans="1:17" x14ac:dyDescent="0.25">
      <c r="A248" s="32">
        <f>VLOOKUP(B248,'Expiration Dates'!$C$40:$J$272,8)</f>
        <v>30733</v>
      </c>
      <c r="B248" s="1">
        <v>30735</v>
      </c>
      <c r="C248">
        <f t="shared" si="10"/>
        <v>248</v>
      </c>
      <c r="D248" s="27">
        <v>29.649999618530273</v>
      </c>
      <c r="E248" s="28">
        <v>29.969999313354492</v>
      </c>
      <c r="F248" s="28">
        <v>29.549999237060547</v>
      </c>
      <c r="G248" s="24">
        <v>29.920000076293945</v>
      </c>
      <c r="H248" s="13">
        <v>29.350000381469727</v>
      </c>
      <c r="I248" s="14">
        <v>29.729999542236328</v>
      </c>
      <c r="J248" s="14">
        <v>29.350000381469727</v>
      </c>
      <c r="K248" s="24">
        <v>29.709999084472656</v>
      </c>
      <c r="L248">
        <f t="shared" si="12"/>
        <v>0</v>
      </c>
      <c r="M248">
        <f>IF(AND(B248&gt;Summary!$E$17,B248&lt;Summary!$E$18),1,0)</f>
        <v>0</v>
      </c>
      <c r="N248">
        <f>IF(M248=1,oneday(G247,G248,K248,L248,Summary!$E$13/2,Data!N247,Data!O247,Summary!$E$15,Summary!$E$14,Summary!$E$16,1),0)</f>
        <v>0</v>
      </c>
      <c r="O248" s="31">
        <f>IF(M248=1,oneday(G247,G248,K248,L248,Summary!$E$13/2,Data!N247,Data!O247,Summary!$E$15,Summary!$E$14,Summary!$E$16,2),0)</f>
        <v>0</v>
      </c>
      <c r="P248" s="31">
        <f t="shared" si="11"/>
        <v>0</v>
      </c>
      <c r="Q248" s="31">
        <f>IF(M248=1,oneday(G247,G248,K248,L248,Summary!$E$13/2,Data!N247,Data!O247,Summary!$E$15,Summary!$E$14,Summary!$E$16,3),0)</f>
        <v>0</v>
      </c>
    </row>
    <row r="249" spans="1:17" x14ac:dyDescent="0.25">
      <c r="A249" s="32">
        <f>VLOOKUP(B249,'Expiration Dates'!$C$40:$J$272,8)</f>
        <v>30733</v>
      </c>
      <c r="B249" s="1">
        <v>30736</v>
      </c>
      <c r="C249">
        <f t="shared" si="10"/>
        <v>249</v>
      </c>
      <c r="D249" s="27">
        <v>29.930000305175781</v>
      </c>
      <c r="E249" s="28">
        <v>30.129999160766602</v>
      </c>
      <c r="F249" s="28">
        <v>29.879999160766602</v>
      </c>
      <c r="G249" s="24">
        <v>30.100000381469727</v>
      </c>
      <c r="H249" s="13">
        <v>29.760000228881836</v>
      </c>
      <c r="I249" s="14">
        <v>29.950000762939453</v>
      </c>
      <c r="J249" s="14">
        <v>29.680000305175781</v>
      </c>
      <c r="K249" s="24">
        <v>29.909999847412109</v>
      </c>
      <c r="L249">
        <f t="shared" si="12"/>
        <v>0</v>
      </c>
      <c r="M249">
        <f>IF(AND(B249&gt;Summary!$E$17,B249&lt;Summary!$E$18),1,0)</f>
        <v>0</v>
      </c>
      <c r="N249">
        <f>IF(M249=1,oneday(G248,G249,K249,L249,Summary!$E$13/2,Data!N248,Data!O248,Summary!$E$15,Summary!$E$14,Summary!$E$16,1),0)</f>
        <v>0</v>
      </c>
      <c r="O249" s="31">
        <f>IF(M249=1,oneday(G248,G249,K249,L249,Summary!$E$13/2,Data!N248,Data!O248,Summary!$E$15,Summary!$E$14,Summary!$E$16,2),0)</f>
        <v>0</v>
      </c>
      <c r="P249" s="31">
        <f t="shared" si="11"/>
        <v>0</v>
      </c>
      <c r="Q249" s="31">
        <f>IF(M249=1,oneday(G248,G249,K249,L249,Summary!$E$13/2,Data!N248,Data!O248,Summary!$E$15,Summary!$E$14,Summary!$E$16,3),0)</f>
        <v>0</v>
      </c>
    </row>
    <row r="250" spans="1:17" x14ac:dyDescent="0.25">
      <c r="A250" s="32">
        <f>VLOOKUP(B250,'Expiration Dates'!$C$40:$J$272,8)</f>
        <v>30733</v>
      </c>
      <c r="B250" s="1">
        <v>30739</v>
      </c>
      <c r="C250">
        <f t="shared" si="10"/>
        <v>250</v>
      </c>
      <c r="D250" s="27">
        <v>30.100000381469727</v>
      </c>
      <c r="E250" s="28">
        <v>31.100000381469727</v>
      </c>
      <c r="F250" s="28">
        <v>29.969999313354492</v>
      </c>
      <c r="G250" s="24">
        <v>30.790000915527344</v>
      </c>
      <c r="H250" s="13">
        <v>29.850000381469727</v>
      </c>
      <c r="I250" s="14">
        <v>30.909999847412109</v>
      </c>
      <c r="J250" s="14">
        <v>29.809999465942383</v>
      </c>
      <c r="K250" s="24">
        <v>30.559999465942383</v>
      </c>
      <c r="L250">
        <f t="shared" si="12"/>
        <v>0</v>
      </c>
      <c r="M250">
        <f>IF(AND(B250&gt;Summary!$E$17,B250&lt;Summary!$E$18),1,0)</f>
        <v>0</v>
      </c>
      <c r="N250">
        <f>IF(M250=1,oneday(G249,G250,K250,L250,Summary!$E$13/2,Data!N249,Data!O249,Summary!$E$15,Summary!$E$14,Summary!$E$16,1),0)</f>
        <v>0</v>
      </c>
      <c r="O250" s="31">
        <f>IF(M250=1,oneday(G249,G250,K250,L250,Summary!$E$13/2,Data!N249,Data!O249,Summary!$E$15,Summary!$E$14,Summary!$E$16,2),0)</f>
        <v>0</v>
      </c>
      <c r="P250" s="31">
        <f t="shared" si="11"/>
        <v>0</v>
      </c>
      <c r="Q250" s="31">
        <f>IF(M250=1,oneday(G249,G250,K250,L250,Summary!$E$13/2,Data!N249,Data!O249,Summary!$E$15,Summary!$E$14,Summary!$E$16,3),0)</f>
        <v>0</v>
      </c>
    </row>
    <row r="251" spans="1:17" x14ac:dyDescent="0.25">
      <c r="A251" s="32">
        <f>VLOOKUP(B251,'Expiration Dates'!$C$40:$J$272,8)</f>
        <v>30733</v>
      </c>
      <c r="B251" s="1">
        <v>30740</v>
      </c>
      <c r="C251">
        <f t="shared" si="10"/>
        <v>251</v>
      </c>
      <c r="D251" s="27">
        <v>30.600000381469727</v>
      </c>
      <c r="E251" s="28">
        <v>30.739999771118164</v>
      </c>
      <c r="F251" s="28">
        <v>30.290000915527344</v>
      </c>
      <c r="G251" s="24">
        <v>30.450000762939453</v>
      </c>
      <c r="H251" s="13">
        <v>30.360000610351563</v>
      </c>
      <c r="I251" s="14">
        <v>30.600000381469727</v>
      </c>
      <c r="J251" s="14">
        <v>30.079999923706055</v>
      </c>
      <c r="K251" s="24">
        <v>30.270000457763672</v>
      </c>
      <c r="L251">
        <f t="shared" si="12"/>
        <v>0</v>
      </c>
      <c r="M251">
        <f>IF(AND(B251&gt;Summary!$E$17,B251&lt;Summary!$E$18),1,0)</f>
        <v>0</v>
      </c>
      <c r="N251">
        <f>IF(M251=1,oneday(G250,G251,K251,L251,Summary!$E$13/2,Data!N250,Data!O250,Summary!$E$15,Summary!$E$14,Summary!$E$16,1),0)</f>
        <v>0</v>
      </c>
      <c r="O251" s="31">
        <f>IF(M251=1,oneday(G250,G251,K251,L251,Summary!$E$13/2,Data!N250,Data!O250,Summary!$E$15,Summary!$E$14,Summary!$E$16,2),0)</f>
        <v>0</v>
      </c>
      <c r="P251" s="31">
        <f t="shared" si="11"/>
        <v>0</v>
      </c>
      <c r="Q251" s="31">
        <f>IF(M251=1,oneday(G250,G251,K251,L251,Summary!$E$13/2,Data!N250,Data!O250,Summary!$E$15,Summary!$E$14,Summary!$E$16,3),0)</f>
        <v>0</v>
      </c>
    </row>
    <row r="252" spans="1:17" x14ac:dyDescent="0.25">
      <c r="A252" s="32">
        <f>VLOOKUP(B252,'Expiration Dates'!$C$40:$J$272,8)</f>
        <v>30733</v>
      </c>
      <c r="B252" s="1">
        <v>30741</v>
      </c>
      <c r="C252">
        <f t="shared" si="10"/>
        <v>252</v>
      </c>
      <c r="D252" s="27">
        <v>30.399999618530273</v>
      </c>
      <c r="E252" s="28">
        <v>30.680000305175781</v>
      </c>
      <c r="F252" s="28">
        <v>30.290000915527344</v>
      </c>
      <c r="G252" s="24">
        <v>30.549999237060547</v>
      </c>
      <c r="H252" s="13">
        <v>30.219999313354492</v>
      </c>
      <c r="I252" s="14">
        <v>30.530000686645508</v>
      </c>
      <c r="J252" s="14">
        <v>30.129999160766602</v>
      </c>
      <c r="K252" s="24">
        <v>30.350000381469727</v>
      </c>
      <c r="L252">
        <f t="shared" si="12"/>
        <v>0</v>
      </c>
      <c r="M252">
        <f>IF(AND(B252&gt;Summary!$E$17,B252&lt;Summary!$E$18),1,0)</f>
        <v>0</v>
      </c>
      <c r="N252">
        <f>IF(M252=1,oneday(G251,G252,K252,L252,Summary!$E$13/2,Data!N251,Data!O251,Summary!$E$15,Summary!$E$14,Summary!$E$16,1),0)</f>
        <v>0</v>
      </c>
      <c r="O252" s="31">
        <f>IF(M252=1,oneday(G251,G252,K252,L252,Summary!$E$13/2,Data!N251,Data!O251,Summary!$E$15,Summary!$E$14,Summary!$E$16,2),0)</f>
        <v>0</v>
      </c>
      <c r="P252" s="31">
        <f t="shared" si="11"/>
        <v>0</v>
      </c>
      <c r="Q252" s="31">
        <f>IF(M252=1,oneday(G251,G252,K252,L252,Summary!$E$13/2,Data!N251,Data!O251,Summary!$E$15,Summary!$E$14,Summary!$E$16,3),0)</f>
        <v>0</v>
      </c>
    </row>
    <row r="253" spans="1:17" x14ac:dyDescent="0.25">
      <c r="A253" s="32">
        <f>VLOOKUP(B253,'Expiration Dates'!$C$40:$J$272,8)</f>
        <v>30761</v>
      </c>
      <c r="B253" s="1">
        <v>30742</v>
      </c>
      <c r="C253">
        <f t="shared" si="10"/>
        <v>253</v>
      </c>
      <c r="D253" s="27">
        <v>30.770000457763672</v>
      </c>
      <c r="E253" s="28">
        <v>30.850000381469727</v>
      </c>
      <c r="F253" s="28">
        <v>30.670000076293945</v>
      </c>
      <c r="G253" s="24">
        <v>30.729999542236328</v>
      </c>
      <c r="H253" s="13">
        <v>30.600000381469727</v>
      </c>
      <c r="I253" s="14">
        <v>30.649999618530273</v>
      </c>
      <c r="J253" s="14">
        <v>30.469999313354492</v>
      </c>
      <c r="K253" s="24">
        <v>30.549999237060547</v>
      </c>
      <c r="L253">
        <f t="shared" si="12"/>
        <v>0</v>
      </c>
      <c r="M253">
        <f>IF(AND(B253&gt;Summary!$E$17,B253&lt;Summary!$E$18),1,0)</f>
        <v>0</v>
      </c>
      <c r="N253">
        <f>IF(M253=1,oneday(G252,G253,K253,L253,Summary!$E$13/2,Data!N252,Data!O252,Summary!$E$15,Summary!$E$14,Summary!$E$16,1),0)</f>
        <v>0</v>
      </c>
      <c r="O253" s="31">
        <f>IF(M253=1,oneday(G252,G253,K253,L253,Summary!$E$13/2,Data!N252,Data!O252,Summary!$E$15,Summary!$E$14,Summary!$E$16,2),0)</f>
        <v>0</v>
      </c>
      <c r="P253" s="31">
        <f t="shared" si="11"/>
        <v>0</v>
      </c>
      <c r="Q253" s="31">
        <f>IF(M253=1,oneday(G252,G253,K253,L253,Summary!$E$13/2,Data!N252,Data!O252,Summary!$E$15,Summary!$E$14,Summary!$E$16,3),0)</f>
        <v>0</v>
      </c>
    </row>
    <row r="254" spans="1:17" x14ac:dyDescent="0.25">
      <c r="A254" s="32">
        <f>VLOOKUP(B254,'Expiration Dates'!$C$40:$J$272,8)</f>
        <v>30761</v>
      </c>
      <c r="B254" s="1">
        <v>30743</v>
      </c>
      <c r="C254">
        <f t="shared" si="10"/>
        <v>254</v>
      </c>
      <c r="D254" s="27">
        <v>30.729999542236328</v>
      </c>
      <c r="E254" s="28">
        <v>30.899999618530273</v>
      </c>
      <c r="F254" s="28">
        <v>30.639999389648438</v>
      </c>
      <c r="G254" s="24">
        <v>30.700000762939453</v>
      </c>
      <c r="H254" s="13">
        <v>30.549999237060547</v>
      </c>
      <c r="I254" s="14">
        <v>30.879999160766602</v>
      </c>
      <c r="J254" s="14">
        <v>30.440000534057617</v>
      </c>
      <c r="K254" s="24">
        <v>30.579999923706055</v>
      </c>
      <c r="L254">
        <f t="shared" si="12"/>
        <v>0</v>
      </c>
      <c r="M254">
        <f>IF(AND(B254&gt;Summary!$E$17,B254&lt;Summary!$E$18),1,0)</f>
        <v>0</v>
      </c>
      <c r="N254">
        <f>IF(M254=1,oneday(G253,G254,K254,L254,Summary!$E$13/2,Data!N253,Data!O253,Summary!$E$15,Summary!$E$14,Summary!$E$16,1),0)</f>
        <v>0</v>
      </c>
      <c r="O254" s="31">
        <f>IF(M254=1,oneday(G253,G254,K254,L254,Summary!$E$13/2,Data!N253,Data!O253,Summary!$E$15,Summary!$E$14,Summary!$E$16,2),0)</f>
        <v>0</v>
      </c>
      <c r="P254" s="31">
        <f t="shared" si="11"/>
        <v>0</v>
      </c>
      <c r="Q254" s="31">
        <f>IF(M254=1,oneday(G253,G254,K254,L254,Summary!$E$13/2,Data!N253,Data!O253,Summary!$E$15,Summary!$E$14,Summary!$E$16,3),0)</f>
        <v>0</v>
      </c>
    </row>
    <row r="255" spans="1:17" x14ac:dyDescent="0.25">
      <c r="A255" s="32">
        <f>VLOOKUP(B255,'Expiration Dates'!$C$40:$J$272,8)</f>
        <v>30761</v>
      </c>
      <c r="B255" s="1">
        <v>30746</v>
      </c>
      <c r="C255">
        <f t="shared" si="10"/>
        <v>255</v>
      </c>
      <c r="D255" s="27">
        <v>30.700000762939453</v>
      </c>
      <c r="E255" s="28">
        <v>30.799999237060547</v>
      </c>
      <c r="F255" s="28">
        <v>30.659999847412109</v>
      </c>
      <c r="G255" s="24">
        <v>30.780000686645508</v>
      </c>
      <c r="H255" s="13">
        <v>30.569999694824219</v>
      </c>
      <c r="I255" s="14">
        <v>30.709999084472656</v>
      </c>
      <c r="J255" s="14">
        <v>30.549999237060547</v>
      </c>
      <c r="K255" s="24">
        <v>30.670000076293945</v>
      </c>
      <c r="L255">
        <f t="shared" si="12"/>
        <v>0</v>
      </c>
      <c r="M255">
        <f>IF(AND(B255&gt;Summary!$E$17,B255&lt;Summary!$E$18),1,0)</f>
        <v>0</v>
      </c>
      <c r="N255">
        <f>IF(M255=1,oneday(G254,G255,K255,L255,Summary!$E$13/2,Data!N254,Data!O254,Summary!$E$15,Summary!$E$14,Summary!$E$16,1),0)</f>
        <v>0</v>
      </c>
      <c r="O255" s="31">
        <f>IF(M255=1,oneday(G254,G255,K255,L255,Summary!$E$13/2,Data!N254,Data!O254,Summary!$E$15,Summary!$E$14,Summary!$E$16,2),0)</f>
        <v>0</v>
      </c>
      <c r="P255" s="31">
        <f t="shared" si="11"/>
        <v>0</v>
      </c>
      <c r="Q255" s="31">
        <f>IF(M255=1,oneday(G254,G255,K255,L255,Summary!$E$13/2,Data!N254,Data!O254,Summary!$E$15,Summary!$E$14,Summary!$E$16,3),0)</f>
        <v>0</v>
      </c>
    </row>
    <row r="256" spans="1:17" x14ac:dyDescent="0.25">
      <c r="A256" s="32">
        <f>VLOOKUP(B256,'Expiration Dates'!$C$40:$J$272,8)</f>
        <v>30761</v>
      </c>
      <c r="B256" s="1">
        <v>30747</v>
      </c>
      <c r="C256">
        <f t="shared" si="10"/>
        <v>256</v>
      </c>
      <c r="D256" s="27">
        <v>30.75</v>
      </c>
      <c r="E256" s="28">
        <v>30.780000686645508</v>
      </c>
      <c r="F256" s="28">
        <v>30.680000305175781</v>
      </c>
      <c r="G256" s="24">
        <v>30.729999542236328</v>
      </c>
      <c r="H256" s="13">
        <v>30.629999160766602</v>
      </c>
      <c r="I256" s="14">
        <v>30.670000076293945</v>
      </c>
      <c r="J256" s="14">
        <v>30.559999465942383</v>
      </c>
      <c r="K256" s="24">
        <v>30.579999923706055</v>
      </c>
      <c r="L256">
        <f t="shared" si="12"/>
        <v>0</v>
      </c>
      <c r="M256">
        <f>IF(AND(B256&gt;Summary!$E$17,B256&lt;Summary!$E$18),1,0)</f>
        <v>0</v>
      </c>
      <c r="N256">
        <f>IF(M256=1,oneday(G255,G256,K256,L256,Summary!$E$13/2,Data!N255,Data!O255,Summary!$E$15,Summary!$E$14,Summary!$E$16,1),0)</f>
        <v>0</v>
      </c>
      <c r="O256" s="31">
        <f>IF(M256=1,oneday(G255,G256,K256,L256,Summary!$E$13/2,Data!N255,Data!O255,Summary!$E$15,Summary!$E$14,Summary!$E$16,2),0)</f>
        <v>0</v>
      </c>
      <c r="P256" s="31">
        <f t="shared" si="11"/>
        <v>0</v>
      </c>
      <c r="Q256" s="31">
        <f>IF(M256=1,oneday(G255,G256,K256,L256,Summary!$E$13/2,Data!N255,Data!O255,Summary!$E$15,Summary!$E$14,Summary!$E$16,3),0)</f>
        <v>0</v>
      </c>
    </row>
    <row r="257" spans="1:17" x14ac:dyDescent="0.25">
      <c r="A257" s="32">
        <f>VLOOKUP(B257,'Expiration Dates'!$C$40:$J$272,8)</f>
        <v>30761</v>
      </c>
      <c r="B257" s="1">
        <v>30748</v>
      </c>
      <c r="C257">
        <f t="shared" si="10"/>
        <v>257</v>
      </c>
      <c r="D257" s="27">
        <v>30.75</v>
      </c>
      <c r="E257" s="28">
        <v>30.790000915527344</v>
      </c>
      <c r="F257" s="28">
        <v>30.600000381469727</v>
      </c>
      <c r="G257" s="24">
        <v>30.75</v>
      </c>
      <c r="H257" s="13">
        <v>30.639999389648438</v>
      </c>
      <c r="I257" s="14">
        <v>30.670000076293945</v>
      </c>
      <c r="J257" s="14">
        <v>30.450000762939453</v>
      </c>
      <c r="K257" s="24">
        <v>30.590000152587891</v>
      </c>
      <c r="L257">
        <f t="shared" si="12"/>
        <v>0</v>
      </c>
      <c r="M257">
        <f>IF(AND(B257&gt;Summary!$E$17,B257&lt;Summary!$E$18),1,0)</f>
        <v>0</v>
      </c>
      <c r="N257">
        <f>IF(M257=1,oneday(G256,G257,K257,L257,Summary!$E$13/2,Data!N256,Data!O256,Summary!$E$15,Summary!$E$14,Summary!$E$16,1),0)</f>
        <v>0</v>
      </c>
      <c r="O257" s="31">
        <f>IF(M257=1,oneday(G256,G257,K257,L257,Summary!$E$13/2,Data!N256,Data!O256,Summary!$E$15,Summary!$E$14,Summary!$E$16,2),0)</f>
        <v>0</v>
      </c>
      <c r="P257" s="31">
        <f t="shared" si="11"/>
        <v>0</v>
      </c>
      <c r="Q257" s="31">
        <f>IF(M257=1,oneday(G256,G257,K257,L257,Summary!$E$13/2,Data!N256,Data!O256,Summary!$E$15,Summary!$E$14,Summary!$E$16,3),0)</f>
        <v>0</v>
      </c>
    </row>
    <row r="258" spans="1:17" x14ac:dyDescent="0.25">
      <c r="A258" s="32">
        <f>VLOOKUP(B258,'Expiration Dates'!$C$40:$J$272,8)</f>
        <v>30761</v>
      </c>
      <c r="B258" s="1">
        <v>30749</v>
      </c>
      <c r="C258">
        <f t="shared" si="10"/>
        <v>258</v>
      </c>
      <c r="D258" s="27">
        <v>30.700000762939453</v>
      </c>
      <c r="E258" s="28">
        <v>30.819999694824219</v>
      </c>
      <c r="F258" s="28">
        <v>30.680000305175781</v>
      </c>
      <c r="G258" s="24">
        <v>30.799999237060547</v>
      </c>
      <c r="H258" s="13">
        <v>30.549999237060547</v>
      </c>
      <c r="I258" s="14">
        <v>30.690000534057617</v>
      </c>
      <c r="J258" s="14">
        <v>30.520000457763672</v>
      </c>
      <c r="K258" s="24">
        <v>30.680000305175781</v>
      </c>
      <c r="L258">
        <f t="shared" si="12"/>
        <v>0</v>
      </c>
      <c r="M258">
        <f>IF(AND(B258&gt;Summary!$E$17,B258&lt;Summary!$E$18),1,0)</f>
        <v>0</v>
      </c>
      <c r="N258">
        <f>IF(M258=1,oneday(G257,G258,K258,L258,Summary!$E$13/2,Data!N257,Data!O257,Summary!$E$15,Summary!$E$14,Summary!$E$16,1),0)</f>
        <v>0</v>
      </c>
      <c r="O258" s="31">
        <f>IF(M258=1,oneday(G257,G258,K258,L258,Summary!$E$13/2,Data!N257,Data!O257,Summary!$E$15,Summary!$E$14,Summary!$E$16,2),0)</f>
        <v>0</v>
      </c>
      <c r="P258" s="31">
        <f t="shared" si="11"/>
        <v>0</v>
      </c>
      <c r="Q258" s="31">
        <f>IF(M258=1,oneday(G257,G258,K258,L258,Summary!$E$13/2,Data!N257,Data!O257,Summary!$E$15,Summary!$E$14,Summary!$E$16,3),0)</f>
        <v>0</v>
      </c>
    </row>
    <row r="259" spans="1:17" x14ac:dyDescent="0.25">
      <c r="A259" s="32">
        <f>VLOOKUP(B259,'Expiration Dates'!$C$40:$J$272,8)</f>
        <v>30761</v>
      </c>
      <c r="B259" s="1">
        <v>30750</v>
      </c>
      <c r="C259">
        <f t="shared" si="10"/>
        <v>259</v>
      </c>
      <c r="D259" s="27">
        <v>30.850000381469727</v>
      </c>
      <c r="E259" s="28">
        <v>30.989999771118164</v>
      </c>
      <c r="F259" s="28">
        <v>30.850000381469727</v>
      </c>
      <c r="G259" s="24">
        <v>30.989999771118164</v>
      </c>
      <c r="H259" s="13">
        <v>30.719999313354492</v>
      </c>
      <c r="I259" s="14">
        <v>30.850000381469727</v>
      </c>
      <c r="J259" s="14">
        <v>30.719999313354492</v>
      </c>
      <c r="K259" s="24">
        <v>30.840000152587891</v>
      </c>
      <c r="L259">
        <f t="shared" si="12"/>
        <v>0</v>
      </c>
      <c r="M259">
        <f>IF(AND(B259&gt;Summary!$E$17,B259&lt;Summary!$E$18),1,0)</f>
        <v>0</v>
      </c>
      <c r="N259">
        <f>IF(M259=1,oneday(G258,G259,K259,L259,Summary!$E$13/2,Data!N258,Data!O258,Summary!$E$15,Summary!$E$14,Summary!$E$16,1),0)</f>
        <v>0</v>
      </c>
      <c r="O259" s="31">
        <f>IF(M259=1,oneday(G258,G259,K259,L259,Summary!$E$13/2,Data!N258,Data!O258,Summary!$E$15,Summary!$E$14,Summary!$E$16,2),0)</f>
        <v>0</v>
      </c>
      <c r="P259" s="31">
        <f t="shared" si="11"/>
        <v>0</v>
      </c>
      <c r="Q259" s="31">
        <f>IF(M259=1,oneday(G258,G259,K259,L259,Summary!$E$13/2,Data!N258,Data!O258,Summary!$E$15,Summary!$E$14,Summary!$E$16,3),0)</f>
        <v>0</v>
      </c>
    </row>
    <row r="260" spans="1:17" x14ac:dyDescent="0.25">
      <c r="A260" s="32">
        <f>VLOOKUP(B260,'Expiration Dates'!$C$40:$J$272,8)</f>
        <v>30761</v>
      </c>
      <c r="B260" s="1">
        <v>30753</v>
      </c>
      <c r="C260">
        <f t="shared" si="10"/>
        <v>260</v>
      </c>
      <c r="D260" s="27">
        <v>30.940000534057617</v>
      </c>
      <c r="E260" s="28">
        <v>30.950000762939453</v>
      </c>
      <c r="F260" s="28">
        <v>30.850000381469727</v>
      </c>
      <c r="G260" s="24">
        <v>30.909999847412109</v>
      </c>
      <c r="H260" s="13">
        <v>30.799999237060547</v>
      </c>
      <c r="I260" s="14">
        <v>30.799999237060547</v>
      </c>
      <c r="J260" s="14">
        <v>30.709999084472656</v>
      </c>
      <c r="K260" s="24">
        <v>30.790000915527344</v>
      </c>
      <c r="L260">
        <f t="shared" si="12"/>
        <v>0</v>
      </c>
      <c r="M260">
        <f>IF(AND(B260&gt;Summary!$E$17,B260&lt;Summary!$E$18),1,0)</f>
        <v>0</v>
      </c>
      <c r="N260">
        <f>IF(M260=1,oneday(G259,G260,K260,L260,Summary!$E$13/2,Data!N259,Data!O259,Summary!$E$15,Summary!$E$14,Summary!$E$16,1),0)</f>
        <v>0</v>
      </c>
      <c r="O260" s="31">
        <f>IF(M260=1,oneday(G259,G260,K260,L260,Summary!$E$13/2,Data!N259,Data!O259,Summary!$E$15,Summary!$E$14,Summary!$E$16,2),0)</f>
        <v>0</v>
      </c>
      <c r="P260" s="31">
        <f t="shared" si="11"/>
        <v>0</v>
      </c>
      <c r="Q260" s="31">
        <f>IF(M260=1,oneday(G259,G260,K260,L260,Summary!$E$13/2,Data!N259,Data!O259,Summary!$E$15,Summary!$E$14,Summary!$E$16,3),0)</f>
        <v>0</v>
      </c>
    </row>
    <row r="261" spans="1:17" x14ac:dyDescent="0.25">
      <c r="A261" s="32">
        <f>VLOOKUP(B261,'Expiration Dates'!$C$40:$J$272,8)</f>
        <v>30761</v>
      </c>
      <c r="B261" s="1">
        <v>30754</v>
      </c>
      <c r="C261">
        <f t="shared" si="10"/>
        <v>261</v>
      </c>
      <c r="D261" s="27">
        <v>30.829999923706055</v>
      </c>
      <c r="E261" s="28">
        <v>30.930000305175781</v>
      </c>
      <c r="F261" s="28">
        <v>30.829999923706055</v>
      </c>
      <c r="G261" s="24">
        <v>30.860000610351563</v>
      </c>
      <c r="H261" s="13">
        <v>30.739999771118164</v>
      </c>
      <c r="I261" s="14">
        <v>30.770000457763672</v>
      </c>
      <c r="J261" s="14">
        <v>30.629999160766602</v>
      </c>
      <c r="K261" s="24">
        <v>30.659999847412109</v>
      </c>
      <c r="L261">
        <f t="shared" si="12"/>
        <v>0</v>
      </c>
      <c r="M261">
        <f>IF(AND(B261&gt;Summary!$E$17,B261&lt;Summary!$E$18),1,0)</f>
        <v>0</v>
      </c>
      <c r="N261">
        <f>IF(M261=1,oneday(G260,G261,K261,L261,Summary!$E$13/2,Data!N260,Data!O260,Summary!$E$15,Summary!$E$14,Summary!$E$16,1),0)</f>
        <v>0</v>
      </c>
      <c r="O261" s="31">
        <f>IF(M261=1,oneday(G260,G261,K261,L261,Summary!$E$13/2,Data!N260,Data!O260,Summary!$E$15,Summary!$E$14,Summary!$E$16,2),0)</f>
        <v>0</v>
      </c>
      <c r="P261" s="31">
        <f t="shared" si="11"/>
        <v>0</v>
      </c>
      <c r="Q261" s="31">
        <f>IF(M261=1,oneday(G260,G261,K261,L261,Summary!$E$13/2,Data!N260,Data!O260,Summary!$E$15,Summary!$E$14,Summary!$E$16,3),0)</f>
        <v>0</v>
      </c>
    </row>
    <row r="262" spans="1:17" x14ac:dyDescent="0.25">
      <c r="A262" s="32">
        <f>VLOOKUP(B262,'Expiration Dates'!$C$40:$J$272,8)</f>
        <v>30761</v>
      </c>
      <c r="B262" s="1">
        <v>30755</v>
      </c>
      <c r="C262">
        <f t="shared" si="10"/>
        <v>262</v>
      </c>
      <c r="D262" s="27">
        <v>30.829999923706055</v>
      </c>
      <c r="E262" s="28">
        <v>31</v>
      </c>
      <c r="F262" s="28">
        <v>30.719999313354492</v>
      </c>
      <c r="G262" s="24">
        <v>30.909999847412109</v>
      </c>
      <c r="H262" s="13">
        <v>30.649999618530273</v>
      </c>
      <c r="I262" s="14">
        <v>30.709999084472656</v>
      </c>
      <c r="J262" s="14">
        <v>30.450000762939453</v>
      </c>
      <c r="K262" s="24">
        <v>30.620000839233398</v>
      </c>
      <c r="L262">
        <f t="shared" si="12"/>
        <v>0</v>
      </c>
      <c r="M262">
        <f>IF(AND(B262&gt;Summary!$E$17,B262&lt;Summary!$E$18),1,0)</f>
        <v>0</v>
      </c>
      <c r="N262">
        <f>IF(M262=1,oneday(G261,G262,K262,L262,Summary!$E$13/2,Data!N261,Data!O261,Summary!$E$15,Summary!$E$14,Summary!$E$16,1),0)</f>
        <v>0</v>
      </c>
      <c r="O262" s="31">
        <f>IF(M262=1,oneday(G261,G262,K262,L262,Summary!$E$13/2,Data!N261,Data!O261,Summary!$E$15,Summary!$E$14,Summary!$E$16,2),0)</f>
        <v>0</v>
      </c>
      <c r="P262" s="31">
        <f t="shared" si="11"/>
        <v>0</v>
      </c>
      <c r="Q262" s="31">
        <f>IF(M262=1,oneday(G261,G262,K262,L262,Summary!$E$13/2,Data!N261,Data!O261,Summary!$E$15,Summary!$E$14,Summary!$E$16,3),0)</f>
        <v>0</v>
      </c>
    </row>
    <row r="263" spans="1:17" x14ac:dyDescent="0.25">
      <c r="A263" s="32">
        <f>VLOOKUP(B263,'Expiration Dates'!$C$40:$J$272,8)</f>
        <v>30761</v>
      </c>
      <c r="B263" s="1">
        <v>30756</v>
      </c>
      <c r="C263">
        <f t="shared" si="10"/>
        <v>263</v>
      </c>
      <c r="D263" s="27">
        <v>30.899999618530273</v>
      </c>
      <c r="E263" s="28">
        <v>31.049999237060547</v>
      </c>
      <c r="F263" s="28">
        <v>30.829999923706055</v>
      </c>
      <c r="G263" s="24">
        <v>30.850000381469727</v>
      </c>
      <c r="H263" s="13">
        <v>30.579999923706055</v>
      </c>
      <c r="I263" s="14">
        <v>30.659999847412109</v>
      </c>
      <c r="J263" s="14">
        <v>30.399999618530273</v>
      </c>
      <c r="K263" s="24">
        <v>30.5</v>
      </c>
      <c r="L263">
        <f t="shared" si="12"/>
        <v>0</v>
      </c>
      <c r="M263">
        <f>IF(AND(B263&gt;Summary!$E$17,B263&lt;Summary!$E$18),1,0)</f>
        <v>0</v>
      </c>
      <c r="N263">
        <f>IF(M263=1,oneday(G262,G263,K263,L263,Summary!$E$13/2,Data!N262,Data!O262,Summary!$E$15,Summary!$E$14,Summary!$E$16,1),0)</f>
        <v>0</v>
      </c>
      <c r="O263" s="31">
        <f>IF(M263=1,oneday(G262,G263,K263,L263,Summary!$E$13/2,Data!N262,Data!O262,Summary!$E$15,Summary!$E$14,Summary!$E$16,2),0)</f>
        <v>0</v>
      </c>
      <c r="P263" s="31">
        <f t="shared" si="11"/>
        <v>0</v>
      </c>
      <c r="Q263" s="31">
        <f>IF(M263=1,oneday(G262,G263,K263,L263,Summary!$E$13/2,Data!N262,Data!O262,Summary!$E$15,Summary!$E$14,Summary!$E$16,3),0)</f>
        <v>0</v>
      </c>
    </row>
    <row r="264" spans="1:17" x14ac:dyDescent="0.25">
      <c r="A264" s="32">
        <f>VLOOKUP(B264,'Expiration Dates'!$C$40:$J$272,8)</f>
        <v>30761</v>
      </c>
      <c r="B264" s="1">
        <v>30757</v>
      </c>
      <c r="C264">
        <f t="shared" si="10"/>
        <v>264</v>
      </c>
      <c r="D264" s="27">
        <v>30.899999618530273</v>
      </c>
      <c r="E264" s="28">
        <v>30.899999618530273</v>
      </c>
      <c r="F264" s="28">
        <v>30.590000152587891</v>
      </c>
      <c r="G264" s="24">
        <v>30.639999389648438</v>
      </c>
      <c r="H264" s="13">
        <v>30.430000305175781</v>
      </c>
      <c r="I264" s="14">
        <v>30.450000762939453</v>
      </c>
      <c r="J264" s="14">
        <v>30.219999313354492</v>
      </c>
      <c r="K264" s="24">
        <v>30.25</v>
      </c>
      <c r="L264">
        <f t="shared" si="12"/>
        <v>0</v>
      </c>
      <c r="M264">
        <f>IF(AND(B264&gt;Summary!$E$17,B264&lt;Summary!$E$18),1,0)</f>
        <v>0</v>
      </c>
      <c r="N264">
        <f>IF(M264=1,oneday(G263,G264,K264,L264,Summary!$E$13/2,Data!N263,Data!O263,Summary!$E$15,Summary!$E$14,Summary!$E$16,1),0)</f>
        <v>0</v>
      </c>
      <c r="O264" s="31">
        <f>IF(M264=1,oneday(G263,G264,K264,L264,Summary!$E$13/2,Data!N263,Data!O263,Summary!$E$15,Summary!$E$14,Summary!$E$16,2),0)</f>
        <v>0</v>
      </c>
      <c r="P264" s="31">
        <f t="shared" si="11"/>
        <v>0</v>
      </c>
      <c r="Q264" s="31">
        <f>IF(M264=1,oneday(G263,G264,K264,L264,Summary!$E$13/2,Data!N263,Data!O263,Summary!$E$15,Summary!$E$14,Summary!$E$16,3),0)</f>
        <v>0</v>
      </c>
    </row>
    <row r="265" spans="1:17" x14ac:dyDescent="0.25">
      <c r="A265" s="32">
        <f>VLOOKUP(B265,'Expiration Dates'!$C$40:$J$272,8)</f>
        <v>30761</v>
      </c>
      <c r="B265" s="1">
        <v>30760</v>
      </c>
      <c r="C265">
        <f t="shared" si="10"/>
        <v>265</v>
      </c>
      <c r="D265" s="27">
        <v>30.219999313354492</v>
      </c>
      <c r="E265" s="28">
        <v>30.5</v>
      </c>
      <c r="F265" s="28">
        <v>30.129999160766602</v>
      </c>
      <c r="G265" s="24">
        <v>30.489999771118164</v>
      </c>
      <c r="H265" s="13">
        <v>30.159999847412109</v>
      </c>
      <c r="I265" s="14">
        <v>30.389999389648438</v>
      </c>
      <c r="J265" s="14">
        <v>30</v>
      </c>
      <c r="K265" s="24">
        <v>30.379999160766602</v>
      </c>
      <c r="L265">
        <f t="shared" si="12"/>
        <v>0</v>
      </c>
      <c r="M265">
        <f>IF(AND(B265&gt;Summary!$E$17,B265&lt;Summary!$E$18),1,0)</f>
        <v>0</v>
      </c>
      <c r="N265">
        <f>IF(M265=1,oneday(G264,G265,K265,L265,Summary!$E$13/2,Data!N264,Data!O264,Summary!$E$15,Summary!$E$14,Summary!$E$16,1),0)</f>
        <v>0</v>
      </c>
      <c r="O265" s="31">
        <f>IF(M265=1,oneday(G264,G265,K265,L265,Summary!$E$13/2,Data!N264,Data!O264,Summary!$E$15,Summary!$E$14,Summary!$E$16,2),0)</f>
        <v>0</v>
      </c>
      <c r="P265" s="31">
        <f t="shared" si="11"/>
        <v>0</v>
      </c>
      <c r="Q265" s="31">
        <f>IF(M265=1,oneday(G264,G265,K265,L265,Summary!$E$13/2,Data!N264,Data!O264,Summary!$E$15,Summary!$E$14,Summary!$E$16,3),0)</f>
        <v>0</v>
      </c>
    </row>
    <row r="266" spans="1:17" x14ac:dyDescent="0.25">
      <c r="A266" s="32">
        <f>VLOOKUP(B266,'Expiration Dates'!$C$40:$J$272,8)</f>
        <v>30761</v>
      </c>
      <c r="B266" s="1">
        <v>30761</v>
      </c>
      <c r="C266">
        <f t="shared" si="10"/>
        <v>266</v>
      </c>
      <c r="D266" s="27">
        <v>30.420000076293945</v>
      </c>
      <c r="E266" s="28">
        <v>30.639999389648438</v>
      </c>
      <c r="F266" s="28">
        <v>30.420000076293945</v>
      </c>
      <c r="G266" s="24">
        <v>30.520000457763672</v>
      </c>
      <c r="H266" s="13">
        <v>30.340000152587891</v>
      </c>
      <c r="I266" s="14">
        <v>30.530000686645508</v>
      </c>
      <c r="J266" s="14">
        <v>30.340000152587891</v>
      </c>
      <c r="K266" s="24">
        <v>30.420000076293945</v>
      </c>
      <c r="L266">
        <f t="shared" si="12"/>
        <v>1</v>
      </c>
      <c r="M266">
        <f>IF(AND(B266&gt;Summary!$E$17,B266&lt;Summary!$E$18),1,0)</f>
        <v>0</v>
      </c>
      <c r="N266">
        <f>IF(M266=1,oneday(G265,G266,K266,L266,Summary!$E$13/2,Data!N265,Data!O265,Summary!$E$15,Summary!$E$14,Summary!$E$16,1),0)</f>
        <v>0</v>
      </c>
      <c r="O266" s="31">
        <f>IF(M266=1,oneday(G265,G266,K266,L266,Summary!$E$13/2,Data!N265,Data!O265,Summary!$E$15,Summary!$E$14,Summary!$E$16,2),0)</f>
        <v>0</v>
      </c>
      <c r="P266" s="31">
        <f t="shared" si="11"/>
        <v>0</v>
      </c>
      <c r="Q266" s="31">
        <f>IF(M266=1,oneday(G265,G266,K266,L266,Summary!$E$13/2,Data!N265,Data!O265,Summary!$E$15,Summary!$E$14,Summary!$E$16,3),0)</f>
        <v>0</v>
      </c>
    </row>
    <row r="267" spans="1:17" x14ac:dyDescent="0.25">
      <c r="A267" s="32">
        <f>VLOOKUP(B267,'Expiration Dates'!$C$40:$J$272,8)</f>
        <v>30761</v>
      </c>
      <c r="B267" s="1">
        <v>30762</v>
      </c>
      <c r="C267">
        <f t="shared" si="10"/>
        <v>267</v>
      </c>
      <c r="D267" s="27">
        <v>30.600000381469727</v>
      </c>
      <c r="E267" s="28">
        <v>30.639999389648438</v>
      </c>
      <c r="F267" s="28">
        <v>30.399999618530273</v>
      </c>
      <c r="G267" s="24">
        <v>30.420000076293945</v>
      </c>
      <c r="H267" s="13">
        <v>30.469999313354492</v>
      </c>
      <c r="I267" s="14">
        <v>30.540000915527344</v>
      </c>
      <c r="J267" s="14">
        <v>30.270000457763672</v>
      </c>
      <c r="K267" s="24">
        <v>30.319999694824219</v>
      </c>
      <c r="L267">
        <f t="shared" si="12"/>
        <v>0</v>
      </c>
      <c r="M267">
        <f>IF(AND(B267&gt;Summary!$E$17,B267&lt;Summary!$E$18),1,0)</f>
        <v>0</v>
      </c>
      <c r="N267">
        <f>IF(M267=1,oneday(G266,G267,K267,L267,Summary!$E$13/2,Data!N266,Data!O266,Summary!$E$15,Summary!$E$14,Summary!$E$16,1),0)</f>
        <v>0</v>
      </c>
      <c r="O267" s="31">
        <f>IF(M267=1,oneday(G266,G267,K267,L267,Summary!$E$13/2,Data!N266,Data!O266,Summary!$E$15,Summary!$E$14,Summary!$E$16,2),0)</f>
        <v>0</v>
      </c>
      <c r="P267" s="31">
        <f t="shared" si="11"/>
        <v>0</v>
      </c>
      <c r="Q267" s="31">
        <f>IF(M267=1,oneday(G266,G267,K267,L267,Summary!$E$13/2,Data!N266,Data!O266,Summary!$E$15,Summary!$E$14,Summary!$E$16,3),0)</f>
        <v>0</v>
      </c>
    </row>
    <row r="268" spans="1:17" x14ac:dyDescent="0.25">
      <c r="A268" s="32">
        <f>VLOOKUP(B268,'Expiration Dates'!$C$40:$J$272,8)</f>
        <v>30761</v>
      </c>
      <c r="B268" s="1">
        <v>30763</v>
      </c>
      <c r="C268">
        <f t="shared" si="10"/>
        <v>268</v>
      </c>
      <c r="D268" s="27">
        <v>30.450000762939453</v>
      </c>
      <c r="E268" s="28">
        <v>30.579999923706055</v>
      </c>
      <c r="F268" s="28">
        <v>30.379999160766602</v>
      </c>
      <c r="G268" s="24">
        <v>30.549999237060547</v>
      </c>
      <c r="H268" s="13">
        <v>30.350000381469727</v>
      </c>
      <c r="I268" s="14">
        <v>30.450000762939453</v>
      </c>
      <c r="J268" s="14">
        <v>30.25</v>
      </c>
      <c r="K268" s="24">
        <v>30.389999389648438</v>
      </c>
      <c r="L268">
        <f t="shared" si="12"/>
        <v>0</v>
      </c>
      <c r="M268">
        <f>IF(AND(B268&gt;Summary!$E$17,B268&lt;Summary!$E$18),1,0)</f>
        <v>0</v>
      </c>
      <c r="N268">
        <f>IF(M268=1,oneday(G267,G268,K268,L268,Summary!$E$13/2,Data!N267,Data!O267,Summary!$E$15,Summary!$E$14,Summary!$E$16,1),0)</f>
        <v>0</v>
      </c>
      <c r="O268" s="31">
        <f>IF(M268=1,oneday(G267,G268,K268,L268,Summary!$E$13/2,Data!N267,Data!O267,Summary!$E$15,Summary!$E$14,Summary!$E$16,2),0)</f>
        <v>0</v>
      </c>
      <c r="P268" s="31">
        <f t="shared" si="11"/>
        <v>0</v>
      </c>
      <c r="Q268" s="31">
        <f>IF(M268=1,oneday(G267,G268,K268,L268,Summary!$E$13/2,Data!N267,Data!O267,Summary!$E$15,Summary!$E$14,Summary!$E$16,3),0)</f>
        <v>0</v>
      </c>
    </row>
    <row r="269" spans="1:17" x14ac:dyDescent="0.25">
      <c r="A269" s="32">
        <f>VLOOKUP(B269,'Expiration Dates'!$C$40:$J$272,8)</f>
        <v>30761</v>
      </c>
      <c r="B269" s="1">
        <v>30764</v>
      </c>
      <c r="C269">
        <f t="shared" si="10"/>
        <v>269</v>
      </c>
      <c r="D269" s="27">
        <v>30.549999237060547</v>
      </c>
      <c r="E269" s="28">
        <v>30.670000076293945</v>
      </c>
      <c r="F269" s="28">
        <v>30.549999237060547</v>
      </c>
      <c r="G269" s="24">
        <v>30.610000610351563</v>
      </c>
      <c r="H269" s="13">
        <v>30.409999847412109</v>
      </c>
      <c r="I269" s="14">
        <v>30.489999771118164</v>
      </c>
      <c r="J269" s="14">
        <v>30.389999389648438</v>
      </c>
      <c r="K269" s="24">
        <v>30.430000305175781</v>
      </c>
      <c r="L269">
        <f t="shared" si="12"/>
        <v>0</v>
      </c>
      <c r="M269">
        <f>IF(AND(B269&gt;Summary!$E$17,B269&lt;Summary!$E$18),1,0)</f>
        <v>0</v>
      </c>
      <c r="N269">
        <f>IF(M269=1,oneday(G268,G269,K269,L269,Summary!$E$13/2,Data!N268,Data!O268,Summary!$E$15,Summary!$E$14,Summary!$E$16,1),0)</f>
        <v>0</v>
      </c>
      <c r="O269" s="31">
        <f>IF(M269=1,oneday(G268,G269,K269,L269,Summary!$E$13/2,Data!N268,Data!O268,Summary!$E$15,Summary!$E$14,Summary!$E$16,2),0)</f>
        <v>0</v>
      </c>
      <c r="P269" s="31">
        <f t="shared" si="11"/>
        <v>0</v>
      </c>
      <c r="Q269" s="31">
        <f>IF(M269=1,oneday(G268,G269,K269,L269,Summary!$E$13/2,Data!N268,Data!O268,Summary!$E$15,Summary!$E$14,Summary!$E$16,3),0)</f>
        <v>0</v>
      </c>
    </row>
    <row r="270" spans="1:17" x14ac:dyDescent="0.25">
      <c r="A270" s="32">
        <f>VLOOKUP(B270,'Expiration Dates'!$C$40:$J$272,8)</f>
        <v>30761</v>
      </c>
      <c r="B270" s="1">
        <v>30767</v>
      </c>
      <c r="C270">
        <f t="shared" si="10"/>
        <v>270</v>
      </c>
      <c r="D270" s="27">
        <v>30.649999618530273</v>
      </c>
      <c r="E270" s="28">
        <v>30.760000228881836</v>
      </c>
      <c r="F270" s="28">
        <v>30.579999923706055</v>
      </c>
      <c r="G270" s="24">
        <v>30.590000152587891</v>
      </c>
      <c r="H270" s="13">
        <v>30.489999771118164</v>
      </c>
      <c r="I270" s="14">
        <v>30.569999694824219</v>
      </c>
      <c r="J270" s="14">
        <v>30.459999084472656</v>
      </c>
      <c r="K270" s="24">
        <v>30.459999084472656</v>
      </c>
      <c r="L270">
        <f t="shared" si="12"/>
        <v>0</v>
      </c>
      <c r="M270">
        <f>IF(AND(B270&gt;Summary!$E$17,B270&lt;Summary!$E$18),1,0)</f>
        <v>0</v>
      </c>
      <c r="N270">
        <f>IF(M270=1,oneday(G269,G270,K270,L270,Summary!$E$13/2,Data!N269,Data!O269,Summary!$E$15,Summary!$E$14,Summary!$E$16,1),0)</f>
        <v>0</v>
      </c>
      <c r="O270" s="31">
        <f>IF(M270=1,oneday(G269,G270,K270,L270,Summary!$E$13/2,Data!N269,Data!O269,Summary!$E$15,Summary!$E$14,Summary!$E$16,2),0)</f>
        <v>0</v>
      </c>
      <c r="P270" s="31">
        <f t="shared" si="11"/>
        <v>0</v>
      </c>
      <c r="Q270" s="31">
        <f>IF(M270=1,oneday(G269,G270,K270,L270,Summary!$E$13/2,Data!N269,Data!O269,Summary!$E$15,Summary!$E$14,Summary!$E$16,3),0)</f>
        <v>0</v>
      </c>
    </row>
    <row r="271" spans="1:17" x14ac:dyDescent="0.25">
      <c r="A271" s="32">
        <f>VLOOKUP(B271,'Expiration Dates'!$C$40:$J$272,8)</f>
        <v>30761</v>
      </c>
      <c r="B271" s="1">
        <v>30768</v>
      </c>
      <c r="C271">
        <f t="shared" ref="C271:C334" si="13">ROW(B271)</f>
        <v>271</v>
      </c>
      <c r="D271" s="27">
        <v>30.569999694824219</v>
      </c>
      <c r="E271" s="28">
        <v>30.780000686645508</v>
      </c>
      <c r="F271" s="28">
        <v>30.559999465942383</v>
      </c>
      <c r="G271" s="24">
        <v>30.719999313354492</v>
      </c>
      <c r="H271" s="13">
        <v>30.440000534057617</v>
      </c>
      <c r="I271" s="14">
        <v>30.620000839233398</v>
      </c>
      <c r="J271" s="14">
        <v>30.420000076293945</v>
      </c>
      <c r="K271" s="24">
        <v>30.600000381469727</v>
      </c>
      <c r="L271">
        <f t="shared" si="12"/>
        <v>0</v>
      </c>
      <c r="M271">
        <f>IF(AND(B271&gt;Summary!$E$17,B271&lt;Summary!$E$18),1,0)</f>
        <v>0</v>
      </c>
      <c r="N271">
        <f>IF(M271=1,oneday(G270,G271,K271,L271,Summary!$E$13/2,Data!N270,Data!O270,Summary!$E$15,Summary!$E$14,Summary!$E$16,1),0)</f>
        <v>0</v>
      </c>
      <c r="O271" s="31">
        <f>IF(M271=1,oneday(G270,G271,K271,L271,Summary!$E$13/2,Data!N270,Data!O270,Summary!$E$15,Summary!$E$14,Summary!$E$16,2),0)</f>
        <v>0</v>
      </c>
      <c r="P271" s="31">
        <f t="shared" si="11"/>
        <v>0</v>
      </c>
      <c r="Q271" s="31">
        <f>IF(M271=1,oneday(G270,G271,K271,L271,Summary!$E$13/2,Data!N270,Data!O270,Summary!$E$15,Summary!$E$14,Summary!$E$16,3),0)</f>
        <v>0</v>
      </c>
    </row>
    <row r="272" spans="1:17" x14ac:dyDescent="0.25">
      <c r="A272" s="32">
        <f>VLOOKUP(B272,'Expiration Dates'!$C$40:$J$272,8)</f>
        <v>30761</v>
      </c>
      <c r="B272" s="1">
        <v>30769</v>
      </c>
      <c r="C272">
        <f t="shared" si="13"/>
        <v>272</v>
      </c>
      <c r="D272" s="27">
        <v>30.899999618530273</v>
      </c>
      <c r="E272" s="28">
        <v>31.100000381469727</v>
      </c>
      <c r="F272" s="28">
        <v>30.579999923706055</v>
      </c>
      <c r="G272" s="24">
        <v>30.649999618530273</v>
      </c>
      <c r="H272" s="13">
        <v>30.899999618530273</v>
      </c>
      <c r="I272" s="14">
        <v>31</v>
      </c>
      <c r="J272" s="14">
        <v>30.450000762939453</v>
      </c>
      <c r="K272" s="24">
        <v>30.510000228881836</v>
      </c>
      <c r="L272">
        <f t="shared" si="12"/>
        <v>0</v>
      </c>
      <c r="M272">
        <f>IF(AND(B272&gt;Summary!$E$17,B272&lt;Summary!$E$18),1,0)</f>
        <v>0</v>
      </c>
      <c r="N272">
        <f>IF(M272=1,oneday(G271,G272,K272,L272,Summary!$E$13/2,Data!N271,Data!O271,Summary!$E$15,Summary!$E$14,Summary!$E$16,1),0)</f>
        <v>0</v>
      </c>
      <c r="O272" s="31">
        <f>IF(M272=1,oneday(G271,G272,K272,L272,Summary!$E$13/2,Data!N271,Data!O271,Summary!$E$15,Summary!$E$14,Summary!$E$16,2),0)</f>
        <v>0</v>
      </c>
      <c r="P272" s="31">
        <f t="shared" ref="P272:P335" si="14">IF(M272=1,O272-O271,0)</f>
        <v>0</v>
      </c>
      <c r="Q272" s="31">
        <f>IF(M272=1,oneday(G271,G272,K272,L272,Summary!$E$13/2,Data!N271,Data!O271,Summary!$E$15,Summary!$E$14,Summary!$E$16,3),0)</f>
        <v>0</v>
      </c>
    </row>
    <row r="273" spans="1:17" x14ac:dyDescent="0.25">
      <c r="A273" s="32">
        <f>VLOOKUP(B273,'Expiration Dates'!$C$40:$J$272,8)</f>
        <v>30761</v>
      </c>
      <c r="B273" s="1">
        <v>30770</v>
      </c>
      <c r="C273">
        <f t="shared" si="13"/>
        <v>273</v>
      </c>
      <c r="D273" s="27">
        <v>30.799999237060547</v>
      </c>
      <c r="E273" s="28">
        <v>30.879999160766602</v>
      </c>
      <c r="F273" s="28">
        <v>30.739999771118164</v>
      </c>
      <c r="G273" s="24">
        <v>30.860000610351563</v>
      </c>
      <c r="H273" s="13">
        <v>30.670000076293945</v>
      </c>
      <c r="I273" s="14">
        <v>30.729999542236328</v>
      </c>
      <c r="J273" s="14">
        <v>30.600000381469727</v>
      </c>
      <c r="K273" s="24">
        <v>30.729999542236328</v>
      </c>
      <c r="L273">
        <f t="shared" si="12"/>
        <v>0</v>
      </c>
      <c r="M273">
        <f>IF(AND(B273&gt;Summary!$E$17,B273&lt;Summary!$E$18),1,0)</f>
        <v>0</v>
      </c>
      <c r="N273">
        <f>IF(M273=1,oneday(G272,G273,K273,L273,Summary!$E$13/2,Data!N272,Data!O272,Summary!$E$15,Summary!$E$14,Summary!$E$16,1),0)</f>
        <v>0</v>
      </c>
      <c r="O273" s="31">
        <f>IF(M273=1,oneday(G272,G273,K273,L273,Summary!$E$13/2,Data!N272,Data!O272,Summary!$E$15,Summary!$E$14,Summary!$E$16,2),0)</f>
        <v>0</v>
      </c>
      <c r="P273" s="31">
        <f t="shared" si="14"/>
        <v>0</v>
      </c>
      <c r="Q273" s="31">
        <f>IF(M273=1,oneday(G272,G273,K273,L273,Summary!$E$13/2,Data!N272,Data!O272,Summary!$E$15,Summary!$E$14,Summary!$E$16,3),0)</f>
        <v>0</v>
      </c>
    </row>
    <row r="274" spans="1:17" x14ac:dyDescent="0.25">
      <c r="A274" s="32">
        <f>VLOOKUP(B274,'Expiration Dates'!$C$40:$J$272,8)</f>
        <v>30761</v>
      </c>
      <c r="B274" s="1">
        <v>30771</v>
      </c>
      <c r="C274">
        <f t="shared" si="13"/>
        <v>274</v>
      </c>
      <c r="D274" s="27">
        <v>30.829999923706055</v>
      </c>
      <c r="E274" s="28">
        <v>30.850000381469727</v>
      </c>
      <c r="F274" s="28">
        <v>30.739999771118164</v>
      </c>
      <c r="G274" s="24">
        <v>30.850000381469727</v>
      </c>
      <c r="H274" s="13">
        <v>30.700000762939453</v>
      </c>
      <c r="I274" s="14">
        <v>30.760000228881836</v>
      </c>
      <c r="J274" s="14">
        <v>30.590000152587891</v>
      </c>
      <c r="K274" s="24">
        <v>30.739999771118164</v>
      </c>
      <c r="L274">
        <f t="shared" si="12"/>
        <v>0</v>
      </c>
      <c r="M274">
        <f>IF(AND(B274&gt;Summary!$E$17,B274&lt;Summary!$E$18),1,0)</f>
        <v>0</v>
      </c>
      <c r="N274">
        <f>IF(M274=1,oneday(G273,G274,K274,L274,Summary!$E$13/2,Data!N273,Data!O273,Summary!$E$15,Summary!$E$14,Summary!$E$16,1),0)</f>
        <v>0</v>
      </c>
      <c r="O274" s="31">
        <f>IF(M274=1,oneday(G273,G274,K274,L274,Summary!$E$13/2,Data!N273,Data!O273,Summary!$E$15,Summary!$E$14,Summary!$E$16,2),0)</f>
        <v>0</v>
      </c>
      <c r="P274" s="31">
        <f t="shared" si="14"/>
        <v>0</v>
      </c>
      <c r="Q274" s="31">
        <f>IF(M274=1,oneday(G273,G274,K274,L274,Summary!$E$13/2,Data!N273,Data!O273,Summary!$E$15,Summary!$E$14,Summary!$E$16,3),0)</f>
        <v>0</v>
      </c>
    </row>
    <row r="275" spans="1:17" x14ac:dyDescent="0.25">
      <c r="A275" s="32">
        <f>VLOOKUP(B275,'Expiration Dates'!$C$40:$J$272,8)</f>
        <v>30792</v>
      </c>
      <c r="B275" s="1">
        <v>30774</v>
      </c>
      <c r="C275">
        <f t="shared" si="13"/>
        <v>275</v>
      </c>
      <c r="D275" s="27">
        <v>30.809999465942383</v>
      </c>
      <c r="E275" s="28">
        <v>30.819999694824219</v>
      </c>
      <c r="F275" s="28">
        <v>30.739999771118164</v>
      </c>
      <c r="G275" s="24">
        <v>30.799999237060547</v>
      </c>
      <c r="H275" s="13">
        <v>30.680000305175781</v>
      </c>
      <c r="I275" s="14">
        <v>30.690000534057617</v>
      </c>
      <c r="J275" s="14">
        <v>30.559999465942383</v>
      </c>
      <c r="K275" s="24">
        <v>30.649999618530273</v>
      </c>
      <c r="L275">
        <f t="shared" si="12"/>
        <v>0</v>
      </c>
      <c r="M275">
        <f>IF(AND(B275&gt;Summary!$E$17,B275&lt;Summary!$E$18),1,0)</f>
        <v>0</v>
      </c>
      <c r="N275">
        <f>IF(M275=1,oneday(G274,G275,K275,L275,Summary!$E$13/2,Data!N274,Data!O274,Summary!$E$15,Summary!$E$14,Summary!$E$16,1),0)</f>
        <v>0</v>
      </c>
      <c r="O275" s="31">
        <f>IF(M275=1,oneday(G274,G275,K275,L275,Summary!$E$13/2,Data!N274,Data!O274,Summary!$E$15,Summary!$E$14,Summary!$E$16,2),0)</f>
        <v>0</v>
      </c>
      <c r="P275" s="31">
        <f t="shared" si="14"/>
        <v>0</v>
      </c>
      <c r="Q275" s="31">
        <f>IF(M275=1,oneday(G274,G275,K275,L275,Summary!$E$13/2,Data!N274,Data!O274,Summary!$E$15,Summary!$E$14,Summary!$E$16,3),0)</f>
        <v>0</v>
      </c>
    </row>
    <row r="276" spans="1:17" x14ac:dyDescent="0.25">
      <c r="A276" s="32">
        <f>VLOOKUP(B276,'Expiration Dates'!$C$40:$J$272,8)</f>
        <v>30792</v>
      </c>
      <c r="B276" s="1">
        <v>30775</v>
      </c>
      <c r="C276">
        <f t="shared" si="13"/>
        <v>276</v>
      </c>
      <c r="D276" s="27">
        <v>30.799999237060547</v>
      </c>
      <c r="E276" s="28">
        <v>30.879999160766602</v>
      </c>
      <c r="F276" s="28">
        <v>30.780000686645508</v>
      </c>
      <c r="G276" s="24">
        <v>30.850000381469727</v>
      </c>
      <c r="H276" s="13">
        <v>30.629999160766602</v>
      </c>
      <c r="I276" s="14">
        <v>30.75</v>
      </c>
      <c r="J276" s="14">
        <v>30.610000610351563</v>
      </c>
      <c r="K276" s="24">
        <v>30.700000762939453</v>
      </c>
      <c r="L276">
        <f t="shared" si="12"/>
        <v>0</v>
      </c>
      <c r="M276">
        <f>IF(AND(B276&gt;Summary!$E$17,B276&lt;Summary!$E$18),1,0)</f>
        <v>0</v>
      </c>
      <c r="N276">
        <f>IF(M276=1,oneday(G275,G276,K276,L276,Summary!$E$13/2,Data!N275,Data!O275,Summary!$E$15,Summary!$E$14,Summary!$E$16,1),0)</f>
        <v>0</v>
      </c>
      <c r="O276" s="31">
        <f>IF(M276=1,oneday(G275,G276,K276,L276,Summary!$E$13/2,Data!N275,Data!O275,Summary!$E$15,Summary!$E$14,Summary!$E$16,2),0)</f>
        <v>0</v>
      </c>
      <c r="P276" s="31">
        <f t="shared" si="14"/>
        <v>0</v>
      </c>
      <c r="Q276" s="31">
        <f>IF(M276=1,oneday(G275,G276,K276,L276,Summary!$E$13/2,Data!N275,Data!O275,Summary!$E$15,Summary!$E$14,Summary!$E$16,3),0)</f>
        <v>0</v>
      </c>
    </row>
    <row r="277" spans="1:17" x14ac:dyDescent="0.25">
      <c r="A277" s="32">
        <f>VLOOKUP(B277,'Expiration Dates'!$C$40:$J$272,8)</f>
        <v>30792</v>
      </c>
      <c r="B277" s="1">
        <v>30776</v>
      </c>
      <c r="C277">
        <f t="shared" si="13"/>
        <v>277</v>
      </c>
      <c r="D277" s="27">
        <v>30.799999237060547</v>
      </c>
      <c r="E277" s="28">
        <v>30.850000381469727</v>
      </c>
      <c r="F277" s="28">
        <v>30.75</v>
      </c>
      <c r="G277" s="24">
        <v>30.809999465942383</v>
      </c>
      <c r="H277" s="13">
        <v>30.639999389648438</v>
      </c>
      <c r="I277" s="14">
        <v>30.709999084472656</v>
      </c>
      <c r="J277" s="14">
        <v>30.610000610351563</v>
      </c>
      <c r="K277" s="24">
        <v>30.639999389648438</v>
      </c>
      <c r="L277">
        <f t="shared" si="12"/>
        <v>0</v>
      </c>
      <c r="M277">
        <f>IF(AND(B277&gt;Summary!$E$17,B277&lt;Summary!$E$18),1,0)</f>
        <v>0</v>
      </c>
      <c r="N277">
        <f>IF(M277=1,oneday(G276,G277,K277,L277,Summary!$E$13/2,Data!N276,Data!O276,Summary!$E$15,Summary!$E$14,Summary!$E$16,1),0)</f>
        <v>0</v>
      </c>
      <c r="O277" s="31">
        <f>IF(M277=1,oneday(G276,G277,K277,L277,Summary!$E$13/2,Data!N276,Data!O276,Summary!$E$15,Summary!$E$14,Summary!$E$16,2),0)</f>
        <v>0</v>
      </c>
      <c r="P277" s="31">
        <f t="shared" si="14"/>
        <v>0</v>
      </c>
      <c r="Q277" s="31">
        <f>IF(M277=1,oneday(G276,G277,K277,L277,Summary!$E$13/2,Data!N276,Data!O276,Summary!$E$15,Summary!$E$14,Summary!$E$16,3),0)</f>
        <v>0</v>
      </c>
    </row>
    <row r="278" spans="1:17" x14ac:dyDescent="0.25">
      <c r="A278" s="32">
        <f>VLOOKUP(B278,'Expiration Dates'!$C$40:$J$272,8)</f>
        <v>30792</v>
      </c>
      <c r="B278" s="1">
        <v>30777</v>
      </c>
      <c r="C278">
        <f t="shared" si="13"/>
        <v>278</v>
      </c>
      <c r="D278" s="27">
        <v>30.850000381469727</v>
      </c>
      <c r="E278" s="28">
        <v>30.850000381469727</v>
      </c>
      <c r="F278" s="28">
        <v>30.739999771118164</v>
      </c>
      <c r="G278" s="24">
        <v>30.780000686645508</v>
      </c>
      <c r="H278" s="13">
        <v>30.690000534057617</v>
      </c>
      <c r="I278" s="14">
        <v>30.690000534057617</v>
      </c>
      <c r="J278" s="14">
        <v>30.559999465942383</v>
      </c>
      <c r="K278" s="24">
        <v>30.600000381469727</v>
      </c>
      <c r="L278">
        <f t="shared" si="12"/>
        <v>0</v>
      </c>
      <c r="M278">
        <f>IF(AND(B278&gt;Summary!$E$17,B278&lt;Summary!$E$18),1,0)</f>
        <v>0</v>
      </c>
      <c r="N278">
        <f>IF(M278=1,oneday(G277,G278,K278,L278,Summary!$E$13/2,Data!N277,Data!O277,Summary!$E$15,Summary!$E$14,Summary!$E$16,1),0)</f>
        <v>0</v>
      </c>
      <c r="O278" s="31">
        <f>IF(M278=1,oneday(G277,G278,K278,L278,Summary!$E$13/2,Data!N277,Data!O277,Summary!$E$15,Summary!$E$14,Summary!$E$16,2),0)</f>
        <v>0</v>
      </c>
      <c r="P278" s="31">
        <f t="shared" si="14"/>
        <v>0</v>
      </c>
      <c r="Q278" s="31">
        <f>IF(M278=1,oneday(G277,G278,K278,L278,Summary!$E$13/2,Data!N277,Data!O277,Summary!$E$15,Summary!$E$14,Summary!$E$16,3),0)</f>
        <v>0</v>
      </c>
    </row>
    <row r="279" spans="1:17" x14ac:dyDescent="0.25">
      <c r="A279" s="32">
        <f>VLOOKUP(B279,'Expiration Dates'!$C$40:$J$272,8)</f>
        <v>30792</v>
      </c>
      <c r="B279" s="1">
        <v>30778</v>
      </c>
      <c r="C279">
        <f t="shared" si="13"/>
        <v>279</v>
      </c>
      <c r="D279" s="27">
        <v>30.75</v>
      </c>
      <c r="E279" s="28">
        <v>30.760000228881836</v>
      </c>
      <c r="F279" s="28">
        <v>30.659999847412109</v>
      </c>
      <c r="G279" s="24">
        <v>30.75</v>
      </c>
      <c r="H279" s="13">
        <v>30.540000915527344</v>
      </c>
      <c r="I279" s="14">
        <v>30.600000381469727</v>
      </c>
      <c r="J279" s="14">
        <v>30.469999313354492</v>
      </c>
      <c r="K279" s="24">
        <v>30.579999923706055</v>
      </c>
      <c r="L279">
        <f t="shared" si="12"/>
        <v>0</v>
      </c>
      <c r="M279">
        <f>IF(AND(B279&gt;Summary!$E$17,B279&lt;Summary!$E$18),1,0)</f>
        <v>0</v>
      </c>
      <c r="N279">
        <f>IF(M279=1,oneday(G278,G279,K279,L279,Summary!$E$13/2,Data!N278,Data!O278,Summary!$E$15,Summary!$E$14,Summary!$E$16,1),0)</f>
        <v>0</v>
      </c>
      <c r="O279" s="31">
        <f>IF(M279=1,oneday(G278,G279,K279,L279,Summary!$E$13/2,Data!N278,Data!O278,Summary!$E$15,Summary!$E$14,Summary!$E$16,2),0)</f>
        <v>0</v>
      </c>
      <c r="P279" s="31">
        <f t="shared" si="14"/>
        <v>0</v>
      </c>
      <c r="Q279" s="31">
        <f>IF(M279=1,oneday(G278,G279,K279,L279,Summary!$E$13/2,Data!N278,Data!O278,Summary!$E$15,Summary!$E$14,Summary!$E$16,3),0)</f>
        <v>0</v>
      </c>
    </row>
    <row r="280" spans="1:17" x14ac:dyDescent="0.25">
      <c r="A280" s="32">
        <f>VLOOKUP(B280,'Expiration Dates'!$C$40:$J$272,8)</f>
        <v>30792</v>
      </c>
      <c r="B280" s="1">
        <v>30781</v>
      </c>
      <c r="C280">
        <f t="shared" si="13"/>
        <v>280</v>
      </c>
      <c r="D280" s="27">
        <v>30.680000305175781</v>
      </c>
      <c r="E280" s="28">
        <v>30.819999694824219</v>
      </c>
      <c r="F280" s="28">
        <v>30.670000076293945</v>
      </c>
      <c r="G280" s="24">
        <v>30.719999313354492</v>
      </c>
      <c r="H280" s="13">
        <v>30.520000457763672</v>
      </c>
      <c r="I280" s="14">
        <v>30.649999618530273</v>
      </c>
      <c r="J280" s="14">
        <v>30.510000228881836</v>
      </c>
      <c r="K280" s="24">
        <v>30.559999465942383</v>
      </c>
      <c r="L280">
        <f t="shared" si="12"/>
        <v>0</v>
      </c>
      <c r="M280">
        <f>IF(AND(B280&gt;Summary!$E$17,B280&lt;Summary!$E$18),1,0)</f>
        <v>0</v>
      </c>
      <c r="N280">
        <f>IF(M280=1,oneday(G279,G280,K280,L280,Summary!$E$13/2,Data!N279,Data!O279,Summary!$E$15,Summary!$E$14,Summary!$E$16,1),0)</f>
        <v>0</v>
      </c>
      <c r="O280" s="31">
        <f>IF(M280=1,oneday(G279,G280,K280,L280,Summary!$E$13/2,Data!N279,Data!O279,Summary!$E$15,Summary!$E$14,Summary!$E$16,2),0)</f>
        <v>0</v>
      </c>
      <c r="P280" s="31">
        <f t="shared" si="14"/>
        <v>0</v>
      </c>
      <c r="Q280" s="31">
        <f>IF(M280=1,oneday(G279,G280,K280,L280,Summary!$E$13/2,Data!N279,Data!O279,Summary!$E$15,Summary!$E$14,Summary!$E$16,3),0)</f>
        <v>0</v>
      </c>
    </row>
    <row r="281" spans="1:17" x14ac:dyDescent="0.25">
      <c r="A281" s="32">
        <f>VLOOKUP(B281,'Expiration Dates'!$C$40:$J$272,8)</f>
        <v>30792</v>
      </c>
      <c r="B281" s="1">
        <v>30782</v>
      </c>
      <c r="C281">
        <f t="shared" si="13"/>
        <v>281</v>
      </c>
      <c r="D281" s="27">
        <v>30.659999847412109</v>
      </c>
      <c r="E281" s="28">
        <v>30.819999694824219</v>
      </c>
      <c r="F281" s="28">
        <v>30.649999618530273</v>
      </c>
      <c r="G281" s="24">
        <v>30.780000686645508</v>
      </c>
      <c r="H281" s="13">
        <v>30.5</v>
      </c>
      <c r="I281" s="14">
        <v>30.700000762939453</v>
      </c>
      <c r="J281" s="14">
        <v>30.479999542236328</v>
      </c>
      <c r="K281" s="24">
        <v>30.670000076293945</v>
      </c>
      <c r="L281">
        <f t="shared" si="12"/>
        <v>0</v>
      </c>
      <c r="M281">
        <f>IF(AND(B281&gt;Summary!$E$17,B281&lt;Summary!$E$18),1,0)</f>
        <v>0</v>
      </c>
      <c r="N281">
        <f>IF(M281=1,oneday(G280,G281,K281,L281,Summary!$E$13/2,Data!N280,Data!O280,Summary!$E$15,Summary!$E$14,Summary!$E$16,1),0)</f>
        <v>0</v>
      </c>
      <c r="O281" s="31">
        <f>IF(M281=1,oneday(G280,G281,K281,L281,Summary!$E$13/2,Data!N280,Data!O280,Summary!$E$15,Summary!$E$14,Summary!$E$16,2),0)</f>
        <v>0</v>
      </c>
      <c r="P281" s="31">
        <f t="shared" si="14"/>
        <v>0</v>
      </c>
      <c r="Q281" s="31">
        <f>IF(M281=1,oneday(G280,G281,K281,L281,Summary!$E$13/2,Data!N280,Data!O280,Summary!$E$15,Summary!$E$14,Summary!$E$16,3),0)</f>
        <v>0</v>
      </c>
    </row>
    <row r="282" spans="1:17" x14ac:dyDescent="0.25">
      <c r="A282" s="32">
        <f>VLOOKUP(B282,'Expiration Dates'!$C$40:$J$272,8)</f>
        <v>30792</v>
      </c>
      <c r="B282" s="1">
        <v>30783</v>
      </c>
      <c r="C282">
        <f t="shared" si="13"/>
        <v>282</v>
      </c>
      <c r="D282" s="27">
        <v>30.700000762939453</v>
      </c>
      <c r="E282" s="28">
        <v>30.819999694824219</v>
      </c>
      <c r="F282" s="28">
        <v>30.700000762939453</v>
      </c>
      <c r="G282" s="24">
        <v>30.799999237060547</v>
      </c>
      <c r="H282" s="13">
        <v>30.610000610351563</v>
      </c>
      <c r="I282" s="14">
        <v>30.739999771118164</v>
      </c>
      <c r="J282" s="14">
        <v>30.610000610351563</v>
      </c>
      <c r="K282" s="24">
        <v>30.700000762939453</v>
      </c>
      <c r="L282">
        <f t="shared" si="12"/>
        <v>0</v>
      </c>
      <c r="M282">
        <f>IF(AND(B282&gt;Summary!$E$17,B282&lt;Summary!$E$18),1,0)</f>
        <v>0</v>
      </c>
      <c r="N282">
        <f>IF(M282=1,oneday(G281,G282,K282,L282,Summary!$E$13/2,Data!N281,Data!O281,Summary!$E$15,Summary!$E$14,Summary!$E$16,1),0)</f>
        <v>0</v>
      </c>
      <c r="O282" s="31">
        <f>IF(M282=1,oneday(G281,G282,K282,L282,Summary!$E$13/2,Data!N281,Data!O281,Summary!$E$15,Summary!$E$14,Summary!$E$16,2),0)</f>
        <v>0</v>
      </c>
      <c r="P282" s="31">
        <f t="shared" si="14"/>
        <v>0</v>
      </c>
      <c r="Q282" s="31">
        <f>IF(M282=1,oneday(G281,G282,K282,L282,Summary!$E$13/2,Data!N281,Data!O281,Summary!$E$15,Summary!$E$14,Summary!$E$16,3),0)</f>
        <v>0</v>
      </c>
    </row>
    <row r="283" spans="1:17" x14ac:dyDescent="0.25">
      <c r="A283" s="32">
        <f>VLOOKUP(B283,'Expiration Dates'!$C$40:$J$272,8)</f>
        <v>30792</v>
      </c>
      <c r="B283" s="1">
        <v>30784</v>
      </c>
      <c r="C283">
        <f t="shared" si="13"/>
        <v>283</v>
      </c>
      <c r="D283" s="27">
        <v>30.790000915527344</v>
      </c>
      <c r="E283" s="28">
        <v>30.809999465942383</v>
      </c>
      <c r="F283" s="28">
        <v>30.700000762939453</v>
      </c>
      <c r="G283" s="24">
        <v>30.700000762939453</v>
      </c>
      <c r="H283" s="13">
        <v>30.709999084472656</v>
      </c>
      <c r="I283" s="14">
        <v>30.75</v>
      </c>
      <c r="J283" s="14">
        <v>30.629999160766602</v>
      </c>
      <c r="K283" s="24">
        <v>30.639999389648438</v>
      </c>
      <c r="L283">
        <f t="shared" si="12"/>
        <v>0</v>
      </c>
      <c r="M283">
        <f>IF(AND(B283&gt;Summary!$E$17,B283&lt;Summary!$E$18),1,0)</f>
        <v>0</v>
      </c>
      <c r="N283">
        <f>IF(M283=1,oneday(G282,G283,K283,L283,Summary!$E$13/2,Data!N282,Data!O282,Summary!$E$15,Summary!$E$14,Summary!$E$16,1),0)</f>
        <v>0</v>
      </c>
      <c r="O283" s="31">
        <f>IF(M283=1,oneday(G282,G283,K283,L283,Summary!$E$13/2,Data!N282,Data!O282,Summary!$E$15,Summary!$E$14,Summary!$E$16,2),0)</f>
        <v>0</v>
      </c>
      <c r="P283" s="31">
        <f t="shared" si="14"/>
        <v>0</v>
      </c>
      <c r="Q283" s="31">
        <f>IF(M283=1,oneday(G282,G283,K283,L283,Summary!$E$13/2,Data!N282,Data!O282,Summary!$E$15,Summary!$E$14,Summary!$E$16,3),0)</f>
        <v>0</v>
      </c>
    </row>
    <row r="284" spans="1:17" x14ac:dyDescent="0.25">
      <c r="A284" s="32">
        <f>VLOOKUP(B284,'Expiration Dates'!$C$40:$J$272,8)</f>
        <v>30792</v>
      </c>
      <c r="B284" s="1">
        <v>30785</v>
      </c>
      <c r="C284">
        <f t="shared" si="13"/>
        <v>284</v>
      </c>
      <c r="D284" s="27">
        <v>30.700000762939453</v>
      </c>
      <c r="E284" s="28">
        <v>30.700000762939453</v>
      </c>
      <c r="F284" s="28">
        <v>30.610000610351563</v>
      </c>
      <c r="G284" s="24">
        <v>30.680000305175781</v>
      </c>
      <c r="H284" s="13">
        <v>30.620000839233398</v>
      </c>
      <c r="I284" s="14">
        <v>30.629999160766602</v>
      </c>
      <c r="J284" s="14">
        <v>30.559999465942383</v>
      </c>
      <c r="K284" s="24">
        <v>30.600000381469727</v>
      </c>
      <c r="L284">
        <f t="shared" si="12"/>
        <v>0</v>
      </c>
      <c r="M284">
        <f>IF(AND(B284&gt;Summary!$E$17,B284&lt;Summary!$E$18),1,0)</f>
        <v>0</v>
      </c>
      <c r="N284">
        <f>IF(M284=1,oneday(G283,G284,K284,L284,Summary!$E$13/2,Data!N283,Data!O283,Summary!$E$15,Summary!$E$14,Summary!$E$16,1),0)</f>
        <v>0</v>
      </c>
      <c r="O284" s="31">
        <f>IF(M284=1,oneday(G283,G284,K284,L284,Summary!$E$13/2,Data!N283,Data!O283,Summary!$E$15,Summary!$E$14,Summary!$E$16,2),0)</f>
        <v>0</v>
      </c>
      <c r="P284" s="31">
        <f t="shared" si="14"/>
        <v>0</v>
      </c>
      <c r="Q284" s="31">
        <f>IF(M284=1,oneday(G283,G284,K284,L284,Summary!$E$13/2,Data!N283,Data!O283,Summary!$E$15,Summary!$E$14,Summary!$E$16,3),0)</f>
        <v>0</v>
      </c>
    </row>
    <row r="285" spans="1:17" x14ac:dyDescent="0.25">
      <c r="A285" s="32">
        <f>VLOOKUP(B285,'Expiration Dates'!$C$40:$J$272,8)</f>
        <v>30792</v>
      </c>
      <c r="B285" s="1">
        <v>30788</v>
      </c>
      <c r="C285">
        <f t="shared" si="13"/>
        <v>285</v>
      </c>
      <c r="D285" s="27">
        <v>30.649999618530273</v>
      </c>
      <c r="E285" s="28">
        <v>30.760000228881836</v>
      </c>
      <c r="F285" s="28">
        <v>30.629999160766602</v>
      </c>
      <c r="G285" s="24">
        <v>30.690000534057617</v>
      </c>
      <c r="H285" s="13">
        <v>30.579999923706055</v>
      </c>
      <c r="I285" s="14">
        <v>30.680000305175781</v>
      </c>
      <c r="J285" s="14">
        <v>30.579999923706055</v>
      </c>
      <c r="K285" s="24">
        <v>30.590000152587891</v>
      </c>
      <c r="L285">
        <f t="shared" si="12"/>
        <v>0</v>
      </c>
      <c r="M285">
        <f>IF(AND(B285&gt;Summary!$E$17,B285&lt;Summary!$E$18),1,0)</f>
        <v>0</v>
      </c>
      <c r="N285">
        <f>IF(M285=1,oneday(G284,G285,K285,L285,Summary!$E$13/2,Data!N284,Data!O284,Summary!$E$15,Summary!$E$14,Summary!$E$16,1),0)</f>
        <v>0</v>
      </c>
      <c r="O285" s="31">
        <f>IF(M285=1,oneday(G284,G285,K285,L285,Summary!$E$13/2,Data!N284,Data!O284,Summary!$E$15,Summary!$E$14,Summary!$E$16,2),0)</f>
        <v>0</v>
      </c>
      <c r="P285" s="31">
        <f t="shared" si="14"/>
        <v>0</v>
      </c>
      <c r="Q285" s="31">
        <f>IF(M285=1,oneday(G284,G285,K285,L285,Summary!$E$13/2,Data!N284,Data!O284,Summary!$E$15,Summary!$E$14,Summary!$E$16,3),0)</f>
        <v>0</v>
      </c>
    </row>
    <row r="286" spans="1:17" x14ac:dyDescent="0.25">
      <c r="A286" s="32">
        <f>VLOOKUP(B286,'Expiration Dates'!$C$40:$J$272,8)</f>
        <v>30792</v>
      </c>
      <c r="B286" s="1">
        <v>30789</v>
      </c>
      <c r="C286">
        <f t="shared" si="13"/>
        <v>286</v>
      </c>
      <c r="D286" s="27">
        <v>30.639999389648438</v>
      </c>
      <c r="E286" s="28">
        <v>30.709999084472656</v>
      </c>
      <c r="F286" s="28">
        <v>30.610000610351563</v>
      </c>
      <c r="G286" s="24">
        <v>30.659999847412109</v>
      </c>
      <c r="H286" s="13">
        <v>30.549999237060547</v>
      </c>
      <c r="I286" s="14">
        <v>30.600000381469727</v>
      </c>
      <c r="J286" s="14">
        <v>30.489999771118164</v>
      </c>
      <c r="K286" s="24">
        <v>30.590000152587891</v>
      </c>
      <c r="L286">
        <f t="shared" si="12"/>
        <v>0</v>
      </c>
      <c r="M286">
        <f>IF(AND(B286&gt;Summary!$E$17,B286&lt;Summary!$E$18),1,0)</f>
        <v>0</v>
      </c>
      <c r="N286">
        <f>IF(M286=1,oneday(G285,G286,K286,L286,Summary!$E$13/2,Data!N285,Data!O285,Summary!$E$15,Summary!$E$14,Summary!$E$16,1),0)</f>
        <v>0</v>
      </c>
      <c r="O286" s="31">
        <f>IF(M286=1,oneday(G285,G286,K286,L286,Summary!$E$13/2,Data!N285,Data!O285,Summary!$E$15,Summary!$E$14,Summary!$E$16,2),0)</f>
        <v>0</v>
      </c>
      <c r="P286" s="31">
        <f t="shared" si="14"/>
        <v>0</v>
      </c>
      <c r="Q286" s="31">
        <f>IF(M286=1,oneday(G285,G286,K286,L286,Summary!$E$13/2,Data!N285,Data!O285,Summary!$E$15,Summary!$E$14,Summary!$E$16,3),0)</f>
        <v>0</v>
      </c>
    </row>
    <row r="287" spans="1:17" x14ac:dyDescent="0.25">
      <c r="A287" s="32">
        <f>VLOOKUP(B287,'Expiration Dates'!$C$40:$J$272,8)</f>
        <v>30792</v>
      </c>
      <c r="B287" s="1">
        <v>30790</v>
      </c>
      <c r="C287">
        <f t="shared" si="13"/>
        <v>287</v>
      </c>
      <c r="D287" s="27">
        <v>30.520000457763672</v>
      </c>
      <c r="E287" s="28">
        <v>30.549999237060547</v>
      </c>
      <c r="F287" s="28">
        <v>30.420000076293945</v>
      </c>
      <c r="G287" s="24">
        <v>30.5</v>
      </c>
      <c r="H287" s="13">
        <v>30.420000076293945</v>
      </c>
      <c r="I287" s="14">
        <v>30.469999313354492</v>
      </c>
      <c r="J287" s="14">
        <v>30.340000152587891</v>
      </c>
      <c r="K287" s="24">
        <v>30.440000534057617</v>
      </c>
      <c r="L287">
        <f t="shared" si="12"/>
        <v>0</v>
      </c>
      <c r="M287">
        <f>IF(AND(B287&gt;Summary!$E$17,B287&lt;Summary!$E$18),1,0)</f>
        <v>0</v>
      </c>
      <c r="N287">
        <f>IF(M287=1,oneday(G286,G287,K287,L287,Summary!$E$13/2,Data!N286,Data!O286,Summary!$E$15,Summary!$E$14,Summary!$E$16,1),0)</f>
        <v>0</v>
      </c>
      <c r="O287" s="31">
        <f>IF(M287=1,oneday(G286,G287,K287,L287,Summary!$E$13/2,Data!N286,Data!O286,Summary!$E$15,Summary!$E$14,Summary!$E$16,2),0)</f>
        <v>0</v>
      </c>
      <c r="P287" s="31">
        <f t="shared" si="14"/>
        <v>0</v>
      </c>
      <c r="Q287" s="31">
        <f>IF(M287=1,oneday(G286,G287,K287,L287,Summary!$E$13/2,Data!N286,Data!O286,Summary!$E$15,Summary!$E$14,Summary!$E$16,3),0)</f>
        <v>0</v>
      </c>
    </row>
    <row r="288" spans="1:17" x14ac:dyDescent="0.25">
      <c r="A288" s="32">
        <f>VLOOKUP(B288,'Expiration Dates'!$C$40:$J$272,8)</f>
        <v>30792</v>
      </c>
      <c r="B288" s="1">
        <v>30791</v>
      </c>
      <c r="C288">
        <f t="shared" si="13"/>
        <v>288</v>
      </c>
      <c r="D288" s="27">
        <v>30.5</v>
      </c>
      <c r="E288" s="28">
        <v>30.549999237060547</v>
      </c>
      <c r="F288" s="28">
        <v>30.479999542236328</v>
      </c>
      <c r="G288" s="24">
        <v>30.520000457763672</v>
      </c>
      <c r="H288" s="13">
        <v>30.430000305175781</v>
      </c>
      <c r="I288" s="14">
        <v>30.479999542236328</v>
      </c>
      <c r="J288" s="14">
        <v>30.430000305175781</v>
      </c>
      <c r="K288" s="24">
        <v>30.459999084472656</v>
      </c>
      <c r="L288">
        <f t="shared" si="12"/>
        <v>0</v>
      </c>
      <c r="M288">
        <f>IF(AND(B288&gt;Summary!$E$17,B288&lt;Summary!$E$18),1,0)</f>
        <v>0</v>
      </c>
      <c r="N288">
        <f>IF(M288=1,oneday(G287,G288,K288,L288,Summary!$E$13/2,Data!N287,Data!O287,Summary!$E$15,Summary!$E$14,Summary!$E$16,1),0)</f>
        <v>0</v>
      </c>
      <c r="O288" s="31">
        <f>IF(M288=1,oneday(G287,G288,K288,L288,Summary!$E$13/2,Data!N287,Data!O287,Summary!$E$15,Summary!$E$14,Summary!$E$16,2),0)</f>
        <v>0</v>
      </c>
      <c r="P288" s="31">
        <f t="shared" si="14"/>
        <v>0</v>
      </c>
      <c r="Q288" s="31">
        <f>IF(M288=1,oneday(G287,G288,K288,L288,Summary!$E$13/2,Data!N287,Data!O287,Summary!$E$15,Summary!$E$14,Summary!$E$16,3),0)</f>
        <v>0</v>
      </c>
    </row>
    <row r="289" spans="1:17" x14ac:dyDescent="0.25">
      <c r="A289" s="32">
        <f>VLOOKUP(B289,'Expiration Dates'!$C$40:$J$272,8)</f>
        <v>30792</v>
      </c>
      <c r="B289" s="1">
        <v>30795</v>
      </c>
      <c r="C289">
        <f t="shared" si="13"/>
        <v>289</v>
      </c>
      <c r="D289" s="27">
        <v>30.510000228881836</v>
      </c>
      <c r="E289" s="28">
        <v>30.670000076293945</v>
      </c>
      <c r="F289" s="28">
        <v>30.510000228881836</v>
      </c>
      <c r="G289" s="24">
        <v>30.569999694824219</v>
      </c>
      <c r="H289" s="13">
        <v>30.469999313354492</v>
      </c>
      <c r="I289" s="14">
        <v>30.600000381469727</v>
      </c>
      <c r="J289" s="14">
        <v>30.459999084472656</v>
      </c>
      <c r="K289" s="24">
        <v>30.520000457763672</v>
      </c>
      <c r="L289">
        <f t="shared" si="12"/>
        <v>0</v>
      </c>
      <c r="M289">
        <f>IF(AND(B289&gt;Summary!$E$17,B289&lt;Summary!$E$18),1,0)</f>
        <v>0</v>
      </c>
      <c r="N289">
        <f>IF(M289=1,oneday(G288,G289,K289,L289,Summary!$E$13/2,Data!N288,Data!O288,Summary!$E$15,Summary!$E$14,Summary!$E$16,1),0)</f>
        <v>0</v>
      </c>
      <c r="O289" s="31">
        <f>IF(M289=1,oneday(G288,G289,K289,L289,Summary!$E$13/2,Data!N288,Data!O288,Summary!$E$15,Summary!$E$14,Summary!$E$16,2),0)</f>
        <v>0</v>
      </c>
      <c r="P289" s="31">
        <f t="shared" si="14"/>
        <v>0</v>
      </c>
      <c r="Q289" s="31">
        <f>IF(M289=1,oneday(G288,G289,K289,L289,Summary!$E$13/2,Data!N288,Data!O288,Summary!$E$15,Summary!$E$14,Summary!$E$16,3),0)</f>
        <v>0</v>
      </c>
    </row>
    <row r="290" spans="1:17" x14ac:dyDescent="0.25">
      <c r="A290" s="32">
        <f>VLOOKUP(B290,'Expiration Dates'!$C$40:$J$272,8)</f>
        <v>30792</v>
      </c>
      <c r="B290" s="1">
        <v>30796</v>
      </c>
      <c r="C290">
        <f t="shared" si="13"/>
        <v>290</v>
      </c>
      <c r="D290" s="27">
        <v>30.600000381469727</v>
      </c>
      <c r="E290" s="28">
        <v>30.709999084472656</v>
      </c>
      <c r="F290" s="28">
        <v>30.569999694824219</v>
      </c>
      <c r="G290" s="24">
        <v>30.629999160766602</v>
      </c>
      <c r="H290" s="13">
        <v>30.549999237060547</v>
      </c>
      <c r="I290" s="14">
        <v>30.600000381469727</v>
      </c>
      <c r="J290" s="14">
        <v>30.5</v>
      </c>
      <c r="K290" s="24">
        <v>30.540000915527344</v>
      </c>
      <c r="L290">
        <f t="shared" si="12"/>
        <v>0</v>
      </c>
      <c r="M290">
        <f>IF(AND(B290&gt;Summary!$E$17,B290&lt;Summary!$E$18),1,0)</f>
        <v>0</v>
      </c>
      <c r="N290">
        <f>IF(M290=1,oneday(G289,G290,K290,L290,Summary!$E$13/2,Data!N289,Data!O289,Summary!$E$15,Summary!$E$14,Summary!$E$16,1),0)</f>
        <v>0</v>
      </c>
      <c r="O290" s="31">
        <f>IF(M290=1,oneday(G289,G290,K290,L290,Summary!$E$13/2,Data!N289,Data!O289,Summary!$E$15,Summary!$E$14,Summary!$E$16,2),0)</f>
        <v>0</v>
      </c>
      <c r="P290" s="31">
        <f t="shared" si="14"/>
        <v>0</v>
      </c>
      <c r="Q290" s="31">
        <f>IF(M290=1,oneday(G289,G290,K290,L290,Summary!$E$13/2,Data!N289,Data!O289,Summary!$E$15,Summary!$E$14,Summary!$E$16,3),0)</f>
        <v>0</v>
      </c>
    </row>
    <row r="291" spans="1:17" x14ac:dyDescent="0.25">
      <c r="A291" s="32">
        <f>VLOOKUP(B291,'Expiration Dates'!$C$40:$J$272,8)</f>
        <v>30792</v>
      </c>
      <c r="B291" s="1">
        <v>30797</v>
      </c>
      <c r="C291">
        <f t="shared" si="13"/>
        <v>291</v>
      </c>
      <c r="D291" s="27">
        <v>30.590000152587891</v>
      </c>
      <c r="E291" s="28">
        <v>30.610000610351563</v>
      </c>
      <c r="F291" s="28">
        <v>30.549999237060547</v>
      </c>
      <c r="G291" s="24">
        <v>30.549999237060547</v>
      </c>
      <c r="H291" s="13">
        <v>30.5</v>
      </c>
      <c r="I291" s="14">
        <v>30.530000686645508</v>
      </c>
      <c r="J291" s="14">
        <v>30.469999313354492</v>
      </c>
      <c r="K291" s="24">
        <v>30.469999313354492</v>
      </c>
      <c r="L291">
        <f t="shared" si="12"/>
        <v>0</v>
      </c>
      <c r="M291">
        <f>IF(AND(B291&gt;Summary!$E$17,B291&lt;Summary!$E$18),1,0)</f>
        <v>0</v>
      </c>
      <c r="N291">
        <f>IF(M291=1,oneday(G290,G291,K291,L291,Summary!$E$13/2,Data!N290,Data!O290,Summary!$E$15,Summary!$E$14,Summary!$E$16,1),0)</f>
        <v>0</v>
      </c>
      <c r="O291" s="31">
        <f>IF(M291=1,oneday(G290,G291,K291,L291,Summary!$E$13/2,Data!N290,Data!O290,Summary!$E$15,Summary!$E$14,Summary!$E$16,2),0)</f>
        <v>0</v>
      </c>
      <c r="P291" s="31">
        <f t="shared" si="14"/>
        <v>0</v>
      </c>
      <c r="Q291" s="31">
        <f>IF(M291=1,oneday(G290,G291,K291,L291,Summary!$E$13/2,Data!N290,Data!O290,Summary!$E$15,Summary!$E$14,Summary!$E$16,3),0)</f>
        <v>0</v>
      </c>
    </row>
    <row r="292" spans="1:17" x14ac:dyDescent="0.25">
      <c r="A292" s="32">
        <f>VLOOKUP(B292,'Expiration Dates'!$C$40:$J$272,8)</f>
        <v>30792</v>
      </c>
      <c r="B292" s="1">
        <v>30798</v>
      </c>
      <c r="C292">
        <f t="shared" si="13"/>
        <v>292</v>
      </c>
      <c r="D292" s="27">
        <v>30.629999160766602</v>
      </c>
      <c r="E292" s="28">
        <v>30.649999618530273</v>
      </c>
      <c r="F292" s="28">
        <v>30.459999084472656</v>
      </c>
      <c r="G292" s="24">
        <v>30.479999542236328</v>
      </c>
      <c r="H292" s="13">
        <v>30.540000915527344</v>
      </c>
      <c r="I292" s="14">
        <v>30.549999237060547</v>
      </c>
      <c r="J292" s="14">
        <v>30.389999389648438</v>
      </c>
      <c r="K292" s="24">
        <v>30.409999847412109</v>
      </c>
      <c r="L292">
        <f t="shared" ref="L292:L355" si="15">IF(A292=B292,1,0)</f>
        <v>0</v>
      </c>
      <c r="M292">
        <f>IF(AND(B292&gt;Summary!$E$17,B292&lt;Summary!$E$18),1,0)</f>
        <v>0</v>
      </c>
      <c r="N292">
        <f>IF(M292=1,oneday(G291,G292,K292,L292,Summary!$E$13/2,Data!N291,Data!O291,Summary!$E$15,Summary!$E$14,Summary!$E$16,1),0)</f>
        <v>0</v>
      </c>
      <c r="O292" s="31">
        <f>IF(M292=1,oneday(G291,G292,K292,L292,Summary!$E$13/2,Data!N291,Data!O291,Summary!$E$15,Summary!$E$14,Summary!$E$16,2),0)</f>
        <v>0</v>
      </c>
      <c r="P292" s="31">
        <f t="shared" si="14"/>
        <v>0</v>
      </c>
      <c r="Q292" s="31">
        <f>IF(M292=1,oneday(G291,G292,K292,L292,Summary!$E$13/2,Data!N291,Data!O291,Summary!$E$15,Summary!$E$14,Summary!$E$16,3),0)</f>
        <v>0</v>
      </c>
    </row>
    <row r="293" spans="1:17" x14ac:dyDescent="0.25">
      <c r="A293" s="32">
        <f>VLOOKUP(B293,'Expiration Dates'!$C$40:$J$272,8)</f>
        <v>30792</v>
      </c>
      <c r="B293" s="1">
        <v>30799</v>
      </c>
      <c r="C293">
        <f t="shared" si="13"/>
        <v>293</v>
      </c>
      <c r="D293" s="27">
        <v>30.420000076293945</v>
      </c>
      <c r="E293" s="28">
        <v>30.450000762939453</v>
      </c>
      <c r="F293" s="28">
        <v>30.350000381469727</v>
      </c>
      <c r="G293" s="24">
        <v>30.430000305175781</v>
      </c>
      <c r="H293" s="13">
        <v>30.360000610351563</v>
      </c>
      <c r="I293" s="14">
        <v>30.389999389648438</v>
      </c>
      <c r="J293" s="14">
        <v>30.270000457763672</v>
      </c>
      <c r="K293" s="24">
        <v>30.370000839233398</v>
      </c>
      <c r="L293">
        <f t="shared" si="15"/>
        <v>0</v>
      </c>
      <c r="M293">
        <f>IF(AND(B293&gt;Summary!$E$17,B293&lt;Summary!$E$18),1,0)</f>
        <v>0</v>
      </c>
      <c r="N293">
        <f>IF(M293=1,oneday(G292,G293,K293,L293,Summary!$E$13/2,Data!N292,Data!O292,Summary!$E$15,Summary!$E$14,Summary!$E$16,1),0)</f>
        <v>0</v>
      </c>
      <c r="O293" s="31">
        <f>IF(M293=1,oneday(G292,G293,K293,L293,Summary!$E$13/2,Data!N292,Data!O292,Summary!$E$15,Summary!$E$14,Summary!$E$16,2),0)</f>
        <v>0</v>
      </c>
      <c r="P293" s="31">
        <f t="shared" si="14"/>
        <v>0</v>
      </c>
      <c r="Q293" s="31">
        <f>IF(M293=1,oneday(G292,G293,K293,L293,Summary!$E$13/2,Data!N292,Data!O292,Summary!$E$15,Summary!$E$14,Summary!$E$16,3),0)</f>
        <v>0</v>
      </c>
    </row>
    <row r="294" spans="1:17" x14ac:dyDescent="0.25">
      <c r="A294" s="32">
        <f>VLOOKUP(B294,'Expiration Dates'!$C$40:$J$272,8)</f>
        <v>30792</v>
      </c>
      <c r="B294" s="1">
        <v>30802</v>
      </c>
      <c r="C294">
        <f t="shared" si="13"/>
        <v>294</v>
      </c>
      <c r="D294" s="27">
        <v>30.360000610351563</v>
      </c>
      <c r="E294" s="28">
        <v>30.370000839233398</v>
      </c>
      <c r="F294" s="28">
        <v>30.200000762939453</v>
      </c>
      <c r="G294" s="24">
        <v>30.260000228881836</v>
      </c>
      <c r="H294" s="13">
        <v>30.260000228881836</v>
      </c>
      <c r="I294" s="14">
        <v>30.260000228881836</v>
      </c>
      <c r="J294" s="14">
        <v>30.120000839233398</v>
      </c>
      <c r="K294" s="24">
        <v>30.180000305175781</v>
      </c>
      <c r="L294">
        <f t="shared" si="15"/>
        <v>0</v>
      </c>
      <c r="M294">
        <f>IF(AND(B294&gt;Summary!$E$17,B294&lt;Summary!$E$18),1,0)</f>
        <v>0</v>
      </c>
      <c r="N294">
        <f>IF(M294=1,oneday(G293,G294,K294,L294,Summary!$E$13/2,Data!N293,Data!O293,Summary!$E$15,Summary!$E$14,Summary!$E$16,1),0)</f>
        <v>0</v>
      </c>
      <c r="O294" s="31">
        <f>IF(M294=1,oneday(G293,G294,K294,L294,Summary!$E$13/2,Data!N293,Data!O293,Summary!$E$15,Summary!$E$14,Summary!$E$16,2),0)</f>
        <v>0</v>
      </c>
      <c r="P294" s="31">
        <f t="shared" si="14"/>
        <v>0</v>
      </c>
      <c r="Q294" s="31">
        <f>IF(M294=1,oneday(G293,G294,K294,L294,Summary!$E$13/2,Data!N293,Data!O293,Summary!$E$15,Summary!$E$14,Summary!$E$16,3),0)</f>
        <v>0</v>
      </c>
    </row>
    <row r="295" spans="1:17" x14ac:dyDescent="0.25">
      <c r="A295" s="32">
        <f>VLOOKUP(B295,'Expiration Dates'!$C$40:$J$272,8)</f>
        <v>30824</v>
      </c>
      <c r="B295" s="1">
        <v>30803</v>
      </c>
      <c r="C295">
        <f t="shared" si="13"/>
        <v>295</v>
      </c>
      <c r="D295" s="27">
        <v>30.229999542236328</v>
      </c>
      <c r="E295" s="28">
        <v>30.299999237060547</v>
      </c>
      <c r="F295" s="28">
        <v>30.219999313354492</v>
      </c>
      <c r="G295" s="24">
        <v>30.290000915527344</v>
      </c>
      <c r="H295" s="13">
        <v>30.149999618530273</v>
      </c>
      <c r="I295" s="14">
        <v>30.219999313354492</v>
      </c>
      <c r="J295" s="14">
        <v>30.129999160766602</v>
      </c>
      <c r="K295" s="24">
        <v>30.200000762939453</v>
      </c>
      <c r="L295">
        <f t="shared" si="15"/>
        <v>0</v>
      </c>
      <c r="M295">
        <f>IF(AND(B295&gt;Summary!$E$17,B295&lt;Summary!$E$18),1,0)</f>
        <v>0</v>
      </c>
      <c r="N295">
        <f>IF(M295=1,oneday(G294,G295,K295,L295,Summary!$E$13/2,Data!N294,Data!O294,Summary!$E$15,Summary!$E$14,Summary!$E$16,1),0)</f>
        <v>0</v>
      </c>
      <c r="O295" s="31">
        <f>IF(M295=1,oneday(G294,G295,K295,L295,Summary!$E$13/2,Data!N294,Data!O294,Summary!$E$15,Summary!$E$14,Summary!$E$16,2),0)</f>
        <v>0</v>
      </c>
      <c r="P295" s="31">
        <f t="shared" si="14"/>
        <v>0</v>
      </c>
      <c r="Q295" s="31">
        <f>IF(M295=1,oneday(G294,G295,K295,L295,Summary!$E$13/2,Data!N294,Data!O294,Summary!$E$15,Summary!$E$14,Summary!$E$16,3),0)</f>
        <v>0</v>
      </c>
    </row>
    <row r="296" spans="1:17" x14ac:dyDescent="0.25">
      <c r="A296" s="32">
        <f>VLOOKUP(B296,'Expiration Dates'!$C$40:$J$272,8)</f>
        <v>30824</v>
      </c>
      <c r="B296" s="1">
        <v>30804</v>
      </c>
      <c r="C296">
        <f t="shared" si="13"/>
        <v>296</v>
      </c>
      <c r="D296" s="27">
        <v>30.219999313354492</v>
      </c>
      <c r="E296" s="28">
        <v>30.229999542236328</v>
      </c>
      <c r="F296" s="28">
        <v>30.149999618530273</v>
      </c>
      <c r="G296" s="24">
        <v>30.170000076293945</v>
      </c>
      <c r="H296" s="13">
        <v>30.129999160766602</v>
      </c>
      <c r="I296" s="14">
        <v>30.170000076293945</v>
      </c>
      <c r="J296" s="14">
        <v>30.079999923706055</v>
      </c>
      <c r="K296" s="24">
        <v>30.149999618530273</v>
      </c>
      <c r="L296">
        <f t="shared" si="15"/>
        <v>0</v>
      </c>
      <c r="M296">
        <f>IF(AND(B296&gt;Summary!$E$17,B296&lt;Summary!$E$18),1,0)</f>
        <v>0</v>
      </c>
      <c r="N296">
        <f>IF(M296=1,oneday(G295,G296,K296,L296,Summary!$E$13/2,Data!N295,Data!O295,Summary!$E$15,Summary!$E$14,Summary!$E$16,1),0)</f>
        <v>0</v>
      </c>
      <c r="O296" s="31">
        <f>IF(M296=1,oneday(G295,G296,K296,L296,Summary!$E$13/2,Data!N295,Data!O295,Summary!$E$15,Summary!$E$14,Summary!$E$16,2),0)</f>
        <v>0</v>
      </c>
      <c r="P296" s="31">
        <f t="shared" si="14"/>
        <v>0</v>
      </c>
      <c r="Q296" s="31">
        <f>IF(M296=1,oneday(G295,G296,K296,L296,Summary!$E$13/2,Data!N295,Data!O295,Summary!$E$15,Summary!$E$14,Summary!$E$16,3),0)</f>
        <v>0</v>
      </c>
    </row>
    <row r="297" spans="1:17" x14ac:dyDescent="0.25">
      <c r="A297" s="32">
        <f>VLOOKUP(B297,'Expiration Dates'!$C$40:$J$272,8)</f>
        <v>30824</v>
      </c>
      <c r="B297" s="1">
        <v>30805</v>
      </c>
      <c r="C297">
        <f t="shared" si="13"/>
        <v>297</v>
      </c>
      <c r="D297" s="27">
        <v>30.149999618530273</v>
      </c>
      <c r="E297" s="28">
        <v>30.239999771118164</v>
      </c>
      <c r="F297" s="28">
        <v>30.100000381469727</v>
      </c>
      <c r="G297" s="24">
        <v>30.159999847412109</v>
      </c>
      <c r="H297" s="13">
        <v>30.110000610351563</v>
      </c>
      <c r="I297" s="14">
        <v>30.200000762939453</v>
      </c>
      <c r="J297" s="14">
        <v>30.090000152587891</v>
      </c>
      <c r="K297" s="24">
        <v>30.149999618530273</v>
      </c>
      <c r="L297">
        <f t="shared" si="15"/>
        <v>0</v>
      </c>
      <c r="M297">
        <f>IF(AND(B297&gt;Summary!$E$17,B297&lt;Summary!$E$18),1,0)</f>
        <v>0</v>
      </c>
      <c r="N297">
        <f>IF(M297=1,oneday(G296,G297,K297,L297,Summary!$E$13/2,Data!N296,Data!O296,Summary!$E$15,Summary!$E$14,Summary!$E$16,1),0)</f>
        <v>0</v>
      </c>
      <c r="O297" s="31">
        <f>IF(M297=1,oneday(G296,G297,K297,L297,Summary!$E$13/2,Data!N296,Data!O296,Summary!$E$15,Summary!$E$14,Summary!$E$16,2),0)</f>
        <v>0</v>
      </c>
      <c r="P297" s="31">
        <f t="shared" si="14"/>
        <v>0</v>
      </c>
      <c r="Q297" s="31">
        <f>IF(M297=1,oneday(G296,G297,K297,L297,Summary!$E$13/2,Data!N296,Data!O296,Summary!$E$15,Summary!$E$14,Summary!$E$16,3),0)</f>
        <v>0</v>
      </c>
    </row>
    <row r="298" spans="1:17" x14ac:dyDescent="0.25">
      <c r="A298" s="32">
        <f>VLOOKUP(B298,'Expiration Dates'!$C$40:$J$272,8)</f>
        <v>30824</v>
      </c>
      <c r="B298" s="1">
        <v>30806</v>
      </c>
      <c r="C298">
        <f t="shared" si="13"/>
        <v>298</v>
      </c>
      <c r="D298" s="27">
        <v>30.170000076293945</v>
      </c>
      <c r="E298" s="28">
        <v>30.270000457763672</v>
      </c>
      <c r="F298" s="28">
        <v>30.159999847412109</v>
      </c>
      <c r="G298" s="24">
        <v>30.25</v>
      </c>
      <c r="H298" s="13">
        <v>30.159999847412109</v>
      </c>
      <c r="I298" s="14">
        <v>30.25</v>
      </c>
      <c r="J298" s="14">
        <v>30.159999847412109</v>
      </c>
      <c r="K298" s="24">
        <v>30.25</v>
      </c>
      <c r="L298">
        <f t="shared" si="15"/>
        <v>0</v>
      </c>
      <c r="M298">
        <f>IF(AND(B298&gt;Summary!$E$17,B298&lt;Summary!$E$18),1,0)</f>
        <v>0</v>
      </c>
      <c r="N298">
        <f>IF(M298=1,oneday(G297,G298,K298,L298,Summary!$E$13/2,Data!N297,Data!O297,Summary!$E$15,Summary!$E$14,Summary!$E$16,1),0)</f>
        <v>0</v>
      </c>
      <c r="O298" s="31">
        <f>IF(M298=1,oneday(G297,G298,K298,L298,Summary!$E$13/2,Data!N297,Data!O297,Summary!$E$15,Summary!$E$14,Summary!$E$16,2),0)</f>
        <v>0</v>
      </c>
      <c r="P298" s="31">
        <f t="shared" si="14"/>
        <v>0</v>
      </c>
      <c r="Q298" s="31">
        <f>IF(M298=1,oneday(G297,G298,K298,L298,Summary!$E$13/2,Data!N297,Data!O297,Summary!$E$15,Summary!$E$14,Summary!$E$16,3),0)</f>
        <v>0</v>
      </c>
    </row>
    <row r="299" spans="1:17" x14ac:dyDescent="0.25">
      <c r="A299" s="32">
        <f>VLOOKUP(B299,'Expiration Dates'!$C$40:$J$272,8)</f>
        <v>30824</v>
      </c>
      <c r="B299" s="1">
        <v>30809</v>
      </c>
      <c r="C299">
        <f t="shared" si="13"/>
        <v>299</v>
      </c>
      <c r="D299" s="27">
        <v>30.239999771118164</v>
      </c>
      <c r="E299" s="28">
        <v>30.309999465942383</v>
      </c>
      <c r="F299" s="28">
        <v>30.159999847412109</v>
      </c>
      <c r="G299" s="24">
        <v>30.159999847412109</v>
      </c>
      <c r="H299" s="13">
        <v>30.270000457763672</v>
      </c>
      <c r="I299" s="14">
        <v>30.309999465942383</v>
      </c>
      <c r="J299" s="14">
        <v>30.159999847412109</v>
      </c>
      <c r="K299" s="24">
        <v>30.170000076293945</v>
      </c>
      <c r="L299">
        <f t="shared" si="15"/>
        <v>0</v>
      </c>
      <c r="M299">
        <f>IF(AND(B299&gt;Summary!$E$17,B299&lt;Summary!$E$18),1,0)</f>
        <v>0</v>
      </c>
      <c r="N299">
        <f>IF(M299=1,oneday(G298,G299,K299,L299,Summary!$E$13/2,Data!N298,Data!O298,Summary!$E$15,Summary!$E$14,Summary!$E$16,1),0)</f>
        <v>0</v>
      </c>
      <c r="O299" s="31">
        <f>IF(M299=1,oneday(G298,G299,K299,L299,Summary!$E$13/2,Data!N298,Data!O298,Summary!$E$15,Summary!$E$14,Summary!$E$16,2),0)</f>
        <v>0</v>
      </c>
      <c r="P299" s="31">
        <f t="shared" si="14"/>
        <v>0</v>
      </c>
      <c r="Q299" s="31">
        <f>IF(M299=1,oneday(G298,G299,K299,L299,Summary!$E$13/2,Data!N298,Data!O298,Summary!$E$15,Summary!$E$14,Summary!$E$16,3),0)</f>
        <v>0</v>
      </c>
    </row>
    <row r="300" spans="1:17" x14ac:dyDescent="0.25">
      <c r="A300" s="32">
        <f>VLOOKUP(B300,'Expiration Dates'!$C$40:$J$272,8)</f>
        <v>30824</v>
      </c>
      <c r="B300" s="1">
        <v>30810</v>
      </c>
      <c r="C300">
        <f t="shared" si="13"/>
        <v>300</v>
      </c>
      <c r="D300" s="27">
        <v>30.159999847412109</v>
      </c>
      <c r="E300" s="28">
        <v>30.25</v>
      </c>
      <c r="F300" s="28">
        <v>30.120000839233398</v>
      </c>
      <c r="G300" s="24">
        <v>30.219999313354492</v>
      </c>
      <c r="H300" s="13">
        <v>30.170000076293945</v>
      </c>
      <c r="I300" s="14">
        <v>30.229999542236328</v>
      </c>
      <c r="J300" s="14">
        <v>30.110000610351563</v>
      </c>
      <c r="K300" s="24">
        <v>30.200000762939453</v>
      </c>
      <c r="L300">
        <f t="shared" si="15"/>
        <v>0</v>
      </c>
      <c r="M300">
        <f>IF(AND(B300&gt;Summary!$E$17,B300&lt;Summary!$E$18),1,0)</f>
        <v>0</v>
      </c>
      <c r="N300">
        <f>IF(M300=1,oneday(G299,G300,K300,L300,Summary!$E$13/2,Data!N299,Data!O299,Summary!$E$15,Summary!$E$14,Summary!$E$16,1),0)</f>
        <v>0</v>
      </c>
      <c r="O300" s="31">
        <f>IF(M300=1,oneday(G299,G300,K300,L300,Summary!$E$13/2,Data!N299,Data!O299,Summary!$E$15,Summary!$E$14,Summary!$E$16,2),0)</f>
        <v>0</v>
      </c>
      <c r="P300" s="31">
        <f t="shared" si="14"/>
        <v>0</v>
      </c>
      <c r="Q300" s="31">
        <f>IF(M300=1,oneday(G299,G300,K300,L300,Summary!$E$13/2,Data!N299,Data!O299,Summary!$E$15,Summary!$E$14,Summary!$E$16,3),0)</f>
        <v>0</v>
      </c>
    </row>
    <row r="301" spans="1:17" x14ac:dyDescent="0.25">
      <c r="A301" s="32">
        <f>VLOOKUP(B301,'Expiration Dates'!$C$40:$J$272,8)</f>
        <v>30824</v>
      </c>
      <c r="B301" s="1">
        <v>30811</v>
      </c>
      <c r="C301">
        <f t="shared" si="13"/>
        <v>301</v>
      </c>
      <c r="D301" s="27">
        <v>30.219999313354492</v>
      </c>
      <c r="E301" s="28">
        <v>30.350000381469727</v>
      </c>
      <c r="F301" s="28">
        <v>30.219999313354492</v>
      </c>
      <c r="G301" s="24">
        <v>30.340000152587891</v>
      </c>
      <c r="H301" s="13">
        <v>30.200000762939453</v>
      </c>
      <c r="I301" s="14">
        <v>30.350000381469727</v>
      </c>
      <c r="J301" s="14">
        <v>30.180000305175781</v>
      </c>
      <c r="K301" s="24">
        <v>30.350000381469727</v>
      </c>
      <c r="L301">
        <f t="shared" si="15"/>
        <v>0</v>
      </c>
      <c r="M301">
        <f>IF(AND(B301&gt;Summary!$E$17,B301&lt;Summary!$E$18),1,0)</f>
        <v>0</v>
      </c>
      <c r="N301">
        <f>IF(M301=1,oneday(G300,G301,K301,L301,Summary!$E$13/2,Data!N300,Data!O300,Summary!$E$15,Summary!$E$14,Summary!$E$16,1),0)</f>
        <v>0</v>
      </c>
      <c r="O301" s="31">
        <f>IF(M301=1,oneday(G300,G301,K301,L301,Summary!$E$13/2,Data!N300,Data!O300,Summary!$E$15,Summary!$E$14,Summary!$E$16,2),0)</f>
        <v>0</v>
      </c>
      <c r="P301" s="31">
        <f t="shared" si="14"/>
        <v>0</v>
      </c>
      <c r="Q301" s="31">
        <f>IF(M301=1,oneday(G300,G301,K301,L301,Summary!$E$13/2,Data!N300,Data!O300,Summary!$E$15,Summary!$E$14,Summary!$E$16,3),0)</f>
        <v>0</v>
      </c>
    </row>
    <row r="302" spans="1:17" x14ac:dyDescent="0.25">
      <c r="A302" s="32">
        <f>VLOOKUP(B302,'Expiration Dates'!$C$40:$J$272,8)</f>
        <v>30824</v>
      </c>
      <c r="B302" s="1">
        <v>30812</v>
      </c>
      <c r="C302">
        <f t="shared" si="13"/>
        <v>302</v>
      </c>
      <c r="D302" s="27">
        <v>30.299999237060547</v>
      </c>
      <c r="E302" s="28">
        <v>30.399999618530273</v>
      </c>
      <c r="F302" s="28">
        <v>30.299999237060547</v>
      </c>
      <c r="G302" s="24">
        <v>30.340000152587891</v>
      </c>
      <c r="H302" s="13">
        <v>30.309999465942383</v>
      </c>
      <c r="I302" s="14">
        <v>30.409999847412109</v>
      </c>
      <c r="J302" s="14">
        <v>30.290000915527344</v>
      </c>
      <c r="K302" s="24">
        <v>30.370000839233398</v>
      </c>
      <c r="L302">
        <f t="shared" si="15"/>
        <v>0</v>
      </c>
      <c r="M302">
        <f>IF(AND(B302&gt;Summary!$E$17,B302&lt;Summary!$E$18),1,0)</f>
        <v>0</v>
      </c>
      <c r="N302">
        <f>IF(M302=1,oneday(G301,G302,K302,L302,Summary!$E$13/2,Data!N301,Data!O301,Summary!$E$15,Summary!$E$14,Summary!$E$16,1),0)</f>
        <v>0</v>
      </c>
      <c r="O302" s="31">
        <f>IF(M302=1,oneday(G301,G302,K302,L302,Summary!$E$13/2,Data!N301,Data!O301,Summary!$E$15,Summary!$E$14,Summary!$E$16,2),0)</f>
        <v>0</v>
      </c>
      <c r="P302" s="31">
        <f t="shared" si="14"/>
        <v>0</v>
      </c>
      <c r="Q302" s="31">
        <f>IF(M302=1,oneday(G301,G302,K302,L302,Summary!$E$13/2,Data!N301,Data!O301,Summary!$E$15,Summary!$E$14,Summary!$E$16,3),0)</f>
        <v>0</v>
      </c>
    </row>
    <row r="303" spans="1:17" x14ac:dyDescent="0.25">
      <c r="A303" s="32">
        <f>VLOOKUP(B303,'Expiration Dates'!$C$40:$J$272,8)</f>
        <v>30824</v>
      </c>
      <c r="B303" s="1">
        <v>30813</v>
      </c>
      <c r="C303">
        <f t="shared" si="13"/>
        <v>303</v>
      </c>
      <c r="D303" s="27">
        <v>30.299999237060547</v>
      </c>
      <c r="E303" s="28">
        <v>30.389999389648438</v>
      </c>
      <c r="F303" s="28">
        <v>30.299999237060547</v>
      </c>
      <c r="G303" s="24">
        <v>30.360000610351563</v>
      </c>
      <c r="H303" s="13">
        <v>30.319999694824219</v>
      </c>
      <c r="I303" s="14">
        <v>30.469999313354492</v>
      </c>
      <c r="J303" s="14">
        <v>30.319999694824219</v>
      </c>
      <c r="K303" s="24">
        <v>30.450000762939453</v>
      </c>
      <c r="L303">
        <f t="shared" si="15"/>
        <v>0</v>
      </c>
      <c r="M303">
        <f>IF(AND(B303&gt;Summary!$E$17,B303&lt;Summary!$E$18),1,0)</f>
        <v>0</v>
      </c>
      <c r="N303">
        <f>IF(M303=1,oneday(G302,G303,K303,L303,Summary!$E$13/2,Data!N302,Data!O302,Summary!$E$15,Summary!$E$14,Summary!$E$16,1),0)</f>
        <v>0</v>
      </c>
      <c r="O303" s="31">
        <f>IF(M303=1,oneday(G302,G303,K303,L303,Summary!$E$13/2,Data!N302,Data!O302,Summary!$E$15,Summary!$E$14,Summary!$E$16,2),0)</f>
        <v>0</v>
      </c>
      <c r="P303" s="31">
        <f t="shared" si="14"/>
        <v>0</v>
      </c>
      <c r="Q303" s="31">
        <f>IF(M303=1,oneday(G302,G303,K303,L303,Summary!$E$13/2,Data!N302,Data!O302,Summary!$E$15,Summary!$E$14,Summary!$E$16,3),0)</f>
        <v>0</v>
      </c>
    </row>
    <row r="304" spans="1:17" x14ac:dyDescent="0.25">
      <c r="A304" s="32">
        <f>VLOOKUP(B304,'Expiration Dates'!$C$40:$J$272,8)</f>
        <v>30824</v>
      </c>
      <c r="B304" s="1">
        <v>30816</v>
      </c>
      <c r="C304">
        <f t="shared" si="13"/>
        <v>304</v>
      </c>
      <c r="D304" s="27">
        <v>30.399999618530273</v>
      </c>
      <c r="E304" s="28">
        <v>30.629999160766602</v>
      </c>
      <c r="F304" s="28">
        <v>30.389999389648438</v>
      </c>
      <c r="G304" s="24">
        <v>30.590000152587891</v>
      </c>
      <c r="H304" s="13">
        <v>30.459999084472656</v>
      </c>
      <c r="I304" s="14">
        <v>30.799999237060547</v>
      </c>
      <c r="J304" s="14">
        <v>30.459999084472656</v>
      </c>
      <c r="K304" s="24">
        <v>30.700000762939453</v>
      </c>
      <c r="L304">
        <f t="shared" si="15"/>
        <v>0</v>
      </c>
      <c r="M304">
        <f>IF(AND(B304&gt;Summary!$E$17,B304&lt;Summary!$E$18),1,0)</f>
        <v>0</v>
      </c>
      <c r="N304">
        <f>IF(M304=1,oneday(G303,G304,K304,L304,Summary!$E$13/2,Data!N303,Data!O303,Summary!$E$15,Summary!$E$14,Summary!$E$16,1),0)</f>
        <v>0</v>
      </c>
      <c r="O304" s="31">
        <f>IF(M304=1,oneday(G303,G304,K304,L304,Summary!$E$13/2,Data!N303,Data!O303,Summary!$E$15,Summary!$E$14,Summary!$E$16,2),0)</f>
        <v>0</v>
      </c>
      <c r="P304" s="31">
        <f t="shared" si="14"/>
        <v>0</v>
      </c>
      <c r="Q304" s="31">
        <f>IF(M304=1,oneday(G303,G304,K304,L304,Summary!$E$13/2,Data!N303,Data!O303,Summary!$E$15,Summary!$E$14,Summary!$E$16,3),0)</f>
        <v>0</v>
      </c>
    </row>
    <row r="305" spans="1:17" x14ac:dyDescent="0.25">
      <c r="A305" s="32">
        <f>VLOOKUP(B305,'Expiration Dates'!$C$40:$J$272,8)</f>
        <v>30824</v>
      </c>
      <c r="B305" s="1">
        <v>30817</v>
      </c>
      <c r="C305">
        <f t="shared" si="13"/>
        <v>305</v>
      </c>
      <c r="D305" s="27">
        <v>30.680000305175781</v>
      </c>
      <c r="E305" s="28">
        <v>30.709999084472656</v>
      </c>
      <c r="F305" s="28">
        <v>30.549999237060547</v>
      </c>
      <c r="G305" s="24">
        <v>30.600000381469727</v>
      </c>
      <c r="H305" s="13">
        <v>30.75</v>
      </c>
      <c r="I305" s="14">
        <v>30.819999694824219</v>
      </c>
      <c r="J305" s="14">
        <v>30.639999389648438</v>
      </c>
      <c r="K305" s="24">
        <v>30.700000762939453</v>
      </c>
      <c r="L305">
        <f t="shared" si="15"/>
        <v>0</v>
      </c>
      <c r="M305">
        <f>IF(AND(B305&gt;Summary!$E$17,B305&lt;Summary!$E$18),1,0)</f>
        <v>0</v>
      </c>
      <c r="N305">
        <f>IF(M305=1,oneday(G304,G305,K305,L305,Summary!$E$13/2,Data!N304,Data!O304,Summary!$E$15,Summary!$E$14,Summary!$E$16,1),0)</f>
        <v>0</v>
      </c>
      <c r="O305" s="31">
        <f>IF(M305=1,oneday(G304,G305,K305,L305,Summary!$E$13/2,Data!N304,Data!O304,Summary!$E$15,Summary!$E$14,Summary!$E$16,2),0)</f>
        <v>0</v>
      </c>
      <c r="P305" s="31">
        <f t="shared" si="14"/>
        <v>0</v>
      </c>
      <c r="Q305" s="31">
        <f>IF(M305=1,oneday(G304,G305,K305,L305,Summary!$E$13/2,Data!N304,Data!O304,Summary!$E$15,Summary!$E$14,Summary!$E$16,3),0)</f>
        <v>0</v>
      </c>
    </row>
    <row r="306" spans="1:17" x14ac:dyDescent="0.25">
      <c r="A306" s="32">
        <f>VLOOKUP(B306,'Expiration Dates'!$C$40:$J$272,8)</f>
        <v>30824</v>
      </c>
      <c r="B306" s="1">
        <v>30818</v>
      </c>
      <c r="C306">
        <f t="shared" si="13"/>
        <v>306</v>
      </c>
      <c r="D306" s="27">
        <v>31.200000762939453</v>
      </c>
      <c r="E306" s="28">
        <v>31.5</v>
      </c>
      <c r="F306" s="28">
        <v>30.899999618530273</v>
      </c>
      <c r="G306" s="24">
        <v>30.979999542236328</v>
      </c>
      <c r="H306" s="13">
        <v>31.700000762939453</v>
      </c>
      <c r="I306" s="14">
        <v>31.700000762939453</v>
      </c>
      <c r="J306" s="14">
        <v>31.049999237060547</v>
      </c>
      <c r="K306" s="24">
        <v>31.219999313354492</v>
      </c>
      <c r="L306">
        <f t="shared" si="15"/>
        <v>0</v>
      </c>
      <c r="M306">
        <f>IF(AND(B306&gt;Summary!$E$17,B306&lt;Summary!$E$18),1,0)</f>
        <v>0</v>
      </c>
      <c r="N306">
        <f>IF(M306=1,oneday(G305,G306,K306,L306,Summary!$E$13/2,Data!N305,Data!O305,Summary!$E$15,Summary!$E$14,Summary!$E$16,1),0)</f>
        <v>0</v>
      </c>
      <c r="O306" s="31">
        <f>IF(M306=1,oneday(G305,G306,K306,L306,Summary!$E$13/2,Data!N305,Data!O305,Summary!$E$15,Summary!$E$14,Summary!$E$16,2),0)</f>
        <v>0</v>
      </c>
      <c r="P306" s="31">
        <f t="shared" si="14"/>
        <v>0</v>
      </c>
      <c r="Q306" s="31">
        <f>IF(M306=1,oneday(G305,G306,K306,L306,Summary!$E$13/2,Data!N305,Data!O305,Summary!$E$15,Summary!$E$14,Summary!$E$16,3),0)</f>
        <v>0</v>
      </c>
    </row>
    <row r="307" spans="1:17" x14ac:dyDescent="0.25">
      <c r="A307" s="32">
        <f>VLOOKUP(B307,'Expiration Dates'!$C$40:$J$272,8)</f>
        <v>30824</v>
      </c>
      <c r="B307" s="1">
        <v>30819</v>
      </c>
      <c r="C307">
        <f t="shared" si="13"/>
        <v>307</v>
      </c>
      <c r="D307" s="27">
        <v>30.829999923706055</v>
      </c>
      <c r="E307" s="28">
        <v>30.899999618530273</v>
      </c>
      <c r="F307" s="28">
        <v>30.670000076293945</v>
      </c>
      <c r="G307" s="24">
        <v>30.729999542236328</v>
      </c>
      <c r="H307" s="13">
        <v>31.100000381469727</v>
      </c>
      <c r="I307" s="14">
        <v>31.120000839233398</v>
      </c>
      <c r="J307" s="14">
        <v>30.930000305175781</v>
      </c>
      <c r="K307" s="24">
        <v>30.989999771118164</v>
      </c>
      <c r="L307">
        <f t="shared" si="15"/>
        <v>0</v>
      </c>
      <c r="M307">
        <f>IF(AND(B307&gt;Summary!$E$17,B307&lt;Summary!$E$18),1,0)</f>
        <v>0</v>
      </c>
      <c r="N307">
        <f>IF(M307=1,oneday(G306,G307,K307,L307,Summary!$E$13/2,Data!N306,Data!O306,Summary!$E$15,Summary!$E$14,Summary!$E$16,1),0)</f>
        <v>0</v>
      </c>
      <c r="O307" s="31">
        <f>IF(M307=1,oneday(G306,G307,K307,L307,Summary!$E$13/2,Data!N306,Data!O306,Summary!$E$15,Summary!$E$14,Summary!$E$16,2),0)</f>
        <v>0</v>
      </c>
      <c r="P307" s="31">
        <f t="shared" si="14"/>
        <v>0</v>
      </c>
      <c r="Q307" s="31">
        <f>IF(M307=1,oneday(G306,G307,K307,L307,Summary!$E$13/2,Data!N306,Data!O306,Summary!$E$15,Summary!$E$14,Summary!$E$16,3),0)</f>
        <v>0</v>
      </c>
    </row>
    <row r="308" spans="1:17" x14ac:dyDescent="0.25">
      <c r="A308" s="32">
        <f>VLOOKUP(B308,'Expiration Dates'!$C$40:$J$272,8)</f>
        <v>30824</v>
      </c>
      <c r="B308" s="1">
        <v>30820</v>
      </c>
      <c r="C308">
        <f t="shared" si="13"/>
        <v>308</v>
      </c>
      <c r="D308" s="27">
        <v>30.899999618530273</v>
      </c>
      <c r="E308" s="28">
        <v>31</v>
      </c>
      <c r="F308" s="28">
        <v>30.729999542236328</v>
      </c>
      <c r="G308" s="24">
        <v>30.75</v>
      </c>
      <c r="H308" s="13">
        <v>31.280000686645508</v>
      </c>
      <c r="I308" s="14">
        <v>31.280000686645508</v>
      </c>
      <c r="J308" s="14">
        <v>31.079999923706055</v>
      </c>
      <c r="K308" s="24">
        <v>31.110000610351563</v>
      </c>
      <c r="L308">
        <f t="shared" si="15"/>
        <v>0</v>
      </c>
      <c r="M308">
        <f>IF(AND(B308&gt;Summary!$E$17,B308&lt;Summary!$E$18),1,0)</f>
        <v>0</v>
      </c>
      <c r="N308">
        <f>IF(M308=1,oneday(G307,G308,K308,L308,Summary!$E$13/2,Data!N307,Data!O307,Summary!$E$15,Summary!$E$14,Summary!$E$16,1),0)</f>
        <v>0</v>
      </c>
      <c r="O308" s="31">
        <f>IF(M308=1,oneday(G307,G308,K308,L308,Summary!$E$13/2,Data!N307,Data!O307,Summary!$E$15,Summary!$E$14,Summary!$E$16,2),0)</f>
        <v>0</v>
      </c>
      <c r="P308" s="31">
        <f t="shared" si="14"/>
        <v>0</v>
      </c>
      <c r="Q308" s="31">
        <f>IF(M308=1,oneday(G307,G308,K308,L308,Summary!$E$13/2,Data!N307,Data!O307,Summary!$E$15,Summary!$E$14,Summary!$E$16,3),0)</f>
        <v>0</v>
      </c>
    </row>
    <row r="309" spans="1:17" x14ac:dyDescent="0.25">
      <c r="A309" s="32">
        <f>VLOOKUP(B309,'Expiration Dates'!$C$40:$J$272,8)</f>
        <v>30824</v>
      </c>
      <c r="B309" s="1">
        <v>30823</v>
      </c>
      <c r="C309">
        <f t="shared" si="13"/>
        <v>309</v>
      </c>
      <c r="D309" s="27">
        <v>31.200000762939453</v>
      </c>
      <c r="E309" s="28">
        <v>31.209999084472656</v>
      </c>
      <c r="F309" s="28">
        <v>30.799999237060547</v>
      </c>
      <c r="G309" s="24">
        <v>30.930000305175781</v>
      </c>
      <c r="H309" s="13">
        <v>31.229999542236328</v>
      </c>
      <c r="I309" s="14">
        <v>31.25</v>
      </c>
      <c r="J309" s="14">
        <v>30.940000534057617</v>
      </c>
      <c r="K309" s="24">
        <v>31.020000457763672</v>
      </c>
      <c r="L309">
        <f t="shared" si="15"/>
        <v>0</v>
      </c>
      <c r="M309">
        <f>IF(AND(B309&gt;Summary!$E$17,B309&lt;Summary!$E$18),1,0)</f>
        <v>0</v>
      </c>
      <c r="N309">
        <f>IF(M309=1,oneday(G308,G309,K309,L309,Summary!$E$13/2,Data!N308,Data!O308,Summary!$E$15,Summary!$E$14,Summary!$E$16,1),0)</f>
        <v>0</v>
      </c>
      <c r="O309" s="31">
        <f>IF(M309=1,oneday(G308,G309,K309,L309,Summary!$E$13/2,Data!N308,Data!O308,Summary!$E$15,Summary!$E$14,Summary!$E$16,2),0)</f>
        <v>0</v>
      </c>
      <c r="P309" s="31">
        <f t="shared" si="14"/>
        <v>0</v>
      </c>
      <c r="Q309" s="31">
        <f>IF(M309=1,oneday(G308,G309,K309,L309,Summary!$E$13/2,Data!N308,Data!O308,Summary!$E$15,Summary!$E$14,Summary!$E$16,3),0)</f>
        <v>0</v>
      </c>
    </row>
    <row r="310" spans="1:17" x14ac:dyDescent="0.25">
      <c r="A310" s="32">
        <f>VLOOKUP(B310,'Expiration Dates'!$C$40:$J$272,8)</f>
        <v>30824</v>
      </c>
      <c r="B310" s="1">
        <v>30824</v>
      </c>
      <c r="C310">
        <f t="shared" si="13"/>
        <v>310</v>
      </c>
      <c r="D310" s="27">
        <v>30.829999923706055</v>
      </c>
      <c r="E310" s="28">
        <v>30.850000381469727</v>
      </c>
      <c r="F310" s="28">
        <v>30.659999847412109</v>
      </c>
      <c r="G310" s="24">
        <v>30.670000076293945</v>
      </c>
      <c r="H310" s="13">
        <v>30.899999618530273</v>
      </c>
      <c r="I310" s="14">
        <v>30.899999618530273</v>
      </c>
      <c r="J310" s="14">
        <v>30.760000228881836</v>
      </c>
      <c r="K310" s="24">
        <v>30.780000686645508</v>
      </c>
      <c r="L310">
        <f t="shared" si="15"/>
        <v>1</v>
      </c>
      <c r="M310">
        <f>IF(AND(B310&gt;Summary!$E$17,B310&lt;Summary!$E$18),1,0)</f>
        <v>0</v>
      </c>
      <c r="N310">
        <f>IF(M310=1,oneday(G309,G310,K310,L310,Summary!$E$13/2,Data!N309,Data!O309,Summary!$E$15,Summary!$E$14,Summary!$E$16,1),0)</f>
        <v>0</v>
      </c>
      <c r="O310" s="31">
        <f>IF(M310=1,oneday(G309,G310,K310,L310,Summary!$E$13/2,Data!N309,Data!O309,Summary!$E$15,Summary!$E$14,Summary!$E$16,2),0)</f>
        <v>0</v>
      </c>
      <c r="P310" s="31">
        <f t="shared" si="14"/>
        <v>0</v>
      </c>
      <c r="Q310" s="31">
        <f>IF(M310=1,oneday(G309,G310,K310,L310,Summary!$E$13/2,Data!N309,Data!O309,Summary!$E$15,Summary!$E$14,Summary!$E$16,3),0)</f>
        <v>0</v>
      </c>
    </row>
    <row r="311" spans="1:17" x14ac:dyDescent="0.25">
      <c r="A311" s="32">
        <f>VLOOKUP(B311,'Expiration Dates'!$C$40:$J$272,8)</f>
        <v>30824</v>
      </c>
      <c r="B311" s="1">
        <v>30825</v>
      </c>
      <c r="C311">
        <f t="shared" si="13"/>
        <v>311</v>
      </c>
      <c r="D311" s="27">
        <v>30.549999237060547</v>
      </c>
      <c r="E311" s="28">
        <v>30.639999389648438</v>
      </c>
      <c r="F311" s="28">
        <v>30.5</v>
      </c>
      <c r="G311" s="24">
        <v>30.600000381469727</v>
      </c>
      <c r="H311" s="13">
        <v>30.680000305175781</v>
      </c>
      <c r="I311" s="14">
        <v>30.760000228881836</v>
      </c>
      <c r="J311" s="14">
        <v>30.639999389648438</v>
      </c>
      <c r="K311" s="24">
        <v>30.729999542236328</v>
      </c>
      <c r="L311">
        <f t="shared" si="15"/>
        <v>0</v>
      </c>
      <c r="M311">
        <f>IF(AND(B311&gt;Summary!$E$17,B311&lt;Summary!$E$18),1,0)</f>
        <v>0</v>
      </c>
      <c r="N311">
        <f>IF(M311=1,oneday(G310,G311,K311,L311,Summary!$E$13/2,Data!N310,Data!O310,Summary!$E$15,Summary!$E$14,Summary!$E$16,1),0)</f>
        <v>0</v>
      </c>
      <c r="O311" s="31">
        <f>IF(M311=1,oneday(G310,G311,K311,L311,Summary!$E$13/2,Data!N310,Data!O310,Summary!$E$15,Summary!$E$14,Summary!$E$16,2),0)</f>
        <v>0</v>
      </c>
      <c r="P311" s="31">
        <f t="shared" si="14"/>
        <v>0</v>
      </c>
      <c r="Q311" s="31">
        <f>IF(M311=1,oneday(G310,G311,K311,L311,Summary!$E$13/2,Data!N310,Data!O310,Summary!$E$15,Summary!$E$14,Summary!$E$16,3),0)</f>
        <v>0</v>
      </c>
    </row>
    <row r="312" spans="1:17" x14ac:dyDescent="0.25">
      <c r="A312" s="32">
        <f>VLOOKUP(B312,'Expiration Dates'!$C$40:$J$272,8)</f>
        <v>30824</v>
      </c>
      <c r="B312" s="1">
        <v>30826</v>
      </c>
      <c r="C312">
        <f t="shared" si="13"/>
        <v>312</v>
      </c>
      <c r="D312" s="27">
        <v>30.700000762939453</v>
      </c>
      <c r="E312" s="28">
        <v>30.879999160766602</v>
      </c>
      <c r="F312" s="28">
        <v>30.649999618530273</v>
      </c>
      <c r="G312" s="24">
        <v>30.75</v>
      </c>
      <c r="H312" s="13">
        <v>30.799999237060547</v>
      </c>
      <c r="I312" s="14">
        <v>30.959999084472656</v>
      </c>
      <c r="J312" s="14">
        <v>30.780000686645508</v>
      </c>
      <c r="K312" s="24">
        <v>30.870000839233398</v>
      </c>
      <c r="L312">
        <f t="shared" si="15"/>
        <v>0</v>
      </c>
      <c r="M312">
        <f>IF(AND(B312&gt;Summary!$E$17,B312&lt;Summary!$E$18),1,0)</f>
        <v>0</v>
      </c>
      <c r="N312">
        <f>IF(M312=1,oneday(G311,G312,K312,L312,Summary!$E$13/2,Data!N311,Data!O311,Summary!$E$15,Summary!$E$14,Summary!$E$16,1),0)</f>
        <v>0</v>
      </c>
      <c r="O312" s="31">
        <f>IF(M312=1,oneday(G311,G312,K312,L312,Summary!$E$13/2,Data!N311,Data!O311,Summary!$E$15,Summary!$E$14,Summary!$E$16,2),0)</f>
        <v>0</v>
      </c>
      <c r="P312" s="31">
        <f t="shared" si="14"/>
        <v>0</v>
      </c>
      <c r="Q312" s="31">
        <f>IF(M312=1,oneday(G311,G312,K312,L312,Summary!$E$13/2,Data!N311,Data!O311,Summary!$E$15,Summary!$E$14,Summary!$E$16,3),0)</f>
        <v>0</v>
      </c>
    </row>
    <row r="313" spans="1:17" x14ac:dyDescent="0.25">
      <c r="A313" s="32">
        <f>VLOOKUP(B313,'Expiration Dates'!$C$40:$J$272,8)</f>
        <v>30824</v>
      </c>
      <c r="B313" s="1">
        <v>30827</v>
      </c>
      <c r="C313">
        <f t="shared" si="13"/>
        <v>313</v>
      </c>
      <c r="D313" s="27">
        <v>30.899999618530273</v>
      </c>
      <c r="E313" s="28">
        <v>30.959999084472656</v>
      </c>
      <c r="F313" s="28">
        <v>30.850000381469727</v>
      </c>
      <c r="G313" s="24">
        <v>30.879999160766602</v>
      </c>
      <c r="H313" s="13">
        <v>31</v>
      </c>
      <c r="I313" s="14">
        <v>31.090000152587891</v>
      </c>
      <c r="J313" s="14">
        <v>30.950000762939453</v>
      </c>
      <c r="K313" s="24">
        <v>30.969999313354492</v>
      </c>
      <c r="L313">
        <f t="shared" si="15"/>
        <v>0</v>
      </c>
      <c r="M313">
        <f>IF(AND(B313&gt;Summary!$E$17,B313&lt;Summary!$E$18),1,0)</f>
        <v>0</v>
      </c>
      <c r="N313">
        <f>IF(M313=1,oneday(G312,G313,K313,L313,Summary!$E$13/2,Data!N312,Data!O312,Summary!$E$15,Summary!$E$14,Summary!$E$16,1),0)</f>
        <v>0</v>
      </c>
      <c r="O313" s="31">
        <f>IF(M313=1,oneday(G312,G313,K313,L313,Summary!$E$13/2,Data!N312,Data!O312,Summary!$E$15,Summary!$E$14,Summary!$E$16,2),0)</f>
        <v>0</v>
      </c>
      <c r="P313" s="31">
        <f t="shared" si="14"/>
        <v>0</v>
      </c>
      <c r="Q313" s="31">
        <f>IF(M313=1,oneday(G312,G313,K313,L313,Summary!$E$13/2,Data!N312,Data!O312,Summary!$E$15,Summary!$E$14,Summary!$E$16,3),0)</f>
        <v>0</v>
      </c>
    </row>
    <row r="314" spans="1:17" x14ac:dyDescent="0.25">
      <c r="A314" s="32">
        <f>VLOOKUP(B314,'Expiration Dates'!$C$40:$J$272,8)</f>
        <v>30824</v>
      </c>
      <c r="B314" s="1">
        <v>30831</v>
      </c>
      <c r="C314">
        <f t="shared" si="13"/>
        <v>314</v>
      </c>
      <c r="D314" s="27">
        <v>30.879999160766602</v>
      </c>
      <c r="E314" s="28">
        <v>30.879999160766602</v>
      </c>
      <c r="F314" s="28">
        <v>30.700000762939453</v>
      </c>
      <c r="G314" s="24">
        <v>30.709999084472656</v>
      </c>
      <c r="H314" s="13">
        <v>30.950000762939453</v>
      </c>
      <c r="I314" s="14">
        <v>30.969999313354492</v>
      </c>
      <c r="J314" s="14">
        <v>30.799999237060547</v>
      </c>
      <c r="K314" s="24">
        <v>30.809999465942383</v>
      </c>
      <c r="L314">
        <f t="shared" si="15"/>
        <v>0</v>
      </c>
      <c r="M314">
        <f>IF(AND(B314&gt;Summary!$E$17,B314&lt;Summary!$E$18),1,0)</f>
        <v>0</v>
      </c>
      <c r="N314">
        <f>IF(M314=1,oneday(G313,G314,K314,L314,Summary!$E$13/2,Data!N313,Data!O313,Summary!$E$15,Summary!$E$14,Summary!$E$16,1),0)</f>
        <v>0</v>
      </c>
      <c r="O314" s="31">
        <f>IF(M314=1,oneday(G313,G314,K314,L314,Summary!$E$13/2,Data!N313,Data!O313,Summary!$E$15,Summary!$E$14,Summary!$E$16,2),0)</f>
        <v>0</v>
      </c>
      <c r="P314" s="31">
        <f t="shared" si="14"/>
        <v>0</v>
      </c>
      <c r="Q314" s="31">
        <f>IF(M314=1,oneday(G313,G314,K314,L314,Summary!$E$13/2,Data!N313,Data!O313,Summary!$E$15,Summary!$E$14,Summary!$E$16,3),0)</f>
        <v>0</v>
      </c>
    </row>
    <row r="315" spans="1:17" x14ac:dyDescent="0.25">
      <c r="A315" s="32">
        <f>VLOOKUP(B315,'Expiration Dates'!$C$40:$J$272,8)</f>
        <v>30824</v>
      </c>
      <c r="B315" s="1">
        <v>30832</v>
      </c>
      <c r="C315">
        <f t="shared" si="13"/>
        <v>315</v>
      </c>
      <c r="D315" s="27">
        <v>30.600000381469727</v>
      </c>
      <c r="E315" s="28">
        <v>30.920000076293945</v>
      </c>
      <c r="F315" s="28">
        <v>30.600000381469727</v>
      </c>
      <c r="G315" s="24">
        <v>30.809999465942383</v>
      </c>
      <c r="H315" s="13">
        <v>30.75</v>
      </c>
      <c r="I315" s="14">
        <v>31</v>
      </c>
      <c r="J315" s="14">
        <v>30.729999542236328</v>
      </c>
      <c r="K315" s="24">
        <v>30.889999389648438</v>
      </c>
      <c r="L315">
        <f t="shared" si="15"/>
        <v>0</v>
      </c>
      <c r="M315">
        <f>IF(AND(B315&gt;Summary!$E$17,B315&lt;Summary!$E$18),1,0)</f>
        <v>0</v>
      </c>
      <c r="N315">
        <f>IF(M315=1,oneday(G314,G315,K315,L315,Summary!$E$13/2,Data!N314,Data!O314,Summary!$E$15,Summary!$E$14,Summary!$E$16,1),0)</f>
        <v>0</v>
      </c>
      <c r="O315" s="31">
        <f>IF(M315=1,oneday(G314,G315,K315,L315,Summary!$E$13/2,Data!N314,Data!O314,Summary!$E$15,Summary!$E$14,Summary!$E$16,2),0)</f>
        <v>0</v>
      </c>
      <c r="P315" s="31">
        <f t="shared" si="14"/>
        <v>0</v>
      </c>
      <c r="Q315" s="31">
        <f>IF(M315=1,oneday(G314,G315,K315,L315,Summary!$E$13/2,Data!N314,Data!O314,Summary!$E$15,Summary!$E$14,Summary!$E$16,3),0)</f>
        <v>0</v>
      </c>
    </row>
    <row r="316" spans="1:17" x14ac:dyDescent="0.25">
      <c r="A316" s="32">
        <f>VLOOKUP(B316,'Expiration Dates'!$C$40:$J$272,8)</f>
        <v>30824</v>
      </c>
      <c r="B316" s="1">
        <v>30833</v>
      </c>
      <c r="C316">
        <f t="shared" si="13"/>
        <v>316</v>
      </c>
      <c r="D316" s="27">
        <v>30.850000381469727</v>
      </c>
      <c r="E316" s="28">
        <v>30.879999160766602</v>
      </c>
      <c r="F316" s="28">
        <v>30.780000686645508</v>
      </c>
      <c r="G316" s="24">
        <v>30.829999923706055</v>
      </c>
      <c r="H316" s="13">
        <v>30.940000534057617</v>
      </c>
      <c r="I316" s="14">
        <v>30.940000534057617</v>
      </c>
      <c r="J316" s="14">
        <v>30.829999923706055</v>
      </c>
      <c r="K316" s="24">
        <v>30.850000381469727</v>
      </c>
      <c r="L316">
        <f t="shared" si="15"/>
        <v>0</v>
      </c>
      <c r="M316">
        <f>IF(AND(B316&gt;Summary!$E$17,B316&lt;Summary!$E$18),1,0)</f>
        <v>0</v>
      </c>
      <c r="N316">
        <f>IF(M316=1,oneday(G315,G316,K316,L316,Summary!$E$13/2,Data!N315,Data!O315,Summary!$E$15,Summary!$E$14,Summary!$E$16,1),0)</f>
        <v>0</v>
      </c>
      <c r="O316" s="31">
        <f>IF(M316=1,oneday(G315,G316,K316,L316,Summary!$E$13/2,Data!N315,Data!O315,Summary!$E$15,Summary!$E$14,Summary!$E$16,2),0)</f>
        <v>0</v>
      </c>
      <c r="P316" s="31">
        <f t="shared" si="14"/>
        <v>0</v>
      </c>
      <c r="Q316" s="31">
        <f>IF(M316=1,oneday(G315,G316,K316,L316,Summary!$E$13/2,Data!N315,Data!O315,Summary!$E$15,Summary!$E$14,Summary!$E$16,3),0)</f>
        <v>0</v>
      </c>
    </row>
    <row r="317" spans="1:17" x14ac:dyDescent="0.25">
      <c r="A317" s="32">
        <f>VLOOKUP(B317,'Expiration Dates'!$C$40:$J$272,8)</f>
        <v>30853</v>
      </c>
      <c r="B317" s="1">
        <v>30834</v>
      </c>
      <c r="C317">
        <f t="shared" si="13"/>
        <v>317</v>
      </c>
      <c r="D317" s="27">
        <v>30.850000381469727</v>
      </c>
      <c r="E317" s="28">
        <v>30.879999160766602</v>
      </c>
      <c r="F317" s="28">
        <v>30.590000152587891</v>
      </c>
      <c r="G317" s="24">
        <v>30.700000762939453</v>
      </c>
      <c r="H317" s="13">
        <v>30.889999389648438</v>
      </c>
      <c r="I317" s="14">
        <v>30.899999618530273</v>
      </c>
      <c r="J317" s="14">
        <v>30.649999618530273</v>
      </c>
      <c r="K317" s="24">
        <v>30.760000228881836</v>
      </c>
      <c r="L317">
        <f t="shared" si="15"/>
        <v>0</v>
      </c>
      <c r="M317">
        <f>IF(AND(B317&gt;Summary!$E$17,B317&lt;Summary!$E$18),1,0)</f>
        <v>0</v>
      </c>
      <c r="N317">
        <f>IF(M317=1,oneday(G316,G317,K317,L317,Summary!$E$13/2,Data!N316,Data!O316,Summary!$E$15,Summary!$E$14,Summary!$E$16,1),0)</f>
        <v>0</v>
      </c>
      <c r="O317" s="31">
        <f>IF(M317=1,oneday(G316,G317,K317,L317,Summary!$E$13/2,Data!N316,Data!O316,Summary!$E$15,Summary!$E$14,Summary!$E$16,2),0)</f>
        <v>0</v>
      </c>
      <c r="P317" s="31">
        <f t="shared" si="14"/>
        <v>0</v>
      </c>
      <c r="Q317" s="31">
        <f>IF(M317=1,oneday(G316,G317,K317,L317,Summary!$E$13/2,Data!N316,Data!O316,Summary!$E$15,Summary!$E$14,Summary!$E$16,3),0)</f>
        <v>0</v>
      </c>
    </row>
    <row r="318" spans="1:17" x14ac:dyDescent="0.25">
      <c r="A318" s="32">
        <f>VLOOKUP(B318,'Expiration Dates'!$C$40:$J$272,8)</f>
        <v>30853</v>
      </c>
      <c r="B318" s="1">
        <v>30837</v>
      </c>
      <c r="C318">
        <f t="shared" si="13"/>
        <v>318</v>
      </c>
      <c r="D318" s="27">
        <v>30.739999771118164</v>
      </c>
      <c r="E318" s="28">
        <v>30.760000228881836</v>
      </c>
      <c r="F318" s="28">
        <v>30.620000839233398</v>
      </c>
      <c r="G318" s="24">
        <v>30.75</v>
      </c>
      <c r="H318" s="13">
        <v>30.700000762939453</v>
      </c>
      <c r="I318" s="14">
        <v>30.840000152587891</v>
      </c>
      <c r="J318" s="14">
        <v>30.700000762939453</v>
      </c>
      <c r="K318" s="24">
        <v>30.809999465942383</v>
      </c>
      <c r="L318">
        <f t="shared" si="15"/>
        <v>0</v>
      </c>
      <c r="M318">
        <f>IF(AND(B318&gt;Summary!$E$17,B318&lt;Summary!$E$18),1,0)</f>
        <v>0</v>
      </c>
      <c r="N318">
        <f>IF(M318=1,oneday(G317,G318,K318,L318,Summary!$E$13/2,Data!N317,Data!O317,Summary!$E$15,Summary!$E$14,Summary!$E$16,1),0)</f>
        <v>0</v>
      </c>
      <c r="O318" s="31">
        <f>IF(M318=1,oneday(G317,G318,K318,L318,Summary!$E$13/2,Data!N317,Data!O317,Summary!$E$15,Summary!$E$14,Summary!$E$16,2),0)</f>
        <v>0</v>
      </c>
      <c r="P318" s="31">
        <f t="shared" si="14"/>
        <v>0</v>
      </c>
      <c r="Q318" s="31">
        <f>IF(M318=1,oneday(G317,G318,K318,L318,Summary!$E$13/2,Data!N317,Data!O317,Summary!$E$15,Summary!$E$14,Summary!$E$16,3),0)</f>
        <v>0</v>
      </c>
    </row>
    <row r="319" spans="1:17" x14ac:dyDescent="0.25">
      <c r="A319" s="32">
        <f>VLOOKUP(B319,'Expiration Dates'!$C$40:$J$272,8)</f>
        <v>30853</v>
      </c>
      <c r="B319" s="1">
        <v>30838</v>
      </c>
      <c r="C319">
        <f t="shared" si="13"/>
        <v>319</v>
      </c>
      <c r="D319" s="27">
        <v>30.75</v>
      </c>
      <c r="E319" s="28">
        <v>30.780000686645508</v>
      </c>
      <c r="F319" s="28">
        <v>30.680000305175781</v>
      </c>
      <c r="G319" s="24">
        <v>30.729999542236328</v>
      </c>
      <c r="H319" s="13">
        <v>30.829999923706055</v>
      </c>
      <c r="I319" s="14">
        <v>30.879999160766602</v>
      </c>
      <c r="J319" s="14">
        <v>30.799999237060547</v>
      </c>
      <c r="K319" s="24">
        <v>30.829999923706055</v>
      </c>
      <c r="L319">
        <f t="shared" si="15"/>
        <v>0</v>
      </c>
      <c r="M319">
        <f>IF(AND(B319&gt;Summary!$E$17,B319&lt;Summary!$E$18),1,0)</f>
        <v>0</v>
      </c>
      <c r="N319">
        <f>IF(M319=1,oneday(G318,G319,K319,L319,Summary!$E$13/2,Data!N318,Data!O318,Summary!$E$15,Summary!$E$14,Summary!$E$16,1),0)</f>
        <v>0</v>
      </c>
      <c r="O319" s="31">
        <f>IF(M319=1,oneday(G318,G319,K319,L319,Summary!$E$13/2,Data!N318,Data!O318,Summary!$E$15,Summary!$E$14,Summary!$E$16,2),0)</f>
        <v>0</v>
      </c>
      <c r="P319" s="31">
        <f t="shared" si="14"/>
        <v>0</v>
      </c>
      <c r="Q319" s="31">
        <f>IF(M319=1,oneday(G318,G319,K319,L319,Summary!$E$13/2,Data!N318,Data!O318,Summary!$E$15,Summary!$E$14,Summary!$E$16,3),0)</f>
        <v>0</v>
      </c>
    </row>
    <row r="320" spans="1:17" x14ac:dyDescent="0.25">
      <c r="A320" s="32">
        <f>VLOOKUP(B320,'Expiration Dates'!$C$40:$J$272,8)</f>
        <v>30853</v>
      </c>
      <c r="B320" s="1">
        <v>30839</v>
      </c>
      <c r="C320">
        <f t="shared" si="13"/>
        <v>320</v>
      </c>
      <c r="D320" s="27">
        <v>30.559999465942383</v>
      </c>
      <c r="E320" s="28">
        <v>30.670000076293945</v>
      </c>
      <c r="F320" s="28">
        <v>30.5</v>
      </c>
      <c r="G320" s="24">
        <v>30.549999237060547</v>
      </c>
      <c r="H320" s="13">
        <v>30.680000305175781</v>
      </c>
      <c r="I320" s="14">
        <v>30.729999542236328</v>
      </c>
      <c r="J320" s="14">
        <v>30.610000610351563</v>
      </c>
      <c r="K320" s="24">
        <v>30.620000839233398</v>
      </c>
      <c r="L320">
        <f t="shared" si="15"/>
        <v>0</v>
      </c>
      <c r="M320">
        <f>IF(AND(B320&gt;Summary!$E$17,B320&lt;Summary!$E$18),1,0)</f>
        <v>0</v>
      </c>
      <c r="N320">
        <f>IF(M320=1,oneday(G319,G320,K320,L320,Summary!$E$13/2,Data!N319,Data!O319,Summary!$E$15,Summary!$E$14,Summary!$E$16,1),0)</f>
        <v>0</v>
      </c>
      <c r="O320" s="31">
        <f>IF(M320=1,oneday(G319,G320,K320,L320,Summary!$E$13/2,Data!N319,Data!O319,Summary!$E$15,Summary!$E$14,Summary!$E$16,2),0)</f>
        <v>0</v>
      </c>
      <c r="P320" s="31">
        <f t="shared" si="14"/>
        <v>0</v>
      </c>
      <c r="Q320" s="31">
        <f>IF(M320=1,oneday(G319,G320,K320,L320,Summary!$E$13/2,Data!N319,Data!O319,Summary!$E$15,Summary!$E$14,Summary!$E$16,3),0)</f>
        <v>0</v>
      </c>
    </row>
    <row r="321" spans="1:17" x14ac:dyDescent="0.25">
      <c r="A321" s="32">
        <f>VLOOKUP(B321,'Expiration Dates'!$C$40:$J$272,8)</f>
        <v>30853</v>
      </c>
      <c r="B321" s="1">
        <v>30840</v>
      </c>
      <c r="C321">
        <f t="shared" si="13"/>
        <v>321</v>
      </c>
      <c r="D321" s="27">
        <v>30.409999847412109</v>
      </c>
      <c r="E321" s="28">
        <v>30.479999542236328</v>
      </c>
      <c r="F321" s="28">
        <v>30.379999160766602</v>
      </c>
      <c r="G321" s="24">
        <v>30.399999618530273</v>
      </c>
      <c r="H321" s="13">
        <v>30.530000686645508</v>
      </c>
      <c r="I321" s="14">
        <v>30.549999237060547</v>
      </c>
      <c r="J321" s="14">
        <v>30.440000534057617</v>
      </c>
      <c r="K321" s="24">
        <v>30.469999313354492</v>
      </c>
      <c r="L321">
        <f t="shared" si="15"/>
        <v>0</v>
      </c>
      <c r="M321">
        <f>IF(AND(B321&gt;Summary!$E$17,B321&lt;Summary!$E$18),1,0)</f>
        <v>0</v>
      </c>
      <c r="N321">
        <f>IF(M321=1,oneday(G320,G321,K321,L321,Summary!$E$13/2,Data!N320,Data!O320,Summary!$E$15,Summary!$E$14,Summary!$E$16,1),0)</f>
        <v>0</v>
      </c>
      <c r="O321" s="31">
        <f>IF(M321=1,oneday(G320,G321,K321,L321,Summary!$E$13/2,Data!N320,Data!O320,Summary!$E$15,Summary!$E$14,Summary!$E$16,2),0)</f>
        <v>0</v>
      </c>
      <c r="P321" s="31">
        <f t="shared" si="14"/>
        <v>0</v>
      </c>
      <c r="Q321" s="31">
        <f>IF(M321=1,oneday(G320,G321,K321,L321,Summary!$E$13/2,Data!N320,Data!O320,Summary!$E$15,Summary!$E$14,Summary!$E$16,3),0)</f>
        <v>0</v>
      </c>
    </row>
    <row r="322" spans="1:17" x14ac:dyDescent="0.25">
      <c r="A322" s="32">
        <f>VLOOKUP(B322,'Expiration Dates'!$C$40:$J$272,8)</f>
        <v>30853</v>
      </c>
      <c r="B322" s="1">
        <v>30841</v>
      </c>
      <c r="C322">
        <f t="shared" si="13"/>
        <v>322</v>
      </c>
      <c r="D322" s="27">
        <v>30.440000534057617</v>
      </c>
      <c r="E322" s="28">
        <v>30.440000534057617</v>
      </c>
      <c r="F322" s="28">
        <v>30.329999923706055</v>
      </c>
      <c r="G322" s="24">
        <v>30.370000839233398</v>
      </c>
      <c r="H322" s="13">
        <v>30.450000762939453</v>
      </c>
      <c r="I322" s="14">
        <v>30.520000457763672</v>
      </c>
      <c r="J322" s="14">
        <v>30.420000076293945</v>
      </c>
      <c r="K322" s="24">
        <v>30.450000762939453</v>
      </c>
      <c r="L322">
        <f t="shared" si="15"/>
        <v>0</v>
      </c>
      <c r="M322">
        <f>IF(AND(B322&gt;Summary!$E$17,B322&lt;Summary!$E$18),1,0)</f>
        <v>0</v>
      </c>
      <c r="N322">
        <f>IF(M322=1,oneday(G321,G322,K322,L322,Summary!$E$13/2,Data!N321,Data!O321,Summary!$E$15,Summary!$E$14,Summary!$E$16,1),0)</f>
        <v>0</v>
      </c>
      <c r="O322" s="31">
        <f>IF(M322=1,oneday(G321,G322,K322,L322,Summary!$E$13/2,Data!N321,Data!O321,Summary!$E$15,Summary!$E$14,Summary!$E$16,2),0)</f>
        <v>0</v>
      </c>
      <c r="P322" s="31">
        <f t="shared" si="14"/>
        <v>0</v>
      </c>
      <c r="Q322" s="31">
        <f>IF(M322=1,oneday(G321,G322,K322,L322,Summary!$E$13/2,Data!N321,Data!O321,Summary!$E$15,Summary!$E$14,Summary!$E$16,3),0)</f>
        <v>0</v>
      </c>
    </row>
    <row r="323" spans="1:17" x14ac:dyDescent="0.25">
      <c r="A323" s="32">
        <f>VLOOKUP(B323,'Expiration Dates'!$C$40:$J$272,8)</f>
        <v>30853</v>
      </c>
      <c r="B323" s="1">
        <v>30844</v>
      </c>
      <c r="C323">
        <f t="shared" si="13"/>
        <v>323</v>
      </c>
      <c r="D323" s="27">
        <v>30.350000381469727</v>
      </c>
      <c r="E323" s="28">
        <v>30.379999160766602</v>
      </c>
      <c r="F323" s="28">
        <v>30.090000152587891</v>
      </c>
      <c r="G323" s="24">
        <v>30.149999618530273</v>
      </c>
      <c r="H323" s="13">
        <v>30.399999618530273</v>
      </c>
      <c r="I323" s="14">
        <v>30.479999542236328</v>
      </c>
      <c r="J323" s="14">
        <v>30.149999618530273</v>
      </c>
      <c r="K323" s="24">
        <v>30.200000762939453</v>
      </c>
      <c r="L323">
        <f t="shared" si="15"/>
        <v>0</v>
      </c>
      <c r="M323">
        <f>IF(AND(B323&gt;Summary!$E$17,B323&lt;Summary!$E$18),1,0)</f>
        <v>0</v>
      </c>
      <c r="N323">
        <f>IF(M323=1,oneday(G322,G323,K323,L323,Summary!$E$13/2,Data!N322,Data!O322,Summary!$E$15,Summary!$E$14,Summary!$E$16,1),0)</f>
        <v>0</v>
      </c>
      <c r="O323" s="31">
        <f>IF(M323=1,oneday(G322,G323,K323,L323,Summary!$E$13/2,Data!N322,Data!O322,Summary!$E$15,Summary!$E$14,Summary!$E$16,2),0)</f>
        <v>0</v>
      </c>
      <c r="P323" s="31">
        <f t="shared" si="14"/>
        <v>0</v>
      </c>
      <c r="Q323" s="31">
        <f>IF(M323=1,oneday(G322,G323,K323,L323,Summary!$E$13/2,Data!N322,Data!O322,Summary!$E$15,Summary!$E$14,Summary!$E$16,3),0)</f>
        <v>0</v>
      </c>
    </row>
    <row r="324" spans="1:17" x14ac:dyDescent="0.25">
      <c r="A324" s="32">
        <f>VLOOKUP(B324,'Expiration Dates'!$C$40:$J$272,8)</f>
        <v>30853</v>
      </c>
      <c r="B324" s="1">
        <v>30845</v>
      </c>
      <c r="C324">
        <f t="shared" si="13"/>
        <v>324</v>
      </c>
      <c r="D324" s="27">
        <v>30.129999160766602</v>
      </c>
      <c r="E324" s="28">
        <v>30.200000762939453</v>
      </c>
      <c r="F324" s="28">
        <v>30.110000610351563</v>
      </c>
      <c r="G324" s="24">
        <v>30.170000076293945</v>
      </c>
      <c r="H324" s="13">
        <v>30.170000076293945</v>
      </c>
      <c r="I324" s="14">
        <v>30.270000457763672</v>
      </c>
      <c r="J324" s="14">
        <v>30.170000076293945</v>
      </c>
      <c r="K324" s="24">
        <v>30.219999313354492</v>
      </c>
      <c r="L324">
        <f t="shared" si="15"/>
        <v>0</v>
      </c>
      <c r="M324">
        <f>IF(AND(B324&gt;Summary!$E$17,B324&lt;Summary!$E$18),1,0)</f>
        <v>0</v>
      </c>
      <c r="N324">
        <f>IF(M324=1,oneday(G323,G324,K324,L324,Summary!$E$13/2,Data!N323,Data!O323,Summary!$E$15,Summary!$E$14,Summary!$E$16,1),0)</f>
        <v>0</v>
      </c>
      <c r="O324" s="31">
        <f>IF(M324=1,oneday(G323,G324,K324,L324,Summary!$E$13/2,Data!N323,Data!O323,Summary!$E$15,Summary!$E$14,Summary!$E$16,2),0)</f>
        <v>0</v>
      </c>
      <c r="P324" s="31">
        <f t="shared" si="14"/>
        <v>0</v>
      </c>
      <c r="Q324" s="31">
        <f>IF(M324=1,oneday(G323,G324,K324,L324,Summary!$E$13/2,Data!N323,Data!O323,Summary!$E$15,Summary!$E$14,Summary!$E$16,3),0)</f>
        <v>0</v>
      </c>
    </row>
    <row r="325" spans="1:17" x14ac:dyDescent="0.25">
      <c r="A325" s="32">
        <f>VLOOKUP(B325,'Expiration Dates'!$C$40:$J$272,8)</f>
        <v>30853</v>
      </c>
      <c r="B325" s="1">
        <v>30846</v>
      </c>
      <c r="C325">
        <f t="shared" si="13"/>
        <v>325</v>
      </c>
      <c r="D325" s="27">
        <v>30</v>
      </c>
      <c r="E325" s="28">
        <v>30.110000610351563</v>
      </c>
      <c r="F325" s="28">
        <v>29.950000762939453</v>
      </c>
      <c r="G325" s="24">
        <v>30.100000381469727</v>
      </c>
      <c r="H325" s="13">
        <v>30</v>
      </c>
      <c r="I325" s="14">
        <v>30.149999618530273</v>
      </c>
      <c r="J325" s="14">
        <v>29.920000076293945</v>
      </c>
      <c r="K325" s="24">
        <v>30.129999160766602</v>
      </c>
      <c r="L325">
        <f t="shared" si="15"/>
        <v>0</v>
      </c>
      <c r="M325">
        <f>IF(AND(B325&gt;Summary!$E$17,B325&lt;Summary!$E$18),1,0)</f>
        <v>0</v>
      </c>
      <c r="N325">
        <f>IF(M325=1,oneday(G324,G325,K325,L325,Summary!$E$13/2,Data!N324,Data!O324,Summary!$E$15,Summary!$E$14,Summary!$E$16,1),0)</f>
        <v>0</v>
      </c>
      <c r="O325" s="31">
        <f>IF(M325=1,oneday(G324,G325,K325,L325,Summary!$E$13/2,Data!N324,Data!O324,Summary!$E$15,Summary!$E$14,Summary!$E$16,2),0)</f>
        <v>0</v>
      </c>
      <c r="P325" s="31">
        <f t="shared" si="14"/>
        <v>0</v>
      </c>
      <c r="Q325" s="31">
        <f>IF(M325=1,oneday(G324,G325,K325,L325,Summary!$E$13/2,Data!N324,Data!O324,Summary!$E$15,Summary!$E$14,Summary!$E$16,3),0)</f>
        <v>0</v>
      </c>
    </row>
    <row r="326" spans="1:17" x14ac:dyDescent="0.25">
      <c r="A326" s="32">
        <f>VLOOKUP(B326,'Expiration Dates'!$C$40:$J$272,8)</f>
        <v>30853</v>
      </c>
      <c r="B326" s="1">
        <v>30847</v>
      </c>
      <c r="C326">
        <f t="shared" si="13"/>
        <v>326</v>
      </c>
      <c r="D326" s="27">
        <v>30.129999160766602</v>
      </c>
      <c r="E326" s="28">
        <v>30.200000762939453</v>
      </c>
      <c r="F326" s="28">
        <v>30.120000839233398</v>
      </c>
      <c r="G326" s="24">
        <v>30.180000305175781</v>
      </c>
      <c r="H326" s="13">
        <v>30.149999618530273</v>
      </c>
      <c r="I326" s="14">
        <v>30.260000228881836</v>
      </c>
      <c r="J326" s="14">
        <v>30.129999160766602</v>
      </c>
      <c r="K326" s="24">
        <v>30.25</v>
      </c>
      <c r="L326">
        <f t="shared" si="15"/>
        <v>0</v>
      </c>
      <c r="M326">
        <f>IF(AND(B326&gt;Summary!$E$17,B326&lt;Summary!$E$18),1,0)</f>
        <v>0</v>
      </c>
      <c r="N326">
        <f>IF(M326=1,oneday(G325,G326,K326,L326,Summary!$E$13/2,Data!N325,Data!O325,Summary!$E$15,Summary!$E$14,Summary!$E$16,1),0)</f>
        <v>0</v>
      </c>
      <c r="O326" s="31">
        <f>IF(M326=1,oneday(G325,G326,K326,L326,Summary!$E$13/2,Data!N325,Data!O325,Summary!$E$15,Summary!$E$14,Summary!$E$16,2),0)</f>
        <v>0</v>
      </c>
      <c r="P326" s="31">
        <f t="shared" si="14"/>
        <v>0</v>
      </c>
      <c r="Q326" s="31">
        <f>IF(M326=1,oneday(G325,G326,K326,L326,Summary!$E$13/2,Data!N325,Data!O325,Summary!$E$15,Summary!$E$14,Summary!$E$16,3),0)</f>
        <v>0</v>
      </c>
    </row>
    <row r="327" spans="1:17" x14ac:dyDescent="0.25">
      <c r="A327" s="32">
        <f>VLOOKUP(B327,'Expiration Dates'!$C$40:$J$272,8)</f>
        <v>30853</v>
      </c>
      <c r="B327" s="1">
        <v>30848</v>
      </c>
      <c r="C327">
        <f t="shared" si="13"/>
        <v>327</v>
      </c>
      <c r="D327" s="27">
        <v>30.120000839233398</v>
      </c>
      <c r="E327" s="28">
        <v>30.120000839233398</v>
      </c>
      <c r="F327" s="28">
        <v>30</v>
      </c>
      <c r="G327" s="24">
        <v>30.030000686645508</v>
      </c>
      <c r="H327" s="13">
        <v>30.180000305175781</v>
      </c>
      <c r="I327" s="14">
        <v>30.190000534057617</v>
      </c>
      <c r="J327" s="14">
        <v>30.120000839233398</v>
      </c>
      <c r="K327" s="24">
        <v>30.129999160766602</v>
      </c>
      <c r="L327">
        <f t="shared" si="15"/>
        <v>0</v>
      </c>
      <c r="M327">
        <f>IF(AND(B327&gt;Summary!$E$17,B327&lt;Summary!$E$18),1,0)</f>
        <v>0</v>
      </c>
      <c r="N327">
        <f>IF(M327=1,oneday(G326,G327,K327,L327,Summary!$E$13/2,Data!N326,Data!O326,Summary!$E$15,Summary!$E$14,Summary!$E$16,1),0)</f>
        <v>0</v>
      </c>
      <c r="O327" s="31">
        <f>IF(M327=1,oneday(G326,G327,K327,L327,Summary!$E$13/2,Data!N326,Data!O326,Summary!$E$15,Summary!$E$14,Summary!$E$16,2),0)</f>
        <v>0</v>
      </c>
      <c r="P327" s="31">
        <f t="shared" si="14"/>
        <v>0</v>
      </c>
      <c r="Q327" s="31">
        <f>IF(M327=1,oneday(G326,G327,K327,L327,Summary!$E$13/2,Data!N326,Data!O326,Summary!$E$15,Summary!$E$14,Summary!$E$16,3),0)</f>
        <v>0</v>
      </c>
    </row>
    <row r="328" spans="1:17" x14ac:dyDescent="0.25">
      <c r="A328" s="32">
        <f>VLOOKUP(B328,'Expiration Dates'!$C$40:$J$272,8)</f>
        <v>30853</v>
      </c>
      <c r="B328" s="1">
        <v>30851</v>
      </c>
      <c r="C328">
        <f t="shared" si="13"/>
        <v>328</v>
      </c>
      <c r="D328" s="27">
        <v>29.959999084472656</v>
      </c>
      <c r="E328" s="28">
        <v>29.989999771118164</v>
      </c>
      <c r="F328" s="28">
        <v>29.659999847412109</v>
      </c>
      <c r="G328" s="24">
        <v>29.790000915527344</v>
      </c>
      <c r="H328" s="13">
        <v>30.030000686645508</v>
      </c>
      <c r="I328" s="14">
        <v>30.049999237060547</v>
      </c>
      <c r="J328" s="14">
        <v>29.840000152587891</v>
      </c>
      <c r="K328" s="24">
        <v>29.860000610351563</v>
      </c>
      <c r="L328">
        <f t="shared" si="15"/>
        <v>0</v>
      </c>
      <c r="M328">
        <f>IF(AND(B328&gt;Summary!$E$17,B328&lt;Summary!$E$18),1,0)</f>
        <v>0</v>
      </c>
      <c r="N328">
        <f>IF(M328=1,oneday(G327,G328,K328,L328,Summary!$E$13/2,Data!N327,Data!O327,Summary!$E$15,Summary!$E$14,Summary!$E$16,1),0)</f>
        <v>0</v>
      </c>
      <c r="O328" s="31">
        <f>IF(M328=1,oneday(G327,G328,K328,L328,Summary!$E$13/2,Data!N327,Data!O327,Summary!$E$15,Summary!$E$14,Summary!$E$16,2),0)</f>
        <v>0</v>
      </c>
      <c r="P328" s="31">
        <f t="shared" si="14"/>
        <v>0</v>
      </c>
      <c r="Q328" s="31">
        <f>IF(M328=1,oneday(G327,G328,K328,L328,Summary!$E$13/2,Data!N327,Data!O327,Summary!$E$15,Summary!$E$14,Summary!$E$16,3),0)</f>
        <v>0</v>
      </c>
    </row>
    <row r="329" spans="1:17" x14ac:dyDescent="0.25">
      <c r="A329" s="32">
        <f>VLOOKUP(B329,'Expiration Dates'!$C$40:$J$272,8)</f>
        <v>30853</v>
      </c>
      <c r="B329" s="1">
        <v>30852</v>
      </c>
      <c r="C329">
        <f t="shared" si="13"/>
        <v>329</v>
      </c>
      <c r="D329" s="27">
        <v>29.899999618530273</v>
      </c>
      <c r="E329" s="28">
        <v>29.950000762939453</v>
      </c>
      <c r="F329" s="28">
        <v>29.760000228881836</v>
      </c>
      <c r="G329" s="24">
        <v>29.870000839233398</v>
      </c>
      <c r="H329" s="13">
        <v>29.940000534057617</v>
      </c>
      <c r="I329" s="14">
        <v>30.030000686645508</v>
      </c>
      <c r="J329" s="14">
        <v>29.829999923706055</v>
      </c>
      <c r="K329" s="24">
        <v>29.940000534057617</v>
      </c>
      <c r="L329">
        <f t="shared" si="15"/>
        <v>0</v>
      </c>
      <c r="M329">
        <f>IF(AND(B329&gt;Summary!$E$17,B329&lt;Summary!$E$18),1,0)</f>
        <v>0</v>
      </c>
      <c r="N329">
        <f>IF(M329=1,oneday(G328,G329,K329,L329,Summary!$E$13/2,Data!N328,Data!O328,Summary!$E$15,Summary!$E$14,Summary!$E$16,1),0)</f>
        <v>0</v>
      </c>
      <c r="O329" s="31">
        <f>IF(M329=1,oneday(G328,G329,K329,L329,Summary!$E$13/2,Data!N328,Data!O328,Summary!$E$15,Summary!$E$14,Summary!$E$16,2),0)</f>
        <v>0</v>
      </c>
      <c r="P329" s="31">
        <f t="shared" si="14"/>
        <v>0</v>
      </c>
      <c r="Q329" s="31">
        <f>IF(M329=1,oneday(G328,G329,K329,L329,Summary!$E$13/2,Data!N328,Data!O328,Summary!$E$15,Summary!$E$14,Summary!$E$16,3),0)</f>
        <v>0</v>
      </c>
    </row>
    <row r="330" spans="1:17" x14ac:dyDescent="0.25">
      <c r="A330" s="32">
        <f>VLOOKUP(B330,'Expiration Dates'!$C$40:$J$272,8)</f>
        <v>30853</v>
      </c>
      <c r="B330" s="1">
        <v>30853</v>
      </c>
      <c r="C330">
        <f t="shared" si="13"/>
        <v>330</v>
      </c>
      <c r="D330" s="27">
        <v>29.829999923706055</v>
      </c>
      <c r="E330" s="28">
        <v>29.829999923706055</v>
      </c>
      <c r="F330" s="28">
        <v>29.709999084472656</v>
      </c>
      <c r="G330" s="24">
        <v>29.739999771118164</v>
      </c>
      <c r="H330" s="13">
        <v>29.860000610351563</v>
      </c>
      <c r="I330" s="14">
        <v>29.889999389648438</v>
      </c>
      <c r="J330" s="14">
        <v>29.829999923706055</v>
      </c>
      <c r="K330" s="24">
        <v>29.850000381469727</v>
      </c>
      <c r="L330">
        <f t="shared" si="15"/>
        <v>1</v>
      </c>
      <c r="M330">
        <f>IF(AND(B330&gt;Summary!$E$17,B330&lt;Summary!$E$18),1,0)</f>
        <v>0</v>
      </c>
      <c r="N330">
        <f>IF(M330=1,oneday(G329,G330,K330,L330,Summary!$E$13/2,Data!N329,Data!O329,Summary!$E$15,Summary!$E$14,Summary!$E$16,1),0)</f>
        <v>0</v>
      </c>
      <c r="O330" s="31">
        <f>IF(M330=1,oneday(G329,G330,K330,L330,Summary!$E$13/2,Data!N329,Data!O329,Summary!$E$15,Summary!$E$14,Summary!$E$16,2),0)</f>
        <v>0</v>
      </c>
      <c r="P330" s="31">
        <f t="shared" si="14"/>
        <v>0</v>
      </c>
      <c r="Q330" s="31">
        <f>IF(M330=1,oneday(G329,G330,K330,L330,Summary!$E$13/2,Data!N329,Data!O329,Summary!$E$15,Summary!$E$14,Summary!$E$16,3),0)</f>
        <v>0</v>
      </c>
    </row>
    <row r="331" spans="1:17" x14ac:dyDescent="0.25">
      <c r="A331" s="32">
        <f>VLOOKUP(B331,'Expiration Dates'!$C$40:$J$272,8)</f>
        <v>30853</v>
      </c>
      <c r="B331" s="1">
        <v>30854</v>
      </c>
      <c r="C331">
        <f t="shared" si="13"/>
        <v>331</v>
      </c>
      <c r="D331" s="27">
        <v>29.649999618530273</v>
      </c>
      <c r="E331" s="28">
        <v>29.680000305175781</v>
      </c>
      <c r="F331" s="28">
        <v>29.319999694824219</v>
      </c>
      <c r="G331" s="24">
        <v>29.340000152587891</v>
      </c>
      <c r="H331" s="13">
        <v>29.780000686645508</v>
      </c>
      <c r="I331" s="14">
        <v>29.790000915527344</v>
      </c>
      <c r="J331" s="14">
        <v>29.479999542236328</v>
      </c>
      <c r="K331" s="24">
        <v>29.540000915527344</v>
      </c>
      <c r="L331">
        <f t="shared" si="15"/>
        <v>0</v>
      </c>
      <c r="M331">
        <f>IF(AND(B331&gt;Summary!$E$17,B331&lt;Summary!$E$18),1,0)</f>
        <v>0</v>
      </c>
      <c r="N331">
        <f>IF(M331=1,oneday(G330,G331,K331,L331,Summary!$E$13/2,Data!N330,Data!O330,Summary!$E$15,Summary!$E$14,Summary!$E$16,1),0)</f>
        <v>0</v>
      </c>
      <c r="O331" s="31">
        <f>IF(M331=1,oneday(G330,G331,K331,L331,Summary!$E$13/2,Data!N330,Data!O330,Summary!$E$15,Summary!$E$14,Summary!$E$16,2),0)</f>
        <v>0</v>
      </c>
      <c r="P331" s="31">
        <f t="shared" si="14"/>
        <v>0</v>
      </c>
      <c r="Q331" s="31">
        <f>IF(M331=1,oneday(G330,G331,K331,L331,Summary!$E$13/2,Data!N330,Data!O330,Summary!$E$15,Summary!$E$14,Summary!$E$16,3),0)</f>
        <v>0</v>
      </c>
    </row>
    <row r="332" spans="1:17" x14ac:dyDescent="0.25">
      <c r="A332" s="32">
        <f>VLOOKUP(B332,'Expiration Dates'!$C$40:$J$272,8)</f>
        <v>30853</v>
      </c>
      <c r="B332" s="1">
        <v>30855</v>
      </c>
      <c r="C332">
        <f t="shared" si="13"/>
        <v>332</v>
      </c>
      <c r="D332" s="27">
        <v>29.25</v>
      </c>
      <c r="E332" s="28">
        <v>29.290000915527344</v>
      </c>
      <c r="F332" s="28">
        <v>29.040000915527344</v>
      </c>
      <c r="G332" s="24">
        <v>29.260000228881836</v>
      </c>
      <c r="H332" s="13">
        <v>29.469999313354492</v>
      </c>
      <c r="I332" s="14">
        <v>29.469999313354492</v>
      </c>
      <c r="J332" s="14">
        <v>29.239999771118164</v>
      </c>
      <c r="K332" s="24">
        <v>29.440000534057617</v>
      </c>
      <c r="L332">
        <f t="shared" si="15"/>
        <v>0</v>
      </c>
      <c r="M332">
        <f>IF(AND(B332&gt;Summary!$E$17,B332&lt;Summary!$E$18),1,0)</f>
        <v>0</v>
      </c>
      <c r="N332">
        <f>IF(M332=1,oneday(G331,G332,K332,L332,Summary!$E$13/2,Data!N331,Data!O331,Summary!$E$15,Summary!$E$14,Summary!$E$16,1),0)</f>
        <v>0</v>
      </c>
      <c r="O332" s="31">
        <f>IF(M332=1,oneday(G331,G332,K332,L332,Summary!$E$13/2,Data!N331,Data!O331,Summary!$E$15,Summary!$E$14,Summary!$E$16,2),0)</f>
        <v>0</v>
      </c>
      <c r="P332" s="31">
        <f t="shared" si="14"/>
        <v>0</v>
      </c>
      <c r="Q332" s="31">
        <f>IF(M332=1,oneday(G331,G332,K332,L332,Summary!$E$13/2,Data!N331,Data!O331,Summary!$E$15,Summary!$E$14,Summary!$E$16,3),0)</f>
        <v>0</v>
      </c>
    </row>
    <row r="333" spans="1:17" x14ac:dyDescent="0.25">
      <c r="A333" s="32">
        <f>VLOOKUP(B333,'Expiration Dates'!$C$40:$J$272,8)</f>
        <v>30853</v>
      </c>
      <c r="B333" s="1">
        <v>30858</v>
      </c>
      <c r="C333">
        <f t="shared" si="13"/>
        <v>333</v>
      </c>
      <c r="D333" s="27">
        <v>29.299999237060547</v>
      </c>
      <c r="E333" s="28">
        <v>29.549999237060547</v>
      </c>
      <c r="F333" s="28">
        <v>29.299999237060547</v>
      </c>
      <c r="G333" s="24">
        <v>29.549999237060547</v>
      </c>
      <c r="H333" s="13">
        <v>29.5</v>
      </c>
      <c r="I333" s="14">
        <v>29.75</v>
      </c>
      <c r="J333" s="14">
        <v>29.5</v>
      </c>
      <c r="K333" s="24">
        <v>29.719999313354492</v>
      </c>
      <c r="L333">
        <f t="shared" si="15"/>
        <v>0</v>
      </c>
      <c r="M333">
        <f>IF(AND(B333&gt;Summary!$E$17,B333&lt;Summary!$E$18),1,0)</f>
        <v>0</v>
      </c>
      <c r="N333">
        <f>IF(M333=1,oneday(G332,G333,K333,L333,Summary!$E$13/2,Data!N332,Data!O332,Summary!$E$15,Summary!$E$14,Summary!$E$16,1),0)</f>
        <v>0</v>
      </c>
      <c r="O333" s="31">
        <f>IF(M333=1,oneday(G332,G333,K333,L333,Summary!$E$13/2,Data!N332,Data!O332,Summary!$E$15,Summary!$E$14,Summary!$E$16,2),0)</f>
        <v>0</v>
      </c>
      <c r="P333" s="31">
        <f t="shared" si="14"/>
        <v>0</v>
      </c>
      <c r="Q333" s="31">
        <f>IF(M333=1,oneday(G332,G333,K333,L333,Summary!$E$13/2,Data!N332,Data!O332,Summary!$E$15,Summary!$E$14,Summary!$E$16,3),0)</f>
        <v>0</v>
      </c>
    </row>
    <row r="334" spans="1:17" x14ac:dyDescent="0.25">
      <c r="A334" s="32">
        <f>VLOOKUP(B334,'Expiration Dates'!$C$40:$J$272,8)</f>
        <v>30853</v>
      </c>
      <c r="B334" s="1">
        <v>30859</v>
      </c>
      <c r="C334">
        <f t="shared" si="13"/>
        <v>334</v>
      </c>
      <c r="D334" s="27">
        <v>29.530000686645508</v>
      </c>
      <c r="E334" s="28">
        <v>29.559999465942383</v>
      </c>
      <c r="F334" s="28">
        <v>29.309999465942383</v>
      </c>
      <c r="G334" s="24">
        <v>29.360000610351563</v>
      </c>
      <c r="H334" s="13">
        <v>29.700000762939453</v>
      </c>
      <c r="I334" s="14">
        <v>29.75</v>
      </c>
      <c r="J334" s="14">
        <v>29.5</v>
      </c>
      <c r="K334" s="24">
        <v>29.559999465942383</v>
      </c>
      <c r="L334">
        <f t="shared" si="15"/>
        <v>0</v>
      </c>
      <c r="M334">
        <f>IF(AND(B334&gt;Summary!$E$17,B334&lt;Summary!$E$18),1,0)</f>
        <v>0</v>
      </c>
      <c r="N334">
        <f>IF(M334=1,oneday(G333,G334,K334,L334,Summary!$E$13/2,Data!N333,Data!O333,Summary!$E$15,Summary!$E$14,Summary!$E$16,1),0)</f>
        <v>0</v>
      </c>
      <c r="O334" s="31">
        <f>IF(M334=1,oneday(G333,G334,K334,L334,Summary!$E$13/2,Data!N333,Data!O333,Summary!$E$15,Summary!$E$14,Summary!$E$16,2),0)</f>
        <v>0</v>
      </c>
      <c r="P334" s="31">
        <f t="shared" si="14"/>
        <v>0</v>
      </c>
      <c r="Q334" s="31">
        <f>IF(M334=1,oneday(G333,G334,K334,L334,Summary!$E$13/2,Data!N333,Data!O333,Summary!$E$15,Summary!$E$14,Summary!$E$16,3),0)</f>
        <v>0</v>
      </c>
    </row>
    <row r="335" spans="1:17" x14ac:dyDescent="0.25">
      <c r="A335" s="32">
        <f>VLOOKUP(B335,'Expiration Dates'!$C$40:$J$272,8)</f>
        <v>30853</v>
      </c>
      <c r="B335" s="1">
        <v>30860</v>
      </c>
      <c r="C335">
        <f t="shared" ref="C335:C398" si="16">ROW(B335)</f>
        <v>335</v>
      </c>
      <c r="D335" s="27">
        <v>29.299999237060547</v>
      </c>
      <c r="E335" s="28">
        <v>29.350000381469727</v>
      </c>
      <c r="F335" s="28">
        <v>29.180000305175781</v>
      </c>
      <c r="G335" s="24">
        <v>29.25</v>
      </c>
      <c r="H335" s="13">
        <v>29.459999084472656</v>
      </c>
      <c r="I335" s="14">
        <v>29.639999389648438</v>
      </c>
      <c r="J335" s="14">
        <v>29.420000076293945</v>
      </c>
      <c r="K335" s="24">
        <v>29.579999923706055</v>
      </c>
      <c r="L335">
        <f t="shared" si="15"/>
        <v>0</v>
      </c>
      <c r="M335">
        <f>IF(AND(B335&gt;Summary!$E$17,B335&lt;Summary!$E$18),1,0)</f>
        <v>0</v>
      </c>
      <c r="N335">
        <f>IF(M335=1,oneday(G334,G335,K335,L335,Summary!$E$13/2,Data!N334,Data!O334,Summary!$E$15,Summary!$E$14,Summary!$E$16,1),0)</f>
        <v>0</v>
      </c>
      <c r="O335" s="31">
        <f>IF(M335=1,oneday(G334,G335,K335,L335,Summary!$E$13/2,Data!N334,Data!O334,Summary!$E$15,Summary!$E$14,Summary!$E$16,2),0)</f>
        <v>0</v>
      </c>
      <c r="P335" s="31">
        <f t="shared" si="14"/>
        <v>0</v>
      </c>
      <c r="Q335" s="31">
        <f>IF(M335=1,oneday(G334,G335,K335,L335,Summary!$E$13/2,Data!N334,Data!O334,Summary!$E$15,Summary!$E$14,Summary!$E$16,3),0)</f>
        <v>0</v>
      </c>
    </row>
    <row r="336" spans="1:17" x14ac:dyDescent="0.25">
      <c r="A336" s="32">
        <f>VLOOKUP(B336,'Expiration Dates'!$C$40:$J$272,8)</f>
        <v>30853</v>
      </c>
      <c r="B336" s="1">
        <v>30861</v>
      </c>
      <c r="C336">
        <f t="shared" si="16"/>
        <v>336</v>
      </c>
      <c r="D336" s="27">
        <v>29.280000686645508</v>
      </c>
      <c r="E336" s="28">
        <v>29.649999618530273</v>
      </c>
      <c r="F336" s="28">
        <v>29.280000686645508</v>
      </c>
      <c r="G336" s="24">
        <v>29.559999465942383</v>
      </c>
      <c r="H336" s="13">
        <v>29.649999618530273</v>
      </c>
      <c r="I336" s="14">
        <v>29.850000381469727</v>
      </c>
      <c r="J336" s="14">
        <v>29.620000839233398</v>
      </c>
      <c r="K336" s="24">
        <v>29.75</v>
      </c>
      <c r="L336">
        <f t="shared" si="15"/>
        <v>0</v>
      </c>
      <c r="M336">
        <f>IF(AND(B336&gt;Summary!$E$17,B336&lt;Summary!$E$18),1,0)</f>
        <v>0</v>
      </c>
      <c r="N336">
        <f>IF(M336=1,oneday(G335,G336,K336,L336,Summary!$E$13/2,Data!N335,Data!O335,Summary!$E$15,Summary!$E$14,Summary!$E$16,1),0)</f>
        <v>0</v>
      </c>
      <c r="O336" s="31">
        <f>IF(M336=1,oneday(G335,G336,K336,L336,Summary!$E$13/2,Data!N335,Data!O335,Summary!$E$15,Summary!$E$14,Summary!$E$16,2),0)</f>
        <v>0</v>
      </c>
      <c r="P336" s="31">
        <f t="shared" ref="P336:P399" si="17">IF(M336=1,O336-O335,0)</f>
        <v>0</v>
      </c>
      <c r="Q336" s="31">
        <f>IF(M336=1,oneday(G335,G336,K336,L336,Summary!$E$13/2,Data!N335,Data!O335,Summary!$E$15,Summary!$E$14,Summary!$E$16,3),0)</f>
        <v>0</v>
      </c>
    </row>
    <row r="337" spans="1:17" x14ac:dyDescent="0.25">
      <c r="A337" s="32">
        <f>VLOOKUP(B337,'Expiration Dates'!$C$40:$J$272,8)</f>
        <v>30853</v>
      </c>
      <c r="B337" s="1">
        <v>30862</v>
      </c>
      <c r="C337">
        <f t="shared" si="16"/>
        <v>337</v>
      </c>
      <c r="D337" s="27">
        <v>29.540000915527344</v>
      </c>
      <c r="E337" s="28">
        <v>29.799999237060547</v>
      </c>
      <c r="F337" s="28">
        <v>29.469999313354492</v>
      </c>
      <c r="G337" s="24">
        <v>29.75</v>
      </c>
      <c r="H337" s="13">
        <v>29.75</v>
      </c>
      <c r="I337" s="14">
        <v>30</v>
      </c>
      <c r="J337" s="14">
        <v>29.649999618530273</v>
      </c>
      <c r="K337" s="24">
        <v>29.899999618530273</v>
      </c>
      <c r="L337">
        <f t="shared" si="15"/>
        <v>0</v>
      </c>
      <c r="M337">
        <f>IF(AND(B337&gt;Summary!$E$17,B337&lt;Summary!$E$18),1,0)</f>
        <v>0</v>
      </c>
      <c r="N337">
        <f>IF(M337=1,oneday(G336,G337,K337,L337,Summary!$E$13/2,Data!N336,Data!O336,Summary!$E$15,Summary!$E$14,Summary!$E$16,1),0)</f>
        <v>0</v>
      </c>
      <c r="O337" s="31">
        <f>IF(M337=1,oneday(G336,G337,K337,L337,Summary!$E$13/2,Data!N336,Data!O336,Summary!$E$15,Summary!$E$14,Summary!$E$16,2),0)</f>
        <v>0</v>
      </c>
      <c r="P337" s="31">
        <f t="shared" si="17"/>
        <v>0</v>
      </c>
      <c r="Q337" s="31">
        <f>IF(M337=1,oneday(G336,G337,K337,L337,Summary!$E$13/2,Data!N336,Data!O336,Summary!$E$15,Summary!$E$14,Summary!$E$16,3),0)</f>
        <v>0</v>
      </c>
    </row>
    <row r="338" spans="1:17" x14ac:dyDescent="0.25">
      <c r="A338" s="32">
        <f>VLOOKUP(B338,'Expiration Dates'!$C$40:$J$272,8)</f>
        <v>30883</v>
      </c>
      <c r="B338" s="1">
        <v>30865</v>
      </c>
      <c r="C338">
        <f t="shared" si="16"/>
        <v>338</v>
      </c>
      <c r="D338" s="27">
        <v>29.829999923706055</v>
      </c>
      <c r="E338" s="28">
        <v>29.989999771118164</v>
      </c>
      <c r="F338" s="28">
        <v>29.559999465942383</v>
      </c>
      <c r="G338" s="24">
        <v>29.590000152587891</v>
      </c>
      <c r="H338" s="13">
        <v>30</v>
      </c>
      <c r="I338" s="14">
        <v>30.110000610351563</v>
      </c>
      <c r="J338" s="14">
        <v>29.760000228881836</v>
      </c>
      <c r="K338" s="24">
        <v>29.780000686645508</v>
      </c>
      <c r="L338">
        <f t="shared" si="15"/>
        <v>0</v>
      </c>
      <c r="M338">
        <f>IF(AND(B338&gt;Summary!$E$17,B338&lt;Summary!$E$18),1,0)</f>
        <v>0</v>
      </c>
      <c r="N338">
        <f>IF(M338=1,oneday(G337,G338,K338,L338,Summary!$E$13/2,Data!N337,Data!O337,Summary!$E$15,Summary!$E$14,Summary!$E$16,1),0)</f>
        <v>0</v>
      </c>
      <c r="O338" s="31">
        <f>IF(M338=1,oneday(G337,G338,K338,L338,Summary!$E$13/2,Data!N337,Data!O337,Summary!$E$15,Summary!$E$14,Summary!$E$16,2),0)</f>
        <v>0</v>
      </c>
      <c r="P338" s="31">
        <f t="shared" si="17"/>
        <v>0</v>
      </c>
      <c r="Q338" s="31">
        <f>IF(M338=1,oneday(G337,G338,K338,L338,Summary!$E$13/2,Data!N337,Data!O337,Summary!$E$15,Summary!$E$14,Summary!$E$16,3),0)</f>
        <v>0</v>
      </c>
    </row>
    <row r="339" spans="1:17" x14ac:dyDescent="0.25">
      <c r="A339" s="32">
        <f>VLOOKUP(B339,'Expiration Dates'!$C$40:$J$272,8)</f>
        <v>30883</v>
      </c>
      <c r="B339" s="1">
        <v>30866</v>
      </c>
      <c r="C339">
        <f t="shared" si="16"/>
        <v>339</v>
      </c>
      <c r="D339" s="27">
        <v>29.530000686645508</v>
      </c>
      <c r="E339" s="28">
        <v>29.530000686645508</v>
      </c>
      <c r="F339" s="28">
        <v>29.409999847412109</v>
      </c>
      <c r="G339" s="24">
        <v>29.5</v>
      </c>
      <c r="H339" s="13">
        <v>29.680000305175781</v>
      </c>
      <c r="I339" s="14">
        <v>29.719999313354492</v>
      </c>
      <c r="J339" s="14">
        <v>29.610000610351563</v>
      </c>
      <c r="K339" s="24">
        <v>29.670000076293945</v>
      </c>
      <c r="L339">
        <f t="shared" si="15"/>
        <v>0</v>
      </c>
      <c r="M339">
        <f>IF(AND(B339&gt;Summary!$E$17,B339&lt;Summary!$E$18),1,0)</f>
        <v>0</v>
      </c>
      <c r="N339">
        <f>IF(M339=1,oneday(G338,G339,K339,L339,Summary!$E$13/2,Data!N338,Data!O338,Summary!$E$15,Summary!$E$14,Summary!$E$16,1),0)</f>
        <v>0</v>
      </c>
      <c r="O339" s="31">
        <f>IF(M339=1,oneday(G338,G339,K339,L339,Summary!$E$13/2,Data!N338,Data!O338,Summary!$E$15,Summary!$E$14,Summary!$E$16,2),0)</f>
        <v>0</v>
      </c>
      <c r="P339" s="31">
        <f t="shared" si="17"/>
        <v>0</v>
      </c>
      <c r="Q339" s="31">
        <f>IF(M339=1,oneday(G338,G339,K339,L339,Summary!$E$13/2,Data!N338,Data!O338,Summary!$E$15,Summary!$E$14,Summary!$E$16,3),0)</f>
        <v>0</v>
      </c>
    </row>
    <row r="340" spans="1:17" x14ac:dyDescent="0.25">
      <c r="A340" s="32">
        <f>VLOOKUP(B340,'Expiration Dates'!$C$40:$J$272,8)</f>
        <v>30883</v>
      </c>
      <c r="B340" s="1">
        <v>30868</v>
      </c>
      <c r="C340">
        <f t="shared" si="16"/>
        <v>340</v>
      </c>
      <c r="D340" s="27">
        <v>29.450000762939453</v>
      </c>
      <c r="E340" s="28">
        <v>29.649999618530273</v>
      </c>
      <c r="F340" s="28">
        <v>29.399999618530273</v>
      </c>
      <c r="G340" s="24">
        <v>29.569999694824219</v>
      </c>
      <c r="H340" s="13">
        <v>29.620000839233398</v>
      </c>
      <c r="I340" s="14">
        <v>29.799999237060547</v>
      </c>
      <c r="J340" s="14">
        <v>29.620000839233398</v>
      </c>
      <c r="K340" s="24">
        <v>29.709999084472656</v>
      </c>
      <c r="L340">
        <f t="shared" si="15"/>
        <v>0</v>
      </c>
      <c r="M340">
        <f>IF(AND(B340&gt;Summary!$E$17,B340&lt;Summary!$E$18),1,0)</f>
        <v>0</v>
      </c>
      <c r="N340">
        <f>IF(M340=1,oneday(G339,G340,K340,L340,Summary!$E$13/2,Data!N339,Data!O339,Summary!$E$15,Summary!$E$14,Summary!$E$16,1),0)</f>
        <v>0</v>
      </c>
      <c r="O340" s="31">
        <f>IF(M340=1,oneday(G339,G340,K340,L340,Summary!$E$13/2,Data!N339,Data!O339,Summary!$E$15,Summary!$E$14,Summary!$E$16,2),0)</f>
        <v>0</v>
      </c>
      <c r="P340" s="31">
        <f t="shared" si="17"/>
        <v>0</v>
      </c>
      <c r="Q340" s="31">
        <f>IF(M340=1,oneday(G339,G340,K340,L340,Summary!$E$13/2,Data!N339,Data!O339,Summary!$E$15,Summary!$E$14,Summary!$E$16,3),0)</f>
        <v>0</v>
      </c>
    </row>
    <row r="341" spans="1:17" x14ac:dyDescent="0.25">
      <c r="A341" s="32">
        <f>VLOOKUP(B341,'Expiration Dates'!$C$40:$J$272,8)</f>
        <v>30883</v>
      </c>
      <c r="B341" s="1">
        <v>30869</v>
      </c>
      <c r="C341">
        <f t="shared" si="16"/>
        <v>341</v>
      </c>
      <c r="D341" s="27">
        <v>29.639999389648438</v>
      </c>
      <c r="E341" s="28">
        <v>29.690000534057617</v>
      </c>
      <c r="F341" s="28">
        <v>29.569999694824219</v>
      </c>
      <c r="G341" s="24">
        <v>29.649999618530273</v>
      </c>
      <c r="H341" s="13">
        <v>29.729999542236328</v>
      </c>
      <c r="I341" s="14">
        <v>29.870000839233398</v>
      </c>
      <c r="J341" s="14">
        <v>29.719999313354492</v>
      </c>
      <c r="K341" s="24">
        <v>29.819999694824219</v>
      </c>
      <c r="L341">
        <f t="shared" si="15"/>
        <v>0</v>
      </c>
      <c r="M341">
        <f>IF(AND(B341&gt;Summary!$E$17,B341&lt;Summary!$E$18),1,0)</f>
        <v>0</v>
      </c>
      <c r="N341">
        <f>IF(M341=1,oneday(G340,G341,K341,L341,Summary!$E$13/2,Data!N340,Data!O340,Summary!$E$15,Summary!$E$14,Summary!$E$16,1),0)</f>
        <v>0</v>
      </c>
      <c r="O341" s="31">
        <f>IF(M341=1,oneday(G340,G341,K341,L341,Summary!$E$13/2,Data!N340,Data!O340,Summary!$E$15,Summary!$E$14,Summary!$E$16,2),0)</f>
        <v>0</v>
      </c>
      <c r="P341" s="31">
        <f t="shared" si="17"/>
        <v>0</v>
      </c>
      <c r="Q341" s="31">
        <f>IF(M341=1,oneday(G340,G341,K341,L341,Summary!$E$13/2,Data!N340,Data!O340,Summary!$E$15,Summary!$E$14,Summary!$E$16,3),0)</f>
        <v>0</v>
      </c>
    </row>
    <row r="342" spans="1:17" x14ac:dyDescent="0.25">
      <c r="A342" s="32">
        <f>VLOOKUP(B342,'Expiration Dates'!$C$40:$J$272,8)</f>
        <v>30883</v>
      </c>
      <c r="B342" s="1">
        <v>30872</v>
      </c>
      <c r="C342">
        <f t="shared" si="16"/>
        <v>342</v>
      </c>
      <c r="D342" s="27">
        <v>29.590000152587891</v>
      </c>
      <c r="E342" s="28">
        <v>29.600000381469727</v>
      </c>
      <c r="F342" s="28">
        <v>29.450000762939453</v>
      </c>
      <c r="G342" s="24">
        <v>29.469999313354492</v>
      </c>
      <c r="H342" s="13">
        <v>29.75</v>
      </c>
      <c r="I342" s="14">
        <v>29.75</v>
      </c>
      <c r="J342" s="14">
        <v>29.600000381469727</v>
      </c>
      <c r="K342" s="24">
        <v>29.620000839233398</v>
      </c>
      <c r="L342">
        <f t="shared" si="15"/>
        <v>0</v>
      </c>
      <c r="M342">
        <f>IF(AND(B342&gt;Summary!$E$17,B342&lt;Summary!$E$18),1,0)</f>
        <v>0</v>
      </c>
      <c r="N342">
        <f>IF(M342=1,oneday(G341,G342,K342,L342,Summary!$E$13/2,Data!N341,Data!O341,Summary!$E$15,Summary!$E$14,Summary!$E$16,1),0)</f>
        <v>0</v>
      </c>
      <c r="O342" s="31">
        <f>IF(M342=1,oneday(G341,G342,K342,L342,Summary!$E$13/2,Data!N341,Data!O341,Summary!$E$15,Summary!$E$14,Summary!$E$16,2),0)</f>
        <v>0</v>
      </c>
      <c r="P342" s="31">
        <f t="shared" si="17"/>
        <v>0</v>
      </c>
      <c r="Q342" s="31">
        <f>IF(M342=1,oneday(G341,G342,K342,L342,Summary!$E$13/2,Data!N341,Data!O341,Summary!$E$15,Summary!$E$14,Summary!$E$16,3),0)</f>
        <v>0</v>
      </c>
    </row>
    <row r="343" spans="1:17" x14ac:dyDescent="0.25">
      <c r="A343" s="32">
        <f>VLOOKUP(B343,'Expiration Dates'!$C$40:$J$272,8)</f>
        <v>30883</v>
      </c>
      <c r="B343" s="1">
        <v>30873</v>
      </c>
      <c r="C343">
        <f t="shared" si="16"/>
        <v>343</v>
      </c>
      <c r="D343" s="27">
        <v>29.430000305175781</v>
      </c>
      <c r="E343" s="28">
        <v>29.5</v>
      </c>
      <c r="F343" s="28">
        <v>29.360000610351563</v>
      </c>
      <c r="G343" s="24">
        <v>29.399999618530273</v>
      </c>
      <c r="H343" s="13">
        <v>29.559999465942383</v>
      </c>
      <c r="I343" s="14">
        <v>29.700000762939453</v>
      </c>
      <c r="J343" s="14">
        <v>29.520000457763672</v>
      </c>
      <c r="K343" s="24">
        <v>29.620000839233398</v>
      </c>
      <c r="L343">
        <f t="shared" si="15"/>
        <v>0</v>
      </c>
      <c r="M343">
        <f>IF(AND(B343&gt;Summary!$E$17,B343&lt;Summary!$E$18),1,0)</f>
        <v>0</v>
      </c>
      <c r="N343">
        <f>IF(M343=1,oneday(G342,G343,K343,L343,Summary!$E$13/2,Data!N342,Data!O342,Summary!$E$15,Summary!$E$14,Summary!$E$16,1),0)</f>
        <v>0</v>
      </c>
      <c r="O343" s="31">
        <f>IF(M343=1,oneday(G342,G343,K343,L343,Summary!$E$13/2,Data!N342,Data!O342,Summary!$E$15,Summary!$E$14,Summary!$E$16,2),0)</f>
        <v>0</v>
      </c>
      <c r="P343" s="31">
        <f t="shared" si="17"/>
        <v>0</v>
      </c>
      <c r="Q343" s="31">
        <f>IF(M343=1,oneday(G342,G343,K343,L343,Summary!$E$13/2,Data!N342,Data!O342,Summary!$E$15,Summary!$E$14,Summary!$E$16,3),0)</f>
        <v>0</v>
      </c>
    </row>
    <row r="344" spans="1:17" x14ac:dyDescent="0.25">
      <c r="A344" s="32">
        <f>VLOOKUP(B344,'Expiration Dates'!$C$40:$J$272,8)</f>
        <v>30883</v>
      </c>
      <c r="B344" s="1">
        <v>30874</v>
      </c>
      <c r="C344">
        <f t="shared" si="16"/>
        <v>344</v>
      </c>
      <c r="D344" s="27">
        <v>29.450000762939453</v>
      </c>
      <c r="E344" s="28">
        <v>29.459999084472656</v>
      </c>
      <c r="F344" s="28">
        <v>29.329999923706055</v>
      </c>
      <c r="G344" s="24">
        <v>29.350000381469727</v>
      </c>
      <c r="H344" s="13">
        <v>29.639999389648438</v>
      </c>
      <c r="I344" s="14">
        <v>29.690000534057617</v>
      </c>
      <c r="J344" s="14">
        <v>29.559999465942383</v>
      </c>
      <c r="K344" s="24">
        <v>29.610000610351563</v>
      </c>
      <c r="L344">
        <f t="shared" si="15"/>
        <v>0</v>
      </c>
      <c r="M344">
        <f>IF(AND(B344&gt;Summary!$E$17,B344&lt;Summary!$E$18),1,0)</f>
        <v>0</v>
      </c>
      <c r="N344">
        <f>IF(M344=1,oneday(G343,G344,K344,L344,Summary!$E$13/2,Data!N343,Data!O343,Summary!$E$15,Summary!$E$14,Summary!$E$16,1),0)</f>
        <v>0</v>
      </c>
      <c r="O344" s="31">
        <f>IF(M344=1,oneday(G343,G344,K344,L344,Summary!$E$13/2,Data!N343,Data!O343,Summary!$E$15,Summary!$E$14,Summary!$E$16,2),0)</f>
        <v>0</v>
      </c>
      <c r="P344" s="31">
        <f t="shared" si="17"/>
        <v>0</v>
      </c>
      <c r="Q344" s="31">
        <f>IF(M344=1,oneday(G343,G344,K344,L344,Summary!$E$13/2,Data!N343,Data!O343,Summary!$E$15,Summary!$E$14,Summary!$E$16,3),0)</f>
        <v>0</v>
      </c>
    </row>
    <row r="345" spans="1:17" x14ac:dyDescent="0.25">
      <c r="A345" s="32">
        <f>VLOOKUP(B345,'Expiration Dates'!$C$40:$J$272,8)</f>
        <v>30883</v>
      </c>
      <c r="B345" s="1">
        <v>30875</v>
      </c>
      <c r="C345">
        <f t="shared" si="16"/>
        <v>345</v>
      </c>
      <c r="D345" s="27">
        <v>29.299999237060547</v>
      </c>
      <c r="E345" s="28">
        <v>29.299999237060547</v>
      </c>
      <c r="F345" s="28">
        <v>29.069999694824219</v>
      </c>
      <c r="G345" s="24">
        <v>29.079999923706055</v>
      </c>
      <c r="H345" s="13">
        <v>29.5</v>
      </c>
      <c r="I345" s="14">
        <v>29.520000457763672</v>
      </c>
      <c r="J345" s="14">
        <v>29.329999923706055</v>
      </c>
      <c r="K345" s="24">
        <v>29.370000839233398</v>
      </c>
      <c r="L345">
        <f t="shared" si="15"/>
        <v>0</v>
      </c>
      <c r="M345">
        <f>IF(AND(B345&gt;Summary!$E$17,B345&lt;Summary!$E$18),1,0)</f>
        <v>0</v>
      </c>
      <c r="N345">
        <f>IF(M345=1,oneday(G344,G345,K345,L345,Summary!$E$13/2,Data!N344,Data!O344,Summary!$E$15,Summary!$E$14,Summary!$E$16,1),0)</f>
        <v>0</v>
      </c>
      <c r="O345" s="31">
        <f>IF(M345=1,oneday(G344,G345,K345,L345,Summary!$E$13/2,Data!N344,Data!O344,Summary!$E$15,Summary!$E$14,Summary!$E$16,2),0)</f>
        <v>0</v>
      </c>
      <c r="P345" s="31">
        <f t="shared" si="17"/>
        <v>0</v>
      </c>
      <c r="Q345" s="31">
        <f>IF(M345=1,oneday(G344,G345,K345,L345,Summary!$E$13/2,Data!N344,Data!O344,Summary!$E$15,Summary!$E$14,Summary!$E$16,3),0)</f>
        <v>0</v>
      </c>
    </row>
    <row r="346" spans="1:17" x14ac:dyDescent="0.25">
      <c r="A346" s="32">
        <f>VLOOKUP(B346,'Expiration Dates'!$C$40:$J$272,8)</f>
        <v>30883</v>
      </c>
      <c r="B346" s="1">
        <v>30876</v>
      </c>
      <c r="C346">
        <f t="shared" si="16"/>
        <v>346</v>
      </c>
      <c r="D346" s="27">
        <v>28.989999771118164</v>
      </c>
      <c r="E346" s="28">
        <v>29.010000228881836</v>
      </c>
      <c r="F346" s="28">
        <v>28.950000762939453</v>
      </c>
      <c r="G346" s="24">
        <v>28.950000762939453</v>
      </c>
      <c r="H346" s="13">
        <v>29.270000457763672</v>
      </c>
      <c r="I346" s="14">
        <v>29.319999694824219</v>
      </c>
      <c r="J346" s="14">
        <v>29.239999771118164</v>
      </c>
      <c r="K346" s="24">
        <v>29.239999771118164</v>
      </c>
      <c r="L346">
        <f t="shared" si="15"/>
        <v>0</v>
      </c>
      <c r="M346">
        <f>IF(AND(B346&gt;Summary!$E$17,B346&lt;Summary!$E$18),1,0)</f>
        <v>0</v>
      </c>
      <c r="N346">
        <f>IF(M346=1,oneday(G345,G346,K346,L346,Summary!$E$13/2,Data!N345,Data!O345,Summary!$E$15,Summary!$E$14,Summary!$E$16,1),0)</f>
        <v>0</v>
      </c>
      <c r="O346" s="31">
        <f>IF(M346=1,oneday(G345,G346,K346,L346,Summary!$E$13/2,Data!N345,Data!O345,Summary!$E$15,Summary!$E$14,Summary!$E$16,2),0)</f>
        <v>0</v>
      </c>
      <c r="P346" s="31">
        <f t="shared" si="17"/>
        <v>0</v>
      </c>
      <c r="Q346" s="31">
        <f>IF(M346=1,oneday(G345,G346,K346,L346,Summary!$E$13/2,Data!N345,Data!O345,Summary!$E$15,Summary!$E$14,Summary!$E$16,3),0)</f>
        <v>0</v>
      </c>
    </row>
    <row r="347" spans="1:17" x14ac:dyDescent="0.25">
      <c r="A347" s="32">
        <f>VLOOKUP(B347,'Expiration Dates'!$C$40:$J$272,8)</f>
        <v>30883</v>
      </c>
      <c r="B347" s="1">
        <v>30879</v>
      </c>
      <c r="C347">
        <f t="shared" si="16"/>
        <v>347</v>
      </c>
      <c r="D347" s="27">
        <v>28.920000076293945</v>
      </c>
      <c r="E347" s="28">
        <v>28.920000076293945</v>
      </c>
      <c r="F347" s="28">
        <v>28.809999465942383</v>
      </c>
      <c r="G347" s="24">
        <v>28.879999160766602</v>
      </c>
      <c r="H347" s="13">
        <v>29.170000076293945</v>
      </c>
      <c r="I347" s="14">
        <v>29.180000305175781</v>
      </c>
      <c r="J347" s="14">
        <v>29.100000381469727</v>
      </c>
      <c r="K347" s="24">
        <v>29.120000839233398</v>
      </c>
      <c r="L347">
        <f t="shared" si="15"/>
        <v>0</v>
      </c>
      <c r="M347">
        <f>IF(AND(B347&gt;Summary!$E$17,B347&lt;Summary!$E$18),1,0)</f>
        <v>0</v>
      </c>
      <c r="N347">
        <f>IF(M347=1,oneday(G346,G347,K347,L347,Summary!$E$13/2,Data!N346,Data!O346,Summary!$E$15,Summary!$E$14,Summary!$E$16,1),0)</f>
        <v>0</v>
      </c>
      <c r="O347" s="31">
        <f>IF(M347=1,oneday(G346,G347,K347,L347,Summary!$E$13/2,Data!N346,Data!O346,Summary!$E$15,Summary!$E$14,Summary!$E$16,2),0)</f>
        <v>0</v>
      </c>
      <c r="P347" s="31">
        <f t="shared" si="17"/>
        <v>0</v>
      </c>
      <c r="Q347" s="31">
        <f>IF(M347=1,oneday(G346,G347,K347,L347,Summary!$E$13/2,Data!N346,Data!O346,Summary!$E$15,Summary!$E$14,Summary!$E$16,3),0)</f>
        <v>0</v>
      </c>
    </row>
    <row r="348" spans="1:17" x14ac:dyDescent="0.25">
      <c r="A348" s="32">
        <f>VLOOKUP(B348,'Expiration Dates'!$C$40:$J$272,8)</f>
        <v>30883</v>
      </c>
      <c r="B348" s="1">
        <v>30880</v>
      </c>
      <c r="C348">
        <f t="shared" si="16"/>
        <v>348</v>
      </c>
      <c r="D348" s="27">
        <v>28.909999847412109</v>
      </c>
      <c r="E348" s="28">
        <v>29.020000457763672</v>
      </c>
      <c r="F348" s="28">
        <v>28.889999389648438</v>
      </c>
      <c r="G348" s="24">
        <v>28.989999771118164</v>
      </c>
      <c r="H348" s="13">
        <v>29.149999618530273</v>
      </c>
      <c r="I348" s="14">
        <v>29.25</v>
      </c>
      <c r="J348" s="14">
        <v>29.120000839233398</v>
      </c>
      <c r="K348" s="24">
        <v>29.170000076293945</v>
      </c>
      <c r="L348">
        <f t="shared" si="15"/>
        <v>0</v>
      </c>
      <c r="M348">
        <f>IF(AND(B348&gt;Summary!$E$17,B348&lt;Summary!$E$18),1,0)</f>
        <v>0</v>
      </c>
      <c r="N348">
        <f>IF(M348=1,oneday(G347,G348,K348,L348,Summary!$E$13/2,Data!N347,Data!O347,Summary!$E$15,Summary!$E$14,Summary!$E$16,1),0)</f>
        <v>0</v>
      </c>
      <c r="O348" s="31">
        <f>IF(M348=1,oneday(G347,G348,K348,L348,Summary!$E$13/2,Data!N347,Data!O347,Summary!$E$15,Summary!$E$14,Summary!$E$16,2),0)</f>
        <v>0</v>
      </c>
      <c r="P348" s="31">
        <f t="shared" si="17"/>
        <v>0</v>
      </c>
      <c r="Q348" s="31">
        <f>IF(M348=1,oneday(G347,G348,K348,L348,Summary!$E$13/2,Data!N347,Data!O347,Summary!$E$15,Summary!$E$14,Summary!$E$16,3),0)</f>
        <v>0</v>
      </c>
    </row>
    <row r="349" spans="1:17" x14ac:dyDescent="0.25">
      <c r="A349" s="32">
        <f>VLOOKUP(B349,'Expiration Dates'!$C$40:$J$272,8)</f>
        <v>30883</v>
      </c>
      <c r="B349" s="1">
        <v>30881</v>
      </c>
      <c r="C349">
        <f t="shared" si="16"/>
        <v>349</v>
      </c>
      <c r="D349" s="27">
        <v>28.860000610351563</v>
      </c>
      <c r="E349" s="28">
        <v>28.879999160766602</v>
      </c>
      <c r="F349" s="28">
        <v>28.680000305175781</v>
      </c>
      <c r="G349" s="24">
        <v>28.819999694824219</v>
      </c>
      <c r="H349" s="13">
        <v>29.040000915527344</v>
      </c>
      <c r="I349" s="14">
        <v>29.040000915527344</v>
      </c>
      <c r="J349" s="14">
        <v>28.829999923706055</v>
      </c>
      <c r="K349" s="24">
        <v>28.909999847412109</v>
      </c>
      <c r="L349">
        <f t="shared" si="15"/>
        <v>0</v>
      </c>
      <c r="M349">
        <f>IF(AND(B349&gt;Summary!$E$17,B349&lt;Summary!$E$18),1,0)</f>
        <v>0</v>
      </c>
      <c r="N349">
        <f>IF(M349=1,oneday(G348,G349,K349,L349,Summary!$E$13/2,Data!N348,Data!O348,Summary!$E$15,Summary!$E$14,Summary!$E$16,1),0)</f>
        <v>0</v>
      </c>
      <c r="O349" s="31">
        <f>IF(M349=1,oneday(G348,G349,K349,L349,Summary!$E$13/2,Data!N348,Data!O348,Summary!$E$15,Summary!$E$14,Summary!$E$16,2),0)</f>
        <v>0</v>
      </c>
      <c r="P349" s="31">
        <f t="shared" si="17"/>
        <v>0</v>
      </c>
      <c r="Q349" s="31">
        <f>IF(M349=1,oneday(G348,G349,K349,L349,Summary!$E$13/2,Data!N348,Data!O348,Summary!$E$15,Summary!$E$14,Summary!$E$16,3),0)</f>
        <v>0</v>
      </c>
    </row>
    <row r="350" spans="1:17" x14ac:dyDescent="0.25">
      <c r="A350" s="32">
        <f>VLOOKUP(B350,'Expiration Dates'!$C$40:$J$272,8)</f>
        <v>30883</v>
      </c>
      <c r="B350" s="1">
        <v>30882</v>
      </c>
      <c r="C350">
        <f t="shared" si="16"/>
        <v>350</v>
      </c>
      <c r="D350" s="27">
        <v>28.920000076293945</v>
      </c>
      <c r="E350" s="28">
        <v>28.930000305175781</v>
      </c>
      <c r="F350" s="28">
        <v>28.629999160766602</v>
      </c>
      <c r="G350" s="24">
        <v>28.690000534057617</v>
      </c>
      <c r="H350" s="13">
        <v>29.079999923706055</v>
      </c>
      <c r="I350" s="14">
        <v>29.090000152587891</v>
      </c>
      <c r="J350" s="14">
        <v>28.850000381469727</v>
      </c>
      <c r="K350" s="24">
        <v>28.899999618530273</v>
      </c>
      <c r="L350">
        <f t="shared" si="15"/>
        <v>0</v>
      </c>
      <c r="M350">
        <f>IF(AND(B350&gt;Summary!$E$17,B350&lt;Summary!$E$18),1,0)</f>
        <v>0</v>
      </c>
      <c r="N350">
        <f>IF(M350=1,oneday(G349,G350,K350,L350,Summary!$E$13/2,Data!N349,Data!O349,Summary!$E$15,Summary!$E$14,Summary!$E$16,1),0)</f>
        <v>0</v>
      </c>
      <c r="O350" s="31">
        <f>IF(M350=1,oneday(G349,G350,K350,L350,Summary!$E$13/2,Data!N349,Data!O349,Summary!$E$15,Summary!$E$14,Summary!$E$16,2),0)</f>
        <v>0</v>
      </c>
      <c r="P350" s="31">
        <f t="shared" si="17"/>
        <v>0</v>
      </c>
      <c r="Q350" s="31">
        <f>IF(M350=1,oneday(G349,G350,K350,L350,Summary!$E$13/2,Data!N349,Data!O349,Summary!$E$15,Summary!$E$14,Summary!$E$16,3),0)</f>
        <v>0</v>
      </c>
    </row>
    <row r="351" spans="1:17" x14ac:dyDescent="0.25">
      <c r="A351" s="32">
        <f>VLOOKUP(B351,'Expiration Dates'!$C$40:$J$272,8)</f>
        <v>30883</v>
      </c>
      <c r="B351" s="1">
        <v>30883</v>
      </c>
      <c r="C351">
        <f t="shared" si="16"/>
        <v>351</v>
      </c>
      <c r="D351" s="27">
        <v>28.600000381469727</v>
      </c>
      <c r="E351" s="28">
        <v>28.600000381469727</v>
      </c>
      <c r="F351" s="28">
        <v>28.360000610351563</v>
      </c>
      <c r="G351" s="24">
        <v>28.479999542236328</v>
      </c>
      <c r="H351" s="13">
        <v>28.790000915527344</v>
      </c>
      <c r="I351" s="14">
        <v>28.790000915527344</v>
      </c>
      <c r="J351" s="14">
        <v>28.510000228881836</v>
      </c>
      <c r="K351" s="24">
        <v>28.600000381469727</v>
      </c>
      <c r="L351">
        <f t="shared" si="15"/>
        <v>1</v>
      </c>
      <c r="M351">
        <f>IF(AND(B351&gt;Summary!$E$17,B351&lt;Summary!$E$18),1,0)</f>
        <v>0</v>
      </c>
      <c r="N351">
        <f>IF(M351=1,oneday(G350,G351,K351,L351,Summary!$E$13/2,Data!N350,Data!O350,Summary!$E$15,Summary!$E$14,Summary!$E$16,1),0)</f>
        <v>0</v>
      </c>
      <c r="O351" s="31">
        <f>IF(M351=1,oneday(G350,G351,K351,L351,Summary!$E$13/2,Data!N350,Data!O350,Summary!$E$15,Summary!$E$14,Summary!$E$16,2),0)</f>
        <v>0</v>
      </c>
      <c r="P351" s="31">
        <f t="shared" si="17"/>
        <v>0</v>
      </c>
      <c r="Q351" s="31">
        <f>IF(M351=1,oneday(G350,G351,K351,L351,Summary!$E$13/2,Data!N350,Data!O350,Summary!$E$15,Summary!$E$14,Summary!$E$16,3),0)</f>
        <v>0</v>
      </c>
    </row>
    <row r="352" spans="1:17" x14ac:dyDescent="0.25">
      <c r="A352" s="32">
        <f>VLOOKUP(B352,'Expiration Dates'!$C$40:$J$272,8)</f>
        <v>30883</v>
      </c>
      <c r="B352" s="1">
        <v>30886</v>
      </c>
      <c r="C352">
        <f t="shared" si="16"/>
        <v>352</v>
      </c>
      <c r="D352" s="27">
        <v>28.25</v>
      </c>
      <c r="E352" s="28">
        <v>28.399999618530273</v>
      </c>
      <c r="F352" s="28">
        <v>28.069999694824219</v>
      </c>
      <c r="G352" s="24">
        <v>28.350000381469727</v>
      </c>
      <c r="H352" s="13">
        <v>28.25</v>
      </c>
      <c r="I352" s="14">
        <v>28.5</v>
      </c>
      <c r="J352" s="14">
        <v>28.209999084472656</v>
      </c>
      <c r="K352" s="24">
        <v>28.459999084472656</v>
      </c>
      <c r="L352">
        <f t="shared" si="15"/>
        <v>0</v>
      </c>
      <c r="M352">
        <f>IF(AND(B352&gt;Summary!$E$17,B352&lt;Summary!$E$18),1,0)</f>
        <v>0</v>
      </c>
      <c r="N352">
        <f>IF(M352=1,oneday(G351,G352,K352,L352,Summary!$E$13/2,Data!N351,Data!O351,Summary!$E$15,Summary!$E$14,Summary!$E$16,1),0)</f>
        <v>0</v>
      </c>
      <c r="O352" s="31">
        <f>IF(M352=1,oneday(G351,G352,K352,L352,Summary!$E$13/2,Data!N351,Data!O351,Summary!$E$15,Summary!$E$14,Summary!$E$16,2),0)</f>
        <v>0</v>
      </c>
      <c r="P352" s="31">
        <f t="shared" si="17"/>
        <v>0</v>
      </c>
      <c r="Q352" s="31">
        <f>IF(M352=1,oneday(G351,G352,K352,L352,Summary!$E$13/2,Data!N351,Data!O351,Summary!$E$15,Summary!$E$14,Summary!$E$16,3),0)</f>
        <v>0</v>
      </c>
    </row>
    <row r="353" spans="1:17" x14ac:dyDescent="0.25">
      <c r="A353" s="32">
        <f>VLOOKUP(B353,'Expiration Dates'!$C$40:$J$272,8)</f>
        <v>30883</v>
      </c>
      <c r="B353" s="1">
        <v>30887</v>
      </c>
      <c r="C353">
        <f t="shared" si="16"/>
        <v>353</v>
      </c>
      <c r="D353" s="27">
        <v>28.450000762939453</v>
      </c>
      <c r="E353" s="28">
        <v>28.649999618530273</v>
      </c>
      <c r="F353" s="28">
        <v>28.139999389648438</v>
      </c>
      <c r="G353" s="24">
        <v>28.149999618530273</v>
      </c>
      <c r="H353" s="13">
        <v>28.659999847412109</v>
      </c>
      <c r="I353" s="14">
        <v>28.75</v>
      </c>
      <c r="J353" s="14">
        <v>28.25</v>
      </c>
      <c r="K353" s="24">
        <v>28.260000228881836</v>
      </c>
      <c r="L353">
        <f t="shared" si="15"/>
        <v>0</v>
      </c>
      <c r="M353">
        <f>IF(AND(B353&gt;Summary!$E$17,B353&lt;Summary!$E$18),1,0)</f>
        <v>0</v>
      </c>
      <c r="N353">
        <f>IF(M353=1,oneday(G352,G353,K353,L353,Summary!$E$13/2,Data!N352,Data!O352,Summary!$E$15,Summary!$E$14,Summary!$E$16,1),0)</f>
        <v>0</v>
      </c>
      <c r="O353" s="31">
        <f>IF(M353=1,oneday(G352,G353,K353,L353,Summary!$E$13/2,Data!N352,Data!O352,Summary!$E$15,Summary!$E$14,Summary!$E$16,2),0)</f>
        <v>0</v>
      </c>
      <c r="P353" s="31">
        <f t="shared" si="17"/>
        <v>0</v>
      </c>
      <c r="Q353" s="31">
        <f>IF(M353=1,oneday(G352,G353,K353,L353,Summary!$E$13/2,Data!N352,Data!O352,Summary!$E$15,Summary!$E$14,Summary!$E$16,3),0)</f>
        <v>0</v>
      </c>
    </row>
    <row r="354" spans="1:17" x14ac:dyDescent="0.25">
      <c r="A354" s="32">
        <f>VLOOKUP(B354,'Expiration Dates'!$C$40:$J$272,8)</f>
        <v>30883</v>
      </c>
      <c r="B354" s="1">
        <v>30888</v>
      </c>
      <c r="C354">
        <f t="shared" si="16"/>
        <v>354</v>
      </c>
      <c r="D354" s="27">
        <v>27.799999237060547</v>
      </c>
      <c r="E354" s="28">
        <v>28.079999923706055</v>
      </c>
      <c r="F354" s="28">
        <v>27.780000686645508</v>
      </c>
      <c r="G354" s="24">
        <v>28</v>
      </c>
      <c r="H354" s="13">
        <v>27.899999618530273</v>
      </c>
      <c r="I354" s="14">
        <v>28.209999084472656</v>
      </c>
      <c r="J354" s="14">
        <v>27.899999618530273</v>
      </c>
      <c r="K354" s="24">
        <v>28.120000839233398</v>
      </c>
      <c r="L354">
        <f t="shared" si="15"/>
        <v>0</v>
      </c>
      <c r="M354">
        <f>IF(AND(B354&gt;Summary!$E$17,B354&lt;Summary!$E$18),1,0)</f>
        <v>0</v>
      </c>
      <c r="N354">
        <f>IF(M354=1,oneday(G353,G354,K354,L354,Summary!$E$13/2,Data!N353,Data!O353,Summary!$E$15,Summary!$E$14,Summary!$E$16,1),0)</f>
        <v>0</v>
      </c>
      <c r="O354" s="31">
        <f>IF(M354=1,oneday(G353,G354,K354,L354,Summary!$E$13/2,Data!N353,Data!O353,Summary!$E$15,Summary!$E$14,Summary!$E$16,2),0)</f>
        <v>0</v>
      </c>
      <c r="P354" s="31">
        <f t="shared" si="17"/>
        <v>0</v>
      </c>
      <c r="Q354" s="31">
        <f>IF(M354=1,oneday(G353,G354,K354,L354,Summary!$E$13/2,Data!N353,Data!O353,Summary!$E$15,Summary!$E$14,Summary!$E$16,3),0)</f>
        <v>0</v>
      </c>
    </row>
    <row r="355" spans="1:17" x14ac:dyDescent="0.25">
      <c r="A355" s="32">
        <f>VLOOKUP(B355,'Expiration Dates'!$C$40:$J$272,8)</f>
        <v>30883</v>
      </c>
      <c r="B355" s="1">
        <v>30889</v>
      </c>
      <c r="C355">
        <f t="shared" si="16"/>
        <v>355</v>
      </c>
      <c r="D355" s="27">
        <v>27.899999618530273</v>
      </c>
      <c r="E355" s="28">
        <v>27.979999542236328</v>
      </c>
      <c r="F355" s="28">
        <v>27.700000762939453</v>
      </c>
      <c r="G355" s="24">
        <v>27.770000457763672</v>
      </c>
      <c r="H355" s="13">
        <v>28.020000457763672</v>
      </c>
      <c r="I355" s="14">
        <v>28.120000839233398</v>
      </c>
      <c r="J355" s="14">
        <v>27.899999618530273</v>
      </c>
      <c r="K355" s="24">
        <v>27.950000762939453</v>
      </c>
      <c r="L355">
        <f t="shared" si="15"/>
        <v>0</v>
      </c>
      <c r="M355">
        <f>IF(AND(B355&gt;Summary!$E$17,B355&lt;Summary!$E$18),1,0)</f>
        <v>0</v>
      </c>
      <c r="N355">
        <f>IF(M355=1,oneday(G354,G355,K355,L355,Summary!$E$13/2,Data!N354,Data!O354,Summary!$E$15,Summary!$E$14,Summary!$E$16,1),0)</f>
        <v>0</v>
      </c>
      <c r="O355" s="31">
        <f>IF(M355=1,oneday(G354,G355,K355,L355,Summary!$E$13/2,Data!N354,Data!O354,Summary!$E$15,Summary!$E$14,Summary!$E$16,2),0)</f>
        <v>0</v>
      </c>
      <c r="P355" s="31">
        <f t="shared" si="17"/>
        <v>0</v>
      </c>
      <c r="Q355" s="31">
        <f>IF(M355=1,oneday(G354,G355,K355,L355,Summary!$E$13/2,Data!N354,Data!O354,Summary!$E$15,Summary!$E$14,Summary!$E$16,3),0)</f>
        <v>0</v>
      </c>
    </row>
    <row r="356" spans="1:17" x14ac:dyDescent="0.25">
      <c r="A356" s="32">
        <f>VLOOKUP(B356,'Expiration Dates'!$C$40:$J$272,8)</f>
        <v>30883</v>
      </c>
      <c r="B356" s="1">
        <v>30890</v>
      </c>
      <c r="C356">
        <f t="shared" si="16"/>
        <v>356</v>
      </c>
      <c r="D356" s="27">
        <v>27.649999618530273</v>
      </c>
      <c r="E356" s="28">
        <v>27.870000839233398</v>
      </c>
      <c r="F356" s="28">
        <v>27.629999160766602</v>
      </c>
      <c r="G356" s="24">
        <v>27.700000762939453</v>
      </c>
      <c r="H356" s="13">
        <v>27.879999160766602</v>
      </c>
      <c r="I356" s="14">
        <v>28.110000610351563</v>
      </c>
      <c r="J356" s="14">
        <v>27.879999160766602</v>
      </c>
      <c r="K356" s="24">
        <v>27.889999389648438</v>
      </c>
      <c r="L356">
        <f t="shared" ref="L356:L419" si="18">IF(A356=B356,1,0)</f>
        <v>0</v>
      </c>
      <c r="M356">
        <f>IF(AND(B356&gt;Summary!$E$17,B356&lt;Summary!$E$18),1,0)</f>
        <v>0</v>
      </c>
      <c r="N356">
        <f>IF(M356=1,oneday(G355,G356,K356,L356,Summary!$E$13/2,Data!N355,Data!O355,Summary!$E$15,Summary!$E$14,Summary!$E$16,1),0)</f>
        <v>0</v>
      </c>
      <c r="O356" s="31">
        <f>IF(M356=1,oneday(G355,G356,K356,L356,Summary!$E$13/2,Data!N355,Data!O355,Summary!$E$15,Summary!$E$14,Summary!$E$16,2),0)</f>
        <v>0</v>
      </c>
      <c r="P356" s="31">
        <f t="shared" si="17"/>
        <v>0</v>
      </c>
      <c r="Q356" s="31">
        <f>IF(M356=1,oneday(G355,G356,K356,L356,Summary!$E$13/2,Data!N355,Data!O355,Summary!$E$15,Summary!$E$14,Summary!$E$16,3),0)</f>
        <v>0</v>
      </c>
    </row>
    <row r="357" spans="1:17" x14ac:dyDescent="0.25">
      <c r="A357" s="32">
        <f>VLOOKUP(B357,'Expiration Dates'!$C$40:$J$272,8)</f>
        <v>30883</v>
      </c>
      <c r="B357" s="1">
        <v>30893</v>
      </c>
      <c r="C357">
        <f t="shared" si="16"/>
        <v>357</v>
      </c>
      <c r="D357" s="27">
        <v>27.620000839233398</v>
      </c>
      <c r="E357" s="28">
        <v>27.700000762939453</v>
      </c>
      <c r="F357" s="28">
        <v>27.569999694824219</v>
      </c>
      <c r="G357" s="24">
        <v>27.639999389648438</v>
      </c>
      <c r="H357" s="13">
        <v>27.799999237060547</v>
      </c>
      <c r="I357" s="14">
        <v>27.899999618530273</v>
      </c>
      <c r="J357" s="14">
        <v>27.799999237060547</v>
      </c>
      <c r="K357" s="24">
        <v>27.850000381469727</v>
      </c>
      <c r="L357">
        <f t="shared" si="18"/>
        <v>0</v>
      </c>
      <c r="M357">
        <f>IF(AND(B357&gt;Summary!$E$17,B357&lt;Summary!$E$18),1,0)</f>
        <v>0</v>
      </c>
      <c r="N357">
        <f>IF(M357=1,oneday(G356,G357,K357,L357,Summary!$E$13/2,Data!N356,Data!O356,Summary!$E$15,Summary!$E$14,Summary!$E$16,1),0)</f>
        <v>0</v>
      </c>
      <c r="O357" s="31">
        <f>IF(M357=1,oneday(G356,G357,K357,L357,Summary!$E$13/2,Data!N356,Data!O356,Summary!$E$15,Summary!$E$14,Summary!$E$16,2),0)</f>
        <v>0</v>
      </c>
      <c r="P357" s="31">
        <f t="shared" si="17"/>
        <v>0</v>
      </c>
      <c r="Q357" s="31">
        <f>IF(M357=1,oneday(G356,G357,K357,L357,Summary!$E$13/2,Data!N356,Data!O356,Summary!$E$15,Summary!$E$14,Summary!$E$16,3),0)</f>
        <v>0</v>
      </c>
    </row>
    <row r="358" spans="1:17" x14ac:dyDescent="0.25">
      <c r="A358" s="32">
        <f>VLOOKUP(B358,'Expiration Dates'!$C$40:$J$272,8)</f>
        <v>30883</v>
      </c>
      <c r="B358" s="1">
        <v>30894</v>
      </c>
      <c r="C358">
        <f t="shared" si="16"/>
        <v>358</v>
      </c>
      <c r="D358" s="27">
        <v>27.75</v>
      </c>
      <c r="E358" s="28">
        <v>27.809999465942383</v>
      </c>
      <c r="F358" s="28">
        <v>27.549999237060547</v>
      </c>
      <c r="G358" s="24">
        <v>27.600000381469727</v>
      </c>
      <c r="H358" s="13">
        <v>28</v>
      </c>
      <c r="I358" s="14">
        <v>28.020000457763672</v>
      </c>
      <c r="J358" s="14">
        <v>27.770000457763672</v>
      </c>
      <c r="K358" s="24">
        <v>27.860000610351563</v>
      </c>
      <c r="L358">
        <f t="shared" si="18"/>
        <v>0</v>
      </c>
      <c r="M358">
        <f>IF(AND(B358&gt;Summary!$E$17,B358&lt;Summary!$E$18),1,0)</f>
        <v>0</v>
      </c>
      <c r="N358">
        <f>IF(M358=1,oneday(G357,G358,K358,L358,Summary!$E$13/2,Data!N357,Data!O357,Summary!$E$15,Summary!$E$14,Summary!$E$16,1),0)</f>
        <v>0</v>
      </c>
      <c r="O358" s="31">
        <f>IF(M358=1,oneday(G357,G358,K358,L358,Summary!$E$13/2,Data!N357,Data!O357,Summary!$E$15,Summary!$E$14,Summary!$E$16,2),0)</f>
        <v>0</v>
      </c>
      <c r="P358" s="31">
        <f t="shared" si="17"/>
        <v>0</v>
      </c>
      <c r="Q358" s="31">
        <f>IF(M358=1,oneday(G357,G358,K358,L358,Summary!$E$13/2,Data!N357,Data!O357,Summary!$E$15,Summary!$E$14,Summary!$E$16,3),0)</f>
        <v>0</v>
      </c>
    </row>
    <row r="359" spans="1:17" x14ac:dyDescent="0.25">
      <c r="A359" s="32">
        <f>VLOOKUP(B359,'Expiration Dates'!$C$40:$J$272,8)</f>
        <v>30915</v>
      </c>
      <c r="B359" s="1">
        <v>30895</v>
      </c>
      <c r="C359">
        <f t="shared" si="16"/>
        <v>359</v>
      </c>
      <c r="D359" s="27">
        <v>27.780000686645508</v>
      </c>
      <c r="E359" s="28">
        <v>28.139999389648438</v>
      </c>
      <c r="F359" s="28">
        <v>27.729999542236328</v>
      </c>
      <c r="G359" s="24">
        <v>28.129999160766602</v>
      </c>
      <c r="H359" s="13">
        <v>28.020000457763672</v>
      </c>
      <c r="I359" s="14">
        <v>28.409999847412109</v>
      </c>
      <c r="J359" s="14">
        <v>27.989999771118164</v>
      </c>
      <c r="K359" s="24">
        <v>28.379999160766602</v>
      </c>
      <c r="L359">
        <f t="shared" si="18"/>
        <v>0</v>
      </c>
      <c r="M359">
        <f>IF(AND(B359&gt;Summary!$E$17,B359&lt;Summary!$E$18),1,0)</f>
        <v>0</v>
      </c>
      <c r="N359">
        <f>IF(M359=1,oneday(G358,G359,K359,L359,Summary!$E$13/2,Data!N358,Data!O358,Summary!$E$15,Summary!$E$14,Summary!$E$16,1),0)</f>
        <v>0</v>
      </c>
      <c r="O359" s="31">
        <f>IF(M359=1,oneday(G358,G359,K359,L359,Summary!$E$13/2,Data!N358,Data!O358,Summary!$E$15,Summary!$E$14,Summary!$E$16,2),0)</f>
        <v>0</v>
      </c>
      <c r="P359" s="31">
        <f t="shared" si="17"/>
        <v>0</v>
      </c>
      <c r="Q359" s="31">
        <f>IF(M359=1,oneday(G358,G359,K359,L359,Summary!$E$13/2,Data!N358,Data!O358,Summary!$E$15,Summary!$E$14,Summary!$E$16,3),0)</f>
        <v>0</v>
      </c>
    </row>
    <row r="360" spans="1:17" x14ac:dyDescent="0.25">
      <c r="A360" s="32">
        <f>VLOOKUP(B360,'Expiration Dates'!$C$40:$J$272,8)</f>
        <v>30915</v>
      </c>
      <c r="B360" s="1">
        <v>30896</v>
      </c>
      <c r="C360">
        <f t="shared" si="16"/>
        <v>360</v>
      </c>
      <c r="D360" s="27">
        <v>28.180000305175781</v>
      </c>
      <c r="E360" s="28">
        <v>29.450000762939453</v>
      </c>
      <c r="F360" s="28">
        <v>28.180000305175781</v>
      </c>
      <c r="G360" s="24">
        <v>29.069999694824219</v>
      </c>
      <c r="H360" s="13">
        <v>28.450000762939453</v>
      </c>
      <c r="I360" s="14">
        <v>29.379999160766602</v>
      </c>
      <c r="J360" s="14">
        <v>28.430000305175781</v>
      </c>
      <c r="K360" s="24">
        <v>29.260000228881836</v>
      </c>
      <c r="L360">
        <f t="shared" si="18"/>
        <v>0</v>
      </c>
      <c r="M360">
        <f>IF(AND(B360&gt;Summary!$E$17,B360&lt;Summary!$E$18),1,0)</f>
        <v>0</v>
      </c>
      <c r="N360">
        <f>IF(M360=1,oneday(G359,G360,K360,L360,Summary!$E$13/2,Data!N359,Data!O359,Summary!$E$15,Summary!$E$14,Summary!$E$16,1),0)</f>
        <v>0</v>
      </c>
      <c r="O360" s="31">
        <f>IF(M360=1,oneday(G359,G360,K360,L360,Summary!$E$13/2,Data!N359,Data!O359,Summary!$E$15,Summary!$E$14,Summary!$E$16,2),0)</f>
        <v>0</v>
      </c>
      <c r="P360" s="31">
        <f t="shared" si="17"/>
        <v>0</v>
      </c>
      <c r="Q360" s="31">
        <f>IF(M360=1,oneday(G359,G360,K360,L360,Summary!$E$13/2,Data!N359,Data!O359,Summary!$E$15,Summary!$E$14,Summary!$E$16,3),0)</f>
        <v>0</v>
      </c>
    </row>
    <row r="361" spans="1:17" x14ac:dyDescent="0.25">
      <c r="A361" s="32">
        <f>VLOOKUP(B361,'Expiration Dates'!$C$40:$J$272,8)</f>
        <v>30915</v>
      </c>
      <c r="B361" s="1">
        <v>30897</v>
      </c>
      <c r="C361">
        <f t="shared" si="16"/>
        <v>361</v>
      </c>
      <c r="D361" s="27">
        <v>28.799999237060547</v>
      </c>
      <c r="E361" s="28">
        <v>28.940000534057617</v>
      </c>
      <c r="F361" s="28">
        <v>28.489999771118164</v>
      </c>
      <c r="G361" s="24">
        <v>28.780000686645508</v>
      </c>
      <c r="H361" s="13">
        <v>28.950000762939453</v>
      </c>
      <c r="I361" s="14">
        <v>29.180000305175781</v>
      </c>
      <c r="J361" s="14">
        <v>28.659999847412109</v>
      </c>
      <c r="K361" s="24">
        <v>29</v>
      </c>
      <c r="L361">
        <f t="shared" si="18"/>
        <v>0</v>
      </c>
      <c r="M361">
        <f>IF(AND(B361&gt;Summary!$E$17,B361&lt;Summary!$E$18),1,0)</f>
        <v>0</v>
      </c>
      <c r="N361">
        <f>IF(M361=1,oneday(G360,G361,K361,L361,Summary!$E$13/2,Data!N360,Data!O360,Summary!$E$15,Summary!$E$14,Summary!$E$16,1),0)</f>
        <v>0</v>
      </c>
      <c r="O361" s="31">
        <f>IF(M361=1,oneday(G360,G361,K361,L361,Summary!$E$13/2,Data!N360,Data!O360,Summary!$E$15,Summary!$E$14,Summary!$E$16,2),0)</f>
        <v>0</v>
      </c>
      <c r="P361" s="31">
        <f t="shared" si="17"/>
        <v>0</v>
      </c>
      <c r="Q361" s="31">
        <f>IF(M361=1,oneday(G360,G361,K361,L361,Summary!$E$13/2,Data!N360,Data!O360,Summary!$E$15,Summary!$E$14,Summary!$E$16,3),0)</f>
        <v>0</v>
      </c>
    </row>
    <row r="362" spans="1:17" x14ac:dyDescent="0.25">
      <c r="A362" s="32">
        <f>VLOOKUP(B362,'Expiration Dates'!$C$40:$J$272,8)</f>
        <v>30915</v>
      </c>
      <c r="B362" s="1">
        <v>30900</v>
      </c>
      <c r="C362">
        <f t="shared" si="16"/>
        <v>362</v>
      </c>
      <c r="D362" s="27">
        <v>28.700000762939453</v>
      </c>
      <c r="E362" s="28">
        <v>29.139999389648438</v>
      </c>
      <c r="F362" s="28">
        <v>28.620000839233398</v>
      </c>
      <c r="G362" s="24">
        <v>29.120000839233398</v>
      </c>
      <c r="H362" s="13">
        <v>28.940000534057617</v>
      </c>
      <c r="I362" s="14">
        <v>29.450000762939453</v>
      </c>
      <c r="J362" s="14">
        <v>28.819999694824219</v>
      </c>
      <c r="K362" s="24">
        <v>29.389999389648438</v>
      </c>
      <c r="L362">
        <f t="shared" si="18"/>
        <v>0</v>
      </c>
      <c r="M362">
        <f>IF(AND(B362&gt;Summary!$E$17,B362&lt;Summary!$E$18),1,0)</f>
        <v>0</v>
      </c>
      <c r="N362">
        <f>IF(M362=1,oneday(G361,G362,K362,L362,Summary!$E$13/2,Data!N361,Data!O361,Summary!$E$15,Summary!$E$14,Summary!$E$16,1),0)</f>
        <v>0</v>
      </c>
      <c r="O362" s="31">
        <f>IF(M362=1,oneday(G361,G362,K362,L362,Summary!$E$13/2,Data!N361,Data!O361,Summary!$E$15,Summary!$E$14,Summary!$E$16,2),0)</f>
        <v>0</v>
      </c>
      <c r="P362" s="31">
        <f t="shared" si="17"/>
        <v>0</v>
      </c>
      <c r="Q362" s="31">
        <f>IF(M362=1,oneday(G361,G362,K362,L362,Summary!$E$13/2,Data!N361,Data!O361,Summary!$E$15,Summary!$E$14,Summary!$E$16,3),0)</f>
        <v>0</v>
      </c>
    </row>
    <row r="363" spans="1:17" x14ac:dyDescent="0.25">
      <c r="A363" s="32">
        <f>VLOOKUP(B363,'Expiration Dates'!$C$40:$J$272,8)</f>
        <v>30915</v>
      </c>
      <c r="B363" s="1">
        <v>30901</v>
      </c>
      <c r="C363">
        <f t="shared" si="16"/>
        <v>363</v>
      </c>
      <c r="D363" s="27">
        <v>29.25</v>
      </c>
      <c r="E363" s="28">
        <v>29.420000076293945</v>
      </c>
      <c r="F363" s="28">
        <v>29.059999465942383</v>
      </c>
      <c r="G363" s="24">
        <v>29.309999465942383</v>
      </c>
      <c r="H363" s="13">
        <v>29.649999618530273</v>
      </c>
      <c r="I363" s="14">
        <v>29.75</v>
      </c>
      <c r="J363" s="14">
        <v>29.280000686645508</v>
      </c>
      <c r="K363" s="24">
        <v>29.590000152587891</v>
      </c>
      <c r="L363">
        <f t="shared" si="18"/>
        <v>0</v>
      </c>
      <c r="M363">
        <f>IF(AND(B363&gt;Summary!$E$17,B363&lt;Summary!$E$18),1,0)</f>
        <v>0</v>
      </c>
      <c r="N363">
        <f>IF(M363=1,oneday(G362,G363,K363,L363,Summary!$E$13/2,Data!N362,Data!O362,Summary!$E$15,Summary!$E$14,Summary!$E$16,1),0)</f>
        <v>0</v>
      </c>
      <c r="O363" s="31">
        <f>IF(M363=1,oneday(G362,G363,K363,L363,Summary!$E$13/2,Data!N362,Data!O362,Summary!$E$15,Summary!$E$14,Summary!$E$16,2),0)</f>
        <v>0</v>
      </c>
      <c r="P363" s="31">
        <f t="shared" si="17"/>
        <v>0</v>
      </c>
      <c r="Q363" s="31">
        <f>IF(M363=1,oneday(G362,G363,K363,L363,Summary!$E$13/2,Data!N362,Data!O362,Summary!$E$15,Summary!$E$14,Summary!$E$16,3),0)</f>
        <v>0</v>
      </c>
    </row>
    <row r="364" spans="1:17" x14ac:dyDescent="0.25">
      <c r="A364" s="32">
        <f>VLOOKUP(B364,'Expiration Dates'!$C$40:$J$272,8)</f>
        <v>30915</v>
      </c>
      <c r="B364" s="1">
        <v>30902</v>
      </c>
      <c r="C364">
        <f t="shared" si="16"/>
        <v>364</v>
      </c>
      <c r="D364" s="27">
        <v>29.25</v>
      </c>
      <c r="E364" s="28">
        <v>29.450000762939453</v>
      </c>
      <c r="F364" s="28">
        <v>29.149999618530273</v>
      </c>
      <c r="G364" s="24">
        <v>29.379999160766602</v>
      </c>
      <c r="H364" s="13">
        <v>29.489999771118164</v>
      </c>
      <c r="I364" s="14">
        <v>29.670000076293945</v>
      </c>
      <c r="J364" s="14">
        <v>29.459999084472656</v>
      </c>
      <c r="K364" s="24">
        <v>29.610000610351563</v>
      </c>
      <c r="L364">
        <f t="shared" si="18"/>
        <v>0</v>
      </c>
      <c r="M364">
        <f>IF(AND(B364&gt;Summary!$E$17,B364&lt;Summary!$E$18),1,0)</f>
        <v>0</v>
      </c>
      <c r="N364">
        <f>IF(M364=1,oneday(G363,G364,K364,L364,Summary!$E$13/2,Data!N363,Data!O363,Summary!$E$15,Summary!$E$14,Summary!$E$16,1),0)</f>
        <v>0</v>
      </c>
      <c r="O364" s="31">
        <f>IF(M364=1,oneday(G363,G364,K364,L364,Summary!$E$13/2,Data!N363,Data!O363,Summary!$E$15,Summary!$E$14,Summary!$E$16,2),0)</f>
        <v>0</v>
      </c>
      <c r="P364" s="31">
        <f t="shared" si="17"/>
        <v>0</v>
      </c>
      <c r="Q364" s="31">
        <f>IF(M364=1,oneday(G363,G364,K364,L364,Summary!$E$13/2,Data!N363,Data!O363,Summary!$E$15,Summary!$E$14,Summary!$E$16,3),0)</f>
        <v>0</v>
      </c>
    </row>
    <row r="365" spans="1:17" x14ac:dyDescent="0.25">
      <c r="A365" s="32">
        <f>VLOOKUP(B365,'Expiration Dates'!$C$40:$J$272,8)</f>
        <v>30915</v>
      </c>
      <c r="B365" s="1">
        <v>30903</v>
      </c>
      <c r="C365">
        <f t="shared" si="16"/>
        <v>365</v>
      </c>
      <c r="D365" s="27">
        <v>29.299999237060547</v>
      </c>
      <c r="E365" s="28">
        <v>29.459999084472656</v>
      </c>
      <c r="F365" s="28">
        <v>29.25</v>
      </c>
      <c r="G365" s="24">
        <v>29.350000381469727</v>
      </c>
      <c r="H365" s="13">
        <v>29.479999542236328</v>
      </c>
      <c r="I365" s="14">
        <v>29.700000762939453</v>
      </c>
      <c r="J365" s="14">
        <v>29.469999313354492</v>
      </c>
      <c r="K365" s="24">
        <v>29.569999694824219</v>
      </c>
      <c r="L365">
        <f t="shared" si="18"/>
        <v>0</v>
      </c>
      <c r="M365">
        <f>IF(AND(B365&gt;Summary!$E$17,B365&lt;Summary!$E$18),1,0)</f>
        <v>0</v>
      </c>
      <c r="N365">
        <f>IF(M365=1,oneday(G364,G365,K365,L365,Summary!$E$13/2,Data!N364,Data!O364,Summary!$E$15,Summary!$E$14,Summary!$E$16,1),0)</f>
        <v>0</v>
      </c>
      <c r="O365" s="31">
        <f>IF(M365=1,oneday(G364,G365,K365,L365,Summary!$E$13/2,Data!N364,Data!O364,Summary!$E$15,Summary!$E$14,Summary!$E$16,2),0)</f>
        <v>0</v>
      </c>
      <c r="P365" s="31">
        <f t="shared" si="17"/>
        <v>0</v>
      </c>
      <c r="Q365" s="31">
        <f>IF(M365=1,oneday(G364,G365,K365,L365,Summary!$E$13/2,Data!N364,Data!O364,Summary!$E$15,Summary!$E$14,Summary!$E$16,3),0)</f>
        <v>0</v>
      </c>
    </row>
    <row r="366" spans="1:17" x14ac:dyDescent="0.25">
      <c r="A366" s="32">
        <f>VLOOKUP(B366,'Expiration Dates'!$C$40:$J$272,8)</f>
        <v>30915</v>
      </c>
      <c r="B366" s="1">
        <v>30904</v>
      </c>
      <c r="C366">
        <f t="shared" si="16"/>
        <v>366</v>
      </c>
      <c r="D366" s="27">
        <v>29.360000610351563</v>
      </c>
      <c r="E366" s="28">
        <v>29.389999389648438</v>
      </c>
      <c r="F366" s="28">
        <v>29.030000686645508</v>
      </c>
      <c r="G366" s="24">
        <v>29.079999923706055</v>
      </c>
      <c r="H366" s="13">
        <v>29.579999923706055</v>
      </c>
      <c r="I366" s="14">
        <v>29.600000381469727</v>
      </c>
      <c r="J366" s="14">
        <v>29.209999084472656</v>
      </c>
      <c r="K366" s="24">
        <v>29.260000228881836</v>
      </c>
      <c r="L366">
        <f t="shared" si="18"/>
        <v>0</v>
      </c>
      <c r="M366">
        <f>IF(AND(B366&gt;Summary!$E$17,B366&lt;Summary!$E$18),1,0)</f>
        <v>0</v>
      </c>
      <c r="N366">
        <f>IF(M366=1,oneday(G365,G366,K366,L366,Summary!$E$13/2,Data!N365,Data!O365,Summary!$E$15,Summary!$E$14,Summary!$E$16,1),0)</f>
        <v>0</v>
      </c>
      <c r="O366" s="31">
        <f>IF(M366=1,oneday(G365,G366,K366,L366,Summary!$E$13/2,Data!N365,Data!O365,Summary!$E$15,Summary!$E$14,Summary!$E$16,2),0)</f>
        <v>0</v>
      </c>
      <c r="P366" s="31">
        <f t="shared" si="17"/>
        <v>0</v>
      </c>
      <c r="Q366" s="31">
        <f>IF(M366=1,oneday(G365,G366,K366,L366,Summary!$E$13/2,Data!N365,Data!O365,Summary!$E$15,Summary!$E$14,Summary!$E$16,3),0)</f>
        <v>0</v>
      </c>
    </row>
    <row r="367" spans="1:17" x14ac:dyDescent="0.25">
      <c r="A367" s="32">
        <f>VLOOKUP(B367,'Expiration Dates'!$C$40:$J$272,8)</f>
        <v>30915</v>
      </c>
      <c r="B367" s="1">
        <v>30907</v>
      </c>
      <c r="C367">
        <f t="shared" si="16"/>
        <v>367</v>
      </c>
      <c r="D367" s="27">
        <v>29.049999237060547</v>
      </c>
      <c r="E367" s="28">
        <v>29.180000305175781</v>
      </c>
      <c r="F367" s="28">
        <v>28.950000762939453</v>
      </c>
      <c r="G367" s="24">
        <v>29.149999618530273</v>
      </c>
      <c r="H367" s="13">
        <v>29.219999313354492</v>
      </c>
      <c r="I367" s="14">
        <v>29.360000610351563</v>
      </c>
      <c r="J367" s="14">
        <v>29.090000152587891</v>
      </c>
      <c r="K367" s="24">
        <v>29.319999694824219</v>
      </c>
      <c r="L367">
        <f t="shared" si="18"/>
        <v>0</v>
      </c>
      <c r="M367">
        <f>IF(AND(B367&gt;Summary!$E$17,B367&lt;Summary!$E$18),1,0)</f>
        <v>0</v>
      </c>
      <c r="N367">
        <f>IF(M367=1,oneday(G366,G367,K367,L367,Summary!$E$13/2,Data!N366,Data!O366,Summary!$E$15,Summary!$E$14,Summary!$E$16,1),0)</f>
        <v>0</v>
      </c>
      <c r="O367" s="31">
        <f>IF(M367=1,oneday(G366,G367,K367,L367,Summary!$E$13/2,Data!N366,Data!O366,Summary!$E$15,Summary!$E$14,Summary!$E$16,2),0)</f>
        <v>0</v>
      </c>
      <c r="P367" s="31">
        <f t="shared" si="17"/>
        <v>0</v>
      </c>
      <c r="Q367" s="31">
        <f>IF(M367=1,oneday(G366,G367,K367,L367,Summary!$E$13/2,Data!N366,Data!O366,Summary!$E$15,Summary!$E$14,Summary!$E$16,3),0)</f>
        <v>0</v>
      </c>
    </row>
    <row r="368" spans="1:17" x14ac:dyDescent="0.25">
      <c r="A368" s="32">
        <f>VLOOKUP(B368,'Expiration Dates'!$C$40:$J$272,8)</f>
        <v>30915</v>
      </c>
      <c r="B368" s="1">
        <v>30908</v>
      </c>
      <c r="C368">
        <f t="shared" si="16"/>
        <v>368</v>
      </c>
      <c r="D368" s="27">
        <v>29.270000457763672</v>
      </c>
      <c r="E368" s="28">
        <v>29.309999465942383</v>
      </c>
      <c r="F368" s="28">
        <v>29.190000534057617</v>
      </c>
      <c r="G368" s="24">
        <v>29.25</v>
      </c>
      <c r="H368" s="13">
        <v>29.399999618530273</v>
      </c>
      <c r="I368" s="14">
        <v>29.530000686645508</v>
      </c>
      <c r="J368" s="14">
        <v>29.379999160766602</v>
      </c>
      <c r="K368" s="24">
        <v>29.440000534057617</v>
      </c>
      <c r="L368">
        <f t="shared" si="18"/>
        <v>0</v>
      </c>
      <c r="M368">
        <f>IF(AND(B368&gt;Summary!$E$17,B368&lt;Summary!$E$18),1,0)</f>
        <v>0</v>
      </c>
      <c r="N368">
        <f>IF(M368=1,oneday(G367,G368,K368,L368,Summary!$E$13/2,Data!N367,Data!O367,Summary!$E$15,Summary!$E$14,Summary!$E$16,1),0)</f>
        <v>0</v>
      </c>
      <c r="O368" s="31">
        <f>IF(M368=1,oneday(G367,G368,K368,L368,Summary!$E$13/2,Data!N367,Data!O367,Summary!$E$15,Summary!$E$14,Summary!$E$16,2),0)</f>
        <v>0</v>
      </c>
      <c r="P368" s="31">
        <f t="shared" si="17"/>
        <v>0</v>
      </c>
      <c r="Q368" s="31">
        <f>IF(M368=1,oneday(G367,G368,K368,L368,Summary!$E$13/2,Data!N367,Data!O367,Summary!$E$15,Summary!$E$14,Summary!$E$16,3),0)</f>
        <v>0</v>
      </c>
    </row>
    <row r="369" spans="1:17" x14ac:dyDescent="0.25">
      <c r="A369" s="32">
        <f>VLOOKUP(B369,'Expiration Dates'!$C$40:$J$272,8)</f>
        <v>30915</v>
      </c>
      <c r="B369" s="1">
        <v>30909</v>
      </c>
      <c r="C369">
        <f t="shared" si="16"/>
        <v>369</v>
      </c>
      <c r="D369" s="27">
        <v>29.25</v>
      </c>
      <c r="E369" s="28">
        <v>29.299999237060547</v>
      </c>
      <c r="F369" s="28">
        <v>29.180000305175781</v>
      </c>
      <c r="G369" s="24">
        <v>29.190000534057617</v>
      </c>
      <c r="H369" s="13">
        <v>29.440000534057617</v>
      </c>
      <c r="I369" s="14">
        <v>29.579999923706055</v>
      </c>
      <c r="J369" s="14">
        <v>29.329999923706055</v>
      </c>
      <c r="K369" s="24">
        <v>29.360000610351563</v>
      </c>
      <c r="L369">
        <f t="shared" si="18"/>
        <v>0</v>
      </c>
      <c r="M369">
        <f>IF(AND(B369&gt;Summary!$E$17,B369&lt;Summary!$E$18),1,0)</f>
        <v>0</v>
      </c>
      <c r="N369">
        <f>IF(M369=1,oneday(G368,G369,K369,L369,Summary!$E$13/2,Data!N368,Data!O368,Summary!$E$15,Summary!$E$14,Summary!$E$16,1),0)</f>
        <v>0</v>
      </c>
      <c r="O369" s="31">
        <f>IF(M369=1,oneday(G368,G369,K369,L369,Summary!$E$13/2,Data!N368,Data!O368,Summary!$E$15,Summary!$E$14,Summary!$E$16,2),0)</f>
        <v>0</v>
      </c>
      <c r="P369" s="31">
        <f t="shared" si="17"/>
        <v>0</v>
      </c>
      <c r="Q369" s="31">
        <f>IF(M369=1,oneday(G368,G369,K369,L369,Summary!$E$13/2,Data!N368,Data!O368,Summary!$E$15,Summary!$E$14,Summary!$E$16,3),0)</f>
        <v>0</v>
      </c>
    </row>
    <row r="370" spans="1:17" x14ac:dyDescent="0.25">
      <c r="A370" s="32">
        <f>VLOOKUP(B370,'Expiration Dates'!$C$40:$J$272,8)</f>
        <v>30915</v>
      </c>
      <c r="B370" s="1">
        <v>30910</v>
      </c>
      <c r="C370">
        <f t="shared" si="16"/>
        <v>370</v>
      </c>
      <c r="D370" s="27">
        <v>29.090000152587891</v>
      </c>
      <c r="E370" s="28">
        <v>29.100000381469727</v>
      </c>
      <c r="F370" s="28">
        <v>28.969999313354492</v>
      </c>
      <c r="G370" s="24">
        <v>28.989999771118164</v>
      </c>
      <c r="H370" s="13">
        <v>29.260000228881836</v>
      </c>
      <c r="I370" s="14">
        <v>29.370000839233398</v>
      </c>
      <c r="J370" s="14">
        <v>29.219999313354492</v>
      </c>
      <c r="K370" s="24">
        <v>29.290000915527344</v>
      </c>
      <c r="L370">
        <f t="shared" si="18"/>
        <v>0</v>
      </c>
      <c r="M370">
        <f>IF(AND(B370&gt;Summary!$E$17,B370&lt;Summary!$E$18),1,0)</f>
        <v>0</v>
      </c>
      <c r="N370">
        <f>IF(M370=1,oneday(G369,G370,K370,L370,Summary!$E$13/2,Data!N369,Data!O369,Summary!$E$15,Summary!$E$14,Summary!$E$16,1),0)</f>
        <v>0</v>
      </c>
      <c r="O370" s="31">
        <f>IF(M370=1,oneday(G369,G370,K370,L370,Summary!$E$13/2,Data!N369,Data!O369,Summary!$E$15,Summary!$E$14,Summary!$E$16,2),0)</f>
        <v>0</v>
      </c>
      <c r="P370" s="31">
        <f t="shared" si="17"/>
        <v>0</v>
      </c>
      <c r="Q370" s="31">
        <f>IF(M370=1,oneday(G369,G370,K370,L370,Summary!$E$13/2,Data!N369,Data!O369,Summary!$E$15,Summary!$E$14,Summary!$E$16,3),0)</f>
        <v>0</v>
      </c>
    </row>
    <row r="371" spans="1:17" x14ac:dyDescent="0.25">
      <c r="A371" s="32">
        <f>VLOOKUP(B371,'Expiration Dates'!$C$40:$J$272,8)</f>
        <v>30915</v>
      </c>
      <c r="B371" s="1">
        <v>30911</v>
      </c>
      <c r="C371">
        <f t="shared" si="16"/>
        <v>371</v>
      </c>
      <c r="D371" s="27">
        <v>28.979999542236328</v>
      </c>
      <c r="E371" s="28">
        <v>29.190000534057617</v>
      </c>
      <c r="F371" s="28">
        <v>28.950000762939453</v>
      </c>
      <c r="G371" s="24">
        <v>29.030000686645508</v>
      </c>
      <c r="H371" s="13">
        <v>29.329999923706055</v>
      </c>
      <c r="I371" s="14">
        <v>29.610000610351563</v>
      </c>
      <c r="J371" s="14">
        <v>29.280000686645508</v>
      </c>
      <c r="K371" s="24">
        <v>29.389999389648438</v>
      </c>
      <c r="L371">
        <f t="shared" si="18"/>
        <v>0</v>
      </c>
      <c r="M371">
        <f>IF(AND(B371&gt;Summary!$E$17,B371&lt;Summary!$E$18),1,0)</f>
        <v>0</v>
      </c>
      <c r="N371">
        <f>IF(M371=1,oneday(G370,G371,K371,L371,Summary!$E$13/2,Data!N370,Data!O370,Summary!$E$15,Summary!$E$14,Summary!$E$16,1),0)</f>
        <v>0</v>
      </c>
      <c r="O371" s="31">
        <f>IF(M371=1,oneday(G370,G371,K371,L371,Summary!$E$13/2,Data!N370,Data!O370,Summary!$E$15,Summary!$E$14,Summary!$E$16,2),0)</f>
        <v>0</v>
      </c>
      <c r="P371" s="31">
        <f t="shared" si="17"/>
        <v>0</v>
      </c>
      <c r="Q371" s="31">
        <f>IF(M371=1,oneday(G370,G371,K371,L371,Summary!$E$13/2,Data!N370,Data!O370,Summary!$E$15,Summary!$E$14,Summary!$E$16,3),0)</f>
        <v>0</v>
      </c>
    </row>
    <row r="372" spans="1:17" x14ac:dyDescent="0.25">
      <c r="A372" s="32">
        <f>VLOOKUP(B372,'Expiration Dates'!$C$40:$J$272,8)</f>
        <v>30915</v>
      </c>
      <c r="B372" s="1">
        <v>30914</v>
      </c>
      <c r="C372">
        <f t="shared" si="16"/>
        <v>372</v>
      </c>
      <c r="D372" s="27">
        <v>29.420000076293945</v>
      </c>
      <c r="E372" s="28">
        <v>29.520000457763672</v>
      </c>
      <c r="F372" s="28">
        <v>29.350000381469727</v>
      </c>
      <c r="G372" s="24">
        <v>29.440000534057617</v>
      </c>
      <c r="H372" s="13">
        <v>29.590000152587891</v>
      </c>
      <c r="I372" s="14">
        <v>29.680000305175781</v>
      </c>
      <c r="J372" s="14">
        <v>29.530000686645508</v>
      </c>
      <c r="K372" s="24">
        <v>29.659999847412109</v>
      </c>
      <c r="L372">
        <f t="shared" si="18"/>
        <v>0</v>
      </c>
      <c r="M372">
        <f>IF(AND(B372&gt;Summary!$E$17,B372&lt;Summary!$E$18),1,0)</f>
        <v>0</v>
      </c>
      <c r="N372">
        <f>IF(M372=1,oneday(G371,G372,K372,L372,Summary!$E$13/2,Data!N371,Data!O371,Summary!$E$15,Summary!$E$14,Summary!$E$16,1),0)</f>
        <v>0</v>
      </c>
      <c r="O372" s="31">
        <f>IF(M372=1,oneday(G371,G372,K372,L372,Summary!$E$13/2,Data!N371,Data!O371,Summary!$E$15,Summary!$E$14,Summary!$E$16,2),0)</f>
        <v>0</v>
      </c>
      <c r="P372" s="31">
        <f t="shared" si="17"/>
        <v>0</v>
      </c>
      <c r="Q372" s="31">
        <f>IF(M372=1,oneday(G371,G372,K372,L372,Summary!$E$13/2,Data!N371,Data!O371,Summary!$E$15,Summary!$E$14,Summary!$E$16,3),0)</f>
        <v>0</v>
      </c>
    </row>
    <row r="373" spans="1:17" x14ac:dyDescent="0.25">
      <c r="A373" s="32">
        <f>VLOOKUP(B373,'Expiration Dates'!$C$40:$J$272,8)</f>
        <v>30915</v>
      </c>
      <c r="B373" s="1">
        <v>30915</v>
      </c>
      <c r="C373">
        <f t="shared" si="16"/>
        <v>373</v>
      </c>
      <c r="D373" s="27">
        <v>29.569999694824219</v>
      </c>
      <c r="E373" s="28">
        <v>29.700000762939453</v>
      </c>
      <c r="F373" s="28">
        <v>29.569999694824219</v>
      </c>
      <c r="G373" s="24">
        <v>29.680000305175781</v>
      </c>
      <c r="H373" s="13">
        <v>29.760000228881836</v>
      </c>
      <c r="I373" s="14">
        <v>29.860000610351563</v>
      </c>
      <c r="J373" s="14">
        <v>29.760000228881836</v>
      </c>
      <c r="K373" s="24">
        <v>29.829999923706055</v>
      </c>
      <c r="L373">
        <f t="shared" si="18"/>
        <v>1</v>
      </c>
      <c r="M373">
        <f>IF(AND(B373&gt;Summary!$E$17,B373&lt;Summary!$E$18),1,0)</f>
        <v>0</v>
      </c>
      <c r="N373">
        <f>IF(M373=1,oneday(G372,G373,K373,L373,Summary!$E$13/2,Data!N372,Data!O372,Summary!$E$15,Summary!$E$14,Summary!$E$16,1),0)</f>
        <v>0</v>
      </c>
      <c r="O373" s="31">
        <f>IF(M373=1,oneday(G372,G373,K373,L373,Summary!$E$13/2,Data!N372,Data!O372,Summary!$E$15,Summary!$E$14,Summary!$E$16,2),0)</f>
        <v>0</v>
      </c>
      <c r="P373" s="31">
        <f t="shared" si="17"/>
        <v>0</v>
      </c>
      <c r="Q373" s="31">
        <f>IF(M373=1,oneday(G372,G373,K373,L373,Summary!$E$13/2,Data!N372,Data!O372,Summary!$E$15,Summary!$E$14,Summary!$E$16,3),0)</f>
        <v>0</v>
      </c>
    </row>
    <row r="374" spans="1:17" x14ac:dyDescent="0.25">
      <c r="A374" s="32">
        <f>VLOOKUP(B374,'Expiration Dates'!$C$40:$J$272,8)</f>
        <v>30915</v>
      </c>
      <c r="B374" s="1">
        <v>30916</v>
      </c>
      <c r="C374">
        <f t="shared" si="16"/>
        <v>374</v>
      </c>
      <c r="D374" s="27">
        <v>29.950000762939453</v>
      </c>
      <c r="E374" s="28">
        <v>30</v>
      </c>
      <c r="F374" s="28">
        <v>29.75</v>
      </c>
      <c r="G374" s="24">
        <v>29.879999160766602</v>
      </c>
      <c r="H374" s="13">
        <v>30</v>
      </c>
      <c r="I374" s="14">
        <v>30.120000839233398</v>
      </c>
      <c r="J374" s="14">
        <v>29.930000305175781</v>
      </c>
      <c r="K374" s="24">
        <v>30.090000152587891</v>
      </c>
      <c r="L374">
        <f t="shared" si="18"/>
        <v>0</v>
      </c>
      <c r="M374">
        <f>IF(AND(B374&gt;Summary!$E$17,B374&lt;Summary!$E$18),1,0)</f>
        <v>0</v>
      </c>
      <c r="N374">
        <f>IF(M374=1,oneday(G373,G374,K374,L374,Summary!$E$13/2,Data!N373,Data!O373,Summary!$E$15,Summary!$E$14,Summary!$E$16,1),0)</f>
        <v>0</v>
      </c>
      <c r="O374" s="31">
        <f>IF(M374=1,oneday(G373,G374,K374,L374,Summary!$E$13/2,Data!N373,Data!O373,Summary!$E$15,Summary!$E$14,Summary!$E$16,2),0)</f>
        <v>0</v>
      </c>
      <c r="P374" s="31">
        <f t="shared" si="17"/>
        <v>0</v>
      </c>
      <c r="Q374" s="31">
        <f>IF(M374=1,oneday(G373,G374,K374,L374,Summary!$E$13/2,Data!N373,Data!O373,Summary!$E$15,Summary!$E$14,Summary!$E$16,3),0)</f>
        <v>0</v>
      </c>
    </row>
    <row r="375" spans="1:17" x14ac:dyDescent="0.25">
      <c r="A375" s="32">
        <f>VLOOKUP(B375,'Expiration Dates'!$C$40:$J$272,8)</f>
        <v>30915</v>
      </c>
      <c r="B375" s="1">
        <v>30917</v>
      </c>
      <c r="C375">
        <f t="shared" si="16"/>
        <v>375</v>
      </c>
      <c r="D375" s="27">
        <v>29.879999160766602</v>
      </c>
      <c r="E375" s="28">
        <v>29.950000762939453</v>
      </c>
      <c r="F375" s="28">
        <v>29.729999542236328</v>
      </c>
      <c r="G375" s="24">
        <v>29.770000457763672</v>
      </c>
      <c r="H375" s="13">
        <v>30.110000610351563</v>
      </c>
      <c r="I375" s="14">
        <v>30.120000839233398</v>
      </c>
      <c r="J375" s="14">
        <v>29.899999618530273</v>
      </c>
      <c r="K375" s="24">
        <v>29.930000305175781</v>
      </c>
      <c r="L375">
        <f t="shared" si="18"/>
        <v>0</v>
      </c>
      <c r="M375">
        <f>IF(AND(B375&gt;Summary!$E$17,B375&lt;Summary!$E$18),1,0)</f>
        <v>0</v>
      </c>
      <c r="N375">
        <f>IF(M375=1,oneday(G374,G375,K375,L375,Summary!$E$13/2,Data!N374,Data!O374,Summary!$E$15,Summary!$E$14,Summary!$E$16,1),0)</f>
        <v>0</v>
      </c>
      <c r="O375" s="31">
        <f>IF(M375=1,oneday(G374,G375,K375,L375,Summary!$E$13/2,Data!N374,Data!O374,Summary!$E$15,Summary!$E$14,Summary!$E$16,2),0)</f>
        <v>0</v>
      </c>
      <c r="P375" s="31">
        <f t="shared" si="17"/>
        <v>0</v>
      </c>
      <c r="Q375" s="31">
        <f>IF(M375=1,oneday(G374,G375,K375,L375,Summary!$E$13/2,Data!N374,Data!O374,Summary!$E$15,Summary!$E$14,Summary!$E$16,3),0)</f>
        <v>0</v>
      </c>
    </row>
    <row r="376" spans="1:17" x14ac:dyDescent="0.25">
      <c r="A376" s="32">
        <f>VLOOKUP(B376,'Expiration Dates'!$C$40:$J$272,8)</f>
        <v>30915</v>
      </c>
      <c r="B376" s="1">
        <v>30918</v>
      </c>
      <c r="C376">
        <f t="shared" si="16"/>
        <v>376</v>
      </c>
      <c r="D376" s="27">
        <v>29.620000839233398</v>
      </c>
      <c r="E376" s="28">
        <v>29.950000762939453</v>
      </c>
      <c r="F376" s="28">
        <v>29.620000839233398</v>
      </c>
      <c r="G376" s="24">
        <v>29.909999847412109</v>
      </c>
      <c r="H376" s="13">
        <v>29.780000686645508</v>
      </c>
      <c r="I376" s="14">
        <v>30.129999160766602</v>
      </c>
      <c r="J376" s="14">
        <v>29.780000686645508</v>
      </c>
      <c r="K376" s="24">
        <v>30.069999694824219</v>
      </c>
      <c r="L376">
        <f t="shared" si="18"/>
        <v>0</v>
      </c>
      <c r="M376">
        <f>IF(AND(B376&gt;Summary!$E$17,B376&lt;Summary!$E$18),1,0)</f>
        <v>0</v>
      </c>
      <c r="N376">
        <f>IF(M376=1,oneday(G375,G376,K376,L376,Summary!$E$13/2,Data!N375,Data!O375,Summary!$E$15,Summary!$E$14,Summary!$E$16,1),0)</f>
        <v>0</v>
      </c>
      <c r="O376" s="31">
        <f>IF(M376=1,oneday(G375,G376,K376,L376,Summary!$E$13/2,Data!N375,Data!O375,Summary!$E$15,Summary!$E$14,Summary!$E$16,2),0)</f>
        <v>0</v>
      </c>
      <c r="P376" s="31">
        <f t="shared" si="17"/>
        <v>0</v>
      </c>
      <c r="Q376" s="31">
        <f>IF(M376=1,oneday(G375,G376,K376,L376,Summary!$E$13/2,Data!N375,Data!O375,Summary!$E$15,Summary!$E$14,Summary!$E$16,3),0)</f>
        <v>0</v>
      </c>
    </row>
    <row r="377" spans="1:17" x14ac:dyDescent="0.25">
      <c r="A377" s="32">
        <f>VLOOKUP(B377,'Expiration Dates'!$C$40:$J$272,8)</f>
        <v>30915</v>
      </c>
      <c r="B377" s="1">
        <v>30921</v>
      </c>
      <c r="C377">
        <f t="shared" si="16"/>
        <v>377</v>
      </c>
      <c r="D377" s="27">
        <v>29.940000534057617</v>
      </c>
      <c r="E377" s="28">
        <v>29.959999084472656</v>
      </c>
      <c r="F377" s="28">
        <v>29.799999237060547</v>
      </c>
      <c r="G377" s="24">
        <v>29.860000610351563</v>
      </c>
      <c r="H377" s="13">
        <v>30.100000381469727</v>
      </c>
      <c r="I377" s="14">
        <v>30.100000381469727</v>
      </c>
      <c r="J377" s="14">
        <v>29.969999313354492</v>
      </c>
      <c r="K377" s="24">
        <v>30.010000228881836</v>
      </c>
      <c r="L377">
        <f t="shared" si="18"/>
        <v>0</v>
      </c>
      <c r="M377">
        <f>IF(AND(B377&gt;Summary!$E$17,B377&lt;Summary!$E$18),1,0)</f>
        <v>0</v>
      </c>
      <c r="N377">
        <f>IF(M377=1,oneday(G376,G377,K377,L377,Summary!$E$13/2,Data!N376,Data!O376,Summary!$E$15,Summary!$E$14,Summary!$E$16,1),0)</f>
        <v>0</v>
      </c>
      <c r="O377" s="31">
        <f>IF(M377=1,oneday(G376,G377,K377,L377,Summary!$E$13/2,Data!N376,Data!O376,Summary!$E$15,Summary!$E$14,Summary!$E$16,2),0)</f>
        <v>0</v>
      </c>
      <c r="P377" s="31">
        <f t="shared" si="17"/>
        <v>0</v>
      </c>
      <c r="Q377" s="31">
        <f>IF(M377=1,oneday(G376,G377,K377,L377,Summary!$E$13/2,Data!N376,Data!O376,Summary!$E$15,Summary!$E$14,Summary!$E$16,3),0)</f>
        <v>0</v>
      </c>
    </row>
    <row r="378" spans="1:17" x14ac:dyDescent="0.25">
      <c r="A378" s="32">
        <f>VLOOKUP(B378,'Expiration Dates'!$C$40:$J$272,8)</f>
        <v>30915</v>
      </c>
      <c r="B378" s="1">
        <v>30922</v>
      </c>
      <c r="C378">
        <f t="shared" si="16"/>
        <v>378</v>
      </c>
      <c r="D378" s="27">
        <v>29.799999237060547</v>
      </c>
      <c r="E378" s="28">
        <v>29.909999847412109</v>
      </c>
      <c r="F378" s="28">
        <v>29.760000228881836</v>
      </c>
      <c r="G378" s="24">
        <v>29.870000839233398</v>
      </c>
      <c r="H378" s="13">
        <v>29.930000305175781</v>
      </c>
      <c r="I378" s="14">
        <v>30.069999694824219</v>
      </c>
      <c r="J378" s="14">
        <v>29.899999618530273</v>
      </c>
      <c r="K378" s="24">
        <v>30.010000228881836</v>
      </c>
      <c r="L378">
        <f t="shared" si="18"/>
        <v>0</v>
      </c>
      <c r="M378">
        <f>IF(AND(B378&gt;Summary!$E$17,B378&lt;Summary!$E$18),1,0)</f>
        <v>0</v>
      </c>
      <c r="N378">
        <f>IF(M378=1,oneday(G377,G378,K378,L378,Summary!$E$13/2,Data!N377,Data!O377,Summary!$E$15,Summary!$E$14,Summary!$E$16,1),0)</f>
        <v>0</v>
      </c>
      <c r="O378" s="31">
        <f>IF(M378=1,oneday(G377,G378,K378,L378,Summary!$E$13/2,Data!N377,Data!O377,Summary!$E$15,Summary!$E$14,Summary!$E$16,2),0)</f>
        <v>0</v>
      </c>
      <c r="P378" s="31">
        <f t="shared" si="17"/>
        <v>0</v>
      </c>
      <c r="Q378" s="31">
        <f>IF(M378=1,oneday(G377,G378,K378,L378,Summary!$E$13/2,Data!N377,Data!O377,Summary!$E$15,Summary!$E$14,Summary!$E$16,3),0)</f>
        <v>0</v>
      </c>
    </row>
    <row r="379" spans="1:17" x14ac:dyDescent="0.25">
      <c r="A379" s="32">
        <f>VLOOKUP(B379,'Expiration Dates'!$C$40:$J$272,8)</f>
        <v>30915</v>
      </c>
      <c r="B379" s="1">
        <v>30923</v>
      </c>
      <c r="C379">
        <f t="shared" si="16"/>
        <v>379</v>
      </c>
      <c r="D379" s="27">
        <v>29.860000610351563</v>
      </c>
      <c r="E379" s="28">
        <v>29.879999160766602</v>
      </c>
      <c r="F379" s="28">
        <v>29.739999771118164</v>
      </c>
      <c r="G379" s="24">
        <v>29.75</v>
      </c>
      <c r="H379" s="13">
        <v>30</v>
      </c>
      <c r="I379" s="14">
        <v>30.069999694824219</v>
      </c>
      <c r="J379" s="14">
        <v>29.950000762939453</v>
      </c>
      <c r="K379" s="24">
        <v>29.950000762939453</v>
      </c>
      <c r="L379">
        <f t="shared" si="18"/>
        <v>0</v>
      </c>
      <c r="M379">
        <f>IF(AND(B379&gt;Summary!$E$17,B379&lt;Summary!$E$18),1,0)</f>
        <v>0</v>
      </c>
      <c r="N379">
        <f>IF(M379=1,oneday(G378,G379,K379,L379,Summary!$E$13/2,Data!N378,Data!O378,Summary!$E$15,Summary!$E$14,Summary!$E$16,1),0)</f>
        <v>0</v>
      </c>
      <c r="O379" s="31">
        <f>IF(M379=1,oneday(G378,G379,K379,L379,Summary!$E$13/2,Data!N378,Data!O378,Summary!$E$15,Summary!$E$14,Summary!$E$16,2),0)</f>
        <v>0</v>
      </c>
      <c r="P379" s="31">
        <f t="shared" si="17"/>
        <v>0</v>
      </c>
      <c r="Q379" s="31">
        <f>IF(M379=1,oneday(G378,G379,K379,L379,Summary!$E$13/2,Data!N378,Data!O378,Summary!$E$15,Summary!$E$14,Summary!$E$16,3),0)</f>
        <v>0</v>
      </c>
    </row>
    <row r="380" spans="1:17" x14ac:dyDescent="0.25">
      <c r="A380" s="32">
        <f>VLOOKUP(B380,'Expiration Dates'!$C$40:$J$272,8)</f>
        <v>30915</v>
      </c>
      <c r="B380" s="1">
        <v>30924</v>
      </c>
      <c r="C380">
        <f t="shared" si="16"/>
        <v>380</v>
      </c>
      <c r="D380" s="27">
        <v>29.610000610351563</v>
      </c>
      <c r="E380" s="28">
        <v>29.680000305175781</v>
      </c>
      <c r="F380" s="28">
        <v>29.190000534057617</v>
      </c>
      <c r="G380" s="24">
        <v>29.280000686645508</v>
      </c>
      <c r="H380" s="13">
        <v>29.829999923706055</v>
      </c>
      <c r="I380" s="14">
        <v>29.879999160766602</v>
      </c>
      <c r="J380" s="14">
        <v>29.510000228881836</v>
      </c>
      <c r="K380" s="24">
        <v>29.620000839233398</v>
      </c>
      <c r="L380">
        <f t="shared" si="18"/>
        <v>0</v>
      </c>
      <c r="M380">
        <f>IF(AND(B380&gt;Summary!$E$17,B380&lt;Summary!$E$18),1,0)</f>
        <v>0</v>
      </c>
      <c r="N380">
        <f>IF(M380=1,oneday(G379,G380,K380,L380,Summary!$E$13/2,Data!N379,Data!O379,Summary!$E$15,Summary!$E$14,Summary!$E$16,1),0)</f>
        <v>0</v>
      </c>
      <c r="O380" s="31">
        <f>IF(M380=1,oneday(G379,G380,K380,L380,Summary!$E$13/2,Data!N379,Data!O379,Summary!$E$15,Summary!$E$14,Summary!$E$16,2),0)</f>
        <v>0</v>
      </c>
      <c r="P380" s="31">
        <f t="shared" si="17"/>
        <v>0</v>
      </c>
      <c r="Q380" s="31">
        <f>IF(M380=1,oneday(G379,G380,K380,L380,Summary!$E$13/2,Data!N379,Data!O379,Summary!$E$15,Summary!$E$14,Summary!$E$16,3),0)</f>
        <v>0</v>
      </c>
    </row>
    <row r="381" spans="1:17" x14ac:dyDescent="0.25">
      <c r="A381" s="32">
        <f>VLOOKUP(B381,'Expiration Dates'!$C$40:$J$272,8)</f>
        <v>30915</v>
      </c>
      <c r="B381" s="1">
        <v>30925</v>
      </c>
      <c r="C381">
        <f t="shared" si="16"/>
        <v>381</v>
      </c>
      <c r="D381" s="27">
        <v>29.290000915527344</v>
      </c>
      <c r="E381" s="28">
        <v>29.409999847412109</v>
      </c>
      <c r="F381" s="28">
        <v>29.219999313354492</v>
      </c>
      <c r="G381" s="24">
        <v>29.229999542236328</v>
      </c>
      <c r="H381" s="13">
        <v>29.620000839233398</v>
      </c>
      <c r="I381" s="14">
        <v>29.700000762939453</v>
      </c>
      <c r="J381" s="14">
        <v>29.530000686645508</v>
      </c>
      <c r="K381" s="24">
        <v>29.549999237060547</v>
      </c>
      <c r="L381">
        <f t="shared" si="18"/>
        <v>0</v>
      </c>
      <c r="M381">
        <f>IF(AND(B381&gt;Summary!$E$17,B381&lt;Summary!$E$18),1,0)</f>
        <v>0</v>
      </c>
      <c r="N381">
        <f>IF(M381=1,oneday(G380,G381,K381,L381,Summary!$E$13/2,Data!N380,Data!O380,Summary!$E$15,Summary!$E$14,Summary!$E$16,1),0)</f>
        <v>0</v>
      </c>
      <c r="O381" s="31">
        <f>IF(M381=1,oneday(G380,G381,K381,L381,Summary!$E$13/2,Data!N380,Data!O380,Summary!$E$15,Summary!$E$14,Summary!$E$16,2),0)</f>
        <v>0</v>
      </c>
      <c r="P381" s="31">
        <f t="shared" si="17"/>
        <v>0</v>
      </c>
      <c r="Q381" s="31">
        <f>IF(M381=1,oneday(G380,G381,K381,L381,Summary!$E$13/2,Data!N380,Data!O380,Summary!$E$15,Summary!$E$14,Summary!$E$16,3),0)</f>
        <v>0</v>
      </c>
    </row>
    <row r="382" spans="1:17" x14ac:dyDescent="0.25">
      <c r="A382" s="32">
        <f>VLOOKUP(B382,'Expiration Dates'!$C$40:$J$272,8)</f>
        <v>30945</v>
      </c>
      <c r="B382" s="1">
        <v>30929</v>
      </c>
      <c r="C382">
        <f t="shared" si="16"/>
        <v>382</v>
      </c>
      <c r="D382" s="27">
        <v>29.030000686645508</v>
      </c>
      <c r="E382" s="28">
        <v>29.170000076293945</v>
      </c>
      <c r="F382" s="28">
        <v>29.030000686645508</v>
      </c>
      <c r="G382" s="24">
        <v>29.040000915527344</v>
      </c>
      <c r="H382" s="13">
        <v>29.319999694824219</v>
      </c>
      <c r="I382" s="14">
        <v>29.450000762939453</v>
      </c>
      <c r="J382" s="14">
        <v>29.309999465942383</v>
      </c>
      <c r="K382" s="24">
        <v>29.350000381469727</v>
      </c>
      <c r="L382">
        <f t="shared" si="18"/>
        <v>0</v>
      </c>
      <c r="M382">
        <f>IF(AND(B382&gt;Summary!$E$17,B382&lt;Summary!$E$18),1,0)</f>
        <v>0</v>
      </c>
      <c r="N382">
        <f>IF(M382=1,oneday(G381,G382,K382,L382,Summary!$E$13/2,Data!N381,Data!O381,Summary!$E$15,Summary!$E$14,Summary!$E$16,1),0)</f>
        <v>0</v>
      </c>
      <c r="O382" s="31">
        <f>IF(M382=1,oneday(G381,G382,K382,L382,Summary!$E$13/2,Data!N381,Data!O381,Summary!$E$15,Summary!$E$14,Summary!$E$16,2),0)</f>
        <v>0</v>
      </c>
      <c r="P382" s="31">
        <f t="shared" si="17"/>
        <v>0</v>
      </c>
      <c r="Q382" s="31">
        <f>IF(M382=1,oneday(G381,G382,K382,L382,Summary!$E$13/2,Data!N381,Data!O381,Summary!$E$15,Summary!$E$14,Summary!$E$16,3),0)</f>
        <v>0</v>
      </c>
    </row>
    <row r="383" spans="1:17" x14ac:dyDescent="0.25">
      <c r="A383" s="32">
        <f>VLOOKUP(B383,'Expiration Dates'!$C$40:$J$272,8)</f>
        <v>30945</v>
      </c>
      <c r="B383" s="1">
        <v>30930</v>
      </c>
      <c r="C383">
        <f t="shared" si="16"/>
        <v>383</v>
      </c>
      <c r="D383" s="27">
        <v>28.879999160766602</v>
      </c>
      <c r="E383" s="28">
        <v>28.930000305175781</v>
      </c>
      <c r="F383" s="28">
        <v>28.840000152587891</v>
      </c>
      <c r="G383" s="24">
        <v>28.879999160766602</v>
      </c>
      <c r="H383" s="13">
        <v>29.149999618530273</v>
      </c>
      <c r="I383" s="14">
        <v>29.200000762939453</v>
      </c>
      <c r="J383" s="14">
        <v>29.049999237060547</v>
      </c>
      <c r="K383" s="24">
        <v>29.069999694824219</v>
      </c>
      <c r="L383">
        <f t="shared" si="18"/>
        <v>0</v>
      </c>
      <c r="M383">
        <f>IF(AND(B383&gt;Summary!$E$17,B383&lt;Summary!$E$18),1,0)</f>
        <v>0</v>
      </c>
      <c r="N383">
        <f>IF(M383=1,oneday(G382,G383,K383,L383,Summary!$E$13/2,Data!N382,Data!O382,Summary!$E$15,Summary!$E$14,Summary!$E$16,1),0)</f>
        <v>0</v>
      </c>
      <c r="O383" s="31">
        <f>IF(M383=1,oneday(G382,G383,K383,L383,Summary!$E$13/2,Data!N382,Data!O382,Summary!$E$15,Summary!$E$14,Summary!$E$16,2),0)</f>
        <v>0</v>
      </c>
      <c r="P383" s="31">
        <f t="shared" si="17"/>
        <v>0</v>
      </c>
      <c r="Q383" s="31">
        <f>IF(M383=1,oneday(G382,G383,K383,L383,Summary!$E$13/2,Data!N382,Data!O382,Summary!$E$15,Summary!$E$14,Summary!$E$16,3),0)</f>
        <v>0</v>
      </c>
    </row>
    <row r="384" spans="1:17" x14ac:dyDescent="0.25">
      <c r="A384" s="32">
        <f>VLOOKUP(B384,'Expiration Dates'!$C$40:$J$272,8)</f>
        <v>30945</v>
      </c>
      <c r="B384" s="1">
        <v>30931</v>
      </c>
      <c r="C384">
        <f t="shared" si="16"/>
        <v>384</v>
      </c>
      <c r="D384" s="27">
        <v>29.129999160766602</v>
      </c>
      <c r="E384" s="28">
        <v>29.370000839233398</v>
      </c>
      <c r="F384" s="28">
        <v>29.129999160766602</v>
      </c>
      <c r="G384" s="24">
        <v>29.280000686645508</v>
      </c>
      <c r="H384" s="13">
        <v>29.299999237060547</v>
      </c>
      <c r="I384" s="14">
        <v>29.600000381469727</v>
      </c>
      <c r="J384" s="14">
        <v>29.299999237060547</v>
      </c>
      <c r="K384" s="24">
        <v>29.520000457763672</v>
      </c>
      <c r="L384">
        <f t="shared" si="18"/>
        <v>0</v>
      </c>
      <c r="M384">
        <f>IF(AND(B384&gt;Summary!$E$17,B384&lt;Summary!$E$18),1,0)</f>
        <v>0</v>
      </c>
      <c r="N384">
        <f>IF(M384=1,oneday(G383,G384,K384,L384,Summary!$E$13/2,Data!N383,Data!O383,Summary!$E$15,Summary!$E$14,Summary!$E$16,1),0)</f>
        <v>0</v>
      </c>
      <c r="O384" s="31">
        <f>IF(M384=1,oneday(G383,G384,K384,L384,Summary!$E$13/2,Data!N383,Data!O383,Summary!$E$15,Summary!$E$14,Summary!$E$16,2),0)</f>
        <v>0</v>
      </c>
      <c r="P384" s="31">
        <f t="shared" si="17"/>
        <v>0</v>
      </c>
      <c r="Q384" s="31">
        <f>IF(M384=1,oneday(G383,G384,K384,L384,Summary!$E$13/2,Data!N383,Data!O383,Summary!$E$15,Summary!$E$14,Summary!$E$16,3),0)</f>
        <v>0</v>
      </c>
    </row>
    <row r="385" spans="1:17" x14ac:dyDescent="0.25">
      <c r="A385" s="32">
        <f>VLOOKUP(B385,'Expiration Dates'!$C$40:$J$272,8)</f>
        <v>30945</v>
      </c>
      <c r="B385" s="1">
        <v>30932</v>
      </c>
      <c r="C385">
        <f t="shared" si="16"/>
        <v>385</v>
      </c>
      <c r="D385" s="27">
        <v>29.180000305175781</v>
      </c>
      <c r="E385" s="28">
        <v>29.270000457763672</v>
      </c>
      <c r="F385" s="28">
        <v>29.059999465942383</v>
      </c>
      <c r="G385" s="24">
        <v>29.219999313354492</v>
      </c>
      <c r="H385" s="13">
        <v>29.450000762939453</v>
      </c>
      <c r="I385" s="14">
        <v>29.569999694824219</v>
      </c>
      <c r="J385" s="14">
        <v>29.350000381469727</v>
      </c>
      <c r="K385" s="24">
        <v>29.430000305175781</v>
      </c>
      <c r="L385">
        <f t="shared" si="18"/>
        <v>0</v>
      </c>
      <c r="M385">
        <f>IF(AND(B385&gt;Summary!$E$17,B385&lt;Summary!$E$18),1,0)</f>
        <v>0</v>
      </c>
      <c r="N385">
        <f>IF(M385=1,oneday(G384,G385,K385,L385,Summary!$E$13/2,Data!N384,Data!O384,Summary!$E$15,Summary!$E$14,Summary!$E$16,1),0)</f>
        <v>0</v>
      </c>
      <c r="O385" s="31">
        <f>IF(M385=1,oneday(G384,G385,K385,L385,Summary!$E$13/2,Data!N384,Data!O384,Summary!$E$15,Summary!$E$14,Summary!$E$16,2),0)</f>
        <v>0</v>
      </c>
      <c r="P385" s="31">
        <f t="shared" si="17"/>
        <v>0</v>
      </c>
      <c r="Q385" s="31">
        <f>IF(M385=1,oneday(G384,G385,K385,L385,Summary!$E$13/2,Data!N384,Data!O384,Summary!$E$15,Summary!$E$14,Summary!$E$16,3),0)</f>
        <v>0</v>
      </c>
    </row>
    <row r="386" spans="1:17" x14ac:dyDescent="0.25">
      <c r="A386" s="32">
        <f>VLOOKUP(B386,'Expiration Dates'!$C$40:$J$272,8)</f>
        <v>30945</v>
      </c>
      <c r="B386" s="1">
        <v>30935</v>
      </c>
      <c r="C386">
        <f t="shared" si="16"/>
        <v>386</v>
      </c>
      <c r="D386" s="27">
        <v>29.229999542236328</v>
      </c>
      <c r="E386" s="28">
        <v>29.360000610351563</v>
      </c>
      <c r="F386" s="28">
        <v>29.100000381469727</v>
      </c>
      <c r="G386" s="24">
        <v>29.360000610351563</v>
      </c>
      <c r="H386" s="13">
        <v>29.450000762939453</v>
      </c>
      <c r="I386" s="14">
        <v>29.649999618530273</v>
      </c>
      <c r="J386" s="14">
        <v>29.329999923706055</v>
      </c>
      <c r="K386" s="24">
        <v>29.629999160766602</v>
      </c>
      <c r="L386">
        <f t="shared" si="18"/>
        <v>0</v>
      </c>
      <c r="M386">
        <f>IF(AND(B386&gt;Summary!$E$17,B386&lt;Summary!$E$18),1,0)</f>
        <v>0</v>
      </c>
      <c r="N386">
        <f>IF(M386=1,oneday(G385,G386,K386,L386,Summary!$E$13/2,Data!N385,Data!O385,Summary!$E$15,Summary!$E$14,Summary!$E$16,1),0)</f>
        <v>0</v>
      </c>
      <c r="O386" s="31">
        <f>IF(M386=1,oneday(G385,G386,K386,L386,Summary!$E$13/2,Data!N385,Data!O385,Summary!$E$15,Summary!$E$14,Summary!$E$16,2),0)</f>
        <v>0</v>
      </c>
      <c r="P386" s="31">
        <f t="shared" si="17"/>
        <v>0</v>
      </c>
      <c r="Q386" s="31">
        <f>IF(M386=1,oneday(G385,G386,K386,L386,Summary!$E$13/2,Data!N385,Data!O385,Summary!$E$15,Summary!$E$14,Summary!$E$16,3),0)</f>
        <v>0</v>
      </c>
    </row>
    <row r="387" spans="1:17" x14ac:dyDescent="0.25">
      <c r="A387" s="32">
        <f>VLOOKUP(B387,'Expiration Dates'!$C$40:$J$272,8)</f>
        <v>30945</v>
      </c>
      <c r="B387" s="1">
        <v>30936</v>
      </c>
      <c r="C387">
        <f t="shared" si="16"/>
        <v>387</v>
      </c>
      <c r="D387" s="27">
        <v>29.540000915527344</v>
      </c>
      <c r="E387" s="28">
        <v>29.569999694824219</v>
      </c>
      <c r="F387" s="28">
        <v>29.409999847412109</v>
      </c>
      <c r="G387" s="24">
        <v>29.530000686645508</v>
      </c>
      <c r="H387" s="13">
        <v>29.809999465942383</v>
      </c>
      <c r="I387" s="14">
        <v>29.860000610351563</v>
      </c>
      <c r="J387" s="14">
        <v>29.670000076293945</v>
      </c>
      <c r="K387" s="24">
        <v>29.729999542236328</v>
      </c>
      <c r="L387">
        <f t="shared" si="18"/>
        <v>0</v>
      </c>
      <c r="M387">
        <f>IF(AND(B387&gt;Summary!$E$17,B387&lt;Summary!$E$18),1,0)</f>
        <v>0</v>
      </c>
      <c r="N387">
        <f>IF(M387=1,oneday(G386,G387,K387,L387,Summary!$E$13/2,Data!N386,Data!O386,Summary!$E$15,Summary!$E$14,Summary!$E$16,1),0)</f>
        <v>0</v>
      </c>
      <c r="O387" s="31">
        <f>IF(M387=1,oneday(G386,G387,K387,L387,Summary!$E$13/2,Data!N386,Data!O386,Summary!$E$15,Summary!$E$14,Summary!$E$16,2),0)</f>
        <v>0</v>
      </c>
      <c r="P387" s="31">
        <f t="shared" si="17"/>
        <v>0</v>
      </c>
      <c r="Q387" s="31">
        <f>IF(M387=1,oneday(G386,G387,K387,L387,Summary!$E$13/2,Data!N386,Data!O386,Summary!$E$15,Summary!$E$14,Summary!$E$16,3),0)</f>
        <v>0</v>
      </c>
    </row>
    <row r="388" spans="1:17" x14ac:dyDescent="0.25">
      <c r="A388" s="32">
        <f>VLOOKUP(B388,'Expiration Dates'!$C$40:$J$272,8)</f>
        <v>30945</v>
      </c>
      <c r="B388" s="1">
        <v>30937</v>
      </c>
      <c r="C388">
        <f t="shared" si="16"/>
        <v>388</v>
      </c>
      <c r="D388" s="27">
        <v>29.399999618530273</v>
      </c>
      <c r="E388" s="28">
        <v>29.520000457763672</v>
      </c>
      <c r="F388" s="28">
        <v>29.25</v>
      </c>
      <c r="G388" s="24">
        <v>29.309999465942383</v>
      </c>
      <c r="H388" s="13">
        <v>29.620000839233398</v>
      </c>
      <c r="I388" s="14">
        <v>29.770000457763672</v>
      </c>
      <c r="J388" s="14">
        <v>29.430000305175781</v>
      </c>
      <c r="K388" s="24">
        <v>29.450000762939453</v>
      </c>
      <c r="L388">
        <f t="shared" si="18"/>
        <v>0</v>
      </c>
      <c r="M388">
        <f>IF(AND(B388&gt;Summary!$E$17,B388&lt;Summary!$E$18),1,0)</f>
        <v>0</v>
      </c>
      <c r="N388">
        <f>IF(M388=1,oneday(G387,G388,K388,L388,Summary!$E$13/2,Data!N387,Data!O387,Summary!$E$15,Summary!$E$14,Summary!$E$16,1),0)</f>
        <v>0</v>
      </c>
      <c r="O388" s="31">
        <f>IF(M388=1,oneday(G387,G388,K388,L388,Summary!$E$13/2,Data!N387,Data!O387,Summary!$E$15,Summary!$E$14,Summary!$E$16,2),0)</f>
        <v>0</v>
      </c>
      <c r="P388" s="31">
        <f t="shared" si="17"/>
        <v>0</v>
      </c>
      <c r="Q388" s="31">
        <f>IF(M388=1,oneday(G387,G388,K388,L388,Summary!$E$13/2,Data!N387,Data!O387,Summary!$E$15,Summary!$E$14,Summary!$E$16,3),0)</f>
        <v>0</v>
      </c>
    </row>
    <row r="389" spans="1:17" x14ac:dyDescent="0.25">
      <c r="A389" s="32">
        <f>VLOOKUP(B389,'Expiration Dates'!$C$40:$J$272,8)</f>
        <v>30945</v>
      </c>
      <c r="B389" s="1">
        <v>30938</v>
      </c>
      <c r="C389">
        <f t="shared" si="16"/>
        <v>389</v>
      </c>
      <c r="D389" s="27">
        <v>29.309999465942383</v>
      </c>
      <c r="E389" s="28">
        <v>29.459999084472656</v>
      </c>
      <c r="F389" s="28">
        <v>29.309999465942383</v>
      </c>
      <c r="G389" s="24">
        <v>29.350000381469727</v>
      </c>
      <c r="H389" s="13">
        <v>29.549999237060547</v>
      </c>
      <c r="I389" s="14">
        <v>29.680000305175781</v>
      </c>
      <c r="J389" s="14">
        <v>29.5</v>
      </c>
      <c r="K389" s="24">
        <v>29.520000457763672</v>
      </c>
      <c r="L389">
        <f t="shared" si="18"/>
        <v>0</v>
      </c>
      <c r="M389">
        <f>IF(AND(B389&gt;Summary!$E$17,B389&lt;Summary!$E$18),1,0)</f>
        <v>0</v>
      </c>
      <c r="N389">
        <f>IF(M389=1,oneday(G388,G389,K389,L389,Summary!$E$13/2,Data!N388,Data!O388,Summary!$E$15,Summary!$E$14,Summary!$E$16,1),0)</f>
        <v>0</v>
      </c>
      <c r="O389" s="31">
        <f>IF(M389=1,oneday(G388,G389,K389,L389,Summary!$E$13/2,Data!N388,Data!O388,Summary!$E$15,Summary!$E$14,Summary!$E$16,2),0)</f>
        <v>0</v>
      </c>
      <c r="P389" s="31">
        <f t="shared" si="17"/>
        <v>0</v>
      </c>
      <c r="Q389" s="31">
        <f>IF(M389=1,oneday(G388,G389,K389,L389,Summary!$E$13/2,Data!N388,Data!O388,Summary!$E$15,Summary!$E$14,Summary!$E$16,3),0)</f>
        <v>0</v>
      </c>
    </row>
    <row r="390" spans="1:17" x14ac:dyDescent="0.25">
      <c r="A390" s="32">
        <f>VLOOKUP(B390,'Expiration Dates'!$C$40:$J$272,8)</f>
        <v>30945</v>
      </c>
      <c r="B390" s="1">
        <v>30939</v>
      </c>
      <c r="C390">
        <f t="shared" si="16"/>
        <v>390</v>
      </c>
      <c r="D390" s="27">
        <v>29.299999237060547</v>
      </c>
      <c r="E390" s="28">
        <v>29.409999847412109</v>
      </c>
      <c r="F390" s="28">
        <v>29.260000228881836</v>
      </c>
      <c r="G390" s="24">
        <v>29.280000686645508</v>
      </c>
      <c r="H390" s="13">
        <v>29.5</v>
      </c>
      <c r="I390" s="14">
        <v>29.579999923706055</v>
      </c>
      <c r="J390" s="14">
        <v>29.459999084472656</v>
      </c>
      <c r="K390" s="24">
        <v>29.469999313354492</v>
      </c>
      <c r="L390">
        <f t="shared" si="18"/>
        <v>0</v>
      </c>
      <c r="M390">
        <f>IF(AND(B390&gt;Summary!$E$17,B390&lt;Summary!$E$18),1,0)</f>
        <v>0</v>
      </c>
      <c r="N390">
        <f>IF(M390=1,oneday(G389,G390,K390,L390,Summary!$E$13/2,Data!N389,Data!O389,Summary!$E$15,Summary!$E$14,Summary!$E$16,1),0)</f>
        <v>0</v>
      </c>
      <c r="O390" s="31">
        <f>IF(M390=1,oneday(G389,G390,K390,L390,Summary!$E$13/2,Data!N389,Data!O389,Summary!$E$15,Summary!$E$14,Summary!$E$16,2),0)</f>
        <v>0</v>
      </c>
      <c r="P390" s="31">
        <f t="shared" si="17"/>
        <v>0</v>
      </c>
      <c r="Q390" s="31">
        <f>IF(M390=1,oneday(G389,G390,K390,L390,Summary!$E$13/2,Data!N389,Data!O389,Summary!$E$15,Summary!$E$14,Summary!$E$16,3),0)</f>
        <v>0</v>
      </c>
    </row>
    <row r="391" spans="1:17" x14ac:dyDescent="0.25">
      <c r="A391" s="32">
        <f>VLOOKUP(B391,'Expiration Dates'!$C$40:$J$272,8)</f>
        <v>30945</v>
      </c>
      <c r="B391" s="1">
        <v>30942</v>
      </c>
      <c r="C391">
        <f t="shared" si="16"/>
        <v>391</v>
      </c>
      <c r="D391" s="27">
        <v>29.239999771118164</v>
      </c>
      <c r="E391" s="28">
        <v>29.370000839233398</v>
      </c>
      <c r="F391" s="28">
        <v>29.159999847412109</v>
      </c>
      <c r="G391" s="24">
        <v>29.200000762939453</v>
      </c>
      <c r="H391" s="13">
        <v>29.450000762939453</v>
      </c>
      <c r="I391" s="14">
        <v>29.610000610351563</v>
      </c>
      <c r="J391" s="14">
        <v>29.280000686645508</v>
      </c>
      <c r="K391" s="24">
        <v>29.340000152587891</v>
      </c>
      <c r="L391">
        <f t="shared" si="18"/>
        <v>0</v>
      </c>
      <c r="M391">
        <f>IF(AND(B391&gt;Summary!$E$17,B391&lt;Summary!$E$18),1,0)</f>
        <v>0</v>
      </c>
      <c r="N391">
        <f>IF(M391=1,oneday(G390,G391,K391,L391,Summary!$E$13/2,Data!N390,Data!O390,Summary!$E$15,Summary!$E$14,Summary!$E$16,1),0)</f>
        <v>0</v>
      </c>
      <c r="O391" s="31">
        <f>IF(M391=1,oneday(G390,G391,K391,L391,Summary!$E$13/2,Data!N390,Data!O390,Summary!$E$15,Summary!$E$14,Summary!$E$16,2),0)</f>
        <v>0</v>
      </c>
      <c r="P391" s="31">
        <f t="shared" si="17"/>
        <v>0</v>
      </c>
      <c r="Q391" s="31">
        <f>IF(M391=1,oneday(G390,G391,K391,L391,Summary!$E$13/2,Data!N390,Data!O390,Summary!$E$15,Summary!$E$14,Summary!$E$16,3),0)</f>
        <v>0</v>
      </c>
    </row>
    <row r="392" spans="1:17" x14ac:dyDescent="0.25">
      <c r="A392" s="32">
        <f>VLOOKUP(B392,'Expiration Dates'!$C$40:$J$272,8)</f>
        <v>30945</v>
      </c>
      <c r="B392" s="1">
        <v>30943</v>
      </c>
      <c r="C392">
        <f t="shared" si="16"/>
        <v>392</v>
      </c>
      <c r="D392" s="27">
        <v>29.229999542236328</v>
      </c>
      <c r="E392" s="28">
        <v>29.25</v>
      </c>
      <c r="F392" s="28">
        <v>29.170000076293945</v>
      </c>
      <c r="G392" s="24">
        <v>29.239999771118164</v>
      </c>
      <c r="H392" s="13">
        <v>29.350000381469727</v>
      </c>
      <c r="I392" s="14">
        <v>29.489999771118164</v>
      </c>
      <c r="J392" s="14">
        <v>29.340000152587891</v>
      </c>
      <c r="K392" s="24">
        <v>29.469999313354492</v>
      </c>
      <c r="L392">
        <f t="shared" si="18"/>
        <v>0</v>
      </c>
      <c r="M392">
        <f>IF(AND(B392&gt;Summary!$E$17,B392&lt;Summary!$E$18),1,0)</f>
        <v>0</v>
      </c>
      <c r="N392">
        <f>IF(M392=1,oneday(G391,G392,K392,L392,Summary!$E$13/2,Data!N391,Data!O391,Summary!$E$15,Summary!$E$14,Summary!$E$16,1),0)</f>
        <v>0</v>
      </c>
      <c r="O392" s="31">
        <f>IF(M392=1,oneday(G391,G392,K392,L392,Summary!$E$13/2,Data!N391,Data!O391,Summary!$E$15,Summary!$E$14,Summary!$E$16,2),0)</f>
        <v>0</v>
      </c>
      <c r="P392" s="31">
        <f t="shared" si="17"/>
        <v>0</v>
      </c>
      <c r="Q392" s="31">
        <f>IF(M392=1,oneday(G391,G392,K392,L392,Summary!$E$13/2,Data!N391,Data!O391,Summary!$E$15,Summary!$E$14,Summary!$E$16,3),0)</f>
        <v>0</v>
      </c>
    </row>
    <row r="393" spans="1:17" x14ac:dyDescent="0.25">
      <c r="A393" s="32">
        <f>VLOOKUP(B393,'Expiration Dates'!$C$40:$J$272,8)</f>
        <v>30945</v>
      </c>
      <c r="B393" s="1">
        <v>30944</v>
      </c>
      <c r="C393">
        <f t="shared" si="16"/>
        <v>393</v>
      </c>
      <c r="D393" s="27">
        <v>29.799999237060547</v>
      </c>
      <c r="E393" s="28">
        <v>29.850000381469727</v>
      </c>
      <c r="F393" s="28">
        <v>29.600000381469727</v>
      </c>
      <c r="G393" s="24">
        <v>29.620000839233398</v>
      </c>
      <c r="H393" s="13">
        <v>29.860000610351563</v>
      </c>
      <c r="I393" s="14">
        <v>29.950000762939453</v>
      </c>
      <c r="J393" s="14">
        <v>29.780000686645508</v>
      </c>
      <c r="K393" s="24">
        <v>29.819999694824219</v>
      </c>
      <c r="L393">
        <f t="shared" si="18"/>
        <v>0</v>
      </c>
      <c r="M393">
        <f>IF(AND(B393&gt;Summary!$E$17,B393&lt;Summary!$E$18),1,0)</f>
        <v>0</v>
      </c>
      <c r="N393">
        <f>IF(M393=1,oneday(G392,G393,K393,L393,Summary!$E$13/2,Data!N392,Data!O392,Summary!$E$15,Summary!$E$14,Summary!$E$16,1),0)</f>
        <v>0</v>
      </c>
      <c r="O393" s="31">
        <f>IF(M393=1,oneday(G392,G393,K393,L393,Summary!$E$13/2,Data!N392,Data!O392,Summary!$E$15,Summary!$E$14,Summary!$E$16,2),0)</f>
        <v>0</v>
      </c>
      <c r="P393" s="31">
        <f t="shared" si="17"/>
        <v>0</v>
      </c>
      <c r="Q393" s="31">
        <f>IF(M393=1,oneday(G392,G393,K393,L393,Summary!$E$13/2,Data!N392,Data!O392,Summary!$E$15,Summary!$E$14,Summary!$E$16,3),0)</f>
        <v>0</v>
      </c>
    </row>
    <row r="394" spans="1:17" x14ac:dyDescent="0.25">
      <c r="A394" s="32">
        <f>VLOOKUP(B394,'Expiration Dates'!$C$40:$J$272,8)</f>
        <v>30945</v>
      </c>
      <c r="B394" s="1">
        <v>30945</v>
      </c>
      <c r="C394">
        <f t="shared" si="16"/>
        <v>394</v>
      </c>
      <c r="D394" s="27">
        <v>29.629999160766602</v>
      </c>
      <c r="E394" s="28">
        <v>29.649999618530273</v>
      </c>
      <c r="F394" s="28">
        <v>29.549999237060547</v>
      </c>
      <c r="G394" s="24">
        <v>29.579999923706055</v>
      </c>
      <c r="H394" s="13">
        <v>29.829999923706055</v>
      </c>
      <c r="I394" s="14">
        <v>29.850000381469727</v>
      </c>
      <c r="J394" s="14">
        <v>29.719999313354492</v>
      </c>
      <c r="K394" s="24">
        <v>29.75</v>
      </c>
      <c r="L394">
        <f t="shared" si="18"/>
        <v>1</v>
      </c>
      <c r="M394">
        <f>IF(AND(B394&gt;Summary!$E$17,B394&lt;Summary!$E$18),1,0)</f>
        <v>0</v>
      </c>
      <c r="N394">
        <f>IF(M394=1,oneday(G393,G394,K394,L394,Summary!$E$13/2,Data!N393,Data!O393,Summary!$E$15,Summary!$E$14,Summary!$E$16,1),0)</f>
        <v>0</v>
      </c>
      <c r="O394" s="31">
        <f>IF(M394=1,oneday(G393,G394,K394,L394,Summary!$E$13/2,Data!N393,Data!O393,Summary!$E$15,Summary!$E$14,Summary!$E$16,2),0)</f>
        <v>0</v>
      </c>
      <c r="P394" s="31">
        <f t="shared" si="17"/>
        <v>0</v>
      </c>
      <c r="Q394" s="31">
        <f>IF(M394=1,oneday(G393,G394,K394,L394,Summary!$E$13/2,Data!N393,Data!O393,Summary!$E$15,Summary!$E$14,Summary!$E$16,3),0)</f>
        <v>0</v>
      </c>
    </row>
    <row r="395" spans="1:17" x14ac:dyDescent="0.25">
      <c r="A395" s="32">
        <f>VLOOKUP(B395,'Expiration Dates'!$C$40:$J$272,8)</f>
        <v>30945</v>
      </c>
      <c r="B395" s="1">
        <v>30946</v>
      </c>
      <c r="C395">
        <f t="shared" si="16"/>
        <v>395</v>
      </c>
      <c r="D395" s="27">
        <v>29.530000686645508</v>
      </c>
      <c r="E395" s="28">
        <v>29.569999694824219</v>
      </c>
      <c r="F395" s="28">
        <v>29.430000305175781</v>
      </c>
      <c r="G395" s="24">
        <v>29.469999313354492</v>
      </c>
      <c r="H395" s="13">
        <v>29.690000534057617</v>
      </c>
      <c r="I395" s="14">
        <v>29.760000228881836</v>
      </c>
      <c r="J395" s="14">
        <v>29.629999160766602</v>
      </c>
      <c r="K395" s="24">
        <v>29.659999847412109</v>
      </c>
      <c r="L395">
        <f t="shared" si="18"/>
        <v>0</v>
      </c>
      <c r="M395">
        <f>IF(AND(B395&gt;Summary!$E$17,B395&lt;Summary!$E$18),1,0)</f>
        <v>0</v>
      </c>
      <c r="N395">
        <f>IF(M395=1,oneday(G394,G395,K395,L395,Summary!$E$13/2,Data!N394,Data!O394,Summary!$E$15,Summary!$E$14,Summary!$E$16,1),0)</f>
        <v>0</v>
      </c>
      <c r="O395" s="31">
        <f>IF(M395=1,oneday(G394,G395,K395,L395,Summary!$E$13/2,Data!N394,Data!O394,Summary!$E$15,Summary!$E$14,Summary!$E$16,2),0)</f>
        <v>0</v>
      </c>
      <c r="P395" s="31">
        <f t="shared" si="17"/>
        <v>0</v>
      </c>
      <c r="Q395" s="31">
        <f>IF(M395=1,oneday(G394,G395,K395,L395,Summary!$E$13/2,Data!N394,Data!O394,Summary!$E$15,Summary!$E$14,Summary!$E$16,3),0)</f>
        <v>0</v>
      </c>
    </row>
    <row r="396" spans="1:17" x14ac:dyDescent="0.25">
      <c r="A396" s="32">
        <f>VLOOKUP(B396,'Expiration Dates'!$C$40:$J$272,8)</f>
        <v>30945</v>
      </c>
      <c r="B396" s="1">
        <v>30949</v>
      </c>
      <c r="C396">
        <f t="shared" si="16"/>
        <v>396</v>
      </c>
      <c r="D396" s="27">
        <v>29.530000686645508</v>
      </c>
      <c r="E396" s="28">
        <v>29.569999694824219</v>
      </c>
      <c r="F396" s="28">
        <v>29.479999542236328</v>
      </c>
      <c r="G396" s="24">
        <v>29.479999542236328</v>
      </c>
      <c r="H396" s="13">
        <v>29.719999313354492</v>
      </c>
      <c r="I396" s="14">
        <v>29.75</v>
      </c>
      <c r="J396" s="14">
        <v>29.670000076293945</v>
      </c>
      <c r="K396" s="24">
        <v>29.680000305175781</v>
      </c>
      <c r="L396">
        <f t="shared" si="18"/>
        <v>0</v>
      </c>
      <c r="M396">
        <f>IF(AND(B396&gt;Summary!$E$17,B396&lt;Summary!$E$18),1,0)</f>
        <v>0</v>
      </c>
      <c r="N396">
        <f>IF(M396=1,oneday(G395,G396,K396,L396,Summary!$E$13/2,Data!N395,Data!O395,Summary!$E$15,Summary!$E$14,Summary!$E$16,1),0)</f>
        <v>0</v>
      </c>
      <c r="O396" s="31">
        <f>IF(M396=1,oneday(G395,G396,K396,L396,Summary!$E$13/2,Data!N395,Data!O395,Summary!$E$15,Summary!$E$14,Summary!$E$16,2),0)</f>
        <v>0</v>
      </c>
      <c r="P396" s="31">
        <f t="shared" si="17"/>
        <v>0</v>
      </c>
      <c r="Q396" s="31">
        <f>IF(M396=1,oneday(G395,G396,K396,L396,Summary!$E$13/2,Data!N395,Data!O395,Summary!$E$15,Summary!$E$14,Summary!$E$16,3),0)</f>
        <v>0</v>
      </c>
    </row>
    <row r="397" spans="1:17" x14ac:dyDescent="0.25">
      <c r="A397" s="32">
        <f>VLOOKUP(B397,'Expiration Dates'!$C$40:$J$272,8)</f>
        <v>30945</v>
      </c>
      <c r="B397" s="1">
        <v>30950</v>
      </c>
      <c r="C397">
        <f t="shared" si="16"/>
        <v>397</v>
      </c>
      <c r="D397" s="27">
        <v>29.479999542236328</v>
      </c>
      <c r="E397" s="28">
        <v>29.620000839233398</v>
      </c>
      <c r="F397" s="28">
        <v>29.469999313354492</v>
      </c>
      <c r="G397" s="24">
        <v>29.549999237060547</v>
      </c>
      <c r="H397" s="13">
        <v>29.690000534057617</v>
      </c>
      <c r="I397" s="14">
        <v>29.840000152587891</v>
      </c>
      <c r="J397" s="14">
        <v>29.680000305175781</v>
      </c>
      <c r="K397" s="24">
        <v>29.760000228881836</v>
      </c>
      <c r="L397">
        <f t="shared" si="18"/>
        <v>0</v>
      </c>
      <c r="M397">
        <f>IF(AND(B397&gt;Summary!$E$17,B397&lt;Summary!$E$18),1,0)</f>
        <v>0</v>
      </c>
      <c r="N397">
        <f>IF(M397=1,oneday(G396,G397,K397,L397,Summary!$E$13/2,Data!N396,Data!O396,Summary!$E$15,Summary!$E$14,Summary!$E$16,1),0)</f>
        <v>0</v>
      </c>
      <c r="O397" s="31">
        <f>IF(M397=1,oneday(G396,G397,K397,L397,Summary!$E$13/2,Data!N396,Data!O396,Summary!$E$15,Summary!$E$14,Summary!$E$16,2),0)</f>
        <v>0</v>
      </c>
      <c r="P397" s="31">
        <f t="shared" si="17"/>
        <v>0</v>
      </c>
      <c r="Q397" s="31">
        <f>IF(M397=1,oneday(G396,G397,K397,L397,Summary!$E$13/2,Data!N396,Data!O396,Summary!$E$15,Summary!$E$14,Summary!$E$16,3),0)</f>
        <v>0</v>
      </c>
    </row>
    <row r="398" spans="1:17" x14ac:dyDescent="0.25">
      <c r="A398" s="32">
        <f>VLOOKUP(B398,'Expiration Dates'!$C$40:$J$272,8)</f>
        <v>30945</v>
      </c>
      <c r="B398" s="1">
        <v>30951</v>
      </c>
      <c r="C398">
        <f t="shared" si="16"/>
        <v>398</v>
      </c>
      <c r="D398" s="27">
        <v>29.700000762939453</v>
      </c>
      <c r="E398" s="28">
        <v>29.75</v>
      </c>
      <c r="F398" s="28">
        <v>29.530000686645508</v>
      </c>
      <c r="G398" s="24">
        <v>29.540000915527344</v>
      </c>
      <c r="H398" s="13">
        <v>29.899999618530273</v>
      </c>
      <c r="I398" s="14">
        <v>29.940000534057617</v>
      </c>
      <c r="J398" s="14">
        <v>29.780000686645508</v>
      </c>
      <c r="K398" s="24">
        <v>29.790000915527344</v>
      </c>
      <c r="L398">
        <f t="shared" si="18"/>
        <v>0</v>
      </c>
      <c r="M398">
        <f>IF(AND(B398&gt;Summary!$E$17,B398&lt;Summary!$E$18),1,0)</f>
        <v>0</v>
      </c>
      <c r="N398">
        <f>IF(M398=1,oneday(G397,G398,K398,L398,Summary!$E$13/2,Data!N397,Data!O397,Summary!$E$15,Summary!$E$14,Summary!$E$16,1),0)</f>
        <v>0</v>
      </c>
      <c r="O398" s="31">
        <f>IF(M398=1,oneday(G397,G398,K398,L398,Summary!$E$13/2,Data!N397,Data!O397,Summary!$E$15,Summary!$E$14,Summary!$E$16,2),0)</f>
        <v>0</v>
      </c>
      <c r="P398" s="31">
        <f t="shared" si="17"/>
        <v>0</v>
      </c>
      <c r="Q398" s="31">
        <f>IF(M398=1,oneday(G397,G398,K398,L398,Summary!$E$13/2,Data!N397,Data!O397,Summary!$E$15,Summary!$E$14,Summary!$E$16,3),0)</f>
        <v>0</v>
      </c>
    </row>
    <row r="399" spans="1:17" x14ac:dyDescent="0.25">
      <c r="A399" s="32">
        <f>VLOOKUP(B399,'Expiration Dates'!$C$40:$J$272,8)</f>
        <v>30945</v>
      </c>
      <c r="B399" s="1">
        <v>30952</v>
      </c>
      <c r="C399">
        <f t="shared" ref="C399:C462" si="19">ROW(B399)</f>
        <v>399</v>
      </c>
      <c r="D399" s="27">
        <v>29.569999694824219</v>
      </c>
      <c r="E399" s="28">
        <v>29.649999618530273</v>
      </c>
      <c r="F399" s="28">
        <v>29.479999542236328</v>
      </c>
      <c r="G399" s="24">
        <v>29.579999923706055</v>
      </c>
      <c r="H399" s="13">
        <v>29.809999465942383</v>
      </c>
      <c r="I399" s="14">
        <v>29.860000610351563</v>
      </c>
      <c r="J399" s="14">
        <v>29.700000762939453</v>
      </c>
      <c r="K399" s="24">
        <v>29.780000686645508</v>
      </c>
      <c r="L399">
        <f t="shared" si="18"/>
        <v>0</v>
      </c>
      <c r="M399">
        <f>IF(AND(B399&gt;Summary!$E$17,B399&lt;Summary!$E$18),1,0)</f>
        <v>0</v>
      </c>
      <c r="N399">
        <f>IF(M399=1,oneday(G398,G399,K399,L399,Summary!$E$13/2,Data!N398,Data!O398,Summary!$E$15,Summary!$E$14,Summary!$E$16,1),0)</f>
        <v>0</v>
      </c>
      <c r="O399" s="31">
        <f>IF(M399=1,oneday(G398,G399,K399,L399,Summary!$E$13/2,Data!N398,Data!O398,Summary!$E$15,Summary!$E$14,Summary!$E$16,2),0)</f>
        <v>0</v>
      </c>
      <c r="P399" s="31">
        <f t="shared" si="17"/>
        <v>0</v>
      </c>
      <c r="Q399" s="31">
        <f>IF(M399=1,oneday(G398,G399,K399,L399,Summary!$E$13/2,Data!N398,Data!O398,Summary!$E$15,Summary!$E$14,Summary!$E$16,3),0)</f>
        <v>0</v>
      </c>
    </row>
    <row r="400" spans="1:17" x14ac:dyDescent="0.25">
      <c r="A400" s="32">
        <f>VLOOKUP(B400,'Expiration Dates'!$C$40:$J$272,8)</f>
        <v>30945</v>
      </c>
      <c r="B400" s="1">
        <v>30953</v>
      </c>
      <c r="C400">
        <f t="shared" si="19"/>
        <v>400</v>
      </c>
      <c r="D400" s="27">
        <v>29.629999160766602</v>
      </c>
      <c r="E400" s="28">
        <v>29.680000305175781</v>
      </c>
      <c r="F400" s="28">
        <v>29.569999694824219</v>
      </c>
      <c r="G400" s="24">
        <v>29.659999847412109</v>
      </c>
      <c r="H400" s="13">
        <v>29.780000686645508</v>
      </c>
      <c r="I400" s="14">
        <v>29.899999618530273</v>
      </c>
      <c r="J400" s="14">
        <v>29.770000457763672</v>
      </c>
      <c r="K400" s="24">
        <v>29.889999389648438</v>
      </c>
      <c r="L400">
        <f t="shared" si="18"/>
        <v>0</v>
      </c>
      <c r="M400">
        <f>IF(AND(B400&gt;Summary!$E$17,B400&lt;Summary!$E$18),1,0)</f>
        <v>0</v>
      </c>
      <c r="N400">
        <f>IF(M400=1,oneday(G399,G400,K400,L400,Summary!$E$13/2,Data!N399,Data!O399,Summary!$E$15,Summary!$E$14,Summary!$E$16,1),0)</f>
        <v>0</v>
      </c>
      <c r="O400" s="31">
        <f>IF(M400=1,oneday(G399,G400,K400,L400,Summary!$E$13/2,Data!N399,Data!O399,Summary!$E$15,Summary!$E$14,Summary!$E$16,2),0)</f>
        <v>0</v>
      </c>
      <c r="P400" s="31">
        <f t="shared" ref="P400:P463" si="20">IF(M400=1,O400-O399,0)</f>
        <v>0</v>
      </c>
      <c r="Q400" s="31">
        <f>IF(M400=1,oneday(G399,G400,K400,L400,Summary!$E$13/2,Data!N399,Data!O399,Summary!$E$15,Summary!$E$14,Summary!$E$16,3),0)</f>
        <v>0</v>
      </c>
    </row>
    <row r="401" spans="1:17" x14ac:dyDescent="0.25">
      <c r="A401" s="32">
        <f>VLOOKUP(B401,'Expiration Dates'!$C$40:$J$272,8)</f>
        <v>30977</v>
      </c>
      <c r="B401" s="1">
        <v>30956</v>
      </c>
      <c r="C401">
        <f t="shared" si="19"/>
        <v>401</v>
      </c>
      <c r="D401" s="27">
        <v>29.659999847412109</v>
      </c>
      <c r="E401" s="28">
        <v>29.700000762939453</v>
      </c>
      <c r="F401" s="28">
        <v>29.590000152587891</v>
      </c>
      <c r="G401" s="24">
        <v>29.690000534057617</v>
      </c>
      <c r="H401" s="13">
        <v>29.860000610351563</v>
      </c>
      <c r="I401" s="14">
        <v>29.920000076293945</v>
      </c>
      <c r="J401" s="14">
        <v>29.829999923706055</v>
      </c>
      <c r="K401" s="24">
        <v>29.889999389648438</v>
      </c>
      <c r="L401">
        <f t="shared" si="18"/>
        <v>0</v>
      </c>
      <c r="M401">
        <f>IF(AND(B401&gt;Summary!$E$17,B401&lt;Summary!$E$18),1,0)</f>
        <v>0</v>
      </c>
      <c r="N401">
        <f>IF(M401=1,oneday(G400,G401,K401,L401,Summary!$E$13/2,Data!N400,Data!O400,Summary!$E$15,Summary!$E$14,Summary!$E$16,1),0)</f>
        <v>0</v>
      </c>
      <c r="O401" s="31">
        <f>IF(M401=1,oneday(G400,G401,K401,L401,Summary!$E$13/2,Data!N400,Data!O400,Summary!$E$15,Summary!$E$14,Summary!$E$16,2),0)</f>
        <v>0</v>
      </c>
      <c r="P401" s="31">
        <f t="shared" si="20"/>
        <v>0</v>
      </c>
      <c r="Q401" s="31">
        <f>IF(M401=1,oneday(G400,G401,K401,L401,Summary!$E$13/2,Data!N400,Data!O400,Summary!$E$15,Summary!$E$14,Summary!$E$16,3),0)</f>
        <v>0</v>
      </c>
    </row>
    <row r="402" spans="1:17" x14ac:dyDescent="0.25">
      <c r="A402" s="32">
        <f>VLOOKUP(B402,'Expiration Dates'!$C$40:$J$272,8)</f>
        <v>30977</v>
      </c>
      <c r="B402" s="1">
        <v>30957</v>
      </c>
      <c r="C402">
        <f t="shared" si="19"/>
        <v>402</v>
      </c>
      <c r="D402" s="27">
        <v>29.700000762939453</v>
      </c>
      <c r="E402" s="28">
        <v>29.719999313354492</v>
      </c>
      <c r="F402" s="28">
        <v>29.579999923706055</v>
      </c>
      <c r="G402" s="24">
        <v>29.620000839233398</v>
      </c>
      <c r="H402" s="13">
        <v>29.899999618530273</v>
      </c>
      <c r="I402" s="14">
        <v>29.920000076293945</v>
      </c>
      <c r="J402" s="14">
        <v>29.780000686645508</v>
      </c>
      <c r="K402" s="24">
        <v>29.819999694824219</v>
      </c>
      <c r="L402">
        <f t="shared" si="18"/>
        <v>0</v>
      </c>
      <c r="M402">
        <f>IF(AND(B402&gt;Summary!$E$17,B402&lt;Summary!$E$18),1,0)</f>
        <v>0</v>
      </c>
      <c r="N402">
        <f>IF(M402=1,oneday(G401,G402,K402,L402,Summary!$E$13/2,Data!N401,Data!O401,Summary!$E$15,Summary!$E$14,Summary!$E$16,1),0)</f>
        <v>0</v>
      </c>
      <c r="O402" s="31">
        <f>IF(M402=1,oneday(G401,G402,K402,L402,Summary!$E$13/2,Data!N401,Data!O401,Summary!$E$15,Summary!$E$14,Summary!$E$16,2),0)</f>
        <v>0</v>
      </c>
      <c r="P402" s="31">
        <f t="shared" si="20"/>
        <v>0</v>
      </c>
      <c r="Q402" s="31">
        <f>IF(M402=1,oneday(G401,G402,K402,L402,Summary!$E$13/2,Data!N401,Data!O401,Summary!$E$15,Summary!$E$14,Summary!$E$16,3),0)</f>
        <v>0</v>
      </c>
    </row>
    <row r="403" spans="1:17" x14ac:dyDescent="0.25">
      <c r="A403" s="32">
        <f>VLOOKUP(B403,'Expiration Dates'!$C$40:$J$272,8)</f>
        <v>30977</v>
      </c>
      <c r="B403" s="1">
        <v>30958</v>
      </c>
      <c r="C403">
        <f t="shared" si="19"/>
        <v>403</v>
      </c>
      <c r="D403" s="27">
        <v>29.569999694824219</v>
      </c>
      <c r="E403" s="28">
        <v>29.600000381469727</v>
      </c>
      <c r="F403" s="28">
        <v>29.489999771118164</v>
      </c>
      <c r="G403" s="24">
        <v>29.540000915527344</v>
      </c>
      <c r="H403" s="13">
        <v>29.790000915527344</v>
      </c>
      <c r="I403" s="14">
        <v>29.790000915527344</v>
      </c>
      <c r="J403" s="14">
        <v>29.629999160766602</v>
      </c>
      <c r="K403" s="24">
        <v>29.690000534057617</v>
      </c>
      <c r="L403">
        <f t="shared" si="18"/>
        <v>0</v>
      </c>
      <c r="M403">
        <f>IF(AND(B403&gt;Summary!$E$17,B403&lt;Summary!$E$18),1,0)</f>
        <v>0</v>
      </c>
      <c r="N403">
        <f>IF(M403=1,oneday(G402,G403,K403,L403,Summary!$E$13/2,Data!N402,Data!O402,Summary!$E$15,Summary!$E$14,Summary!$E$16,1),0)</f>
        <v>0</v>
      </c>
      <c r="O403" s="31">
        <f>IF(M403=1,oneday(G402,G403,K403,L403,Summary!$E$13/2,Data!N402,Data!O402,Summary!$E$15,Summary!$E$14,Summary!$E$16,2),0)</f>
        <v>0</v>
      </c>
      <c r="P403" s="31">
        <f t="shared" si="20"/>
        <v>0</v>
      </c>
      <c r="Q403" s="31">
        <f>IF(M403=1,oneday(G402,G403,K403,L403,Summary!$E$13/2,Data!N402,Data!O402,Summary!$E$15,Summary!$E$14,Summary!$E$16,3),0)</f>
        <v>0</v>
      </c>
    </row>
    <row r="404" spans="1:17" x14ac:dyDescent="0.25">
      <c r="A404" s="32">
        <f>VLOOKUP(B404,'Expiration Dates'!$C$40:$J$272,8)</f>
        <v>30977</v>
      </c>
      <c r="B404" s="1">
        <v>30959</v>
      </c>
      <c r="C404">
        <f t="shared" si="19"/>
        <v>404</v>
      </c>
      <c r="D404" s="27">
        <v>29.440000534057617</v>
      </c>
      <c r="E404" s="28">
        <v>29.520000457763672</v>
      </c>
      <c r="F404" s="28">
        <v>29.379999160766602</v>
      </c>
      <c r="G404" s="24">
        <v>29.469999313354492</v>
      </c>
      <c r="H404" s="13">
        <v>29.579999923706055</v>
      </c>
      <c r="I404" s="14">
        <v>29.690000534057617</v>
      </c>
      <c r="J404" s="14">
        <v>29.530000686645508</v>
      </c>
      <c r="K404" s="24">
        <v>29.610000610351563</v>
      </c>
      <c r="L404">
        <f t="shared" si="18"/>
        <v>0</v>
      </c>
      <c r="M404">
        <f>IF(AND(B404&gt;Summary!$E$17,B404&lt;Summary!$E$18),1,0)</f>
        <v>0</v>
      </c>
      <c r="N404">
        <f>IF(M404=1,oneday(G403,G404,K404,L404,Summary!$E$13/2,Data!N403,Data!O403,Summary!$E$15,Summary!$E$14,Summary!$E$16,1),0)</f>
        <v>0</v>
      </c>
      <c r="O404" s="31">
        <f>IF(M404=1,oneday(G403,G404,K404,L404,Summary!$E$13/2,Data!N403,Data!O403,Summary!$E$15,Summary!$E$14,Summary!$E$16,2),0)</f>
        <v>0</v>
      </c>
      <c r="P404" s="31">
        <f t="shared" si="20"/>
        <v>0</v>
      </c>
      <c r="Q404" s="31">
        <f>IF(M404=1,oneday(G403,G404,K404,L404,Summary!$E$13/2,Data!N403,Data!O403,Summary!$E$15,Summary!$E$14,Summary!$E$16,3),0)</f>
        <v>0</v>
      </c>
    </row>
    <row r="405" spans="1:17" x14ac:dyDescent="0.25">
      <c r="A405" s="32">
        <f>VLOOKUP(B405,'Expiration Dates'!$C$40:$J$272,8)</f>
        <v>30977</v>
      </c>
      <c r="B405" s="1">
        <v>30960</v>
      </c>
      <c r="C405">
        <f t="shared" si="19"/>
        <v>405</v>
      </c>
      <c r="D405" s="27">
        <v>29.530000686645508</v>
      </c>
      <c r="E405" s="28">
        <v>29.530000686645508</v>
      </c>
      <c r="F405" s="28">
        <v>29.389999389648438</v>
      </c>
      <c r="G405" s="24">
        <v>29.399999618530273</v>
      </c>
      <c r="H405" s="13">
        <v>29.610000610351563</v>
      </c>
      <c r="I405" s="14">
        <v>29.690000534057617</v>
      </c>
      <c r="J405" s="14">
        <v>29.5</v>
      </c>
      <c r="K405" s="24">
        <v>29.510000228881836</v>
      </c>
      <c r="L405">
        <f t="shared" si="18"/>
        <v>0</v>
      </c>
      <c r="M405">
        <f>IF(AND(B405&gt;Summary!$E$17,B405&lt;Summary!$E$18),1,0)</f>
        <v>0</v>
      </c>
      <c r="N405">
        <f>IF(M405=1,oneday(G404,G405,K405,L405,Summary!$E$13/2,Data!N404,Data!O404,Summary!$E$15,Summary!$E$14,Summary!$E$16,1),0)</f>
        <v>0</v>
      </c>
      <c r="O405" s="31">
        <f>IF(M405=1,oneday(G404,G405,K405,L405,Summary!$E$13/2,Data!N404,Data!O404,Summary!$E$15,Summary!$E$14,Summary!$E$16,2),0)</f>
        <v>0</v>
      </c>
      <c r="P405" s="31">
        <f t="shared" si="20"/>
        <v>0</v>
      </c>
      <c r="Q405" s="31">
        <f>IF(M405=1,oneday(G404,G405,K405,L405,Summary!$E$13/2,Data!N404,Data!O404,Summary!$E$15,Summary!$E$14,Summary!$E$16,3),0)</f>
        <v>0</v>
      </c>
    </row>
    <row r="406" spans="1:17" x14ac:dyDescent="0.25">
      <c r="A406" s="32">
        <f>VLOOKUP(B406,'Expiration Dates'!$C$40:$J$272,8)</f>
        <v>30977</v>
      </c>
      <c r="B406" s="1">
        <v>30963</v>
      </c>
      <c r="C406">
        <f t="shared" si="19"/>
        <v>406</v>
      </c>
      <c r="D406" s="27">
        <v>29.360000610351563</v>
      </c>
      <c r="E406" s="28">
        <v>29.430000305175781</v>
      </c>
      <c r="F406" s="28">
        <v>29.25</v>
      </c>
      <c r="G406" s="24">
        <v>29.370000839233398</v>
      </c>
      <c r="H406" s="13">
        <v>29.459999084472656</v>
      </c>
      <c r="I406" s="14">
        <v>29.540000915527344</v>
      </c>
      <c r="J406" s="14">
        <v>29.319999694824219</v>
      </c>
      <c r="K406" s="24">
        <v>29.510000228881836</v>
      </c>
      <c r="L406">
        <f t="shared" si="18"/>
        <v>0</v>
      </c>
      <c r="M406">
        <f>IF(AND(B406&gt;Summary!$E$17,B406&lt;Summary!$E$18),1,0)</f>
        <v>0</v>
      </c>
      <c r="N406">
        <f>IF(M406=1,oneday(G405,G406,K406,L406,Summary!$E$13/2,Data!N405,Data!O405,Summary!$E$15,Summary!$E$14,Summary!$E$16,1),0)</f>
        <v>0</v>
      </c>
      <c r="O406" s="31">
        <f>IF(M406=1,oneday(G405,G406,K406,L406,Summary!$E$13/2,Data!N405,Data!O405,Summary!$E$15,Summary!$E$14,Summary!$E$16,2),0)</f>
        <v>0</v>
      </c>
      <c r="P406" s="31">
        <f t="shared" si="20"/>
        <v>0</v>
      </c>
      <c r="Q406" s="31">
        <f>IF(M406=1,oneday(G405,G406,K406,L406,Summary!$E$13/2,Data!N405,Data!O405,Summary!$E$15,Summary!$E$14,Summary!$E$16,3),0)</f>
        <v>0</v>
      </c>
    </row>
    <row r="407" spans="1:17" x14ac:dyDescent="0.25">
      <c r="A407" s="32">
        <f>VLOOKUP(B407,'Expiration Dates'!$C$40:$J$272,8)</f>
        <v>30977</v>
      </c>
      <c r="B407" s="1">
        <v>30964</v>
      </c>
      <c r="C407">
        <f t="shared" si="19"/>
        <v>407</v>
      </c>
      <c r="D407" s="27">
        <v>29.260000228881836</v>
      </c>
      <c r="E407" s="28">
        <v>29.530000686645508</v>
      </c>
      <c r="F407" s="28">
        <v>29.260000228881836</v>
      </c>
      <c r="G407" s="24">
        <v>29.450000762939453</v>
      </c>
      <c r="H407" s="13">
        <v>29.420000076293945</v>
      </c>
      <c r="I407" s="14">
        <v>29.659999847412109</v>
      </c>
      <c r="J407" s="14">
        <v>29.420000076293945</v>
      </c>
      <c r="K407" s="24">
        <v>29.610000610351563</v>
      </c>
      <c r="L407">
        <f t="shared" si="18"/>
        <v>0</v>
      </c>
      <c r="M407">
        <f>IF(AND(B407&gt;Summary!$E$17,B407&lt;Summary!$E$18),1,0)</f>
        <v>0</v>
      </c>
      <c r="N407">
        <f>IF(M407=1,oneday(G406,G407,K407,L407,Summary!$E$13/2,Data!N406,Data!O406,Summary!$E$15,Summary!$E$14,Summary!$E$16,1),0)</f>
        <v>0</v>
      </c>
      <c r="O407" s="31">
        <f>IF(M407=1,oneday(G406,G407,K407,L407,Summary!$E$13/2,Data!N406,Data!O406,Summary!$E$15,Summary!$E$14,Summary!$E$16,2),0)</f>
        <v>0</v>
      </c>
      <c r="P407" s="31">
        <f t="shared" si="20"/>
        <v>0</v>
      </c>
      <c r="Q407" s="31">
        <f>IF(M407=1,oneday(G406,G407,K407,L407,Summary!$E$13/2,Data!N406,Data!O406,Summary!$E$15,Summary!$E$14,Summary!$E$16,3),0)</f>
        <v>0</v>
      </c>
    </row>
    <row r="408" spans="1:17" x14ac:dyDescent="0.25">
      <c r="A408" s="32">
        <f>VLOOKUP(B408,'Expiration Dates'!$C$40:$J$272,8)</f>
        <v>30977</v>
      </c>
      <c r="B408" s="1">
        <v>30965</v>
      </c>
      <c r="C408">
        <f t="shared" si="19"/>
        <v>408</v>
      </c>
      <c r="D408" s="27">
        <v>29.450000762939453</v>
      </c>
      <c r="E408" s="28">
        <v>29.479999542236328</v>
      </c>
      <c r="F408" s="28">
        <v>29.290000915527344</v>
      </c>
      <c r="G408" s="24">
        <v>29.329999923706055</v>
      </c>
      <c r="H408" s="13">
        <v>29.620000839233398</v>
      </c>
      <c r="I408" s="14">
        <v>29.620000839233398</v>
      </c>
      <c r="J408" s="14">
        <v>29.399999618530273</v>
      </c>
      <c r="K408" s="24">
        <v>29.479999542236328</v>
      </c>
      <c r="L408">
        <f t="shared" si="18"/>
        <v>0</v>
      </c>
      <c r="M408">
        <f>IF(AND(B408&gt;Summary!$E$17,B408&lt;Summary!$E$18),1,0)</f>
        <v>0</v>
      </c>
      <c r="N408">
        <f>IF(M408=1,oneday(G407,G408,K408,L408,Summary!$E$13/2,Data!N407,Data!O407,Summary!$E$15,Summary!$E$14,Summary!$E$16,1),0)</f>
        <v>0</v>
      </c>
      <c r="O408" s="31">
        <f>IF(M408=1,oneday(G407,G408,K408,L408,Summary!$E$13/2,Data!N407,Data!O407,Summary!$E$15,Summary!$E$14,Summary!$E$16,2),0)</f>
        <v>0</v>
      </c>
      <c r="P408" s="31">
        <f t="shared" si="20"/>
        <v>0</v>
      </c>
      <c r="Q408" s="31">
        <f>IF(M408=1,oneday(G407,G408,K408,L408,Summary!$E$13/2,Data!N407,Data!O407,Summary!$E$15,Summary!$E$14,Summary!$E$16,3),0)</f>
        <v>0</v>
      </c>
    </row>
    <row r="409" spans="1:17" x14ac:dyDescent="0.25">
      <c r="A409" s="32">
        <f>VLOOKUP(B409,'Expiration Dates'!$C$40:$J$272,8)</f>
        <v>30977</v>
      </c>
      <c r="B409" s="1">
        <v>30966</v>
      </c>
      <c r="C409">
        <f t="shared" si="19"/>
        <v>409</v>
      </c>
      <c r="D409" s="27">
        <v>29.329999923706055</v>
      </c>
      <c r="E409" s="28">
        <v>29.370000839233398</v>
      </c>
      <c r="F409" s="28">
        <v>29.260000228881836</v>
      </c>
      <c r="G409" s="24">
        <v>29.280000686645508</v>
      </c>
      <c r="H409" s="13">
        <v>29.459999084472656</v>
      </c>
      <c r="I409" s="14">
        <v>29.540000915527344</v>
      </c>
      <c r="J409" s="14">
        <v>29.399999618530273</v>
      </c>
      <c r="K409" s="24">
        <v>29.450000762939453</v>
      </c>
      <c r="L409">
        <f t="shared" si="18"/>
        <v>0</v>
      </c>
      <c r="M409">
        <f>IF(AND(B409&gt;Summary!$E$17,B409&lt;Summary!$E$18),1,0)</f>
        <v>0</v>
      </c>
      <c r="N409">
        <f>IF(M409=1,oneday(G408,G409,K409,L409,Summary!$E$13/2,Data!N408,Data!O408,Summary!$E$15,Summary!$E$14,Summary!$E$16,1),0)</f>
        <v>0</v>
      </c>
      <c r="O409" s="31">
        <f>IF(M409=1,oneday(G408,G409,K409,L409,Summary!$E$13/2,Data!N408,Data!O408,Summary!$E$15,Summary!$E$14,Summary!$E$16,2),0)</f>
        <v>0</v>
      </c>
      <c r="P409" s="31">
        <f t="shared" si="20"/>
        <v>0</v>
      </c>
      <c r="Q409" s="31">
        <f>IF(M409=1,oneday(G408,G409,K409,L409,Summary!$E$13/2,Data!N408,Data!O408,Summary!$E$15,Summary!$E$14,Summary!$E$16,3),0)</f>
        <v>0</v>
      </c>
    </row>
    <row r="410" spans="1:17" x14ac:dyDescent="0.25">
      <c r="A410" s="32">
        <f>VLOOKUP(B410,'Expiration Dates'!$C$40:$J$272,8)</f>
        <v>30977</v>
      </c>
      <c r="B410" s="1">
        <v>30967</v>
      </c>
      <c r="C410">
        <f t="shared" si="19"/>
        <v>410</v>
      </c>
      <c r="D410" s="27">
        <v>29.200000762939453</v>
      </c>
      <c r="E410" s="28">
        <v>29.209999084472656</v>
      </c>
      <c r="F410" s="28">
        <v>29.020000457763672</v>
      </c>
      <c r="G410" s="24">
        <v>29.059999465942383</v>
      </c>
      <c r="H410" s="13">
        <v>29.360000610351563</v>
      </c>
      <c r="I410" s="14">
        <v>29.379999160766602</v>
      </c>
      <c r="J410" s="14">
        <v>29.149999618530273</v>
      </c>
      <c r="K410" s="24">
        <v>29.219999313354492</v>
      </c>
      <c r="L410">
        <f t="shared" si="18"/>
        <v>0</v>
      </c>
      <c r="M410">
        <f>IF(AND(B410&gt;Summary!$E$17,B410&lt;Summary!$E$18),1,0)</f>
        <v>0</v>
      </c>
      <c r="N410">
        <f>IF(M410=1,oneday(G409,G410,K410,L410,Summary!$E$13/2,Data!N409,Data!O409,Summary!$E$15,Summary!$E$14,Summary!$E$16,1),0)</f>
        <v>0</v>
      </c>
      <c r="O410" s="31">
        <f>IF(M410=1,oneday(G409,G410,K410,L410,Summary!$E$13/2,Data!N409,Data!O409,Summary!$E$15,Summary!$E$14,Summary!$E$16,2),0)</f>
        <v>0</v>
      </c>
      <c r="P410" s="31">
        <f t="shared" si="20"/>
        <v>0</v>
      </c>
      <c r="Q410" s="31">
        <f>IF(M410=1,oneday(G409,G410,K410,L410,Summary!$E$13/2,Data!N409,Data!O409,Summary!$E$15,Summary!$E$14,Summary!$E$16,3),0)</f>
        <v>0</v>
      </c>
    </row>
    <row r="411" spans="1:17" x14ac:dyDescent="0.25">
      <c r="A411" s="32">
        <f>VLOOKUP(B411,'Expiration Dates'!$C$40:$J$272,8)</f>
        <v>30977</v>
      </c>
      <c r="B411" s="1">
        <v>30970</v>
      </c>
      <c r="C411">
        <f t="shared" si="19"/>
        <v>411</v>
      </c>
      <c r="D411" s="27">
        <v>29.100000381469727</v>
      </c>
      <c r="E411" s="28">
        <v>29.120000839233398</v>
      </c>
      <c r="F411" s="28">
        <v>28.75</v>
      </c>
      <c r="G411" s="24">
        <v>28.790000915527344</v>
      </c>
      <c r="H411" s="13">
        <v>29.270000457763672</v>
      </c>
      <c r="I411" s="14">
        <v>29.280000686645508</v>
      </c>
      <c r="J411" s="14">
        <v>28.860000610351563</v>
      </c>
      <c r="K411" s="24">
        <v>28.879999160766602</v>
      </c>
      <c r="L411">
        <f t="shared" si="18"/>
        <v>0</v>
      </c>
      <c r="M411">
        <f>IF(AND(B411&gt;Summary!$E$17,B411&lt;Summary!$E$18),1,0)</f>
        <v>0</v>
      </c>
      <c r="N411">
        <f>IF(M411=1,oneday(G410,G411,K411,L411,Summary!$E$13/2,Data!N410,Data!O410,Summary!$E$15,Summary!$E$14,Summary!$E$16,1),0)</f>
        <v>0</v>
      </c>
      <c r="O411" s="31">
        <f>IF(M411=1,oneday(G410,G411,K411,L411,Summary!$E$13/2,Data!N410,Data!O410,Summary!$E$15,Summary!$E$14,Summary!$E$16,2),0)</f>
        <v>0</v>
      </c>
      <c r="P411" s="31">
        <f t="shared" si="20"/>
        <v>0</v>
      </c>
      <c r="Q411" s="31">
        <f>IF(M411=1,oneday(G410,G411,K411,L411,Summary!$E$13/2,Data!N410,Data!O410,Summary!$E$15,Summary!$E$14,Summary!$E$16,3),0)</f>
        <v>0</v>
      </c>
    </row>
    <row r="412" spans="1:17" x14ac:dyDescent="0.25">
      <c r="A412" s="32">
        <f>VLOOKUP(B412,'Expiration Dates'!$C$40:$J$272,8)</f>
        <v>30977</v>
      </c>
      <c r="B412" s="1">
        <v>30971</v>
      </c>
      <c r="C412">
        <f t="shared" si="19"/>
        <v>412</v>
      </c>
      <c r="D412" s="27">
        <v>28.620000839233398</v>
      </c>
      <c r="E412" s="28">
        <v>28.709999084472656</v>
      </c>
      <c r="F412" s="28">
        <v>28.299999237060547</v>
      </c>
      <c r="G412" s="24">
        <v>28.670000076293945</v>
      </c>
      <c r="H412" s="13">
        <v>28.670000076293945</v>
      </c>
      <c r="I412" s="14">
        <v>28.840000152587891</v>
      </c>
      <c r="J412" s="14">
        <v>28.350000381469727</v>
      </c>
      <c r="K412" s="24">
        <v>28.809999465942383</v>
      </c>
      <c r="L412">
        <f t="shared" si="18"/>
        <v>0</v>
      </c>
      <c r="M412">
        <f>IF(AND(B412&gt;Summary!$E$17,B412&lt;Summary!$E$18),1,0)</f>
        <v>0</v>
      </c>
      <c r="N412">
        <f>IF(M412=1,oneday(G411,G412,K412,L412,Summary!$E$13/2,Data!N411,Data!O411,Summary!$E$15,Summary!$E$14,Summary!$E$16,1),0)</f>
        <v>0</v>
      </c>
      <c r="O412" s="31">
        <f>IF(M412=1,oneday(G411,G412,K412,L412,Summary!$E$13/2,Data!N411,Data!O411,Summary!$E$15,Summary!$E$14,Summary!$E$16,2),0)</f>
        <v>0</v>
      </c>
      <c r="P412" s="31">
        <f t="shared" si="20"/>
        <v>0</v>
      </c>
      <c r="Q412" s="31">
        <f>IF(M412=1,oneday(G411,G412,K412,L412,Summary!$E$13/2,Data!N411,Data!O411,Summary!$E$15,Summary!$E$14,Summary!$E$16,3),0)</f>
        <v>0</v>
      </c>
    </row>
    <row r="413" spans="1:17" x14ac:dyDescent="0.25">
      <c r="A413" s="32">
        <f>VLOOKUP(B413,'Expiration Dates'!$C$40:$J$272,8)</f>
        <v>30977</v>
      </c>
      <c r="B413" s="1">
        <v>30972</v>
      </c>
      <c r="C413">
        <f t="shared" si="19"/>
        <v>413</v>
      </c>
      <c r="D413" s="27">
        <v>28.420000076293945</v>
      </c>
      <c r="E413" s="28">
        <v>28.659999847412109</v>
      </c>
      <c r="F413" s="28">
        <v>27.600000381469727</v>
      </c>
      <c r="G413" s="24">
        <v>27.850000381469727</v>
      </c>
      <c r="H413" s="13">
        <v>28.680000305175781</v>
      </c>
      <c r="I413" s="14">
        <v>28.780000686645508</v>
      </c>
      <c r="J413" s="14">
        <v>27.809999465942383</v>
      </c>
      <c r="K413" s="24">
        <v>27.909999847412109</v>
      </c>
      <c r="L413">
        <f t="shared" si="18"/>
        <v>0</v>
      </c>
      <c r="M413">
        <f>IF(AND(B413&gt;Summary!$E$17,B413&lt;Summary!$E$18),1,0)</f>
        <v>0</v>
      </c>
      <c r="N413">
        <f>IF(M413=1,oneday(G412,G413,K413,L413,Summary!$E$13/2,Data!N412,Data!O412,Summary!$E$15,Summary!$E$14,Summary!$E$16,1),0)</f>
        <v>0</v>
      </c>
      <c r="O413" s="31">
        <f>IF(M413=1,oneday(G412,G413,K413,L413,Summary!$E$13/2,Data!N412,Data!O412,Summary!$E$15,Summary!$E$14,Summary!$E$16,2),0)</f>
        <v>0</v>
      </c>
      <c r="P413" s="31">
        <f t="shared" si="20"/>
        <v>0</v>
      </c>
      <c r="Q413" s="31">
        <f>IF(M413=1,oneday(G412,G413,K413,L413,Summary!$E$13/2,Data!N412,Data!O412,Summary!$E$15,Summary!$E$14,Summary!$E$16,3),0)</f>
        <v>0</v>
      </c>
    </row>
    <row r="414" spans="1:17" x14ac:dyDescent="0.25">
      <c r="A414" s="32">
        <f>VLOOKUP(B414,'Expiration Dates'!$C$40:$J$272,8)</f>
        <v>30977</v>
      </c>
      <c r="B414" s="1">
        <v>30973</v>
      </c>
      <c r="C414">
        <f t="shared" si="19"/>
        <v>414</v>
      </c>
      <c r="D414" s="27">
        <v>26.899999618530273</v>
      </c>
      <c r="E414" s="28">
        <v>27.600000381469727</v>
      </c>
      <c r="F414" s="28">
        <v>26.299999237060547</v>
      </c>
      <c r="G414" s="24">
        <v>27.540000915527344</v>
      </c>
      <c r="H414" s="13">
        <v>26.930000305175781</v>
      </c>
      <c r="I414" s="14">
        <v>27.600000381469727</v>
      </c>
      <c r="J414" s="14">
        <v>26.930000305175781</v>
      </c>
      <c r="K414" s="24">
        <v>27.549999237060547</v>
      </c>
      <c r="L414">
        <f t="shared" si="18"/>
        <v>0</v>
      </c>
      <c r="M414">
        <f>IF(AND(B414&gt;Summary!$E$17,B414&lt;Summary!$E$18),1,0)</f>
        <v>0</v>
      </c>
      <c r="N414">
        <f>IF(M414=1,oneday(G413,G414,K414,L414,Summary!$E$13/2,Data!N413,Data!O413,Summary!$E$15,Summary!$E$14,Summary!$E$16,1),0)</f>
        <v>0</v>
      </c>
      <c r="O414" s="31">
        <f>IF(M414=1,oneday(G413,G414,K414,L414,Summary!$E$13/2,Data!N413,Data!O413,Summary!$E$15,Summary!$E$14,Summary!$E$16,2),0)</f>
        <v>0</v>
      </c>
      <c r="P414" s="31">
        <f t="shared" si="20"/>
        <v>0</v>
      </c>
      <c r="Q414" s="31">
        <f>IF(M414=1,oneday(G413,G414,K414,L414,Summary!$E$13/2,Data!N413,Data!O413,Summary!$E$15,Summary!$E$14,Summary!$E$16,3),0)</f>
        <v>0</v>
      </c>
    </row>
    <row r="415" spans="1:17" x14ac:dyDescent="0.25">
      <c r="A415" s="32">
        <f>VLOOKUP(B415,'Expiration Dates'!$C$40:$J$272,8)</f>
        <v>30977</v>
      </c>
      <c r="B415" s="1">
        <v>30974</v>
      </c>
      <c r="C415">
        <f t="shared" si="19"/>
        <v>415</v>
      </c>
      <c r="D415" s="27">
        <v>27.299999237060547</v>
      </c>
      <c r="E415" s="28">
        <v>27.799999237060547</v>
      </c>
      <c r="F415" s="28">
        <v>27.299999237060547</v>
      </c>
      <c r="G415" s="24">
        <v>27.700000762939453</v>
      </c>
      <c r="H415" s="13">
        <v>27.399999618530273</v>
      </c>
      <c r="I415" s="14">
        <v>27.75</v>
      </c>
      <c r="J415" s="14">
        <v>27.299999237060547</v>
      </c>
      <c r="K415" s="24">
        <v>27.700000762939453</v>
      </c>
      <c r="L415">
        <f t="shared" si="18"/>
        <v>0</v>
      </c>
      <c r="M415">
        <f>IF(AND(B415&gt;Summary!$E$17,B415&lt;Summary!$E$18),1,0)</f>
        <v>0</v>
      </c>
      <c r="N415">
        <f>IF(M415=1,oneday(G414,G415,K415,L415,Summary!$E$13/2,Data!N414,Data!O414,Summary!$E$15,Summary!$E$14,Summary!$E$16,1),0)</f>
        <v>0</v>
      </c>
      <c r="O415" s="31">
        <f>IF(M415=1,oneday(G414,G415,K415,L415,Summary!$E$13/2,Data!N414,Data!O414,Summary!$E$15,Summary!$E$14,Summary!$E$16,2),0)</f>
        <v>0</v>
      </c>
      <c r="P415" s="31">
        <f t="shared" si="20"/>
        <v>0</v>
      </c>
      <c r="Q415" s="31">
        <f>IF(M415=1,oneday(G414,G415,K415,L415,Summary!$E$13/2,Data!N414,Data!O414,Summary!$E$15,Summary!$E$14,Summary!$E$16,3),0)</f>
        <v>0</v>
      </c>
    </row>
    <row r="416" spans="1:17" x14ac:dyDescent="0.25">
      <c r="A416" s="32">
        <f>VLOOKUP(B416,'Expiration Dates'!$C$40:$J$272,8)</f>
        <v>30977</v>
      </c>
      <c r="B416" s="1">
        <v>30977</v>
      </c>
      <c r="C416">
        <f t="shared" si="19"/>
        <v>416</v>
      </c>
      <c r="D416" s="27">
        <v>28.049999237060547</v>
      </c>
      <c r="E416" s="28">
        <v>28.670000076293945</v>
      </c>
      <c r="F416" s="28">
        <v>28.010000228881836</v>
      </c>
      <c r="G416" s="24">
        <v>28.450000762939453</v>
      </c>
      <c r="H416" s="13">
        <v>28.020000457763672</v>
      </c>
      <c r="I416" s="14">
        <v>28.549999237060547</v>
      </c>
      <c r="J416" s="14">
        <v>28</v>
      </c>
      <c r="K416" s="24">
        <v>28.350000381469727</v>
      </c>
      <c r="L416">
        <f t="shared" si="18"/>
        <v>1</v>
      </c>
      <c r="M416">
        <f>IF(AND(B416&gt;Summary!$E$17,B416&lt;Summary!$E$18),1,0)</f>
        <v>0</v>
      </c>
      <c r="N416">
        <f>IF(M416=1,oneday(G415,G416,K416,L416,Summary!$E$13/2,Data!N415,Data!O415,Summary!$E$15,Summary!$E$14,Summary!$E$16,1),0)</f>
        <v>0</v>
      </c>
      <c r="O416" s="31">
        <f>IF(M416=1,oneday(G415,G416,K416,L416,Summary!$E$13/2,Data!N415,Data!O415,Summary!$E$15,Summary!$E$14,Summary!$E$16,2),0)</f>
        <v>0</v>
      </c>
      <c r="P416" s="31">
        <f t="shared" si="20"/>
        <v>0</v>
      </c>
      <c r="Q416" s="31">
        <f>IF(M416=1,oneday(G415,G416,K416,L416,Summary!$E$13/2,Data!N415,Data!O415,Summary!$E$15,Summary!$E$14,Summary!$E$16,3),0)</f>
        <v>0</v>
      </c>
    </row>
    <row r="417" spans="1:17" x14ac:dyDescent="0.25">
      <c r="A417" s="32">
        <f>VLOOKUP(B417,'Expiration Dates'!$C$40:$J$272,8)</f>
        <v>30977</v>
      </c>
      <c r="B417" s="1">
        <v>30978</v>
      </c>
      <c r="C417">
        <f t="shared" si="19"/>
        <v>417</v>
      </c>
      <c r="D417" s="27">
        <v>28.549999237060547</v>
      </c>
      <c r="E417" s="28">
        <v>28.75</v>
      </c>
      <c r="F417" s="28">
        <v>28.200000762939453</v>
      </c>
      <c r="G417" s="24">
        <v>28.360000610351563</v>
      </c>
      <c r="H417" s="13">
        <v>28.299999237060547</v>
      </c>
      <c r="I417" s="14">
        <v>28.680000305175781</v>
      </c>
      <c r="J417" s="14">
        <v>28.149999618530273</v>
      </c>
      <c r="K417" s="24">
        <v>28.229999542236328</v>
      </c>
      <c r="L417">
        <f t="shared" si="18"/>
        <v>0</v>
      </c>
      <c r="M417">
        <f>IF(AND(B417&gt;Summary!$E$17,B417&lt;Summary!$E$18),1,0)</f>
        <v>0</v>
      </c>
      <c r="N417">
        <f>IF(M417=1,oneday(G416,G417,K417,L417,Summary!$E$13/2,Data!N416,Data!O416,Summary!$E$15,Summary!$E$14,Summary!$E$16,1),0)</f>
        <v>0</v>
      </c>
      <c r="O417" s="31">
        <f>IF(M417=1,oneday(G416,G417,K417,L417,Summary!$E$13/2,Data!N416,Data!O416,Summary!$E$15,Summary!$E$14,Summary!$E$16,2),0)</f>
        <v>0</v>
      </c>
      <c r="P417" s="31">
        <f t="shared" si="20"/>
        <v>0</v>
      </c>
      <c r="Q417" s="31">
        <f>IF(M417=1,oneday(G416,G417,K417,L417,Summary!$E$13/2,Data!N416,Data!O416,Summary!$E$15,Summary!$E$14,Summary!$E$16,3),0)</f>
        <v>0</v>
      </c>
    </row>
    <row r="418" spans="1:17" x14ac:dyDescent="0.25">
      <c r="A418" s="32">
        <f>VLOOKUP(B418,'Expiration Dates'!$C$40:$J$272,8)</f>
        <v>30977</v>
      </c>
      <c r="B418" s="1">
        <v>30979</v>
      </c>
      <c r="C418">
        <f t="shared" si="19"/>
        <v>418</v>
      </c>
      <c r="D418" s="27">
        <v>28.299999237060547</v>
      </c>
      <c r="E418" s="28">
        <v>28.620000839233398</v>
      </c>
      <c r="F418" s="28">
        <v>28.290000915527344</v>
      </c>
      <c r="G418" s="24">
        <v>28.510000228881836</v>
      </c>
      <c r="H418" s="13">
        <v>28.239999771118164</v>
      </c>
      <c r="I418" s="14">
        <v>28.540000915527344</v>
      </c>
      <c r="J418" s="14">
        <v>28.190000534057617</v>
      </c>
      <c r="K418" s="24">
        <v>28.450000762939453</v>
      </c>
      <c r="L418">
        <f t="shared" si="18"/>
        <v>0</v>
      </c>
      <c r="M418">
        <f>IF(AND(B418&gt;Summary!$E$17,B418&lt;Summary!$E$18),1,0)</f>
        <v>0</v>
      </c>
      <c r="N418">
        <f>IF(M418=1,oneday(G417,G418,K418,L418,Summary!$E$13/2,Data!N417,Data!O417,Summary!$E$15,Summary!$E$14,Summary!$E$16,1),0)</f>
        <v>0</v>
      </c>
      <c r="O418" s="31">
        <f>IF(M418=1,oneday(G417,G418,K418,L418,Summary!$E$13/2,Data!N417,Data!O417,Summary!$E$15,Summary!$E$14,Summary!$E$16,2),0)</f>
        <v>0</v>
      </c>
      <c r="P418" s="31">
        <f t="shared" si="20"/>
        <v>0</v>
      </c>
      <c r="Q418" s="31">
        <f>IF(M418=1,oneday(G417,G418,K418,L418,Summary!$E$13/2,Data!N417,Data!O417,Summary!$E$15,Summary!$E$14,Summary!$E$16,3),0)</f>
        <v>0</v>
      </c>
    </row>
    <row r="419" spans="1:17" x14ac:dyDescent="0.25">
      <c r="A419" s="32">
        <f>VLOOKUP(B419,'Expiration Dates'!$C$40:$J$272,8)</f>
        <v>30977</v>
      </c>
      <c r="B419" s="1">
        <v>30980</v>
      </c>
      <c r="C419">
        <f t="shared" si="19"/>
        <v>419</v>
      </c>
      <c r="D419" s="27">
        <v>28.649999618530273</v>
      </c>
      <c r="E419" s="28">
        <v>28.889999389648438</v>
      </c>
      <c r="F419" s="28">
        <v>28.549999237060547</v>
      </c>
      <c r="G419" s="24">
        <v>28.649999618530273</v>
      </c>
      <c r="H419" s="13">
        <v>28.549999237060547</v>
      </c>
      <c r="I419" s="14">
        <v>28.770000457763672</v>
      </c>
      <c r="J419" s="14">
        <v>28.479999542236328</v>
      </c>
      <c r="K419" s="24">
        <v>28.569999694824219</v>
      </c>
      <c r="L419">
        <f t="shared" si="18"/>
        <v>0</v>
      </c>
      <c r="M419">
        <f>IF(AND(B419&gt;Summary!$E$17,B419&lt;Summary!$E$18),1,0)</f>
        <v>0</v>
      </c>
      <c r="N419">
        <f>IF(M419=1,oneday(G418,G419,K419,L419,Summary!$E$13/2,Data!N418,Data!O418,Summary!$E$15,Summary!$E$14,Summary!$E$16,1),0)</f>
        <v>0</v>
      </c>
      <c r="O419" s="31">
        <f>IF(M419=1,oneday(G418,G419,K419,L419,Summary!$E$13/2,Data!N418,Data!O418,Summary!$E$15,Summary!$E$14,Summary!$E$16,2),0)</f>
        <v>0</v>
      </c>
      <c r="P419" s="31">
        <f t="shared" si="20"/>
        <v>0</v>
      </c>
      <c r="Q419" s="31">
        <f>IF(M419=1,oneday(G418,G419,K419,L419,Summary!$E$13/2,Data!N418,Data!O418,Summary!$E$15,Summary!$E$14,Summary!$E$16,3),0)</f>
        <v>0</v>
      </c>
    </row>
    <row r="420" spans="1:17" x14ac:dyDescent="0.25">
      <c r="A420" s="32">
        <f>VLOOKUP(B420,'Expiration Dates'!$C$40:$J$272,8)</f>
        <v>30977</v>
      </c>
      <c r="B420" s="1">
        <v>30981</v>
      </c>
      <c r="C420">
        <f t="shared" si="19"/>
        <v>420</v>
      </c>
      <c r="D420" s="27">
        <v>28.579999923706055</v>
      </c>
      <c r="E420" s="28">
        <v>28.610000610351563</v>
      </c>
      <c r="F420" s="28">
        <v>28.510000228881836</v>
      </c>
      <c r="G420" s="24">
        <v>28.579999923706055</v>
      </c>
      <c r="H420" s="13">
        <v>28.5</v>
      </c>
      <c r="I420" s="14">
        <v>28.530000686645508</v>
      </c>
      <c r="J420" s="14">
        <v>28.409999847412109</v>
      </c>
      <c r="K420" s="24">
        <v>28.489999771118164</v>
      </c>
      <c r="L420">
        <f t="shared" ref="L420:L483" si="21">IF(A420=B420,1,0)</f>
        <v>0</v>
      </c>
      <c r="M420">
        <f>IF(AND(B420&gt;Summary!$E$17,B420&lt;Summary!$E$18),1,0)</f>
        <v>0</v>
      </c>
      <c r="N420">
        <f>IF(M420=1,oneday(G419,G420,K420,L420,Summary!$E$13/2,Data!N419,Data!O419,Summary!$E$15,Summary!$E$14,Summary!$E$16,1),0)</f>
        <v>0</v>
      </c>
      <c r="O420" s="31">
        <f>IF(M420=1,oneday(G419,G420,K420,L420,Summary!$E$13/2,Data!N419,Data!O419,Summary!$E$15,Summary!$E$14,Summary!$E$16,2),0)</f>
        <v>0</v>
      </c>
      <c r="P420" s="31">
        <f t="shared" si="20"/>
        <v>0</v>
      </c>
      <c r="Q420" s="31">
        <f>IF(M420=1,oneday(G419,G420,K420,L420,Summary!$E$13/2,Data!N419,Data!O419,Summary!$E$15,Summary!$E$14,Summary!$E$16,3),0)</f>
        <v>0</v>
      </c>
    </row>
    <row r="421" spans="1:17" x14ac:dyDescent="0.25">
      <c r="A421" s="32">
        <f>VLOOKUP(B421,'Expiration Dates'!$C$40:$J$272,8)</f>
        <v>30977</v>
      </c>
      <c r="B421" s="1">
        <v>30984</v>
      </c>
      <c r="C421">
        <f t="shared" si="19"/>
        <v>421</v>
      </c>
      <c r="D421" s="27">
        <v>28.510000228881836</v>
      </c>
      <c r="E421" s="28">
        <v>28.510000228881836</v>
      </c>
      <c r="F421" s="28">
        <v>28.299999237060547</v>
      </c>
      <c r="G421" s="24">
        <v>28.409999847412109</v>
      </c>
      <c r="H421" s="13">
        <v>28.370000839233398</v>
      </c>
      <c r="I421" s="14">
        <v>28.409999847412109</v>
      </c>
      <c r="J421" s="14">
        <v>28.170000076293945</v>
      </c>
      <c r="K421" s="24">
        <v>28.280000686645508</v>
      </c>
      <c r="L421">
        <f t="shared" si="21"/>
        <v>0</v>
      </c>
      <c r="M421">
        <f>IF(AND(B421&gt;Summary!$E$17,B421&lt;Summary!$E$18),1,0)</f>
        <v>0</v>
      </c>
      <c r="N421">
        <f>IF(M421=1,oneday(G420,G421,K421,L421,Summary!$E$13/2,Data!N420,Data!O420,Summary!$E$15,Summary!$E$14,Summary!$E$16,1),0)</f>
        <v>0</v>
      </c>
      <c r="O421" s="31">
        <f>IF(M421=1,oneday(G420,G421,K421,L421,Summary!$E$13/2,Data!N420,Data!O420,Summary!$E$15,Summary!$E$14,Summary!$E$16,2),0)</f>
        <v>0</v>
      </c>
      <c r="P421" s="31">
        <f t="shared" si="20"/>
        <v>0</v>
      </c>
      <c r="Q421" s="31">
        <f>IF(M421=1,oneday(G420,G421,K421,L421,Summary!$E$13/2,Data!N420,Data!O420,Summary!$E$15,Summary!$E$14,Summary!$E$16,3),0)</f>
        <v>0</v>
      </c>
    </row>
    <row r="422" spans="1:17" x14ac:dyDescent="0.25">
      <c r="A422" s="32">
        <f>VLOOKUP(B422,'Expiration Dates'!$C$40:$J$272,8)</f>
        <v>30977</v>
      </c>
      <c r="B422" s="1">
        <v>30985</v>
      </c>
      <c r="C422">
        <f t="shared" si="19"/>
        <v>422</v>
      </c>
      <c r="D422" s="27">
        <v>28.149999618530273</v>
      </c>
      <c r="E422" s="28">
        <v>28.239999771118164</v>
      </c>
      <c r="F422" s="28">
        <v>28.040000915527344</v>
      </c>
      <c r="G422" s="24">
        <v>28.219999313354492</v>
      </c>
      <c r="H422" s="13">
        <v>27.950000762939453</v>
      </c>
      <c r="I422" s="14">
        <v>28.100000381469727</v>
      </c>
      <c r="J422" s="14">
        <v>27.850000381469727</v>
      </c>
      <c r="K422" s="24">
        <v>28.069999694824219</v>
      </c>
      <c r="L422">
        <f t="shared" si="21"/>
        <v>0</v>
      </c>
      <c r="M422">
        <f>IF(AND(B422&gt;Summary!$E$17,B422&lt;Summary!$E$18),1,0)</f>
        <v>0</v>
      </c>
      <c r="N422">
        <f>IF(M422=1,oneday(G421,G422,K422,L422,Summary!$E$13/2,Data!N421,Data!O421,Summary!$E$15,Summary!$E$14,Summary!$E$16,1),0)</f>
        <v>0</v>
      </c>
      <c r="O422" s="31">
        <f>IF(M422=1,oneday(G421,G422,K422,L422,Summary!$E$13/2,Data!N421,Data!O421,Summary!$E$15,Summary!$E$14,Summary!$E$16,2),0)</f>
        <v>0</v>
      </c>
      <c r="P422" s="31">
        <f t="shared" si="20"/>
        <v>0</v>
      </c>
      <c r="Q422" s="31">
        <f>IF(M422=1,oneday(G421,G422,K422,L422,Summary!$E$13/2,Data!N421,Data!O421,Summary!$E$15,Summary!$E$14,Summary!$E$16,3),0)</f>
        <v>0</v>
      </c>
    </row>
    <row r="423" spans="1:17" x14ac:dyDescent="0.25">
      <c r="A423" s="32">
        <f>VLOOKUP(B423,'Expiration Dates'!$C$40:$J$272,8)</f>
        <v>30977</v>
      </c>
      <c r="B423" s="1">
        <v>30986</v>
      </c>
      <c r="C423">
        <f t="shared" si="19"/>
        <v>423</v>
      </c>
      <c r="D423" s="27">
        <v>28.379999160766602</v>
      </c>
      <c r="E423" s="28">
        <v>28.600000381469727</v>
      </c>
      <c r="F423" s="28">
        <v>28.350000381469727</v>
      </c>
      <c r="G423" s="24">
        <v>28.459999084472656</v>
      </c>
      <c r="H423" s="13">
        <v>28.219999313354492</v>
      </c>
      <c r="I423" s="14">
        <v>28.420000076293945</v>
      </c>
      <c r="J423" s="14">
        <v>28.209999084472656</v>
      </c>
      <c r="K423" s="24">
        <v>28.319999694824219</v>
      </c>
      <c r="L423">
        <f t="shared" si="21"/>
        <v>0</v>
      </c>
      <c r="M423">
        <f>IF(AND(B423&gt;Summary!$E$17,B423&lt;Summary!$E$18),1,0)</f>
        <v>0</v>
      </c>
      <c r="N423">
        <f>IF(M423=1,oneday(G422,G423,K423,L423,Summary!$E$13/2,Data!N422,Data!O422,Summary!$E$15,Summary!$E$14,Summary!$E$16,1),0)</f>
        <v>0</v>
      </c>
      <c r="O423" s="31">
        <f>IF(M423=1,oneday(G422,G423,K423,L423,Summary!$E$13/2,Data!N422,Data!O422,Summary!$E$15,Summary!$E$14,Summary!$E$16,2),0)</f>
        <v>0</v>
      </c>
      <c r="P423" s="31">
        <f t="shared" si="20"/>
        <v>0</v>
      </c>
      <c r="Q423" s="31">
        <f>IF(M423=1,oneday(G422,G423,K423,L423,Summary!$E$13/2,Data!N422,Data!O422,Summary!$E$15,Summary!$E$14,Summary!$E$16,3),0)</f>
        <v>0</v>
      </c>
    </row>
    <row r="424" spans="1:17" x14ac:dyDescent="0.25">
      <c r="A424" s="32">
        <f>VLOOKUP(B424,'Expiration Dates'!$C$40:$J$272,8)</f>
        <v>31005</v>
      </c>
      <c r="B424" s="1">
        <v>30987</v>
      </c>
      <c r="C424">
        <f t="shared" si="19"/>
        <v>424</v>
      </c>
      <c r="D424" s="27">
        <v>28.389999389648438</v>
      </c>
      <c r="E424" s="28">
        <v>28.75</v>
      </c>
      <c r="F424" s="28">
        <v>28.309999465942383</v>
      </c>
      <c r="G424" s="24">
        <v>28.739999771118164</v>
      </c>
      <c r="H424" s="13">
        <v>28.260000228881836</v>
      </c>
      <c r="I424" s="14">
        <v>28.649999618530273</v>
      </c>
      <c r="J424" s="14">
        <v>28.170000076293945</v>
      </c>
      <c r="K424" s="24">
        <v>28.629999160766602</v>
      </c>
      <c r="L424">
        <f t="shared" si="21"/>
        <v>0</v>
      </c>
      <c r="M424">
        <f>IF(AND(B424&gt;Summary!$E$17,B424&lt;Summary!$E$18),1,0)</f>
        <v>0</v>
      </c>
      <c r="N424">
        <f>IF(M424=1,oneday(G423,G424,K424,L424,Summary!$E$13/2,Data!N423,Data!O423,Summary!$E$15,Summary!$E$14,Summary!$E$16,1),0)</f>
        <v>0</v>
      </c>
      <c r="O424" s="31">
        <f>IF(M424=1,oneday(G423,G424,K424,L424,Summary!$E$13/2,Data!N423,Data!O423,Summary!$E$15,Summary!$E$14,Summary!$E$16,2),0)</f>
        <v>0</v>
      </c>
      <c r="P424" s="31">
        <f t="shared" si="20"/>
        <v>0</v>
      </c>
      <c r="Q424" s="31">
        <f>IF(M424=1,oneday(G423,G424,K424,L424,Summary!$E$13/2,Data!N423,Data!O423,Summary!$E$15,Summary!$E$14,Summary!$E$16,3),0)</f>
        <v>0</v>
      </c>
    </row>
    <row r="425" spans="1:17" x14ac:dyDescent="0.25">
      <c r="A425" s="32">
        <f>VLOOKUP(B425,'Expiration Dates'!$C$40:$J$272,8)</f>
        <v>31005</v>
      </c>
      <c r="B425" s="1">
        <v>30988</v>
      </c>
      <c r="C425">
        <f t="shared" si="19"/>
        <v>425</v>
      </c>
      <c r="D425" s="27">
        <v>28.700000762939453</v>
      </c>
      <c r="E425" s="28">
        <v>28.719999313354492</v>
      </c>
      <c r="F425" s="28">
        <v>28.540000915527344</v>
      </c>
      <c r="G425" s="24">
        <v>28.649999618530273</v>
      </c>
      <c r="H425" s="13">
        <v>28.579999923706055</v>
      </c>
      <c r="I425" s="14">
        <v>28.649999618530273</v>
      </c>
      <c r="J425" s="14">
        <v>28.549999237060547</v>
      </c>
      <c r="K425" s="24">
        <v>28.549999237060547</v>
      </c>
      <c r="L425">
        <f t="shared" si="21"/>
        <v>0</v>
      </c>
      <c r="M425">
        <f>IF(AND(B425&gt;Summary!$E$17,B425&lt;Summary!$E$18),1,0)</f>
        <v>0</v>
      </c>
      <c r="N425">
        <f>IF(M425=1,oneday(G424,G425,K425,L425,Summary!$E$13/2,Data!N424,Data!O424,Summary!$E$15,Summary!$E$14,Summary!$E$16,1),0)</f>
        <v>0</v>
      </c>
      <c r="O425" s="31">
        <f>IF(M425=1,oneday(G424,G425,K425,L425,Summary!$E$13/2,Data!N424,Data!O424,Summary!$E$15,Summary!$E$14,Summary!$E$16,2),0)</f>
        <v>0</v>
      </c>
      <c r="P425" s="31">
        <f t="shared" si="20"/>
        <v>0</v>
      </c>
      <c r="Q425" s="31">
        <f>IF(M425=1,oneday(G424,G425,K425,L425,Summary!$E$13/2,Data!N424,Data!O424,Summary!$E$15,Summary!$E$14,Summary!$E$16,3),0)</f>
        <v>0</v>
      </c>
    </row>
    <row r="426" spans="1:17" x14ac:dyDescent="0.25">
      <c r="A426" s="32">
        <f>VLOOKUP(B426,'Expiration Dates'!$C$40:$J$272,8)</f>
        <v>31005</v>
      </c>
      <c r="B426" s="1">
        <v>30991</v>
      </c>
      <c r="C426">
        <f t="shared" si="19"/>
        <v>426</v>
      </c>
      <c r="D426" s="27">
        <v>28.649999618530273</v>
      </c>
      <c r="E426" s="28">
        <v>28.649999618530273</v>
      </c>
      <c r="F426" s="28">
        <v>28.479999542236328</v>
      </c>
      <c r="G426" s="24">
        <v>28.549999237060547</v>
      </c>
      <c r="H426" s="13">
        <v>28.450000762939453</v>
      </c>
      <c r="I426" s="14">
        <v>28.510000228881836</v>
      </c>
      <c r="J426" s="14">
        <v>28.379999160766602</v>
      </c>
      <c r="K426" s="24">
        <v>28.420000076293945</v>
      </c>
      <c r="L426">
        <f t="shared" si="21"/>
        <v>0</v>
      </c>
      <c r="M426">
        <f>IF(AND(B426&gt;Summary!$E$17,B426&lt;Summary!$E$18),1,0)</f>
        <v>0</v>
      </c>
      <c r="N426">
        <f>IF(M426=1,oneday(G425,G426,K426,L426,Summary!$E$13/2,Data!N425,Data!O425,Summary!$E$15,Summary!$E$14,Summary!$E$16,1),0)</f>
        <v>0</v>
      </c>
      <c r="O426" s="31">
        <f>IF(M426=1,oneday(G425,G426,K426,L426,Summary!$E$13/2,Data!N425,Data!O425,Summary!$E$15,Summary!$E$14,Summary!$E$16,2),0)</f>
        <v>0</v>
      </c>
      <c r="P426" s="31">
        <f t="shared" si="20"/>
        <v>0</v>
      </c>
      <c r="Q426" s="31">
        <f>IF(M426=1,oneday(G425,G426,K426,L426,Summary!$E$13/2,Data!N425,Data!O425,Summary!$E$15,Summary!$E$14,Summary!$E$16,3),0)</f>
        <v>0</v>
      </c>
    </row>
    <row r="427" spans="1:17" x14ac:dyDescent="0.25">
      <c r="A427" s="32">
        <f>VLOOKUP(B427,'Expiration Dates'!$C$40:$J$272,8)</f>
        <v>31005</v>
      </c>
      <c r="B427" s="1">
        <v>30992</v>
      </c>
      <c r="C427">
        <f t="shared" si="19"/>
        <v>427</v>
      </c>
      <c r="D427" s="27">
        <v>28.549999237060547</v>
      </c>
      <c r="E427" s="28">
        <v>28.719999313354492</v>
      </c>
      <c r="F427" s="28">
        <v>28.510000228881836</v>
      </c>
      <c r="G427" s="24">
        <v>28.700000762939453</v>
      </c>
      <c r="H427" s="13">
        <v>28.420000076293945</v>
      </c>
      <c r="I427" s="14">
        <v>28.600000381469727</v>
      </c>
      <c r="J427" s="14">
        <v>28.399999618530273</v>
      </c>
      <c r="K427" s="24">
        <v>28.579999923706055</v>
      </c>
      <c r="L427">
        <f t="shared" si="21"/>
        <v>0</v>
      </c>
      <c r="M427">
        <f>IF(AND(B427&gt;Summary!$E$17,B427&lt;Summary!$E$18),1,0)</f>
        <v>0</v>
      </c>
      <c r="N427">
        <f>IF(M427=1,oneday(G426,G427,K427,L427,Summary!$E$13/2,Data!N426,Data!O426,Summary!$E$15,Summary!$E$14,Summary!$E$16,1),0)</f>
        <v>0</v>
      </c>
      <c r="O427" s="31">
        <f>IF(M427=1,oneday(G426,G427,K427,L427,Summary!$E$13/2,Data!N426,Data!O426,Summary!$E$15,Summary!$E$14,Summary!$E$16,2),0)</f>
        <v>0</v>
      </c>
      <c r="P427" s="31">
        <f t="shared" si="20"/>
        <v>0</v>
      </c>
      <c r="Q427" s="31">
        <f>IF(M427=1,oneday(G426,G427,K427,L427,Summary!$E$13/2,Data!N426,Data!O426,Summary!$E$15,Summary!$E$14,Summary!$E$16,3),0)</f>
        <v>0</v>
      </c>
    </row>
    <row r="428" spans="1:17" x14ac:dyDescent="0.25">
      <c r="A428" s="32">
        <f>VLOOKUP(B428,'Expiration Dates'!$C$40:$J$272,8)</f>
        <v>31005</v>
      </c>
      <c r="B428" s="1">
        <v>30993</v>
      </c>
      <c r="C428">
        <f t="shared" si="19"/>
        <v>428</v>
      </c>
      <c r="D428" s="27">
        <v>28.819999694824219</v>
      </c>
      <c r="E428" s="28">
        <v>28.870000839233398</v>
      </c>
      <c r="F428" s="28">
        <v>28.579999923706055</v>
      </c>
      <c r="G428" s="24">
        <v>28.729999542236328</v>
      </c>
      <c r="H428" s="13">
        <v>28.700000762939453</v>
      </c>
      <c r="I428" s="14">
        <v>28.760000228881836</v>
      </c>
      <c r="J428" s="14">
        <v>28.5</v>
      </c>
      <c r="K428" s="24">
        <v>28.649999618530273</v>
      </c>
      <c r="L428">
        <f t="shared" si="21"/>
        <v>0</v>
      </c>
      <c r="M428">
        <f>IF(AND(B428&gt;Summary!$E$17,B428&lt;Summary!$E$18),1,0)</f>
        <v>0</v>
      </c>
      <c r="N428">
        <f>IF(M428=1,oneday(G427,G428,K428,L428,Summary!$E$13/2,Data!N427,Data!O427,Summary!$E$15,Summary!$E$14,Summary!$E$16,1),0)</f>
        <v>0</v>
      </c>
      <c r="O428" s="31">
        <f>IF(M428=1,oneday(G427,G428,K428,L428,Summary!$E$13/2,Data!N427,Data!O427,Summary!$E$15,Summary!$E$14,Summary!$E$16,2),0)</f>
        <v>0</v>
      </c>
      <c r="P428" s="31">
        <f t="shared" si="20"/>
        <v>0</v>
      </c>
      <c r="Q428" s="31">
        <f>IF(M428=1,oneday(G427,G428,K428,L428,Summary!$E$13/2,Data!N427,Data!O427,Summary!$E$15,Summary!$E$14,Summary!$E$16,3),0)</f>
        <v>0</v>
      </c>
    </row>
    <row r="429" spans="1:17" x14ac:dyDescent="0.25">
      <c r="A429" s="32">
        <f>VLOOKUP(B429,'Expiration Dates'!$C$40:$J$272,8)</f>
        <v>31005</v>
      </c>
      <c r="B429" s="1">
        <v>30994</v>
      </c>
      <c r="C429">
        <f t="shared" si="19"/>
        <v>429</v>
      </c>
      <c r="D429" s="27">
        <v>28.649999618530273</v>
      </c>
      <c r="E429" s="28">
        <v>28.700000762939453</v>
      </c>
      <c r="F429" s="28">
        <v>28.530000686645508</v>
      </c>
      <c r="G429" s="24">
        <v>28.680000305175781</v>
      </c>
      <c r="H429" s="13">
        <v>28.620000839233398</v>
      </c>
      <c r="I429" s="14">
        <v>28.629999160766602</v>
      </c>
      <c r="J429" s="14">
        <v>28.440000534057617</v>
      </c>
      <c r="K429" s="24">
        <v>28.579999923706055</v>
      </c>
      <c r="L429">
        <f t="shared" si="21"/>
        <v>0</v>
      </c>
      <c r="M429">
        <f>IF(AND(B429&gt;Summary!$E$17,B429&lt;Summary!$E$18),1,0)</f>
        <v>0</v>
      </c>
      <c r="N429">
        <f>IF(M429=1,oneday(G428,G429,K429,L429,Summary!$E$13/2,Data!N428,Data!O428,Summary!$E$15,Summary!$E$14,Summary!$E$16,1),0)</f>
        <v>0</v>
      </c>
      <c r="O429" s="31">
        <f>IF(M429=1,oneday(G428,G429,K429,L429,Summary!$E$13/2,Data!N428,Data!O428,Summary!$E$15,Summary!$E$14,Summary!$E$16,2),0)</f>
        <v>0</v>
      </c>
      <c r="P429" s="31">
        <f t="shared" si="20"/>
        <v>0</v>
      </c>
      <c r="Q429" s="31">
        <f>IF(M429=1,oneday(G428,G429,K429,L429,Summary!$E$13/2,Data!N428,Data!O428,Summary!$E$15,Summary!$E$14,Summary!$E$16,3),0)</f>
        <v>0</v>
      </c>
    </row>
    <row r="430" spans="1:17" x14ac:dyDescent="0.25">
      <c r="A430" s="32">
        <f>VLOOKUP(B430,'Expiration Dates'!$C$40:$J$272,8)</f>
        <v>31005</v>
      </c>
      <c r="B430" s="1">
        <v>30995</v>
      </c>
      <c r="C430">
        <f t="shared" si="19"/>
        <v>430</v>
      </c>
      <c r="D430" s="27">
        <v>28.600000381469727</v>
      </c>
      <c r="E430" s="28">
        <v>28.620000839233398</v>
      </c>
      <c r="F430" s="28">
        <v>28.5</v>
      </c>
      <c r="G430" s="24">
        <v>28.530000686645508</v>
      </c>
      <c r="H430" s="13">
        <v>28.5</v>
      </c>
      <c r="I430" s="14">
        <v>28.530000686645508</v>
      </c>
      <c r="J430" s="14">
        <v>28.399999618530273</v>
      </c>
      <c r="K430" s="24">
        <v>28.409999847412109</v>
      </c>
      <c r="L430">
        <f t="shared" si="21"/>
        <v>0</v>
      </c>
      <c r="M430">
        <f>IF(AND(B430&gt;Summary!$E$17,B430&lt;Summary!$E$18),1,0)</f>
        <v>0</v>
      </c>
      <c r="N430">
        <f>IF(M430=1,oneday(G429,G430,K430,L430,Summary!$E$13/2,Data!N429,Data!O429,Summary!$E$15,Summary!$E$14,Summary!$E$16,1),0)</f>
        <v>0</v>
      </c>
      <c r="O430" s="31">
        <f>IF(M430=1,oneday(G429,G430,K430,L430,Summary!$E$13/2,Data!N429,Data!O429,Summary!$E$15,Summary!$E$14,Summary!$E$16,2),0)</f>
        <v>0</v>
      </c>
      <c r="P430" s="31">
        <f t="shared" si="20"/>
        <v>0</v>
      </c>
      <c r="Q430" s="31">
        <f>IF(M430=1,oneday(G429,G430,K430,L430,Summary!$E$13/2,Data!N429,Data!O429,Summary!$E$15,Summary!$E$14,Summary!$E$16,3),0)</f>
        <v>0</v>
      </c>
    </row>
    <row r="431" spans="1:17" x14ac:dyDescent="0.25">
      <c r="A431" s="32">
        <f>VLOOKUP(B431,'Expiration Dates'!$C$40:$J$272,8)</f>
        <v>31005</v>
      </c>
      <c r="B431" s="1">
        <v>30998</v>
      </c>
      <c r="C431">
        <f t="shared" si="19"/>
        <v>431</v>
      </c>
      <c r="D431" s="27">
        <v>28.430000305175781</v>
      </c>
      <c r="E431" s="28">
        <v>28.5</v>
      </c>
      <c r="F431" s="28">
        <v>28.389999389648438</v>
      </c>
      <c r="G431" s="24">
        <v>28.420000076293945</v>
      </c>
      <c r="H431" s="13">
        <v>28.290000915527344</v>
      </c>
      <c r="I431" s="14">
        <v>28.309999465942383</v>
      </c>
      <c r="J431" s="14">
        <v>28.059999465942383</v>
      </c>
      <c r="K431" s="24">
        <v>28.110000610351563</v>
      </c>
      <c r="L431">
        <f t="shared" si="21"/>
        <v>0</v>
      </c>
      <c r="M431">
        <f>IF(AND(B431&gt;Summary!$E$17,B431&lt;Summary!$E$18),1,0)</f>
        <v>0</v>
      </c>
      <c r="N431">
        <f>IF(M431=1,oneday(G430,G431,K431,L431,Summary!$E$13/2,Data!N430,Data!O430,Summary!$E$15,Summary!$E$14,Summary!$E$16,1),0)</f>
        <v>0</v>
      </c>
      <c r="O431" s="31">
        <f>IF(M431=1,oneday(G430,G431,K431,L431,Summary!$E$13/2,Data!N430,Data!O430,Summary!$E$15,Summary!$E$14,Summary!$E$16,2),0)</f>
        <v>0</v>
      </c>
      <c r="P431" s="31">
        <f t="shared" si="20"/>
        <v>0</v>
      </c>
      <c r="Q431" s="31">
        <f>IF(M431=1,oneday(G430,G431,K431,L431,Summary!$E$13/2,Data!N430,Data!O430,Summary!$E$15,Summary!$E$14,Summary!$E$16,3),0)</f>
        <v>0</v>
      </c>
    </row>
    <row r="432" spans="1:17" x14ac:dyDescent="0.25">
      <c r="A432" s="32">
        <f>VLOOKUP(B432,'Expiration Dates'!$C$40:$J$272,8)</f>
        <v>31005</v>
      </c>
      <c r="B432" s="1">
        <v>30999</v>
      </c>
      <c r="C432">
        <f t="shared" si="19"/>
        <v>432</v>
      </c>
      <c r="D432" s="27">
        <v>28.399999618530273</v>
      </c>
      <c r="E432" s="28">
        <v>28.479999542236328</v>
      </c>
      <c r="F432" s="28">
        <v>28.299999237060547</v>
      </c>
      <c r="G432" s="24">
        <v>28.459999084472656</v>
      </c>
      <c r="H432" s="13">
        <v>28.100000381469727</v>
      </c>
      <c r="I432" s="14">
        <v>28.260000228881836</v>
      </c>
      <c r="J432" s="14">
        <v>28.069999694824219</v>
      </c>
      <c r="K432" s="24">
        <v>28.229999542236328</v>
      </c>
      <c r="L432">
        <f t="shared" si="21"/>
        <v>0</v>
      </c>
      <c r="M432">
        <f>IF(AND(B432&gt;Summary!$E$17,B432&lt;Summary!$E$18),1,0)</f>
        <v>0</v>
      </c>
      <c r="N432">
        <f>IF(M432=1,oneday(G431,G432,K432,L432,Summary!$E$13/2,Data!N431,Data!O431,Summary!$E$15,Summary!$E$14,Summary!$E$16,1),0)</f>
        <v>0</v>
      </c>
      <c r="O432" s="31">
        <f>IF(M432=1,oneday(G431,G432,K432,L432,Summary!$E$13/2,Data!N431,Data!O431,Summary!$E$15,Summary!$E$14,Summary!$E$16,2),0)</f>
        <v>0</v>
      </c>
      <c r="P432" s="31">
        <f t="shared" si="20"/>
        <v>0</v>
      </c>
      <c r="Q432" s="31">
        <f>IF(M432=1,oneday(G431,G432,K432,L432,Summary!$E$13/2,Data!N431,Data!O431,Summary!$E$15,Summary!$E$14,Summary!$E$16,3),0)</f>
        <v>0</v>
      </c>
    </row>
    <row r="433" spans="1:17" x14ac:dyDescent="0.25">
      <c r="A433" s="32">
        <f>VLOOKUP(B433,'Expiration Dates'!$C$40:$J$272,8)</f>
        <v>31005</v>
      </c>
      <c r="B433" s="1">
        <v>31000</v>
      </c>
      <c r="C433">
        <f t="shared" si="19"/>
        <v>433</v>
      </c>
      <c r="D433" s="27">
        <v>28.450000762939453</v>
      </c>
      <c r="E433" s="28">
        <v>28.559999465942383</v>
      </c>
      <c r="F433" s="28">
        <v>28.370000839233398</v>
      </c>
      <c r="G433" s="24">
        <v>28.440000534057617</v>
      </c>
      <c r="H433" s="13">
        <v>28.170000076293945</v>
      </c>
      <c r="I433" s="14">
        <v>28.389999389648438</v>
      </c>
      <c r="J433" s="14">
        <v>28.170000076293945</v>
      </c>
      <c r="K433" s="24">
        <v>28.270000457763672</v>
      </c>
      <c r="L433">
        <f t="shared" si="21"/>
        <v>0</v>
      </c>
      <c r="M433">
        <f>IF(AND(B433&gt;Summary!$E$17,B433&lt;Summary!$E$18),1,0)</f>
        <v>0</v>
      </c>
      <c r="N433">
        <f>IF(M433=1,oneday(G432,G433,K433,L433,Summary!$E$13/2,Data!N432,Data!O432,Summary!$E$15,Summary!$E$14,Summary!$E$16,1),0)</f>
        <v>0</v>
      </c>
      <c r="O433" s="31">
        <f>IF(M433=1,oneday(G432,G433,K433,L433,Summary!$E$13/2,Data!N432,Data!O432,Summary!$E$15,Summary!$E$14,Summary!$E$16,2),0)</f>
        <v>0</v>
      </c>
      <c r="P433" s="31">
        <f t="shared" si="20"/>
        <v>0</v>
      </c>
      <c r="Q433" s="31">
        <f>IF(M433=1,oneday(G432,G433,K433,L433,Summary!$E$13/2,Data!N432,Data!O432,Summary!$E$15,Summary!$E$14,Summary!$E$16,3),0)</f>
        <v>0</v>
      </c>
    </row>
    <row r="434" spans="1:17" x14ac:dyDescent="0.25">
      <c r="A434" s="32">
        <f>VLOOKUP(B434,'Expiration Dates'!$C$40:$J$272,8)</f>
        <v>31005</v>
      </c>
      <c r="B434" s="1">
        <v>31001</v>
      </c>
      <c r="C434">
        <f t="shared" si="19"/>
        <v>434</v>
      </c>
      <c r="D434" s="27">
        <v>28.200000762939453</v>
      </c>
      <c r="E434" s="28">
        <v>28.25</v>
      </c>
      <c r="F434" s="28">
        <v>28.120000839233398</v>
      </c>
      <c r="G434" s="24">
        <v>28.229999542236328</v>
      </c>
      <c r="H434" s="13">
        <v>28.010000228881836</v>
      </c>
      <c r="I434" s="14">
        <v>28.100000381469727</v>
      </c>
      <c r="J434" s="14">
        <v>27.940000534057617</v>
      </c>
      <c r="K434" s="24">
        <v>28.090000152587891</v>
      </c>
      <c r="L434">
        <f t="shared" si="21"/>
        <v>0</v>
      </c>
      <c r="M434">
        <f>IF(AND(B434&gt;Summary!$E$17,B434&lt;Summary!$E$18),1,0)</f>
        <v>0</v>
      </c>
      <c r="N434">
        <f>IF(M434=1,oneday(G433,G434,K434,L434,Summary!$E$13/2,Data!N433,Data!O433,Summary!$E$15,Summary!$E$14,Summary!$E$16,1),0)</f>
        <v>0</v>
      </c>
      <c r="O434" s="31">
        <f>IF(M434=1,oneday(G433,G434,K434,L434,Summary!$E$13/2,Data!N433,Data!O433,Summary!$E$15,Summary!$E$14,Summary!$E$16,2),0)</f>
        <v>0</v>
      </c>
      <c r="P434" s="31">
        <f t="shared" si="20"/>
        <v>0</v>
      </c>
      <c r="Q434" s="31">
        <f>IF(M434=1,oneday(G433,G434,K434,L434,Summary!$E$13/2,Data!N433,Data!O433,Summary!$E$15,Summary!$E$14,Summary!$E$16,3),0)</f>
        <v>0</v>
      </c>
    </row>
    <row r="435" spans="1:17" x14ac:dyDescent="0.25">
      <c r="A435" s="32">
        <f>VLOOKUP(B435,'Expiration Dates'!$C$40:$J$272,8)</f>
        <v>31005</v>
      </c>
      <c r="B435" s="1">
        <v>31002</v>
      </c>
      <c r="C435">
        <f t="shared" si="19"/>
        <v>435</v>
      </c>
      <c r="D435" s="27">
        <v>28.25</v>
      </c>
      <c r="E435" s="28">
        <v>28.260000228881836</v>
      </c>
      <c r="F435" s="28">
        <v>28.010000228881836</v>
      </c>
      <c r="G435" s="24">
        <v>28.079999923706055</v>
      </c>
      <c r="H435" s="13">
        <v>28.079999923706055</v>
      </c>
      <c r="I435" s="14">
        <v>28.100000381469727</v>
      </c>
      <c r="J435" s="14">
        <v>27.870000839233398</v>
      </c>
      <c r="K435" s="24">
        <v>27.920000076293945</v>
      </c>
      <c r="L435">
        <f t="shared" si="21"/>
        <v>0</v>
      </c>
      <c r="M435">
        <f>IF(AND(B435&gt;Summary!$E$17,B435&lt;Summary!$E$18),1,0)</f>
        <v>0</v>
      </c>
      <c r="N435">
        <f>IF(M435=1,oneday(G434,G435,K435,L435,Summary!$E$13/2,Data!N434,Data!O434,Summary!$E$15,Summary!$E$14,Summary!$E$16,1),0)</f>
        <v>0</v>
      </c>
      <c r="O435" s="31">
        <f>IF(M435=1,oneday(G434,G435,K435,L435,Summary!$E$13/2,Data!N434,Data!O434,Summary!$E$15,Summary!$E$14,Summary!$E$16,2),0)</f>
        <v>0</v>
      </c>
      <c r="P435" s="31">
        <f t="shared" si="20"/>
        <v>0</v>
      </c>
      <c r="Q435" s="31">
        <f>IF(M435=1,oneday(G434,G435,K435,L435,Summary!$E$13/2,Data!N434,Data!O434,Summary!$E$15,Summary!$E$14,Summary!$E$16,3),0)</f>
        <v>0</v>
      </c>
    </row>
    <row r="436" spans="1:17" x14ac:dyDescent="0.25">
      <c r="A436" s="32">
        <f>VLOOKUP(B436,'Expiration Dates'!$C$40:$J$272,8)</f>
        <v>31005</v>
      </c>
      <c r="B436" s="1">
        <v>31005</v>
      </c>
      <c r="C436">
        <f t="shared" si="19"/>
        <v>436</v>
      </c>
      <c r="D436" s="27">
        <v>28.030000686645508</v>
      </c>
      <c r="E436" s="28">
        <v>28.079999923706055</v>
      </c>
      <c r="F436" s="28">
        <v>27.799999237060547</v>
      </c>
      <c r="G436" s="24">
        <v>27.829999923706055</v>
      </c>
      <c r="H436" s="13">
        <v>27.879999160766602</v>
      </c>
      <c r="I436" s="14">
        <v>27.940000534057617</v>
      </c>
      <c r="J436" s="14">
        <v>27.649999618530273</v>
      </c>
      <c r="K436" s="24">
        <v>27.670000076293945</v>
      </c>
      <c r="L436">
        <f t="shared" si="21"/>
        <v>1</v>
      </c>
      <c r="M436">
        <f>IF(AND(B436&gt;Summary!$E$17,B436&lt;Summary!$E$18),1,0)</f>
        <v>0</v>
      </c>
      <c r="N436">
        <f>IF(M436=1,oneday(G435,G436,K436,L436,Summary!$E$13/2,Data!N435,Data!O435,Summary!$E$15,Summary!$E$14,Summary!$E$16,1),0)</f>
        <v>0</v>
      </c>
      <c r="O436" s="31">
        <f>IF(M436=1,oneday(G435,G436,K436,L436,Summary!$E$13/2,Data!N435,Data!O435,Summary!$E$15,Summary!$E$14,Summary!$E$16,2),0)</f>
        <v>0</v>
      </c>
      <c r="P436" s="31">
        <f t="shared" si="20"/>
        <v>0</v>
      </c>
      <c r="Q436" s="31">
        <f>IF(M436=1,oneday(G435,G436,K436,L436,Summary!$E$13/2,Data!N435,Data!O435,Summary!$E$15,Summary!$E$14,Summary!$E$16,3),0)</f>
        <v>0</v>
      </c>
    </row>
    <row r="437" spans="1:17" x14ac:dyDescent="0.25">
      <c r="A437" s="32">
        <f>VLOOKUP(B437,'Expiration Dates'!$C$40:$J$272,8)</f>
        <v>31005</v>
      </c>
      <c r="B437" s="1">
        <v>31006</v>
      </c>
      <c r="C437">
        <f t="shared" si="19"/>
        <v>437</v>
      </c>
      <c r="D437" s="27">
        <v>27.860000610351563</v>
      </c>
      <c r="E437" s="28">
        <v>27.959999084472656</v>
      </c>
      <c r="F437" s="28">
        <v>27.780000686645508</v>
      </c>
      <c r="G437" s="24">
        <v>27.850000381469727</v>
      </c>
      <c r="H437" s="13">
        <v>27.639999389648438</v>
      </c>
      <c r="I437" s="14">
        <v>27.809999465942383</v>
      </c>
      <c r="J437" s="14">
        <v>27.610000610351563</v>
      </c>
      <c r="K437" s="24">
        <v>27.709999084472656</v>
      </c>
      <c r="L437">
        <f t="shared" si="21"/>
        <v>0</v>
      </c>
      <c r="M437">
        <f>IF(AND(B437&gt;Summary!$E$17,B437&lt;Summary!$E$18),1,0)</f>
        <v>0</v>
      </c>
      <c r="N437">
        <f>IF(M437=1,oneday(G436,G437,K437,L437,Summary!$E$13/2,Data!N436,Data!O436,Summary!$E$15,Summary!$E$14,Summary!$E$16,1),0)</f>
        <v>0</v>
      </c>
      <c r="O437" s="31">
        <f>IF(M437=1,oneday(G436,G437,K437,L437,Summary!$E$13/2,Data!N436,Data!O436,Summary!$E$15,Summary!$E$14,Summary!$E$16,2),0)</f>
        <v>0</v>
      </c>
      <c r="P437" s="31">
        <f t="shared" si="20"/>
        <v>0</v>
      </c>
      <c r="Q437" s="31">
        <f>IF(M437=1,oneday(G436,G437,K437,L437,Summary!$E$13/2,Data!N436,Data!O436,Summary!$E$15,Summary!$E$14,Summary!$E$16,3),0)</f>
        <v>0</v>
      </c>
    </row>
    <row r="438" spans="1:17" x14ac:dyDescent="0.25">
      <c r="A438" s="32">
        <f>VLOOKUP(B438,'Expiration Dates'!$C$40:$J$272,8)</f>
        <v>31005</v>
      </c>
      <c r="B438" s="1">
        <v>31007</v>
      </c>
      <c r="C438">
        <f t="shared" si="19"/>
        <v>438</v>
      </c>
      <c r="D438" s="27">
        <v>27.799999237060547</v>
      </c>
      <c r="E438" s="28">
        <v>27.799999237060547</v>
      </c>
      <c r="F438" s="28">
        <v>27.700000762939453</v>
      </c>
      <c r="G438" s="24">
        <v>27.739999771118164</v>
      </c>
      <c r="H438" s="13">
        <v>27.670000076293945</v>
      </c>
      <c r="I438" s="14">
        <v>27.680000305175781</v>
      </c>
      <c r="J438" s="14">
        <v>27.579999923706055</v>
      </c>
      <c r="K438" s="24">
        <v>27.629999160766602</v>
      </c>
      <c r="L438">
        <f t="shared" si="21"/>
        <v>0</v>
      </c>
      <c r="M438">
        <f>IF(AND(B438&gt;Summary!$E$17,B438&lt;Summary!$E$18),1,0)</f>
        <v>0</v>
      </c>
      <c r="N438">
        <f>IF(M438=1,oneday(G437,G438,K438,L438,Summary!$E$13/2,Data!N437,Data!O437,Summary!$E$15,Summary!$E$14,Summary!$E$16,1),0)</f>
        <v>0</v>
      </c>
      <c r="O438" s="31">
        <f>IF(M438=1,oneday(G437,G438,K438,L438,Summary!$E$13/2,Data!N437,Data!O437,Summary!$E$15,Summary!$E$14,Summary!$E$16,2),0)</f>
        <v>0</v>
      </c>
      <c r="P438" s="31">
        <f t="shared" si="20"/>
        <v>0</v>
      </c>
      <c r="Q438" s="31">
        <f>IF(M438=1,oneday(G437,G438,K438,L438,Summary!$E$13/2,Data!N437,Data!O437,Summary!$E$15,Summary!$E$14,Summary!$E$16,3),0)</f>
        <v>0</v>
      </c>
    </row>
    <row r="439" spans="1:17" x14ac:dyDescent="0.25">
      <c r="A439" s="32">
        <f>VLOOKUP(B439,'Expiration Dates'!$C$40:$J$272,8)</f>
        <v>31005</v>
      </c>
      <c r="B439" s="1">
        <v>31012</v>
      </c>
      <c r="C439">
        <f t="shared" si="19"/>
        <v>439</v>
      </c>
      <c r="D439" s="27">
        <v>27.450000762939453</v>
      </c>
      <c r="E439" s="28">
        <v>27.450000762939453</v>
      </c>
      <c r="F439" s="28">
        <v>27.030000686645508</v>
      </c>
      <c r="G439" s="24">
        <v>27.159999847412109</v>
      </c>
      <c r="H439" s="13">
        <v>27.25</v>
      </c>
      <c r="I439" s="14">
        <v>27.340000152587891</v>
      </c>
      <c r="J439" s="14">
        <v>26.899999618530273</v>
      </c>
      <c r="K439" s="24">
        <v>27.040000915527344</v>
      </c>
      <c r="L439">
        <f t="shared" si="21"/>
        <v>0</v>
      </c>
      <c r="M439">
        <f>IF(AND(B439&gt;Summary!$E$17,B439&lt;Summary!$E$18),1,0)</f>
        <v>0</v>
      </c>
      <c r="N439">
        <f>IF(M439=1,oneday(G438,G439,K439,L439,Summary!$E$13/2,Data!N438,Data!O438,Summary!$E$15,Summary!$E$14,Summary!$E$16,1),0)</f>
        <v>0</v>
      </c>
      <c r="O439" s="31">
        <f>IF(M439=1,oneday(G438,G439,K439,L439,Summary!$E$13/2,Data!N438,Data!O438,Summary!$E$15,Summary!$E$14,Summary!$E$16,2),0)</f>
        <v>0</v>
      </c>
      <c r="P439" s="31">
        <f t="shared" si="20"/>
        <v>0</v>
      </c>
      <c r="Q439" s="31">
        <f>IF(M439=1,oneday(G438,G439,K439,L439,Summary!$E$13/2,Data!N438,Data!O438,Summary!$E$15,Summary!$E$14,Summary!$E$16,3),0)</f>
        <v>0</v>
      </c>
    </row>
    <row r="440" spans="1:17" x14ac:dyDescent="0.25">
      <c r="A440" s="32">
        <f>VLOOKUP(B440,'Expiration Dates'!$C$40:$J$272,8)</f>
        <v>31005</v>
      </c>
      <c r="B440" s="1">
        <v>31013</v>
      </c>
      <c r="C440">
        <f t="shared" si="19"/>
        <v>440</v>
      </c>
      <c r="D440" s="27">
        <v>27</v>
      </c>
      <c r="E440" s="28">
        <v>27.629999160766602</v>
      </c>
      <c r="F440" s="28">
        <v>27</v>
      </c>
      <c r="G440" s="24">
        <v>27.309999465942383</v>
      </c>
      <c r="H440" s="13">
        <v>26.979999542236328</v>
      </c>
      <c r="I440" s="14">
        <v>27.5</v>
      </c>
      <c r="J440" s="14">
        <v>26.940000534057617</v>
      </c>
      <c r="K440" s="24">
        <v>27.190000534057617</v>
      </c>
      <c r="L440">
        <f t="shared" si="21"/>
        <v>0</v>
      </c>
      <c r="M440">
        <f>IF(AND(B440&gt;Summary!$E$17,B440&lt;Summary!$E$18),1,0)</f>
        <v>0</v>
      </c>
      <c r="N440">
        <f>IF(M440=1,oneday(G439,G440,K440,L440,Summary!$E$13/2,Data!N439,Data!O439,Summary!$E$15,Summary!$E$14,Summary!$E$16,1),0)</f>
        <v>0</v>
      </c>
      <c r="O440" s="31">
        <f>IF(M440=1,oneday(G439,G440,K440,L440,Summary!$E$13/2,Data!N439,Data!O439,Summary!$E$15,Summary!$E$14,Summary!$E$16,2),0)</f>
        <v>0</v>
      </c>
      <c r="P440" s="31">
        <f t="shared" si="20"/>
        <v>0</v>
      </c>
      <c r="Q440" s="31">
        <f>IF(M440=1,oneday(G439,G440,K440,L440,Summary!$E$13/2,Data!N439,Data!O439,Summary!$E$15,Summary!$E$14,Summary!$E$16,3),0)</f>
        <v>0</v>
      </c>
    </row>
    <row r="441" spans="1:17" x14ac:dyDescent="0.25">
      <c r="A441" s="32">
        <f>VLOOKUP(B441,'Expiration Dates'!$C$40:$J$272,8)</f>
        <v>31005</v>
      </c>
      <c r="B441" s="1">
        <v>31014</v>
      </c>
      <c r="C441">
        <f t="shared" si="19"/>
        <v>441</v>
      </c>
      <c r="D441" s="27">
        <v>27.280000686645508</v>
      </c>
      <c r="E441" s="28">
        <v>27.5</v>
      </c>
      <c r="F441" s="28">
        <v>27.25</v>
      </c>
      <c r="G441" s="24">
        <v>27.319999694824219</v>
      </c>
      <c r="H441" s="13">
        <v>27.200000762939453</v>
      </c>
      <c r="I441" s="14">
        <v>27.399999618530273</v>
      </c>
      <c r="J441" s="14">
        <v>27.159999847412109</v>
      </c>
      <c r="K441" s="24">
        <v>27.229999542236328</v>
      </c>
      <c r="L441">
        <f t="shared" si="21"/>
        <v>0</v>
      </c>
      <c r="M441">
        <f>IF(AND(B441&gt;Summary!$E$17,B441&lt;Summary!$E$18),1,0)</f>
        <v>0</v>
      </c>
      <c r="N441">
        <f>IF(M441=1,oneday(G440,G441,K441,L441,Summary!$E$13/2,Data!N440,Data!O440,Summary!$E$15,Summary!$E$14,Summary!$E$16,1),0)</f>
        <v>0</v>
      </c>
      <c r="O441" s="31">
        <f>IF(M441=1,oneday(G440,G441,K441,L441,Summary!$E$13/2,Data!N440,Data!O440,Summary!$E$15,Summary!$E$14,Summary!$E$16,2),0)</f>
        <v>0</v>
      </c>
      <c r="P441" s="31">
        <f t="shared" si="20"/>
        <v>0</v>
      </c>
      <c r="Q441" s="31">
        <f>IF(M441=1,oneday(G440,G441,K441,L441,Summary!$E$13/2,Data!N440,Data!O440,Summary!$E$15,Summary!$E$14,Summary!$E$16,3),0)</f>
        <v>0</v>
      </c>
    </row>
    <row r="442" spans="1:17" x14ac:dyDescent="0.25">
      <c r="A442" s="32">
        <f>VLOOKUP(B442,'Expiration Dates'!$C$40:$J$272,8)</f>
        <v>31005</v>
      </c>
      <c r="B442" s="1">
        <v>31015</v>
      </c>
      <c r="C442">
        <f t="shared" si="19"/>
        <v>442</v>
      </c>
      <c r="D442" s="27">
        <v>27.25</v>
      </c>
      <c r="E442" s="28">
        <v>27.489999771118164</v>
      </c>
      <c r="F442" s="28">
        <v>27.219999313354492</v>
      </c>
      <c r="G442" s="24">
        <v>27.479999542236328</v>
      </c>
      <c r="H442" s="13">
        <v>27.139999389648438</v>
      </c>
      <c r="I442" s="14">
        <v>27.430000305175781</v>
      </c>
      <c r="J442" s="14">
        <v>27.110000610351563</v>
      </c>
      <c r="K442" s="24">
        <v>27.409999847412109</v>
      </c>
      <c r="L442">
        <f t="shared" si="21"/>
        <v>0</v>
      </c>
      <c r="M442">
        <f>IF(AND(B442&gt;Summary!$E$17,B442&lt;Summary!$E$18),1,0)</f>
        <v>0</v>
      </c>
      <c r="N442">
        <f>IF(M442=1,oneday(G441,G442,K442,L442,Summary!$E$13/2,Data!N441,Data!O441,Summary!$E$15,Summary!$E$14,Summary!$E$16,1),0)</f>
        <v>0</v>
      </c>
      <c r="O442" s="31">
        <f>IF(M442=1,oneday(G441,G442,K442,L442,Summary!$E$13/2,Data!N441,Data!O441,Summary!$E$15,Summary!$E$14,Summary!$E$16,2),0)</f>
        <v>0</v>
      </c>
      <c r="P442" s="31">
        <f t="shared" si="20"/>
        <v>0</v>
      </c>
      <c r="Q442" s="31">
        <f>IF(M442=1,oneday(G441,G442,K442,L442,Summary!$E$13/2,Data!N441,Data!O441,Summary!$E$15,Summary!$E$14,Summary!$E$16,3),0)</f>
        <v>0</v>
      </c>
    </row>
    <row r="443" spans="1:17" x14ac:dyDescent="0.25">
      <c r="A443" s="32">
        <f>VLOOKUP(B443,'Expiration Dates'!$C$40:$J$272,8)</f>
        <v>31005</v>
      </c>
      <c r="B443" s="1">
        <v>31016</v>
      </c>
      <c r="C443">
        <f t="shared" si="19"/>
        <v>443</v>
      </c>
      <c r="D443" s="27">
        <v>27.540000915527344</v>
      </c>
      <c r="E443" s="28">
        <v>27.620000839233398</v>
      </c>
      <c r="F443" s="28">
        <v>27.280000686645508</v>
      </c>
      <c r="G443" s="24">
        <v>27.309999465942383</v>
      </c>
      <c r="H443" s="13">
        <v>27.479999542236328</v>
      </c>
      <c r="I443" s="14">
        <v>27.549999237060547</v>
      </c>
      <c r="J443" s="14">
        <v>27.200000762939453</v>
      </c>
      <c r="K443" s="24">
        <v>27.209999084472656</v>
      </c>
      <c r="L443">
        <f t="shared" si="21"/>
        <v>0</v>
      </c>
      <c r="M443">
        <f>IF(AND(B443&gt;Summary!$E$17,B443&lt;Summary!$E$18),1,0)</f>
        <v>0</v>
      </c>
      <c r="N443">
        <f>IF(M443=1,oneday(G442,G443,K443,L443,Summary!$E$13/2,Data!N442,Data!O442,Summary!$E$15,Summary!$E$14,Summary!$E$16,1),0)</f>
        <v>0</v>
      </c>
      <c r="O443" s="31">
        <f>IF(M443=1,oneday(G442,G443,K443,L443,Summary!$E$13/2,Data!N442,Data!O442,Summary!$E$15,Summary!$E$14,Summary!$E$16,2),0)</f>
        <v>0</v>
      </c>
      <c r="P443" s="31">
        <f t="shared" si="20"/>
        <v>0</v>
      </c>
      <c r="Q443" s="31">
        <f>IF(M443=1,oneday(G442,G443,K443,L443,Summary!$E$13/2,Data!N442,Data!O442,Summary!$E$15,Summary!$E$14,Summary!$E$16,3),0)</f>
        <v>0</v>
      </c>
    </row>
    <row r="444" spans="1:17" x14ac:dyDescent="0.25">
      <c r="A444" s="32">
        <f>VLOOKUP(B444,'Expiration Dates'!$C$40:$J$272,8)</f>
        <v>31035</v>
      </c>
      <c r="B444" s="1">
        <v>31019</v>
      </c>
      <c r="C444">
        <f t="shared" si="19"/>
        <v>444</v>
      </c>
      <c r="D444" s="27">
        <v>27.25</v>
      </c>
      <c r="E444" s="28">
        <v>27.399999618530273</v>
      </c>
      <c r="F444" s="28">
        <v>27.180000305175781</v>
      </c>
      <c r="G444" s="24">
        <v>27.299999237060547</v>
      </c>
      <c r="H444" s="13">
        <v>27.120000839233398</v>
      </c>
      <c r="I444" s="14">
        <v>27.319999694824219</v>
      </c>
      <c r="J444" s="14">
        <v>27.090000152587891</v>
      </c>
      <c r="K444" s="24">
        <v>27.190000534057617</v>
      </c>
      <c r="L444">
        <f t="shared" si="21"/>
        <v>0</v>
      </c>
      <c r="M444">
        <f>IF(AND(B444&gt;Summary!$E$17,B444&lt;Summary!$E$18),1,0)</f>
        <v>0</v>
      </c>
      <c r="N444">
        <f>IF(M444=1,oneday(G443,G444,K444,L444,Summary!$E$13/2,Data!N443,Data!O443,Summary!$E$15,Summary!$E$14,Summary!$E$16,1),0)</f>
        <v>0</v>
      </c>
      <c r="O444" s="31">
        <f>IF(M444=1,oneday(G443,G444,K444,L444,Summary!$E$13/2,Data!N443,Data!O443,Summary!$E$15,Summary!$E$14,Summary!$E$16,2),0)</f>
        <v>0</v>
      </c>
      <c r="P444" s="31">
        <f t="shared" si="20"/>
        <v>0</v>
      </c>
      <c r="Q444" s="31">
        <f>IF(M444=1,oneday(G443,G444,K444,L444,Summary!$E$13/2,Data!N443,Data!O443,Summary!$E$15,Summary!$E$14,Summary!$E$16,3),0)</f>
        <v>0</v>
      </c>
    </row>
    <row r="445" spans="1:17" x14ac:dyDescent="0.25">
      <c r="A445" s="32">
        <f>VLOOKUP(B445,'Expiration Dates'!$C$40:$J$272,8)</f>
        <v>31035</v>
      </c>
      <c r="B445" s="1">
        <v>31020</v>
      </c>
      <c r="C445">
        <f t="shared" si="19"/>
        <v>445</v>
      </c>
      <c r="D445" s="27">
        <v>27.389999389648438</v>
      </c>
      <c r="E445" s="28">
        <v>27.549999237060547</v>
      </c>
      <c r="F445" s="28">
        <v>27.379999160766602</v>
      </c>
      <c r="G445" s="24">
        <v>27.520000457763672</v>
      </c>
      <c r="H445" s="13">
        <v>27.319999694824219</v>
      </c>
      <c r="I445" s="14">
        <v>27.459999084472656</v>
      </c>
      <c r="J445" s="14">
        <v>27.299999237060547</v>
      </c>
      <c r="K445" s="24">
        <v>27.430000305175781</v>
      </c>
      <c r="L445">
        <f t="shared" si="21"/>
        <v>0</v>
      </c>
      <c r="M445">
        <f>IF(AND(B445&gt;Summary!$E$17,B445&lt;Summary!$E$18),1,0)</f>
        <v>0</v>
      </c>
      <c r="N445">
        <f>IF(M445=1,oneday(G444,G445,K445,L445,Summary!$E$13/2,Data!N444,Data!O444,Summary!$E$15,Summary!$E$14,Summary!$E$16,1),0)</f>
        <v>0</v>
      </c>
      <c r="O445" s="31">
        <f>IF(M445=1,oneday(G444,G445,K445,L445,Summary!$E$13/2,Data!N444,Data!O444,Summary!$E$15,Summary!$E$14,Summary!$E$16,2),0)</f>
        <v>0</v>
      </c>
      <c r="P445" s="31">
        <f t="shared" si="20"/>
        <v>0</v>
      </c>
      <c r="Q445" s="31">
        <f>IF(M445=1,oneday(G444,G445,K445,L445,Summary!$E$13/2,Data!N444,Data!O444,Summary!$E$15,Summary!$E$14,Summary!$E$16,3),0)</f>
        <v>0</v>
      </c>
    </row>
    <row r="446" spans="1:17" x14ac:dyDescent="0.25">
      <c r="A446" s="32">
        <f>VLOOKUP(B446,'Expiration Dates'!$C$40:$J$272,8)</f>
        <v>31035</v>
      </c>
      <c r="B446" s="1">
        <v>31021</v>
      </c>
      <c r="C446">
        <f t="shared" si="19"/>
        <v>446</v>
      </c>
      <c r="D446" s="27">
        <v>27.450000762939453</v>
      </c>
      <c r="E446" s="28">
        <v>27.719999313354492</v>
      </c>
      <c r="F446" s="28">
        <v>27.450000762939453</v>
      </c>
      <c r="G446" s="24">
        <v>27.700000762939453</v>
      </c>
      <c r="H446" s="13">
        <v>27.379999160766602</v>
      </c>
      <c r="I446" s="14">
        <v>27.610000610351563</v>
      </c>
      <c r="J446" s="14">
        <v>27.370000839233398</v>
      </c>
      <c r="K446" s="24">
        <v>27.600000381469727</v>
      </c>
      <c r="L446">
        <f t="shared" si="21"/>
        <v>0</v>
      </c>
      <c r="M446">
        <f>IF(AND(B446&gt;Summary!$E$17,B446&lt;Summary!$E$18),1,0)</f>
        <v>0</v>
      </c>
      <c r="N446">
        <f>IF(M446=1,oneday(G445,G446,K446,L446,Summary!$E$13/2,Data!N445,Data!O445,Summary!$E$15,Summary!$E$14,Summary!$E$16,1),0)</f>
        <v>0</v>
      </c>
      <c r="O446" s="31">
        <f>IF(M446=1,oneday(G445,G446,K446,L446,Summary!$E$13/2,Data!N445,Data!O445,Summary!$E$15,Summary!$E$14,Summary!$E$16,2),0)</f>
        <v>0</v>
      </c>
      <c r="P446" s="31">
        <f t="shared" si="20"/>
        <v>0</v>
      </c>
      <c r="Q446" s="31">
        <f>IF(M446=1,oneday(G445,G446,K446,L446,Summary!$E$13/2,Data!N445,Data!O445,Summary!$E$15,Summary!$E$14,Summary!$E$16,3),0)</f>
        <v>0</v>
      </c>
    </row>
    <row r="447" spans="1:17" x14ac:dyDescent="0.25">
      <c r="A447" s="32">
        <f>VLOOKUP(B447,'Expiration Dates'!$C$40:$J$272,8)</f>
        <v>31035</v>
      </c>
      <c r="B447" s="1">
        <v>31022</v>
      </c>
      <c r="C447">
        <f t="shared" si="19"/>
        <v>447</v>
      </c>
      <c r="D447" s="27">
        <v>27.729999542236328</v>
      </c>
      <c r="E447" s="28">
        <v>27.870000839233398</v>
      </c>
      <c r="F447" s="28">
        <v>27.649999618530273</v>
      </c>
      <c r="G447" s="24">
        <v>27.680000305175781</v>
      </c>
      <c r="H447" s="13">
        <v>27.639999389648438</v>
      </c>
      <c r="I447" s="14">
        <v>27.780000686645508</v>
      </c>
      <c r="J447" s="14">
        <v>27.549999237060547</v>
      </c>
      <c r="K447" s="24">
        <v>27.569999694824219</v>
      </c>
      <c r="L447">
        <f t="shared" si="21"/>
        <v>0</v>
      </c>
      <c r="M447">
        <f>IF(AND(B447&gt;Summary!$E$17,B447&lt;Summary!$E$18),1,0)</f>
        <v>0</v>
      </c>
      <c r="N447">
        <f>IF(M447=1,oneday(G446,G447,K447,L447,Summary!$E$13/2,Data!N446,Data!O446,Summary!$E$15,Summary!$E$14,Summary!$E$16,1),0)</f>
        <v>0</v>
      </c>
      <c r="O447" s="31">
        <f>IF(M447=1,oneday(G446,G447,K447,L447,Summary!$E$13/2,Data!N446,Data!O446,Summary!$E$15,Summary!$E$14,Summary!$E$16,2),0)</f>
        <v>0</v>
      </c>
      <c r="P447" s="31">
        <f t="shared" si="20"/>
        <v>0</v>
      </c>
      <c r="Q447" s="31">
        <f>IF(M447=1,oneday(G446,G447,K447,L447,Summary!$E$13/2,Data!N446,Data!O446,Summary!$E$15,Summary!$E$14,Summary!$E$16,3),0)</f>
        <v>0</v>
      </c>
    </row>
    <row r="448" spans="1:17" x14ac:dyDescent="0.25">
      <c r="A448" s="32">
        <f>VLOOKUP(B448,'Expiration Dates'!$C$40:$J$272,8)</f>
        <v>31035</v>
      </c>
      <c r="B448" s="1">
        <v>31023</v>
      </c>
      <c r="C448">
        <f t="shared" si="19"/>
        <v>448</v>
      </c>
      <c r="D448" s="27">
        <v>27.600000381469727</v>
      </c>
      <c r="E448" s="28">
        <v>27.620000839233398</v>
      </c>
      <c r="F448" s="28">
        <v>27.440000534057617</v>
      </c>
      <c r="G448" s="24">
        <v>27.459999084472656</v>
      </c>
      <c r="H448" s="13">
        <v>27.510000228881836</v>
      </c>
      <c r="I448" s="14">
        <v>27.520000457763672</v>
      </c>
      <c r="J448" s="14">
        <v>27.299999237060547</v>
      </c>
      <c r="K448" s="24">
        <v>27.319999694824219</v>
      </c>
      <c r="L448">
        <f t="shared" si="21"/>
        <v>0</v>
      </c>
      <c r="M448">
        <f>IF(AND(B448&gt;Summary!$E$17,B448&lt;Summary!$E$18),1,0)</f>
        <v>0</v>
      </c>
      <c r="N448">
        <f>IF(M448=1,oneday(G447,G448,K448,L448,Summary!$E$13/2,Data!N447,Data!O447,Summary!$E$15,Summary!$E$14,Summary!$E$16,1),0)</f>
        <v>0</v>
      </c>
      <c r="O448" s="31">
        <f>IF(M448=1,oneday(G447,G448,K448,L448,Summary!$E$13/2,Data!N447,Data!O447,Summary!$E$15,Summary!$E$14,Summary!$E$16,2),0)</f>
        <v>0</v>
      </c>
      <c r="P448" s="31">
        <f t="shared" si="20"/>
        <v>0</v>
      </c>
      <c r="Q448" s="31">
        <f>IF(M448=1,oneday(G447,G448,K448,L448,Summary!$E$13/2,Data!N447,Data!O447,Summary!$E$15,Summary!$E$14,Summary!$E$16,3),0)</f>
        <v>0</v>
      </c>
    </row>
    <row r="449" spans="1:17" x14ac:dyDescent="0.25">
      <c r="A449" s="32">
        <f>VLOOKUP(B449,'Expiration Dates'!$C$40:$J$272,8)</f>
        <v>31035</v>
      </c>
      <c r="B449" s="1">
        <v>31026</v>
      </c>
      <c r="C449">
        <f t="shared" si="19"/>
        <v>449</v>
      </c>
      <c r="D449" s="27">
        <v>27.340000152587891</v>
      </c>
      <c r="E449" s="28">
        <v>27.5</v>
      </c>
      <c r="F449" s="28">
        <v>27.299999237060547</v>
      </c>
      <c r="G449" s="24">
        <v>27.450000762939453</v>
      </c>
      <c r="H449" s="13">
        <v>27.200000762939453</v>
      </c>
      <c r="I449" s="14">
        <v>27.360000610351563</v>
      </c>
      <c r="J449" s="14">
        <v>27.159999847412109</v>
      </c>
      <c r="K449" s="24">
        <v>27.299999237060547</v>
      </c>
      <c r="L449">
        <f t="shared" si="21"/>
        <v>0</v>
      </c>
      <c r="M449">
        <f>IF(AND(B449&gt;Summary!$E$17,B449&lt;Summary!$E$18),1,0)</f>
        <v>0</v>
      </c>
      <c r="N449">
        <f>IF(M449=1,oneday(G448,G449,K449,L449,Summary!$E$13/2,Data!N448,Data!O448,Summary!$E$15,Summary!$E$14,Summary!$E$16,1),0)</f>
        <v>0</v>
      </c>
      <c r="O449" s="31">
        <f>IF(M449=1,oneday(G448,G449,K449,L449,Summary!$E$13/2,Data!N448,Data!O448,Summary!$E$15,Summary!$E$14,Summary!$E$16,2),0)</f>
        <v>0</v>
      </c>
      <c r="P449" s="31">
        <f t="shared" si="20"/>
        <v>0</v>
      </c>
      <c r="Q449" s="31">
        <f>IF(M449=1,oneday(G448,G449,K449,L449,Summary!$E$13/2,Data!N448,Data!O448,Summary!$E$15,Summary!$E$14,Summary!$E$16,3),0)</f>
        <v>0</v>
      </c>
    </row>
    <row r="450" spans="1:17" x14ac:dyDescent="0.25">
      <c r="A450" s="32">
        <f>VLOOKUP(B450,'Expiration Dates'!$C$40:$J$272,8)</f>
        <v>31035</v>
      </c>
      <c r="B450" s="1">
        <v>31027</v>
      </c>
      <c r="C450">
        <f t="shared" si="19"/>
        <v>450</v>
      </c>
      <c r="D450" s="27">
        <v>27.399999618530273</v>
      </c>
      <c r="E450" s="28">
        <v>27.409999847412109</v>
      </c>
      <c r="F450" s="28">
        <v>27.120000839233398</v>
      </c>
      <c r="G450" s="24">
        <v>27.25</v>
      </c>
      <c r="H450" s="13">
        <v>27.229999542236328</v>
      </c>
      <c r="I450" s="14">
        <v>27.25</v>
      </c>
      <c r="J450" s="14">
        <v>26.969999313354492</v>
      </c>
      <c r="K450" s="24">
        <v>27.159999847412109</v>
      </c>
      <c r="L450">
        <f t="shared" si="21"/>
        <v>0</v>
      </c>
      <c r="M450">
        <f>IF(AND(B450&gt;Summary!$E$17,B450&lt;Summary!$E$18),1,0)</f>
        <v>0</v>
      </c>
      <c r="N450">
        <f>IF(M450=1,oneday(G449,G450,K450,L450,Summary!$E$13/2,Data!N449,Data!O449,Summary!$E$15,Summary!$E$14,Summary!$E$16,1),0)</f>
        <v>0</v>
      </c>
      <c r="O450" s="31">
        <f>IF(M450=1,oneday(G449,G450,K450,L450,Summary!$E$13/2,Data!N449,Data!O449,Summary!$E$15,Summary!$E$14,Summary!$E$16,2),0)</f>
        <v>0</v>
      </c>
      <c r="P450" s="31">
        <f t="shared" si="20"/>
        <v>0</v>
      </c>
      <c r="Q450" s="31">
        <f>IF(M450=1,oneday(G449,G450,K450,L450,Summary!$E$13/2,Data!N449,Data!O449,Summary!$E$15,Summary!$E$14,Summary!$E$16,3),0)</f>
        <v>0</v>
      </c>
    </row>
    <row r="451" spans="1:17" x14ac:dyDescent="0.25">
      <c r="A451" s="32">
        <f>VLOOKUP(B451,'Expiration Dates'!$C$40:$J$272,8)</f>
        <v>31035</v>
      </c>
      <c r="B451" s="1">
        <v>31028</v>
      </c>
      <c r="C451">
        <f t="shared" si="19"/>
        <v>451</v>
      </c>
      <c r="D451" s="27">
        <v>27.329999923706055</v>
      </c>
      <c r="E451" s="28">
        <v>27.350000381469727</v>
      </c>
      <c r="F451" s="28">
        <v>26.680000305175781</v>
      </c>
      <c r="G451" s="24">
        <v>26.719999313354492</v>
      </c>
      <c r="H451" s="13">
        <v>27.239999771118164</v>
      </c>
      <c r="I451" s="14">
        <v>27.270000457763672</v>
      </c>
      <c r="J451" s="14">
        <v>26.700000762939453</v>
      </c>
      <c r="K451" s="24">
        <v>26.799999237060547</v>
      </c>
      <c r="L451">
        <f t="shared" si="21"/>
        <v>0</v>
      </c>
      <c r="M451">
        <f>IF(AND(B451&gt;Summary!$E$17,B451&lt;Summary!$E$18),1,0)</f>
        <v>0</v>
      </c>
      <c r="N451">
        <f>IF(M451=1,oneday(G450,G451,K451,L451,Summary!$E$13/2,Data!N450,Data!O450,Summary!$E$15,Summary!$E$14,Summary!$E$16,1),0)</f>
        <v>0</v>
      </c>
      <c r="O451" s="31">
        <f>IF(M451=1,oneday(G450,G451,K451,L451,Summary!$E$13/2,Data!N450,Data!O450,Summary!$E$15,Summary!$E$14,Summary!$E$16,2),0)</f>
        <v>0</v>
      </c>
      <c r="P451" s="31">
        <f t="shared" si="20"/>
        <v>0</v>
      </c>
      <c r="Q451" s="31">
        <f>IF(M451=1,oneday(G450,G451,K451,L451,Summary!$E$13/2,Data!N450,Data!O450,Summary!$E$15,Summary!$E$14,Summary!$E$16,3),0)</f>
        <v>0</v>
      </c>
    </row>
    <row r="452" spans="1:17" x14ac:dyDescent="0.25">
      <c r="A452" s="32">
        <f>VLOOKUP(B452,'Expiration Dates'!$C$40:$J$272,8)</f>
        <v>31035</v>
      </c>
      <c r="B452" s="1">
        <v>31029</v>
      </c>
      <c r="C452">
        <f t="shared" si="19"/>
        <v>452</v>
      </c>
      <c r="D452" s="27">
        <v>26.649999618530273</v>
      </c>
      <c r="E452" s="28">
        <v>26.860000610351563</v>
      </c>
      <c r="F452" s="28">
        <v>26.450000762939453</v>
      </c>
      <c r="G452" s="24">
        <v>26.569999694824219</v>
      </c>
      <c r="H452" s="13">
        <v>26.75</v>
      </c>
      <c r="I452" s="14">
        <v>27</v>
      </c>
      <c r="J452" s="14">
        <v>26.610000610351563</v>
      </c>
      <c r="K452" s="24">
        <v>26.860000610351563</v>
      </c>
      <c r="L452">
        <f t="shared" si="21"/>
        <v>0</v>
      </c>
      <c r="M452">
        <f>IF(AND(B452&gt;Summary!$E$17,B452&lt;Summary!$E$18),1,0)</f>
        <v>0</v>
      </c>
      <c r="N452">
        <f>IF(M452=1,oneday(G451,G452,K452,L452,Summary!$E$13/2,Data!N451,Data!O451,Summary!$E$15,Summary!$E$14,Summary!$E$16,1),0)</f>
        <v>0</v>
      </c>
      <c r="O452" s="31">
        <f>IF(M452=1,oneday(G451,G452,K452,L452,Summary!$E$13/2,Data!N451,Data!O451,Summary!$E$15,Summary!$E$14,Summary!$E$16,2),0)</f>
        <v>0</v>
      </c>
      <c r="P452" s="31">
        <f t="shared" si="20"/>
        <v>0</v>
      </c>
      <c r="Q452" s="31">
        <f>IF(M452=1,oneday(G451,G452,K452,L452,Summary!$E$13/2,Data!N451,Data!O451,Summary!$E$15,Summary!$E$14,Summary!$E$16,3),0)</f>
        <v>0</v>
      </c>
    </row>
    <row r="453" spans="1:17" x14ac:dyDescent="0.25">
      <c r="A453" s="32">
        <f>VLOOKUP(B453,'Expiration Dates'!$C$40:$J$272,8)</f>
        <v>31035</v>
      </c>
      <c r="B453" s="1">
        <v>31030</v>
      </c>
      <c r="C453">
        <f t="shared" si="19"/>
        <v>453</v>
      </c>
      <c r="D453" s="27">
        <v>26.549999237060547</v>
      </c>
      <c r="E453" s="28">
        <v>26.649999618530273</v>
      </c>
      <c r="F453" s="28">
        <v>26.280000686645508</v>
      </c>
      <c r="G453" s="24">
        <v>26.450000762939453</v>
      </c>
      <c r="H453" s="13">
        <v>26.860000610351563</v>
      </c>
      <c r="I453" s="14">
        <v>26.920000076293945</v>
      </c>
      <c r="J453" s="14">
        <v>26.590000152587891</v>
      </c>
      <c r="K453" s="24">
        <v>26.760000228881836</v>
      </c>
      <c r="L453">
        <f t="shared" si="21"/>
        <v>0</v>
      </c>
      <c r="M453">
        <f>IF(AND(B453&gt;Summary!$E$17,B453&lt;Summary!$E$18),1,0)</f>
        <v>0</v>
      </c>
      <c r="N453">
        <f>IF(M453=1,oneday(G452,G453,K453,L453,Summary!$E$13/2,Data!N452,Data!O452,Summary!$E$15,Summary!$E$14,Summary!$E$16,1),0)</f>
        <v>0</v>
      </c>
      <c r="O453" s="31">
        <f>IF(M453=1,oneday(G452,G453,K453,L453,Summary!$E$13/2,Data!N452,Data!O452,Summary!$E$15,Summary!$E$14,Summary!$E$16,2),0)</f>
        <v>0</v>
      </c>
      <c r="P453" s="31">
        <f t="shared" si="20"/>
        <v>0</v>
      </c>
      <c r="Q453" s="31">
        <f>IF(M453=1,oneday(G452,G453,K453,L453,Summary!$E$13/2,Data!N452,Data!O452,Summary!$E$15,Summary!$E$14,Summary!$E$16,3),0)</f>
        <v>0</v>
      </c>
    </row>
    <row r="454" spans="1:17" x14ac:dyDescent="0.25">
      <c r="A454" s="32">
        <f>VLOOKUP(B454,'Expiration Dates'!$C$40:$J$272,8)</f>
        <v>31035</v>
      </c>
      <c r="B454" s="1">
        <v>31033</v>
      </c>
      <c r="C454">
        <f t="shared" si="19"/>
        <v>454</v>
      </c>
      <c r="D454" s="27">
        <v>26.700000762939453</v>
      </c>
      <c r="E454" s="28">
        <v>26.840000152587891</v>
      </c>
      <c r="F454" s="28">
        <v>26.469999313354492</v>
      </c>
      <c r="G454" s="24">
        <v>26.799999237060547</v>
      </c>
      <c r="H454" s="13">
        <v>26.729999542236328</v>
      </c>
      <c r="I454" s="14">
        <v>26.809999465942383</v>
      </c>
      <c r="J454" s="14">
        <v>26.459999084472656</v>
      </c>
      <c r="K454" s="24">
        <v>26.780000686645508</v>
      </c>
      <c r="L454">
        <f t="shared" si="21"/>
        <v>0</v>
      </c>
      <c r="M454">
        <f>IF(AND(B454&gt;Summary!$E$17,B454&lt;Summary!$E$18),1,0)</f>
        <v>0</v>
      </c>
      <c r="N454">
        <f>IF(M454=1,oneday(G453,G454,K454,L454,Summary!$E$13/2,Data!N453,Data!O453,Summary!$E$15,Summary!$E$14,Summary!$E$16,1),0)</f>
        <v>0</v>
      </c>
      <c r="O454" s="31">
        <f>IF(M454=1,oneday(G453,G454,K454,L454,Summary!$E$13/2,Data!N453,Data!O453,Summary!$E$15,Summary!$E$14,Summary!$E$16,2),0)</f>
        <v>0</v>
      </c>
      <c r="P454" s="31">
        <f t="shared" si="20"/>
        <v>0</v>
      </c>
      <c r="Q454" s="31">
        <f>IF(M454=1,oneday(G453,G454,K454,L454,Summary!$E$13/2,Data!N453,Data!O453,Summary!$E$15,Summary!$E$14,Summary!$E$16,3),0)</f>
        <v>0</v>
      </c>
    </row>
    <row r="455" spans="1:17" x14ac:dyDescent="0.25">
      <c r="A455" s="32">
        <f>VLOOKUP(B455,'Expiration Dates'!$C$40:$J$272,8)</f>
        <v>31035</v>
      </c>
      <c r="B455" s="1">
        <v>31034</v>
      </c>
      <c r="C455">
        <f t="shared" si="19"/>
        <v>455</v>
      </c>
      <c r="D455" s="27">
        <v>26.840000152587891</v>
      </c>
      <c r="E455" s="28">
        <v>26.959999084472656</v>
      </c>
      <c r="F455" s="28">
        <v>26.760000228881836</v>
      </c>
      <c r="G455" s="24">
        <v>26.790000915527344</v>
      </c>
      <c r="H455" s="13">
        <v>26.829999923706055</v>
      </c>
      <c r="I455" s="14">
        <v>26.940000534057617</v>
      </c>
      <c r="J455" s="14">
        <v>26.75</v>
      </c>
      <c r="K455" s="24">
        <v>26.760000228881836</v>
      </c>
      <c r="L455">
        <f t="shared" si="21"/>
        <v>0</v>
      </c>
      <c r="M455">
        <f>IF(AND(B455&gt;Summary!$E$17,B455&lt;Summary!$E$18),1,0)</f>
        <v>0</v>
      </c>
      <c r="N455">
        <f>IF(M455=1,oneday(G454,G455,K455,L455,Summary!$E$13/2,Data!N454,Data!O454,Summary!$E$15,Summary!$E$14,Summary!$E$16,1),0)</f>
        <v>0</v>
      </c>
      <c r="O455" s="31">
        <f>IF(M455=1,oneday(G454,G455,K455,L455,Summary!$E$13/2,Data!N454,Data!O454,Summary!$E$15,Summary!$E$14,Summary!$E$16,2),0)</f>
        <v>0</v>
      </c>
      <c r="P455" s="31">
        <f t="shared" si="20"/>
        <v>0</v>
      </c>
      <c r="Q455" s="31">
        <f>IF(M455=1,oneday(G454,G455,K455,L455,Summary!$E$13/2,Data!N454,Data!O454,Summary!$E$15,Summary!$E$14,Summary!$E$16,3),0)</f>
        <v>0</v>
      </c>
    </row>
    <row r="456" spans="1:17" x14ac:dyDescent="0.25">
      <c r="A456" s="32">
        <f>VLOOKUP(B456,'Expiration Dates'!$C$40:$J$272,8)</f>
        <v>31035</v>
      </c>
      <c r="B456" s="1">
        <v>31035</v>
      </c>
      <c r="C456">
        <f t="shared" si="19"/>
        <v>456</v>
      </c>
      <c r="D456" s="27">
        <v>26.690000534057617</v>
      </c>
      <c r="E456" s="28">
        <v>26.700000762939453</v>
      </c>
      <c r="F456" s="28">
        <v>26.329999923706055</v>
      </c>
      <c r="G456" s="24">
        <v>26.379999160766602</v>
      </c>
      <c r="H456" s="13">
        <v>26.649999618530273</v>
      </c>
      <c r="I456" s="14">
        <v>26.670000076293945</v>
      </c>
      <c r="J456" s="14">
        <v>26.239999771118164</v>
      </c>
      <c r="K456" s="24">
        <v>26.280000686645508</v>
      </c>
      <c r="L456">
        <f t="shared" si="21"/>
        <v>1</v>
      </c>
      <c r="M456">
        <f>IF(AND(B456&gt;Summary!$E$17,B456&lt;Summary!$E$18),1,0)</f>
        <v>0</v>
      </c>
      <c r="N456">
        <f>IF(M456=1,oneday(G455,G456,K456,L456,Summary!$E$13/2,Data!N455,Data!O455,Summary!$E$15,Summary!$E$14,Summary!$E$16,1),0)</f>
        <v>0</v>
      </c>
      <c r="O456" s="31">
        <f>IF(M456=1,oneday(G455,G456,K456,L456,Summary!$E$13/2,Data!N455,Data!O455,Summary!$E$15,Summary!$E$14,Summary!$E$16,2),0)</f>
        <v>0</v>
      </c>
      <c r="P456" s="31">
        <f t="shared" si="20"/>
        <v>0</v>
      </c>
      <c r="Q456" s="31">
        <f>IF(M456=1,oneday(G455,G456,K456,L456,Summary!$E$13/2,Data!N455,Data!O455,Summary!$E$15,Summary!$E$14,Summary!$E$16,3),0)</f>
        <v>0</v>
      </c>
    </row>
    <row r="457" spans="1:17" x14ac:dyDescent="0.25">
      <c r="A457" s="32">
        <f>VLOOKUP(B457,'Expiration Dates'!$C$40:$J$272,8)</f>
        <v>31035</v>
      </c>
      <c r="B457" s="1">
        <v>31036</v>
      </c>
      <c r="C457">
        <f t="shared" si="19"/>
        <v>457</v>
      </c>
      <c r="D457" s="27">
        <v>26.319999694824219</v>
      </c>
      <c r="E457" s="28">
        <v>26.469999313354492</v>
      </c>
      <c r="F457" s="28">
        <v>26.040000915527344</v>
      </c>
      <c r="G457" s="24">
        <v>26.329999923706055</v>
      </c>
      <c r="H457" s="13">
        <v>26.229999542236328</v>
      </c>
      <c r="I457" s="14">
        <v>26.360000610351563</v>
      </c>
      <c r="J457" s="14">
        <v>25.950000762939453</v>
      </c>
      <c r="K457" s="24">
        <v>26.239999771118164</v>
      </c>
      <c r="L457">
        <f t="shared" si="21"/>
        <v>0</v>
      </c>
      <c r="M457">
        <f>IF(AND(B457&gt;Summary!$E$17,B457&lt;Summary!$E$18),1,0)</f>
        <v>0</v>
      </c>
      <c r="N457">
        <f>IF(M457=1,oneday(G456,G457,K457,L457,Summary!$E$13/2,Data!N456,Data!O456,Summary!$E$15,Summary!$E$14,Summary!$E$16,1),0)</f>
        <v>0</v>
      </c>
      <c r="O457" s="31">
        <f>IF(M457=1,oneday(G456,G457,K457,L457,Summary!$E$13/2,Data!N456,Data!O456,Summary!$E$15,Summary!$E$14,Summary!$E$16,2),0)</f>
        <v>0</v>
      </c>
      <c r="P457" s="31">
        <f t="shared" si="20"/>
        <v>0</v>
      </c>
      <c r="Q457" s="31">
        <f>IF(M457=1,oneday(G456,G457,K457,L457,Summary!$E$13/2,Data!N456,Data!O456,Summary!$E$15,Summary!$E$14,Summary!$E$16,3),0)</f>
        <v>0</v>
      </c>
    </row>
    <row r="458" spans="1:17" x14ac:dyDescent="0.25">
      <c r="A458" s="32">
        <f>VLOOKUP(B458,'Expiration Dates'!$C$40:$J$272,8)</f>
        <v>31035</v>
      </c>
      <c r="B458" s="1">
        <v>31037</v>
      </c>
      <c r="C458">
        <f t="shared" si="19"/>
        <v>458</v>
      </c>
      <c r="D458" s="27">
        <v>26.450000762939453</v>
      </c>
      <c r="E458" s="28">
        <v>26.579999923706055</v>
      </c>
      <c r="F458" s="28">
        <v>26.350000381469727</v>
      </c>
      <c r="G458" s="24">
        <v>26.5</v>
      </c>
      <c r="H458" s="13">
        <v>26.399999618530273</v>
      </c>
      <c r="I458" s="14">
        <v>26.489999771118164</v>
      </c>
      <c r="J458" s="14">
        <v>26.25</v>
      </c>
      <c r="K458" s="24">
        <v>26.420000076293945</v>
      </c>
      <c r="L458">
        <f t="shared" si="21"/>
        <v>0</v>
      </c>
      <c r="M458">
        <f>IF(AND(B458&gt;Summary!$E$17,B458&lt;Summary!$E$18),1,0)</f>
        <v>0</v>
      </c>
      <c r="N458">
        <f>IF(M458=1,oneday(G457,G458,K458,L458,Summary!$E$13/2,Data!N457,Data!O457,Summary!$E$15,Summary!$E$14,Summary!$E$16,1),0)</f>
        <v>0</v>
      </c>
      <c r="O458" s="31">
        <f>IF(M458=1,oneday(G457,G458,K458,L458,Summary!$E$13/2,Data!N457,Data!O457,Summary!$E$15,Summary!$E$14,Summary!$E$16,2),0)</f>
        <v>0</v>
      </c>
      <c r="P458" s="31">
        <f t="shared" si="20"/>
        <v>0</v>
      </c>
      <c r="Q458" s="31">
        <f>IF(M458=1,oneday(G457,G458,K458,L458,Summary!$E$13/2,Data!N457,Data!O457,Summary!$E$15,Summary!$E$14,Summary!$E$16,3),0)</f>
        <v>0</v>
      </c>
    </row>
    <row r="459" spans="1:17" x14ac:dyDescent="0.25">
      <c r="A459" s="32">
        <f>VLOOKUP(B459,'Expiration Dates'!$C$40:$J$272,8)</f>
        <v>31035</v>
      </c>
      <c r="B459" s="1">
        <v>31042</v>
      </c>
      <c r="C459">
        <f t="shared" si="19"/>
        <v>459</v>
      </c>
      <c r="D459" s="27">
        <v>26.579999923706055</v>
      </c>
      <c r="E459" s="28">
        <v>26.860000610351563</v>
      </c>
      <c r="F459" s="28">
        <v>26.549999237060547</v>
      </c>
      <c r="G459" s="24">
        <v>26.790000915527344</v>
      </c>
      <c r="H459" s="13">
        <v>26.459999084472656</v>
      </c>
      <c r="I459" s="14">
        <v>26.75</v>
      </c>
      <c r="J459" s="14">
        <v>26.459999084472656</v>
      </c>
      <c r="K459" s="24">
        <v>26.690000534057617</v>
      </c>
      <c r="L459">
        <f t="shared" si="21"/>
        <v>0</v>
      </c>
      <c r="M459">
        <f>IF(AND(B459&gt;Summary!$E$17,B459&lt;Summary!$E$18),1,0)</f>
        <v>0</v>
      </c>
      <c r="N459">
        <f>IF(M459=1,oneday(G458,G459,K459,L459,Summary!$E$13/2,Data!N458,Data!O458,Summary!$E$15,Summary!$E$14,Summary!$E$16,1),0)</f>
        <v>0</v>
      </c>
      <c r="O459" s="31">
        <f>IF(M459=1,oneday(G458,G459,K459,L459,Summary!$E$13/2,Data!N458,Data!O458,Summary!$E$15,Summary!$E$14,Summary!$E$16,2),0)</f>
        <v>0</v>
      </c>
      <c r="P459" s="31">
        <f t="shared" si="20"/>
        <v>0</v>
      </c>
      <c r="Q459" s="31">
        <f>IF(M459=1,oneday(G458,G459,K459,L459,Summary!$E$13/2,Data!N458,Data!O458,Summary!$E$15,Summary!$E$14,Summary!$E$16,3),0)</f>
        <v>0</v>
      </c>
    </row>
    <row r="460" spans="1:17" x14ac:dyDescent="0.25">
      <c r="A460" s="32">
        <f>VLOOKUP(B460,'Expiration Dates'!$C$40:$J$272,8)</f>
        <v>31035</v>
      </c>
      <c r="B460" s="1">
        <v>31043</v>
      </c>
      <c r="C460">
        <f t="shared" si="19"/>
        <v>460</v>
      </c>
      <c r="D460" s="27">
        <v>26.739999771118164</v>
      </c>
      <c r="E460" s="28">
        <v>26.739999771118164</v>
      </c>
      <c r="F460" s="28">
        <v>26.319999694824219</v>
      </c>
      <c r="G460" s="24">
        <v>26.340000152587891</v>
      </c>
      <c r="H460" s="13">
        <v>26.620000839233398</v>
      </c>
      <c r="I460" s="14">
        <v>26.620000839233398</v>
      </c>
      <c r="J460" s="14">
        <v>26.180000305175781</v>
      </c>
      <c r="K460" s="24">
        <v>26.200000762939453</v>
      </c>
      <c r="L460">
        <f t="shared" si="21"/>
        <v>0</v>
      </c>
      <c r="M460">
        <f>IF(AND(B460&gt;Summary!$E$17,B460&lt;Summary!$E$18),1,0)</f>
        <v>0</v>
      </c>
      <c r="N460">
        <f>IF(M460=1,oneday(G459,G460,K460,L460,Summary!$E$13/2,Data!N459,Data!O459,Summary!$E$15,Summary!$E$14,Summary!$E$16,1),0)</f>
        <v>0</v>
      </c>
      <c r="O460" s="31">
        <f>IF(M460=1,oneday(G459,G460,K460,L460,Summary!$E$13/2,Data!N459,Data!O459,Summary!$E$15,Summary!$E$14,Summary!$E$16,2),0)</f>
        <v>0</v>
      </c>
      <c r="P460" s="31">
        <f t="shared" si="20"/>
        <v>0</v>
      </c>
      <c r="Q460" s="31">
        <f>IF(M460=1,oneday(G459,G460,K460,L460,Summary!$E$13/2,Data!N459,Data!O459,Summary!$E$15,Summary!$E$14,Summary!$E$16,3),0)</f>
        <v>0</v>
      </c>
    </row>
    <row r="461" spans="1:17" x14ac:dyDescent="0.25">
      <c r="A461" s="32">
        <f>VLOOKUP(B461,'Expiration Dates'!$C$40:$J$272,8)</f>
        <v>31035</v>
      </c>
      <c r="B461" s="1">
        <v>31044</v>
      </c>
      <c r="C461">
        <f t="shared" si="19"/>
        <v>461</v>
      </c>
      <c r="D461" s="27">
        <v>26.299999237060547</v>
      </c>
      <c r="E461" s="28">
        <v>26.620000839233398</v>
      </c>
      <c r="F461" s="28">
        <v>26.290000915527344</v>
      </c>
      <c r="G461" s="24">
        <v>26.409999847412109</v>
      </c>
      <c r="H461" s="13">
        <v>26.200000762939453</v>
      </c>
      <c r="I461" s="14">
        <v>26.469999313354492</v>
      </c>
      <c r="J461" s="14">
        <v>26.180000305175781</v>
      </c>
      <c r="K461" s="24">
        <v>26.270000457763672</v>
      </c>
      <c r="L461">
        <f t="shared" si="21"/>
        <v>0</v>
      </c>
      <c r="M461">
        <f>IF(AND(B461&gt;Summary!$E$17,B461&lt;Summary!$E$18),1,0)</f>
        <v>0</v>
      </c>
      <c r="N461">
        <f>IF(M461=1,oneday(G460,G461,K461,L461,Summary!$E$13/2,Data!N460,Data!O460,Summary!$E$15,Summary!$E$14,Summary!$E$16,1),0)</f>
        <v>0</v>
      </c>
      <c r="O461" s="31">
        <f>IF(M461=1,oneday(G460,G461,K461,L461,Summary!$E$13/2,Data!N460,Data!O460,Summary!$E$15,Summary!$E$14,Summary!$E$16,2),0)</f>
        <v>0</v>
      </c>
      <c r="P461" s="31">
        <f t="shared" si="20"/>
        <v>0</v>
      </c>
      <c r="Q461" s="31">
        <f>IF(M461=1,oneday(G460,G461,K461,L461,Summary!$E$13/2,Data!N460,Data!O460,Summary!$E$15,Summary!$E$14,Summary!$E$16,3),0)</f>
        <v>0</v>
      </c>
    </row>
    <row r="462" spans="1:17" x14ac:dyDescent="0.25">
      <c r="A462" s="32">
        <f>VLOOKUP(B462,'Expiration Dates'!$C$40:$J$272,8)</f>
        <v>31069</v>
      </c>
      <c r="B462" s="1">
        <v>31049</v>
      </c>
      <c r="C462">
        <f t="shared" si="19"/>
        <v>462</v>
      </c>
      <c r="D462" s="27">
        <v>26.200000762939453</v>
      </c>
      <c r="E462" s="28">
        <v>26.200000762939453</v>
      </c>
      <c r="F462" s="28">
        <v>25.860000610351563</v>
      </c>
      <c r="G462" s="24">
        <v>25.920000076293945</v>
      </c>
      <c r="H462" s="13">
        <v>26</v>
      </c>
      <c r="I462" s="14">
        <v>26</v>
      </c>
      <c r="J462" s="14">
        <v>25.729999542236328</v>
      </c>
      <c r="K462" s="24">
        <v>25.809999465942383</v>
      </c>
      <c r="L462">
        <f t="shared" si="21"/>
        <v>0</v>
      </c>
      <c r="M462">
        <f>IF(AND(B462&gt;Summary!$E$17,B462&lt;Summary!$E$18),1,0)</f>
        <v>0</v>
      </c>
      <c r="N462">
        <f>IF(M462=1,oneday(G461,G462,K462,L462,Summary!$E$13/2,Data!N461,Data!O461,Summary!$E$15,Summary!$E$14,Summary!$E$16,1),0)</f>
        <v>0</v>
      </c>
      <c r="O462" s="31">
        <f>IF(M462=1,oneday(G461,G462,K462,L462,Summary!$E$13/2,Data!N461,Data!O461,Summary!$E$15,Summary!$E$14,Summary!$E$16,2),0)</f>
        <v>0</v>
      </c>
      <c r="P462" s="31">
        <f t="shared" si="20"/>
        <v>0</v>
      </c>
      <c r="Q462" s="31">
        <f>IF(M462=1,oneday(G461,G462,K462,L462,Summary!$E$13/2,Data!N461,Data!O461,Summary!$E$15,Summary!$E$14,Summary!$E$16,3),0)</f>
        <v>0</v>
      </c>
    </row>
    <row r="463" spans="1:17" x14ac:dyDescent="0.25">
      <c r="A463" s="32">
        <f>VLOOKUP(B463,'Expiration Dates'!$C$40:$J$272,8)</f>
        <v>31069</v>
      </c>
      <c r="B463" s="1">
        <v>31050</v>
      </c>
      <c r="C463">
        <f t="shared" ref="C463:C526" si="22">ROW(B463)</f>
        <v>463</v>
      </c>
      <c r="D463" s="27">
        <v>26.069999694824219</v>
      </c>
      <c r="E463" s="28">
        <v>26.129999160766602</v>
      </c>
      <c r="F463" s="28">
        <v>25.75</v>
      </c>
      <c r="G463" s="24">
        <v>25.840000152587891</v>
      </c>
      <c r="H463" s="13">
        <v>25.959999084472656</v>
      </c>
      <c r="I463" s="14">
        <v>26.010000228881836</v>
      </c>
      <c r="J463" s="14">
        <v>25.649999618530273</v>
      </c>
      <c r="K463" s="24">
        <v>25.790000915527344</v>
      </c>
      <c r="L463">
        <f t="shared" si="21"/>
        <v>0</v>
      </c>
      <c r="M463">
        <f>IF(AND(B463&gt;Summary!$E$17,B463&lt;Summary!$E$18),1,0)</f>
        <v>0</v>
      </c>
      <c r="N463">
        <f>IF(M463=1,oneday(G462,G463,K463,L463,Summary!$E$13/2,Data!N462,Data!O462,Summary!$E$15,Summary!$E$14,Summary!$E$16,1),0)</f>
        <v>0</v>
      </c>
      <c r="O463" s="31">
        <f>IF(M463=1,oneday(G462,G463,K463,L463,Summary!$E$13/2,Data!N462,Data!O462,Summary!$E$15,Summary!$E$14,Summary!$E$16,2),0)</f>
        <v>0</v>
      </c>
      <c r="P463" s="31">
        <f t="shared" si="20"/>
        <v>0</v>
      </c>
      <c r="Q463" s="31">
        <f>IF(M463=1,oneday(G462,G463,K463,L463,Summary!$E$13/2,Data!N462,Data!O462,Summary!$E$15,Summary!$E$14,Summary!$E$16,3),0)</f>
        <v>0</v>
      </c>
    </row>
    <row r="464" spans="1:17" x14ac:dyDescent="0.25">
      <c r="A464" s="32">
        <f>VLOOKUP(B464,'Expiration Dates'!$C$40:$J$272,8)</f>
        <v>31069</v>
      </c>
      <c r="B464" s="1">
        <v>31051</v>
      </c>
      <c r="C464">
        <f t="shared" si="22"/>
        <v>464</v>
      </c>
      <c r="D464" s="27">
        <v>25.739999771118164</v>
      </c>
      <c r="E464" s="28">
        <v>25.739999771118164</v>
      </c>
      <c r="F464" s="28">
        <v>25.149999618530273</v>
      </c>
      <c r="G464" s="24">
        <v>25.180000305175781</v>
      </c>
      <c r="H464" s="13">
        <v>25.549999237060547</v>
      </c>
      <c r="I464" s="14">
        <v>25.670000076293945</v>
      </c>
      <c r="J464" s="14">
        <v>25.159999847412109</v>
      </c>
      <c r="K464" s="24">
        <v>25.190000534057617</v>
      </c>
      <c r="L464">
        <f t="shared" si="21"/>
        <v>0</v>
      </c>
      <c r="M464">
        <f>IF(AND(B464&gt;Summary!$E$17,B464&lt;Summary!$E$18),1,0)</f>
        <v>0</v>
      </c>
      <c r="N464">
        <f>IF(M464=1,oneday(G463,G464,K464,L464,Summary!$E$13/2,Data!N463,Data!O463,Summary!$E$15,Summary!$E$14,Summary!$E$16,1),0)</f>
        <v>0</v>
      </c>
      <c r="O464" s="31">
        <f>IF(M464=1,oneday(G463,G464,K464,L464,Summary!$E$13/2,Data!N463,Data!O463,Summary!$E$15,Summary!$E$14,Summary!$E$16,2),0)</f>
        <v>0</v>
      </c>
      <c r="P464" s="31">
        <f t="shared" ref="P464:P527" si="23">IF(M464=1,O464-O463,0)</f>
        <v>0</v>
      </c>
      <c r="Q464" s="31">
        <f>IF(M464=1,oneday(G463,G464,K464,L464,Summary!$E$13/2,Data!N463,Data!O463,Summary!$E$15,Summary!$E$14,Summary!$E$16,3),0)</f>
        <v>0</v>
      </c>
    </row>
    <row r="465" spans="1:17" x14ac:dyDescent="0.25">
      <c r="A465" s="32">
        <f>VLOOKUP(B465,'Expiration Dates'!$C$40:$J$272,8)</f>
        <v>31069</v>
      </c>
      <c r="B465" s="1">
        <v>31054</v>
      </c>
      <c r="C465">
        <f t="shared" si="22"/>
        <v>465</v>
      </c>
      <c r="D465" s="27">
        <v>25.75</v>
      </c>
      <c r="E465" s="28">
        <v>25.799999237060547</v>
      </c>
      <c r="F465" s="28">
        <v>25.379999160766602</v>
      </c>
      <c r="G465" s="24">
        <v>25.559999465942383</v>
      </c>
      <c r="H465" s="13">
        <v>25.700000762939453</v>
      </c>
      <c r="I465" s="14">
        <v>25.809999465942383</v>
      </c>
      <c r="J465" s="14">
        <v>25.360000610351563</v>
      </c>
      <c r="K465" s="24">
        <v>25.600000381469727</v>
      </c>
      <c r="L465">
        <f t="shared" si="21"/>
        <v>0</v>
      </c>
      <c r="M465">
        <f>IF(AND(B465&gt;Summary!$E$17,B465&lt;Summary!$E$18),1,0)</f>
        <v>0</v>
      </c>
      <c r="N465">
        <f>IF(M465=1,oneday(G464,G465,K465,L465,Summary!$E$13/2,Data!N464,Data!O464,Summary!$E$15,Summary!$E$14,Summary!$E$16,1),0)</f>
        <v>0</v>
      </c>
      <c r="O465" s="31">
        <f>IF(M465=1,oneday(G464,G465,K465,L465,Summary!$E$13/2,Data!N464,Data!O464,Summary!$E$15,Summary!$E$14,Summary!$E$16,2),0)</f>
        <v>0</v>
      </c>
      <c r="P465" s="31">
        <f t="shared" si="23"/>
        <v>0</v>
      </c>
      <c r="Q465" s="31">
        <f>IF(M465=1,oneday(G464,G465,K465,L465,Summary!$E$13/2,Data!N464,Data!O464,Summary!$E$15,Summary!$E$14,Summary!$E$16,3),0)</f>
        <v>0</v>
      </c>
    </row>
    <row r="466" spans="1:17" x14ac:dyDescent="0.25">
      <c r="A466" s="32">
        <f>VLOOKUP(B466,'Expiration Dates'!$C$40:$J$272,8)</f>
        <v>31069</v>
      </c>
      <c r="B466" s="1">
        <v>31055</v>
      </c>
      <c r="C466">
        <f t="shared" si="22"/>
        <v>466</v>
      </c>
      <c r="D466" s="27">
        <v>25.75</v>
      </c>
      <c r="E466" s="28">
        <v>25.959999084472656</v>
      </c>
      <c r="F466" s="28">
        <v>25.409999847412109</v>
      </c>
      <c r="G466" s="24">
        <v>25.479999542236328</v>
      </c>
      <c r="H466" s="13">
        <v>25.799999237060547</v>
      </c>
      <c r="I466" s="14">
        <v>25.979999542236328</v>
      </c>
      <c r="J466" s="14">
        <v>25.459999084472656</v>
      </c>
      <c r="K466" s="24">
        <v>25.510000228881836</v>
      </c>
      <c r="L466">
        <f t="shared" si="21"/>
        <v>0</v>
      </c>
      <c r="M466">
        <f>IF(AND(B466&gt;Summary!$E$17,B466&lt;Summary!$E$18),1,0)</f>
        <v>0</v>
      </c>
      <c r="N466">
        <f>IF(M466=1,oneday(G465,G466,K466,L466,Summary!$E$13/2,Data!N465,Data!O465,Summary!$E$15,Summary!$E$14,Summary!$E$16,1),0)</f>
        <v>0</v>
      </c>
      <c r="O466" s="31">
        <f>IF(M466=1,oneday(G465,G466,K466,L466,Summary!$E$13/2,Data!N465,Data!O465,Summary!$E$15,Summary!$E$14,Summary!$E$16,2),0)</f>
        <v>0</v>
      </c>
      <c r="P466" s="31">
        <f t="shared" si="23"/>
        <v>0</v>
      </c>
      <c r="Q466" s="31">
        <f>IF(M466=1,oneday(G465,G466,K466,L466,Summary!$E$13/2,Data!N465,Data!O465,Summary!$E$15,Summary!$E$14,Summary!$E$16,3),0)</f>
        <v>0</v>
      </c>
    </row>
    <row r="467" spans="1:17" x14ac:dyDescent="0.25">
      <c r="A467" s="32">
        <f>VLOOKUP(B467,'Expiration Dates'!$C$40:$J$272,8)</f>
        <v>31069</v>
      </c>
      <c r="B467" s="1">
        <v>31056</v>
      </c>
      <c r="C467">
        <f t="shared" si="22"/>
        <v>467</v>
      </c>
      <c r="D467" s="27">
        <v>25.5</v>
      </c>
      <c r="E467" s="28">
        <v>25.629999160766602</v>
      </c>
      <c r="F467" s="28">
        <v>25.309999465942383</v>
      </c>
      <c r="G467" s="24">
        <v>25.430000305175781</v>
      </c>
      <c r="H467" s="13">
        <v>25.5</v>
      </c>
      <c r="I467" s="14">
        <v>25.729999542236328</v>
      </c>
      <c r="J467" s="14">
        <v>25.350000381469727</v>
      </c>
      <c r="K467" s="24">
        <v>25.430000305175781</v>
      </c>
      <c r="L467">
        <f t="shared" si="21"/>
        <v>0</v>
      </c>
      <c r="M467">
        <f>IF(AND(B467&gt;Summary!$E$17,B467&lt;Summary!$E$18),1,0)</f>
        <v>0</v>
      </c>
      <c r="N467">
        <f>IF(M467=1,oneday(G466,G467,K467,L467,Summary!$E$13/2,Data!N466,Data!O466,Summary!$E$15,Summary!$E$14,Summary!$E$16,1),0)</f>
        <v>0</v>
      </c>
      <c r="O467" s="31">
        <f>IF(M467=1,oneday(G466,G467,K467,L467,Summary!$E$13/2,Data!N466,Data!O466,Summary!$E$15,Summary!$E$14,Summary!$E$16,2),0)</f>
        <v>0</v>
      </c>
      <c r="P467" s="31">
        <f t="shared" si="23"/>
        <v>0</v>
      </c>
      <c r="Q467" s="31">
        <f>IF(M467=1,oneday(G466,G467,K467,L467,Summary!$E$13/2,Data!N466,Data!O466,Summary!$E$15,Summary!$E$14,Summary!$E$16,3),0)</f>
        <v>0</v>
      </c>
    </row>
    <row r="468" spans="1:17" x14ac:dyDescent="0.25">
      <c r="A468" s="32">
        <f>VLOOKUP(B468,'Expiration Dates'!$C$40:$J$272,8)</f>
        <v>31069</v>
      </c>
      <c r="B468" s="1">
        <v>31057</v>
      </c>
      <c r="C468">
        <f t="shared" si="22"/>
        <v>468</v>
      </c>
      <c r="D468" s="27">
        <v>25.850000381469727</v>
      </c>
      <c r="E468" s="28">
        <v>26</v>
      </c>
      <c r="F468" s="28">
        <v>25.649999618530273</v>
      </c>
      <c r="G468" s="24">
        <v>25.760000228881836</v>
      </c>
      <c r="H468" s="13">
        <v>25.850000381469727</v>
      </c>
      <c r="I468" s="14">
        <v>25.889999389648438</v>
      </c>
      <c r="J468" s="14">
        <v>25.659999847412109</v>
      </c>
      <c r="K468" s="24">
        <v>25.799999237060547</v>
      </c>
      <c r="L468">
        <f t="shared" si="21"/>
        <v>0</v>
      </c>
      <c r="M468">
        <f>IF(AND(B468&gt;Summary!$E$17,B468&lt;Summary!$E$18),1,0)</f>
        <v>0</v>
      </c>
      <c r="N468">
        <f>IF(M468=1,oneday(G467,G468,K468,L468,Summary!$E$13/2,Data!N467,Data!O467,Summary!$E$15,Summary!$E$14,Summary!$E$16,1),0)</f>
        <v>0</v>
      </c>
      <c r="O468" s="31">
        <f>IF(M468=1,oneday(G467,G468,K468,L468,Summary!$E$13/2,Data!N467,Data!O467,Summary!$E$15,Summary!$E$14,Summary!$E$16,2),0)</f>
        <v>0</v>
      </c>
      <c r="P468" s="31">
        <f t="shared" si="23"/>
        <v>0</v>
      </c>
      <c r="Q468" s="31">
        <f>IF(M468=1,oneday(G467,G468,K468,L468,Summary!$E$13/2,Data!N467,Data!O467,Summary!$E$15,Summary!$E$14,Summary!$E$16,3),0)</f>
        <v>0</v>
      </c>
    </row>
    <row r="469" spans="1:17" x14ac:dyDescent="0.25">
      <c r="A469" s="32">
        <f>VLOOKUP(B469,'Expiration Dates'!$C$40:$J$272,8)</f>
        <v>31069</v>
      </c>
      <c r="B469" s="1">
        <v>31058</v>
      </c>
      <c r="C469">
        <f t="shared" si="22"/>
        <v>469</v>
      </c>
      <c r="D469" s="27">
        <v>25.799999237060547</v>
      </c>
      <c r="E469" s="28">
        <v>25.860000610351563</v>
      </c>
      <c r="F469" s="28">
        <v>25.700000762939453</v>
      </c>
      <c r="G469" s="24">
        <v>25.770000457763672</v>
      </c>
      <c r="H469" s="13">
        <v>25.829999923706055</v>
      </c>
      <c r="I469" s="14">
        <v>25.899999618530273</v>
      </c>
      <c r="J469" s="14">
        <v>25.719999313354492</v>
      </c>
      <c r="K469" s="24">
        <v>25.799999237060547</v>
      </c>
      <c r="L469">
        <f t="shared" si="21"/>
        <v>0</v>
      </c>
      <c r="M469">
        <f>IF(AND(B469&gt;Summary!$E$17,B469&lt;Summary!$E$18),1,0)</f>
        <v>0</v>
      </c>
      <c r="N469">
        <f>IF(M469=1,oneday(G468,G469,K469,L469,Summary!$E$13/2,Data!N468,Data!O468,Summary!$E$15,Summary!$E$14,Summary!$E$16,1),0)</f>
        <v>0</v>
      </c>
      <c r="O469" s="31">
        <f>IF(M469=1,oneday(G468,G469,K469,L469,Summary!$E$13/2,Data!N468,Data!O468,Summary!$E$15,Summary!$E$14,Summary!$E$16,2),0)</f>
        <v>0</v>
      </c>
      <c r="P469" s="31">
        <f t="shared" si="23"/>
        <v>0</v>
      </c>
      <c r="Q469" s="31">
        <f>IF(M469=1,oneday(G468,G469,K469,L469,Summary!$E$13/2,Data!N468,Data!O468,Summary!$E$15,Summary!$E$14,Summary!$E$16,3),0)</f>
        <v>0</v>
      </c>
    </row>
    <row r="470" spans="1:17" x14ac:dyDescent="0.25">
      <c r="A470" s="32">
        <f>VLOOKUP(B470,'Expiration Dates'!$C$40:$J$272,8)</f>
        <v>31069</v>
      </c>
      <c r="B470" s="1">
        <v>31061</v>
      </c>
      <c r="C470">
        <f t="shared" si="22"/>
        <v>470</v>
      </c>
      <c r="D470" s="27">
        <v>26</v>
      </c>
      <c r="E470" s="28">
        <v>26.139999389648438</v>
      </c>
      <c r="F470" s="28">
        <v>25.950000762939453</v>
      </c>
      <c r="G470" s="24">
        <v>26.120000839233398</v>
      </c>
      <c r="H470" s="13">
        <v>26.049999237060547</v>
      </c>
      <c r="I470" s="14">
        <v>26.370000839233398</v>
      </c>
      <c r="J470" s="14">
        <v>25.979999542236328</v>
      </c>
      <c r="K470" s="24">
        <v>26.340000152587891</v>
      </c>
      <c r="L470">
        <f t="shared" si="21"/>
        <v>0</v>
      </c>
      <c r="M470">
        <f>IF(AND(B470&gt;Summary!$E$17,B470&lt;Summary!$E$18),1,0)</f>
        <v>0</v>
      </c>
      <c r="N470">
        <f>IF(M470=1,oneday(G469,G470,K470,L470,Summary!$E$13/2,Data!N469,Data!O469,Summary!$E$15,Summary!$E$14,Summary!$E$16,1),0)</f>
        <v>0</v>
      </c>
      <c r="O470" s="31">
        <f>IF(M470=1,oneday(G469,G470,K470,L470,Summary!$E$13/2,Data!N469,Data!O469,Summary!$E$15,Summary!$E$14,Summary!$E$16,2),0)</f>
        <v>0</v>
      </c>
      <c r="P470" s="31">
        <f t="shared" si="23"/>
        <v>0</v>
      </c>
      <c r="Q470" s="31">
        <f>IF(M470=1,oneday(G469,G470,K470,L470,Summary!$E$13/2,Data!N469,Data!O469,Summary!$E$15,Summary!$E$14,Summary!$E$16,3),0)</f>
        <v>0</v>
      </c>
    </row>
    <row r="471" spans="1:17" x14ac:dyDescent="0.25">
      <c r="A471" s="32">
        <f>VLOOKUP(B471,'Expiration Dates'!$C$40:$J$272,8)</f>
        <v>31069</v>
      </c>
      <c r="B471" s="1">
        <v>31062</v>
      </c>
      <c r="C471">
        <f t="shared" si="22"/>
        <v>471</v>
      </c>
      <c r="D471" s="27">
        <v>26.149999618530273</v>
      </c>
      <c r="E471" s="28">
        <v>26.270000457763672</v>
      </c>
      <c r="F471" s="28">
        <v>25.899999618530273</v>
      </c>
      <c r="G471" s="24">
        <v>25.909999847412109</v>
      </c>
      <c r="H471" s="13">
        <v>26.340000152587891</v>
      </c>
      <c r="I471" s="14">
        <v>26.450000762939453</v>
      </c>
      <c r="J471" s="14">
        <v>25.870000839233398</v>
      </c>
      <c r="K471" s="24">
        <v>25.889999389648438</v>
      </c>
      <c r="L471">
        <f t="shared" si="21"/>
        <v>0</v>
      </c>
      <c r="M471">
        <f>IF(AND(B471&gt;Summary!$E$17,B471&lt;Summary!$E$18),1,0)</f>
        <v>0</v>
      </c>
      <c r="N471">
        <f>IF(M471=1,oneday(G470,G471,K471,L471,Summary!$E$13/2,Data!N470,Data!O470,Summary!$E$15,Summary!$E$14,Summary!$E$16,1),0)</f>
        <v>0</v>
      </c>
      <c r="O471" s="31">
        <f>IF(M471=1,oneday(G470,G471,K471,L471,Summary!$E$13/2,Data!N470,Data!O470,Summary!$E$15,Summary!$E$14,Summary!$E$16,2),0)</f>
        <v>0</v>
      </c>
      <c r="P471" s="31">
        <f t="shared" si="23"/>
        <v>0</v>
      </c>
      <c r="Q471" s="31">
        <f>IF(M471=1,oneday(G470,G471,K471,L471,Summary!$E$13/2,Data!N470,Data!O470,Summary!$E$15,Summary!$E$14,Summary!$E$16,3),0)</f>
        <v>0</v>
      </c>
    </row>
    <row r="472" spans="1:17" x14ac:dyDescent="0.25">
      <c r="A472" s="32">
        <f>VLOOKUP(B472,'Expiration Dates'!$C$40:$J$272,8)</f>
        <v>31069</v>
      </c>
      <c r="B472" s="1">
        <v>31063</v>
      </c>
      <c r="C472">
        <f t="shared" si="22"/>
        <v>472</v>
      </c>
      <c r="D472" s="27">
        <v>25.799999237060547</v>
      </c>
      <c r="E472" s="28">
        <v>25.870000839233398</v>
      </c>
      <c r="F472" s="28">
        <v>25.559999465942383</v>
      </c>
      <c r="G472" s="24">
        <v>25.620000839233398</v>
      </c>
      <c r="H472" s="13">
        <v>25.850000381469727</v>
      </c>
      <c r="I472" s="14">
        <v>25.899999618530273</v>
      </c>
      <c r="J472" s="14">
        <v>25.479999542236328</v>
      </c>
      <c r="K472" s="24">
        <v>25.569999694824219</v>
      </c>
      <c r="L472">
        <f t="shared" si="21"/>
        <v>0</v>
      </c>
      <c r="M472">
        <f>IF(AND(B472&gt;Summary!$E$17,B472&lt;Summary!$E$18),1,0)</f>
        <v>0</v>
      </c>
      <c r="N472">
        <f>IF(M472=1,oneday(G471,G472,K472,L472,Summary!$E$13/2,Data!N471,Data!O471,Summary!$E$15,Summary!$E$14,Summary!$E$16,1),0)</f>
        <v>0</v>
      </c>
      <c r="O472" s="31">
        <f>IF(M472=1,oneday(G471,G472,K472,L472,Summary!$E$13/2,Data!N471,Data!O471,Summary!$E$15,Summary!$E$14,Summary!$E$16,2),0)</f>
        <v>0</v>
      </c>
      <c r="P472" s="31">
        <f t="shared" si="23"/>
        <v>0</v>
      </c>
      <c r="Q472" s="31">
        <f>IF(M472=1,oneday(G471,G472,K472,L472,Summary!$E$13/2,Data!N471,Data!O471,Summary!$E$15,Summary!$E$14,Summary!$E$16,3),0)</f>
        <v>0</v>
      </c>
    </row>
    <row r="473" spans="1:17" x14ac:dyDescent="0.25">
      <c r="A473" s="32">
        <f>VLOOKUP(B473,'Expiration Dates'!$C$40:$J$272,8)</f>
        <v>31069</v>
      </c>
      <c r="B473" s="1">
        <v>31064</v>
      </c>
      <c r="C473">
        <f t="shared" si="22"/>
        <v>473</v>
      </c>
      <c r="D473" s="27">
        <v>25.780000686645508</v>
      </c>
      <c r="E473" s="28">
        <v>25.799999237060547</v>
      </c>
      <c r="F473" s="28">
        <v>25.590000152587891</v>
      </c>
      <c r="G473" s="24">
        <v>25.690000534057617</v>
      </c>
      <c r="H473" s="13">
        <v>25.75</v>
      </c>
      <c r="I473" s="14">
        <v>25.799999237060547</v>
      </c>
      <c r="J473" s="14">
        <v>25.569999694824219</v>
      </c>
      <c r="K473" s="24">
        <v>25.690000534057617</v>
      </c>
      <c r="L473">
        <f t="shared" si="21"/>
        <v>0</v>
      </c>
      <c r="M473">
        <f>IF(AND(B473&gt;Summary!$E$17,B473&lt;Summary!$E$18),1,0)</f>
        <v>0</v>
      </c>
      <c r="N473">
        <f>IF(M473=1,oneday(G472,G473,K473,L473,Summary!$E$13/2,Data!N472,Data!O472,Summary!$E$15,Summary!$E$14,Summary!$E$16,1),0)</f>
        <v>0</v>
      </c>
      <c r="O473" s="31">
        <f>IF(M473=1,oneday(G472,G473,K473,L473,Summary!$E$13/2,Data!N472,Data!O472,Summary!$E$15,Summary!$E$14,Summary!$E$16,2),0)</f>
        <v>0</v>
      </c>
      <c r="P473" s="31">
        <f t="shared" si="23"/>
        <v>0</v>
      </c>
      <c r="Q473" s="31">
        <f>IF(M473=1,oneday(G472,G473,K473,L473,Summary!$E$13/2,Data!N472,Data!O472,Summary!$E$15,Summary!$E$14,Summary!$E$16,3),0)</f>
        <v>0</v>
      </c>
    </row>
    <row r="474" spans="1:17" x14ac:dyDescent="0.25">
      <c r="A474" s="32">
        <f>VLOOKUP(B474,'Expiration Dates'!$C$40:$J$272,8)</f>
        <v>31069</v>
      </c>
      <c r="B474" s="1">
        <v>31065</v>
      </c>
      <c r="C474">
        <f t="shared" si="22"/>
        <v>474</v>
      </c>
      <c r="D474" s="27">
        <v>25.700000762939453</v>
      </c>
      <c r="E474" s="28">
        <v>25.860000610351563</v>
      </c>
      <c r="F474" s="28">
        <v>25.389999389648438</v>
      </c>
      <c r="G474" s="24">
        <v>25.680000305175781</v>
      </c>
      <c r="H474" s="13">
        <v>25.700000762939453</v>
      </c>
      <c r="I474" s="14">
        <v>25.840000152587891</v>
      </c>
      <c r="J474" s="14">
        <v>25.459999084472656</v>
      </c>
      <c r="K474" s="24">
        <v>25.75</v>
      </c>
      <c r="L474">
        <f t="shared" si="21"/>
        <v>0</v>
      </c>
      <c r="M474">
        <f>IF(AND(B474&gt;Summary!$E$17,B474&lt;Summary!$E$18),1,0)</f>
        <v>0</v>
      </c>
      <c r="N474">
        <f>IF(M474=1,oneday(G473,G474,K474,L474,Summary!$E$13/2,Data!N473,Data!O473,Summary!$E$15,Summary!$E$14,Summary!$E$16,1),0)</f>
        <v>0</v>
      </c>
      <c r="O474" s="31">
        <f>IF(M474=1,oneday(G473,G474,K474,L474,Summary!$E$13/2,Data!N473,Data!O473,Summary!$E$15,Summary!$E$14,Summary!$E$16,2),0)</f>
        <v>0</v>
      </c>
      <c r="P474" s="31">
        <f t="shared" si="23"/>
        <v>0</v>
      </c>
      <c r="Q474" s="31">
        <f>IF(M474=1,oneday(G473,G474,K474,L474,Summary!$E$13/2,Data!N473,Data!O473,Summary!$E$15,Summary!$E$14,Summary!$E$16,3),0)</f>
        <v>0</v>
      </c>
    </row>
    <row r="475" spans="1:17" x14ac:dyDescent="0.25">
      <c r="A475" s="32">
        <f>VLOOKUP(B475,'Expiration Dates'!$C$40:$J$272,8)</f>
        <v>31069</v>
      </c>
      <c r="B475" s="1">
        <v>31068</v>
      </c>
      <c r="C475">
        <f t="shared" si="22"/>
        <v>475</v>
      </c>
      <c r="D475" s="27">
        <v>25.909999847412109</v>
      </c>
      <c r="E475" s="28">
        <v>26.040000915527344</v>
      </c>
      <c r="F475" s="28">
        <v>25.799999237060547</v>
      </c>
      <c r="G475" s="24">
        <v>25.969999313354492</v>
      </c>
      <c r="H475" s="13">
        <v>25.729999542236328</v>
      </c>
      <c r="I475" s="14">
        <v>25.850000381469727</v>
      </c>
      <c r="J475" s="14">
        <v>25.610000610351563</v>
      </c>
      <c r="K475" s="24">
        <v>25.760000228881836</v>
      </c>
      <c r="L475">
        <f t="shared" si="21"/>
        <v>0</v>
      </c>
      <c r="M475">
        <f>IF(AND(B475&gt;Summary!$E$17,B475&lt;Summary!$E$18),1,0)</f>
        <v>0</v>
      </c>
      <c r="N475">
        <f>IF(M475=1,oneday(G474,G475,K475,L475,Summary!$E$13/2,Data!N474,Data!O474,Summary!$E$15,Summary!$E$14,Summary!$E$16,1),0)</f>
        <v>0</v>
      </c>
      <c r="O475" s="31">
        <f>IF(M475=1,oneday(G474,G475,K475,L475,Summary!$E$13/2,Data!N474,Data!O474,Summary!$E$15,Summary!$E$14,Summary!$E$16,2),0)</f>
        <v>0</v>
      </c>
      <c r="P475" s="31">
        <f t="shared" si="23"/>
        <v>0</v>
      </c>
      <c r="Q475" s="31">
        <f>IF(M475=1,oneday(G474,G475,K475,L475,Summary!$E$13/2,Data!N474,Data!O474,Summary!$E$15,Summary!$E$14,Summary!$E$16,3),0)</f>
        <v>0</v>
      </c>
    </row>
    <row r="476" spans="1:17" x14ac:dyDescent="0.25">
      <c r="A476" s="32">
        <f>VLOOKUP(B476,'Expiration Dates'!$C$40:$J$272,8)</f>
        <v>31069</v>
      </c>
      <c r="B476" s="1">
        <v>31069</v>
      </c>
      <c r="C476">
        <f t="shared" si="22"/>
        <v>476</v>
      </c>
      <c r="D476" s="27">
        <v>25.840000152587891</v>
      </c>
      <c r="E476" s="28">
        <v>25.879999160766602</v>
      </c>
      <c r="F476" s="28">
        <v>25.420000076293945</v>
      </c>
      <c r="G476" s="24">
        <v>25.549999237060547</v>
      </c>
      <c r="H476" s="13">
        <v>25.649999618530273</v>
      </c>
      <c r="I476" s="14">
        <v>25.649999618530273</v>
      </c>
      <c r="J476" s="14">
        <v>25.219999313354492</v>
      </c>
      <c r="K476" s="24">
        <v>25.340000152587891</v>
      </c>
      <c r="L476">
        <f t="shared" si="21"/>
        <v>1</v>
      </c>
      <c r="M476">
        <f>IF(AND(B476&gt;Summary!$E$17,B476&lt;Summary!$E$18),1,0)</f>
        <v>0</v>
      </c>
      <c r="N476">
        <f>IF(M476=1,oneday(G475,G476,K476,L476,Summary!$E$13/2,Data!N475,Data!O475,Summary!$E$15,Summary!$E$14,Summary!$E$16,1),0)</f>
        <v>0</v>
      </c>
      <c r="O476" s="31">
        <f>IF(M476=1,oneday(G475,G476,K476,L476,Summary!$E$13/2,Data!N475,Data!O475,Summary!$E$15,Summary!$E$14,Summary!$E$16,2),0)</f>
        <v>0</v>
      </c>
      <c r="P476" s="31">
        <f t="shared" si="23"/>
        <v>0</v>
      </c>
      <c r="Q476" s="31">
        <f>IF(M476=1,oneday(G475,G476,K476,L476,Summary!$E$13/2,Data!N475,Data!O475,Summary!$E$15,Summary!$E$14,Summary!$E$16,3),0)</f>
        <v>0</v>
      </c>
    </row>
    <row r="477" spans="1:17" x14ac:dyDescent="0.25">
      <c r="A477" s="32">
        <f>VLOOKUP(B477,'Expiration Dates'!$C$40:$J$272,8)</f>
        <v>31069</v>
      </c>
      <c r="B477" s="1">
        <v>31070</v>
      </c>
      <c r="C477">
        <f t="shared" si="22"/>
        <v>477</v>
      </c>
      <c r="D477" s="27">
        <v>25.399999618530273</v>
      </c>
      <c r="E477" s="28">
        <v>25.399999618530273</v>
      </c>
      <c r="F477" s="28">
        <v>25.020000457763672</v>
      </c>
      <c r="G477" s="24">
        <v>25.379999160766602</v>
      </c>
      <c r="H477" s="13">
        <v>25.149999618530273</v>
      </c>
      <c r="I477" s="14">
        <v>25.200000762939453</v>
      </c>
      <c r="J477" s="14">
        <v>24.850000381469727</v>
      </c>
      <c r="K477" s="24">
        <v>25.180000305175781</v>
      </c>
      <c r="L477">
        <f t="shared" si="21"/>
        <v>0</v>
      </c>
      <c r="M477">
        <f>IF(AND(B477&gt;Summary!$E$17,B477&lt;Summary!$E$18),1,0)</f>
        <v>0</v>
      </c>
      <c r="N477">
        <f>IF(M477=1,oneday(G476,G477,K477,L477,Summary!$E$13/2,Data!N476,Data!O476,Summary!$E$15,Summary!$E$14,Summary!$E$16,1),0)</f>
        <v>0</v>
      </c>
      <c r="O477" s="31">
        <f>IF(M477=1,oneday(G476,G477,K477,L477,Summary!$E$13/2,Data!N476,Data!O476,Summary!$E$15,Summary!$E$14,Summary!$E$16,2),0)</f>
        <v>0</v>
      </c>
      <c r="P477" s="31">
        <f t="shared" si="23"/>
        <v>0</v>
      </c>
      <c r="Q477" s="31">
        <f>IF(M477=1,oneday(G476,G477,K477,L477,Summary!$E$13/2,Data!N476,Data!O476,Summary!$E$15,Summary!$E$14,Summary!$E$16,3),0)</f>
        <v>0</v>
      </c>
    </row>
    <row r="478" spans="1:17" x14ac:dyDescent="0.25">
      <c r="A478" s="32">
        <f>VLOOKUP(B478,'Expiration Dates'!$C$40:$J$272,8)</f>
        <v>31069</v>
      </c>
      <c r="B478" s="1">
        <v>31071</v>
      </c>
      <c r="C478">
        <f t="shared" si="22"/>
        <v>478</v>
      </c>
      <c r="D478" s="27">
        <v>25.420000076293945</v>
      </c>
      <c r="E478" s="28">
        <v>25.420000076293945</v>
      </c>
      <c r="F478" s="28">
        <v>25.129999160766602</v>
      </c>
      <c r="G478" s="24">
        <v>25.280000686645508</v>
      </c>
      <c r="H478" s="13">
        <v>25.170000076293945</v>
      </c>
      <c r="I478" s="14">
        <v>25.170000076293945</v>
      </c>
      <c r="J478" s="14">
        <v>24.959999084472656</v>
      </c>
      <c r="K478" s="24">
        <v>25.129999160766602</v>
      </c>
      <c r="L478">
        <f t="shared" si="21"/>
        <v>0</v>
      </c>
      <c r="M478">
        <f>IF(AND(B478&gt;Summary!$E$17,B478&lt;Summary!$E$18),1,0)</f>
        <v>0</v>
      </c>
      <c r="N478">
        <f>IF(M478=1,oneday(G477,G478,K478,L478,Summary!$E$13/2,Data!N477,Data!O477,Summary!$E$15,Summary!$E$14,Summary!$E$16,1),0)</f>
        <v>0</v>
      </c>
      <c r="O478" s="31">
        <f>IF(M478=1,oneday(G477,G478,K478,L478,Summary!$E$13/2,Data!N477,Data!O477,Summary!$E$15,Summary!$E$14,Summary!$E$16,2),0)</f>
        <v>0</v>
      </c>
      <c r="P478" s="31">
        <f t="shared" si="23"/>
        <v>0</v>
      </c>
      <c r="Q478" s="31">
        <f>IF(M478=1,oneday(G477,G478,K478,L478,Summary!$E$13/2,Data!N477,Data!O477,Summary!$E$15,Summary!$E$14,Summary!$E$16,3),0)</f>
        <v>0</v>
      </c>
    </row>
    <row r="479" spans="1:17" x14ac:dyDescent="0.25">
      <c r="A479" s="32">
        <f>VLOOKUP(B479,'Expiration Dates'!$C$40:$J$272,8)</f>
        <v>31069</v>
      </c>
      <c r="B479" s="1">
        <v>31072</v>
      </c>
      <c r="C479">
        <f t="shared" si="22"/>
        <v>479</v>
      </c>
      <c r="D479" s="27">
        <v>25.360000610351563</v>
      </c>
      <c r="E479" s="28">
        <v>25.399999618530273</v>
      </c>
      <c r="F479" s="28">
        <v>25.209999084472656</v>
      </c>
      <c r="G479" s="24">
        <v>25.25</v>
      </c>
      <c r="H479" s="13">
        <v>25.209999084472656</v>
      </c>
      <c r="I479" s="14">
        <v>25.239999771118164</v>
      </c>
      <c r="J479" s="14">
        <v>25.040000915527344</v>
      </c>
      <c r="K479" s="24">
        <v>25.079999923706055</v>
      </c>
      <c r="L479">
        <f t="shared" si="21"/>
        <v>0</v>
      </c>
      <c r="M479">
        <f>IF(AND(B479&gt;Summary!$E$17,B479&lt;Summary!$E$18),1,0)</f>
        <v>0</v>
      </c>
      <c r="N479">
        <f>IF(M479=1,oneday(G478,G479,K479,L479,Summary!$E$13/2,Data!N478,Data!O478,Summary!$E$15,Summary!$E$14,Summary!$E$16,1),0)</f>
        <v>0</v>
      </c>
      <c r="O479" s="31">
        <f>IF(M479=1,oneday(G478,G479,K479,L479,Summary!$E$13/2,Data!N478,Data!O478,Summary!$E$15,Summary!$E$14,Summary!$E$16,2),0)</f>
        <v>0</v>
      </c>
      <c r="P479" s="31">
        <f t="shared" si="23"/>
        <v>0</v>
      </c>
      <c r="Q479" s="31">
        <f>IF(M479=1,oneday(G478,G479,K479,L479,Summary!$E$13/2,Data!N478,Data!O478,Summary!$E$15,Summary!$E$14,Summary!$E$16,3),0)</f>
        <v>0</v>
      </c>
    </row>
    <row r="480" spans="1:17" x14ac:dyDescent="0.25">
      <c r="A480" s="32">
        <f>VLOOKUP(B480,'Expiration Dates'!$C$40:$J$272,8)</f>
        <v>31069</v>
      </c>
      <c r="B480" s="1">
        <v>31075</v>
      </c>
      <c r="C480">
        <f t="shared" si="22"/>
        <v>480</v>
      </c>
      <c r="D480" s="27">
        <v>24.850000381469727</v>
      </c>
      <c r="E480" s="28">
        <v>25.270000457763672</v>
      </c>
      <c r="F480" s="28">
        <v>24.659999847412109</v>
      </c>
      <c r="G480" s="24">
        <v>25.229999542236328</v>
      </c>
      <c r="H480" s="13">
        <v>24.700000762939453</v>
      </c>
      <c r="I480" s="14">
        <v>25.059999465942383</v>
      </c>
      <c r="J480" s="14">
        <v>24.469999313354492</v>
      </c>
      <c r="K480" s="24">
        <v>25.020000457763672</v>
      </c>
      <c r="L480">
        <f t="shared" si="21"/>
        <v>0</v>
      </c>
      <c r="M480">
        <f>IF(AND(B480&gt;Summary!$E$17,B480&lt;Summary!$E$18),1,0)</f>
        <v>0</v>
      </c>
      <c r="N480">
        <f>IF(M480=1,oneday(G479,G480,K480,L480,Summary!$E$13/2,Data!N479,Data!O479,Summary!$E$15,Summary!$E$14,Summary!$E$16,1),0)</f>
        <v>0</v>
      </c>
      <c r="O480" s="31">
        <f>IF(M480=1,oneday(G479,G480,K480,L480,Summary!$E$13/2,Data!N479,Data!O479,Summary!$E$15,Summary!$E$14,Summary!$E$16,2),0)</f>
        <v>0</v>
      </c>
      <c r="P480" s="31">
        <f t="shared" si="23"/>
        <v>0</v>
      </c>
      <c r="Q480" s="31">
        <f>IF(M480=1,oneday(G479,G480,K480,L480,Summary!$E$13/2,Data!N479,Data!O479,Summary!$E$15,Summary!$E$14,Summary!$E$16,3),0)</f>
        <v>0</v>
      </c>
    </row>
    <row r="481" spans="1:17" x14ac:dyDescent="0.25">
      <c r="A481" s="32">
        <f>VLOOKUP(B481,'Expiration Dates'!$C$40:$J$272,8)</f>
        <v>31069</v>
      </c>
      <c r="B481" s="1">
        <v>31076</v>
      </c>
      <c r="C481">
        <f t="shared" si="22"/>
        <v>481</v>
      </c>
      <c r="D481" s="27">
        <v>25.299999237060547</v>
      </c>
      <c r="E481" s="28">
        <v>25.5</v>
      </c>
      <c r="F481" s="28">
        <v>25.209999084472656</v>
      </c>
      <c r="G481" s="24">
        <v>25.379999160766602</v>
      </c>
      <c r="H481" s="13">
        <v>25.069999694824219</v>
      </c>
      <c r="I481" s="14">
        <v>25.309999465942383</v>
      </c>
      <c r="J481" s="14">
        <v>25.010000228881836</v>
      </c>
      <c r="K481" s="24">
        <v>25.190000534057617</v>
      </c>
      <c r="L481">
        <f t="shared" si="21"/>
        <v>0</v>
      </c>
      <c r="M481">
        <f>IF(AND(B481&gt;Summary!$E$17,B481&lt;Summary!$E$18),1,0)</f>
        <v>0</v>
      </c>
      <c r="N481">
        <f>IF(M481=1,oneday(G480,G481,K481,L481,Summary!$E$13/2,Data!N480,Data!O480,Summary!$E$15,Summary!$E$14,Summary!$E$16,1),0)</f>
        <v>0</v>
      </c>
      <c r="O481" s="31">
        <f>IF(M481=1,oneday(G480,G481,K481,L481,Summary!$E$13/2,Data!N480,Data!O480,Summary!$E$15,Summary!$E$14,Summary!$E$16,2),0)</f>
        <v>0</v>
      </c>
      <c r="P481" s="31">
        <f t="shared" si="23"/>
        <v>0</v>
      </c>
      <c r="Q481" s="31">
        <f>IF(M481=1,oneday(G480,G481,K481,L481,Summary!$E$13/2,Data!N480,Data!O480,Summary!$E$15,Summary!$E$14,Summary!$E$16,3),0)</f>
        <v>0</v>
      </c>
    </row>
    <row r="482" spans="1:17" x14ac:dyDescent="0.25">
      <c r="A482" s="32">
        <f>VLOOKUP(B482,'Expiration Dates'!$C$40:$J$272,8)</f>
        <v>31069</v>
      </c>
      <c r="B482" s="1">
        <v>31077</v>
      </c>
      <c r="C482">
        <f t="shared" si="22"/>
        <v>482</v>
      </c>
      <c r="D482" s="27">
        <v>25.700000762939453</v>
      </c>
      <c r="E482" s="28">
        <v>25.729999542236328</v>
      </c>
      <c r="F482" s="28">
        <v>25.350000381469727</v>
      </c>
      <c r="G482" s="24">
        <v>25.670000076293945</v>
      </c>
      <c r="H482" s="13">
        <v>25.399999618530273</v>
      </c>
      <c r="I482" s="14">
        <v>25.469999313354492</v>
      </c>
      <c r="J482" s="14">
        <v>25.129999160766602</v>
      </c>
      <c r="K482" s="24">
        <v>25.370000839233398</v>
      </c>
      <c r="L482">
        <f t="shared" si="21"/>
        <v>0</v>
      </c>
      <c r="M482">
        <f>IF(AND(B482&gt;Summary!$E$17,B482&lt;Summary!$E$18),1,0)</f>
        <v>0</v>
      </c>
      <c r="N482">
        <f>IF(M482=1,oneday(G481,G482,K482,L482,Summary!$E$13/2,Data!N481,Data!O481,Summary!$E$15,Summary!$E$14,Summary!$E$16,1),0)</f>
        <v>0</v>
      </c>
      <c r="O482" s="31">
        <f>IF(M482=1,oneday(G481,G482,K482,L482,Summary!$E$13/2,Data!N481,Data!O481,Summary!$E$15,Summary!$E$14,Summary!$E$16,2),0)</f>
        <v>0</v>
      </c>
      <c r="P482" s="31">
        <f t="shared" si="23"/>
        <v>0</v>
      </c>
      <c r="Q482" s="31">
        <f>IF(M482=1,oneday(G481,G482,K482,L482,Summary!$E$13/2,Data!N481,Data!O481,Summary!$E$15,Summary!$E$14,Summary!$E$16,3),0)</f>
        <v>0</v>
      </c>
    </row>
    <row r="483" spans="1:17" x14ac:dyDescent="0.25">
      <c r="A483" s="32">
        <f>VLOOKUP(B483,'Expiration Dates'!$C$40:$J$272,8)</f>
        <v>31069</v>
      </c>
      <c r="B483" s="1">
        <v>31078</v>
      </c>
      <c r="C483">
        <f t="shared" si="22"/>
        <v>483</v>
      </c>
      <c r="D483" s="27">
        <v>25.950000762939453</v>
      </c>
      <c r="E483" s="28">
        <v>26.520000457763672</v>
      </c>
      <c r="F483" s="28">
        <v>25.870000839233398</v>
      </c>
      <c r="G483" s="24">
        <v>26.409999847412109</v>
      </c>
      <c r="H483" s="13">
        <v>25.569999694824219</v>
      </c>
      <c r="I483" s="14">
        <v>25.989999771118164</v>
      </c>
      <c r="J483" s="14">
        <v>25.5</v>
      </c>
      <c r="K483" s="24">
        <v>25.829999923706055</v>
      </c>
      <c r="L483">
        <f t="shared" si="21"/>
        <v>0</v>
      </c>
      <c r="M483">
        <f>IF(AND(B483&gt;Summary!$E$17,B483&lt;Summary!$E$18),1,0)</f>
        <v>0</v>
      </c>
      <c r="N483">
        <f>IF(M483=1,oneday(G482,G483,K483,L483,Summary!$E$13/2,Data!N482,Data!O482,Summary!$E$15,Summary!$E$14,Summary!$E$16,1),0)</f>
        <v>0</v>
      </c>
      <c r="O483" s="31">
        <f>IF(M483=1,oneday(G482,G483,K483,L483,Summary!$E$13/2,Data!N482,Data!O482,Summary!$E$15,Summary!$E$14,Summary!$E$16,2),0)</f>
        <v>0</v>
      </c>
      <c r="P483" s="31">
        <f t="shared" si="23"/>
        <v>0</v>
      </c>
      <c r="Q483" s="31">
        <f>IF(M483=1,oneday(G482,G483,K483,L483,Summary!$E$13/2,Data!N482,Data!O482,Summary!$E$15,Summary!$E$14,Summary!$E$16,3),0)</f>
        <v>0</v>
      </c>
    </row>
    <row r="484" spans="1:17" x14ac:dyDescent="0.25">
      <c r="A484" s="32">
        <f>VLOOKUP(B484,'Expiration Dates'!$C$40:$J$272,8)</f>
        <v>31098</v>
      </c>
      <c r="B484" s="1">
        <v>31079</v>
      </c>
      <c r="C484">
        <f t="shared" si="22"/>
        <v>484</v>
      </c>
      <c r="D484" s="27">
        <v>26.350000381469727</v>
      </c>
      <c r="E484" s="28">
        <v>26.75</v>
      </c>
      <c r="F484" s="28">
        <v>26.270000457763672</v>
      </c>
      <c r="G484" s="24">
        <v>26.739999771118164</v>
      </c>
      <c r="H484" s="13">
        <v>25.75</v>
      </c>
      <c r="I484" s="14">
        <v>26.280000686645508</v>
      </c>
      <c r="J484" s="14">
        <v>25.680000305175781</v>
      </c>
      <c r="K484" s="24">
        <v>26.260000228881836</v>
      </c>
      <c r="L484">
        <f t="shared" ref="L484:L547" si="24">IF(A484=B484,1,0)</f>
        <v>0</v>
      </c>
      <c r="M484">
        <f>IF(AND(B484&gt;Summary!$E$17,B484&lt;Summary!$E$18),1,0)</f>
        <v>0</v>
      </c>
      <c r="N484">
        <f>IF(M484=1,oneday(G483,G484,K484,L484,Summary!$E$13/2,Data!N483,Data!O483,Summary!$E$15,Summary!$E$14,Summary!$E$16,1),0)</f>
        <v>0</v>
      </c>
      <c r="O484" s="31">
        <f>IF(M484=1,oneday(G483,G484,K484,L484,Summary!$E$13/2,Data!N483,Data!O483,Summary!$E$15,Summary!$E$14,Summary!$E$16,2),0)</f>
        <v>0</v>
      </c>
      <c r="P484" s="31">
        <f t="shared" si="23"/>
        <v>0</v>
      </c>
      <c r="Q484" s="31">
        <f>IF(M484=1,oneday(G483,G484,K484,L484,Summary!$E$13/2,Data!N483,Data!O483,Summary!$E$15,Summary!$E$14,Summary!$E$16,3),0)</f>
        <v>0</v>
      </c>
    </row>
    <row r="485" spans="1:17" x14ac:dyDescent="0.25">
      <c r="A485" s="32">
        <f>VLOOKUP(B485,'Expiration Dates'!$C$40:$J$272,8)</f>
        <v>31098</v>
      </c>
      <c r="B485" s="1">
        <v>31082</v>
      </c>
      <c r="C485">
        <f t="shared" si="22"/>
        <v>485</v>
      </c>
      <c r="D485" s="27">
        <v>26.700000762939453</v>
      </c>
      <c r="E485" s="28">
        <v>27.100000381469727</v>
      </c>
      <c r="F485" s="28">
        <v>26.430000305175781</v>
      </c>
      <c r="G485" s="24">
        <v>26.520000457763672</v>
      </c>
      <c r="H485" s="13">
        <v>26.280000686645508</v>
      </c>
      <c r="I485" s="14">
        <v>26.700000762939453</v>
      </c>
      <c r="J485" s="14">
        <v>26.069999694824219</v>
      </c>
      <c r="K485" s="24">
        <v>26.190000534057617</v>
      </c>
      <c r="L485">
        <f t="shared" si="24"/>
        <v>0</v>
      </c>
      <c r="M485">
        <f>IF(AND(B485&gt;Summary!$E$17,B485&lt;Summary!$E$18),1,0)</f>
        <v>0</v>
      </c>
      <c r="N485">
        <f>IF(M485=1,oneday(G484,G485,K485,L485,Summary!$E$13/2,Data!N484,Data!O484,Summary!$E$15,Summary!$E$14,Summary!$E$16,1),0)</f>
        <v>0</v>
      </c>
      <c r="O485" s="31">
        <f>IF(M485=1,oneday(G484,G485,K485,L485,Summary!$E$13/2,Data!N484,Data!O484,Summary!$E$15,Summary!$E$14,Summary!$E$16,2),0)</f>
        <v>0</v>
      </c>
      <c r="P485" s="31">
        <f t="shared" si="23"/>
        <v>0</v>
      </c>
      <c r="Q485" s="31">
        <f>IF(M485=1,oneday(G484,G485,K485,L485,Summary!$E$13/2,Data!N484,Data!O484,Summary!$E$15,Summary!$E$14,Summary!$E$16,3),0)</f>
        <v>0</v>
      </c>
    </row>
    <row r="486" spans="1:17" x14ac:dyDescent="0.25">
      <c r="A486" s="32">
        <f>VLOOKUP(B486,'Expiration Dates'!$C$40:$J$272,8)</f>
        <v>31098</v>
      </c>
      <c r="B486" s="1">
        <v>31083</v>
      </c>
      <c r="C486">
        <f t="shared" si="22"/>
        <v>486</v>
      </c>
      <c r="D486" s="27">
        <v>26.379999160766602</v>
      </c>
      <c r="E486" s="28">
        <v>26.799999237060547</v>
      </c>
      <c r="F486" s="28">
        <v>26.379999160766602</v>
      </c>
      <c r="G486" s="24">
        <v>26.780000686645508</v>
      </c>
      <c r="H486" s="13">
        <v>26.110000610351563</v>
      </c>
      <c r="I486" s="14">
        <v>26.389999389648438</v>
      </c>
      <c r="J486" s="14">
        <v>26.090000152587891</v>
      </c>
      <c r="K486" s="24">
        <v>26.379999160766602</v>
      </c>
      <c r="L486">
        <f t="shared" si="24"/>
        <v>0</v>
      </c>
      <c r="M486">
        <f>IF(AND(B486&gt;Summary!$E$17,B486&lt;Summary!$E$18),1,0)</f>
        <v>0</v>
      </c>
      <c r="N486">
        <f>IF(M486=1,oneday(G485,G486,K486,L486,Summary!$E$13/2,Data!N485,Data!O485,Summary!$E$15,Summary!$E$14,Summary!$E$16,1),0)</f>
        <v>0</v>
      </c>
      <c r="O486" s="31">
        <f>IF(M486=1,oneday(G485,G486,K486,L486,Summary!$E$13/2,Data!N485,Data!O485,Summary!$E$15,Summary!$E$14,Summary!$E$16,2),0)</f>
        <v>0</v>
      </c>
      <c r="P486" s="31">
        <f t="shared" si="23"/>
        <v>0</v>
      </c>
      <c r="Q486" s="31">
        <f>IF(M486=1,oneday(G485,G486,K486,L486,Summary!$E$13/2,Data!N485,Data!O485,Summary!$E$15,Summary!$E$14,Summary!$E$16,3),0)</f>
        <v>0</v>
      </c>
    </row>
    <row r="487" spans="1:17" x14ac:dyDescent="0.25">
      <c r="A487" s="32">
        <f>VLOOKUP(B487,'Expiration Dates'!$C$40:$J$272,8)</f>
        <v>31098</v>
      </c>
      <c r="B487" s="1">
        <v>31084</v>
      </c>
      <c r="C487">
        <f t="shared" si="22"/>
        <v>487</v>
      </c>
      <c r="D487" s="27">
        <v>26.799999237060547</v>
      </c>
      <c r="E487" s="28">
        <v>27.120000839233398</v>
      </c>
      <c r="F487" s="28">
        <v>26.670000076293945</v>
      </c>
      <c r="G487" s="24">
        <v>27.069999694824219</v>
      </c>
      <c r="H487" s="13">
        <v>26.420000076293945</v>
      </c>
      <c r="I487" s="14">
        <v>26.729999542236328</v>
      </c>
      <c r="J487" s="14">
        <v>26.25</v>
      </c>
      <c r="K487" s="24">
        <v>26.680000305175781</v>
      </c>
      <c r="L487">
        <f t="shared" si="24"/>
        <v>0</v>
      </c>
      <c r="M487">
        <f>IF(AND(B487&gt;Summary!$E$17,B487&lt;Summary!$E$18),1,0)</f>
        <v>0</v>
      </c>
      <c r="N487">
        <f>IF(M487=1,oneday(G486,G487,K487,L487,Summary!$E$13/2,Data!N486,Data!O486,Summary!$E$15,Summary!$E$14,Summary!$E$16,1),0)</f>
        <v>0</v>
      </c>
      <c r="O487" s="31">
        <f>IF(M487=1,oneday(G486,G487,K487,L487,Summary!$E$13/2,Data!N486,Data!O486,Summary!$E$15,Summary!$E$14,Summary!$E$16,2),0)</f>
        <v>0</v>
      </c>
      <c r="P487" s="31">
        <f t="shared" si="23"/>
        <v>0</v>
      </c>
      <c r="Q487" s="31">
        <f>IF(M487=1,oneday(G486,G487,K487,L487,Summary!$E$13/2,Data!N486,Data!O486,Summary!$E$15,Summary!$E$14,Summary!$E$16,3),0)</f>
        <v>0</v>
      </c>
    </row>
    <row r="488" spans="1:17" x14ac:dyDescent="0.25">
      <c r="A488" s="32">
        <f>VLOOKUP(B488,'Expiration Dates'!$C$40:$J$272,8)</f>
        <v>31098</v>
      </c>
      <c r="B488" s="1">
        <v>31085</v>
      </c>
      <c r="C488">
        <f t="shared" si="22"/>
        <v>488</v>
      </c>
      <c r="D488" s="27">
        <v>27.200000762939453</v>
      </c>
      <c r="E488" s="28">
        <v>27.399999618530273</v>
      </c>
      <c r="F488" s="28">
        <v>27.200000762939453</v>
      </c>
      <c r="G488" s="24">
        <v>27.209999084472656</v>
      </c>
      <c r="H488" s="13">
        <v>26.799999237060547</v>
      </c>
      <c r="I488" s="14">
        <v>27.010000228881836</v>
      </c>
      <c r="J488" s="14">
        <v>26.690000534057617</v>
      </c>
      <c r="K488" s="24">
        <v>26.709999084472656</v>
      </c>
      <c r="L488">
        <f t="shared" si="24"/>
        <v>0</v>
      </c>
      <c r="M488">
        <f>IF(AND(B488&gt;Summary!$E$17,B488&lt;Summary!$E$18),1,0)</f>
        <v>0</v>
      </c>
      <c r="N488">
        <f>IF(M488=1,oneday(G487,G488,K488,L488,Summary!$E$13/2,Data!N487,Data!O487,Summary!$E$15,Summary!$E$14,Summary!$E$16,1),0)</f>
        <v>0</v>
      </c>
      <c r="O488" s="31">
        <f>IF(M488=1,oneday(G487,G488,K488,L488,Summary!$E$13/2,Data!N487,Data!O487,Summary!$E$15,Summary!$E$14,Summary!$E$16,2),0)</f>
        <v>0</v>
      </c>
      <c r="P488" s="31">
        <f t="shared" si="23"/>
        <v>0</v>
      </c>
      <c r="Q488" s="31">
        <f>IF(M488=1,oneday(G487,G488,K488,L488,Summary!$E$13/2,Data!N487,Data!O487,Summary!$E$15,Summary!$E$14,Summary!$E$16,3),0)</f>
        <v>0</v>
      </c>
    </row>
    <row r="489" spans="1:17" x14ac:dyDescent="0.25">
      <c r="A489" s="32">
        <f>VLOOKUP(B489,'Expiration Dates'!$C$40:$J$272,8)</f>
        <v>31098</v>
      </c>
      <c r="B489" s="1">
        <v>31086</v>
      </c>
      <c r="C489">
        <f t="shared" si="22"/>
        <v>489</v>
      </c>
      <c r="D489" s="27">
        <v>27.450000762939453</v>
      </c>
      <c r="E489" s="28">
        <v>27.600000381469727</v>
      </c>
      <c r="F489" s="28">
        <v>27.299999237060547</v>
      </c>
      <c r="G489" s="24">
        <v>27.590000152587891</v>
      </c>
      <c r="H489" s="13">
        <v>26.850000381469727</v>
      </c>
      <c r="I489" s="14">
        <v>26.950000762939453</v>
      </c>
      <c r="J489" s="14">
        <v>26.709999084472656</v>
      </c>
      <c r="K489" s="24">
        <v>26.920000076293945</v>
      </c>
      <c r="L489">
        <f t="shared" si="24"/>
        <v>0</v>
      </c>
      <c r="M489">
        <f>IF(AND(B489&gt;Summary!$E$17,B489&lt;Summary!$E$18),1,0)</f>
        <v>0</v>
      </c>
      <c r="N489">
        <f>IF(M489=1,oneday(G488,G489,K489,L489,Summary!$E$13/2,Data!N488,Data!O488,Summary!$E$15,Summary!$E$14,Summary!$E$16,1),0)</f>
        <v>0</v>
      </c>
      <c r="O489" s="31">
        <f>IF(M489=1,oneday(G488,G489,K489,L489,Summary!$E$13/2,Data!N488,Data!O488,Summary!$E$15,Summary!$E$14,Summary!$E$16,2),0)</f>
        <v>0</v>
      </c>
      <c r="P489" s="31">
        <f t="shared" si="23"/>
        <v>0</v>
      </c>
      <c r="Q489" s="31">
        <f>IF(M489=1,oneday(G488,G489,K489,L489,Summary!$E$13/2,Data!N488,Data!O488,Summary!$E$15,Summary!$E$14,Summary!$E$16,3),0)</f>
        <v>0</v>
      </c>
    </row>
    <row r="490" spans="1:17" x14ac:dyDescent="0.25">
      <c r="A490" s="32">
        <f>VLOOKUP(B490,'Expiration Dates'!$C$40:$J$272,8)</f>
        <v>31098</v>
      </c>
      <c r="B490" s="1">
        <v>31089</v>
      </c>
      <c r="C490">
        <f t="shared" si="22"/>
        <v>490</v>
      </c>
      <c r="D490" s="27">
        <v>27.860000610351563</v>
      </c>
      <c r="E490" s="28">
        <v>28.059999465942383</v>
      </c>
      <c r="F490" s="28">
        <v>27.739999771118164</v>
      </c>
      <c r="G490" s="24">
        <v>28.040000915527344</v>
      </c>
      <c r="H490" s="13">
        <v>27.129999160766602</v>
      </c>
      <c r="I490" s="14">
        <v>27.450000762939453</v>
      </c>
      <c r="J490" s="14">
        <v>27.049999237060547</v>
      </c>
      <c r="K490" s="24">
        <v>27.420000076293945</v>
      </c>
      <c r="L490">
        <f t="shared" si="24"/>
        <v>0</v>
      </c>
      <c r="M490">
        <f>IF(AND(B490&gt;Summary!$E$17,B490&lt;Summary!$E$18),1,0)</f>
        <v>0</v>
      </c>
      <c r="N490">
        <f>IF(M490=1,oneday(G489,G490,K490,L490,Summary!$E$13/2,Data!N489,Data!O489,Summary!$E$15,Summary!$E$14,Summary!$E$16,1),0)</f>
        <v>0</v>
      </c>
      <c r="O490" s="31">
        <f>IF(M490=1,oneday(G489,G490,K490,L490,Summary!$E$13/2,Data!N489,Data!O489,Summary!$E$15,Summary!$E$14,Summary!$E$16,2),0)</f>
        <v>0</v>
      </c>
      <c r="P490" s="31">
        <f t="shared" si="23"/>
        <v>0</v>
      </c>
      <c r="Q490" s="31">
        <f>IF(M490=1,oneday(G489,G490,K490,L490,Summary!$E$13/2,Data!N489,Data!O489,Summary!$E$15,Summary!$E$14,Summary!$E$16,3),0)</f>
        <v>0</v>
      </c>
    </row>
    <row r="491" spans="1:17" x14ac:dyDescent="0.25">
      <c r="A491" s="32">
        <f>VLOOKUP(B491,'Expiration Dates'!$C$40:$J$272,8)</f>
        <v>31098</v>
      </c>
      <c r="B491" s="1">
        <v>31090</v>
      </c>
      <c r="C491">
        <f t="shared" si="22"/>
        <v>491</v>
      </c>
      <c r="D491" s="27">
        <v>27.850000381469727</v>
      </c>
      <c r="E491" s="28">
        <v>27.850000381469727</v>
      </c>
      <c r="F491" s="28">
        <v>27.219999313354492</v>
      </c>
      <c r="G491" s="24">
        <v>27.360000610351563</v>
      </c>
      <c r="H491" s="13">
        <v>27.149999618530273</v>
      </c>
      <c r="I491" s="14">
        <v>27.170000076293945</v>
      </c>
      <c r="J491" s="14">
        <v>26.520000457763672</v>
      </c>
      <c r="K491" s="24">
        <v>26.559999465942383</v>
      </c>
      <c r="L491">
        <f t="shared" si="24"/>
        <v>0</v>
      </c>
      <c r="M491">
        <f>IF(AND(B491&gt;Summary!$E$17,B491&lt;Summary!$E$18),1,0)</f>
        <v>0</v>
      </c>
      <c r="N491">
        <f>IF(M491=1,oneday(G490,G491,K491,L491,Summary!$E$13/2,Data!N490,Data!O490,Summary!$E$15,Summary!$E$14,Summary!$E$16,1),0)</f>
        <v>0</v>
      </c>
      <c r="O491" s="31">
        <f>IF(M491=1,oneday(G490,G491,K491,L491,Summary!$E$13/2,Data!N490,Data!O490,Summary!$E$15,Summary!$E$14,Summary!$E$16,2),0)</f>
        <v>0</v>
      </c>
      <c r="P491" s="31">
        <f t="shared" si="23"/>
        <v>0</v>
      </c>
      <c r="Q491" s="31">
        <f>IF(M491=1,oneday(G490,G491,K491,L491,Summary!$E$13/2,Data!N490,Data!O490,Summary!$E$15,Summary!$E$14,Summary!$E$16,3),0)</f>
        <v>0</v>
      </c>
    </row>
    <row r="492" spans="1:17" x14ac:dyDescent="0.25">
      <c r="A492" s="32">
        <f>VLOOKUP(B492,'Expiration Dates'!$C$40:$J$272,8)</f>
        <v>31098</v>
      </c>
      <c r="B492" s="1">
        <v>31091</v>
      </c>
      <c r="C492">
        <f t="shared" si="22"/>
        <v>492</v>
      </c>
      <c r="D492" s="27">
        <v>27.329999923706055</v>
      </c>
      <c r="E492" s="28">
        <v>27.850000381469727</v>
      </c>
      <c r="F492" s="28">
        <v>27.209999084472656</v>
      </c>
      <c r="G492" s="24">
        <v>27.819999694824219</v>
      </c>
      <c r="H492" s="13">
        <v>26.559999465942383</v>
      </c>
      <c r="I492" s="14">
        <v>27.100000381469727</v>
      </c>
      <c r="J492" s="14">
        <v>26.299999237060547</v>
      </c>
      <c r="K492" s="24">
        <v>27.059999465942383</v>
      </c>
      <c r="L492">
        <f t="shared" si="24"/>
        <v>0</v>
      </c>
      <c r="M492">
        <f>IF(AND(B492&gt;Summary!$E$17,B492&lt;Summary!$E$18),1,0)</f>
        <v>0</v>
      </c>
      <c r="N492">
        <f>IF(M492=1,oneday(G491,G492,K492,L492,Summary!$E$13/2,Data!N491,Data!O491,Summary!$E$15,Summary!$E$14,Summary!$E$16,1),0)</f>
        <v>0</v>
      </c>
      <c r="O492" s="31">
        <f>IF(M492=1,oneday(G491,G492,K492,L492,Summary!$E$13/2,Data!N491,Data!O491,Summary!$E$15,Summary!$E$14,Summary!$E$16,2),0)</f>
        <v>0</v>
      </c>
      <c r="P492" s="31">
        <f t="shared" si="23"/>
        <v>0</v>
      </c>
      <c r="Q492" s="31">
        <f>IF(M492=1,oneday(G491,G492,K492,L492,Summary!$E$13/2,Data!N491,Data!O491,Summary!$E$15,Summary!$E$14,Summary!$E$16,3),0)</f>
        <v>0</v>
      </c>
    </row>
    <row r="493" spans="1:17" x14ac:dyDescent="0.25">
      <c r="A493" s="32">
        <f>VLOOKUP(B493,'Expiration Dates'!$C$40:$J$272,8)</f>
        <v>31098</v>
      </c>
      <c r="B493" s="1">
        <v>31092</v>
      </c>
      <c r="C493">
        <f t="shared" si="22"/>
        <v>493</v>
      </c>
      <c r="D493" s="27">
        <v>27.950000762939453</v>
      </c>
      <c r="E493" s="28">
        <v>27.979999542236328</v>
      </c>
      <c r="F493" s="28">
        <v>27.670000076293945</v>
      </c>
      <c r="G493" s="24">
        <v>27.799999237060547</v>
      </c>
      <c r="H493" s="13">
        <v>27.149999618530273</v>
      </c>
      <c r="I493" s="14">
        <v>27.200000762939453</v>
      </c>
      <c r="J493" s="14">
        <v>26.829999923706055</v>
      </c>
      <c r="K493" s="24">
        <v>27.040000915527344</v>
      </c>
      <c r="L493">
        <f t="shared" si="24"/>
        <v>0</v>
      </c>
      <c r="M493">
        <f>IF(AND(B493&gt;Summary!$E$17,B493&lt;Summary!$E$18),1,0)</f>
        <v>0</v>
      </c>
      <c r="N493">
        <f>IF(M493=1,oneday(G492,G493,K493,L493,Summary!$E$13/2,Data!N492,Data!O492,Summary!$E$15,Summary!$E$14,Summary!$E$16,1),0)</f>
        <v>0</v>
      </c>
      <c r="O493" s="31">
        <f>IF(M493=1,oneday(G492,G493,K493,L493,Summary!$E$13/2,Data!N492,Data!O492,Summary!$E$15,Summary!$E$14,Summary!$E$16,2),0)</f>
        <v>0</v>
      </c>
      <c r="P493" s="31">
        <f t="shared" si="23"/>
        <v>0</v>
      </c>
      <c r="Q493" s="31">
        <f>IF(M493=1,oneday(G492,G493,K493,L493,Summary!$E$13/2,Data!N492,Data!O492,Summary!$E$15,Summary!$E$14,Summary!$E$16,3),0)</f>
        <v>0</v>
      </c>
    </row>
    <row r="494" spans="1:17" x14ac:dyDescent="0.25">
      <c r="A494" s="32">
        <f>VLOOKUP(B494,'Expiration Dates'!$C$40:$J$272,8)</f>
        <v>31098</v>
      </c>
      <c r="B494" s="1">
        <v>31093</v>
      </c>
      <c r="C494">
        <f t="shared" si="22"/>
        <v>494</v>
      </c>
      <c r="D494" s="27">
        <v>27.850000381469727</v>
      </c>
      <c r="E494" s="28">
        <v>28.010000228881836</v>
      </c>
      <c r="F494" s="28">
        <v>27.549999237060547</v>
      </c>
      <c r="G494" s="24">
        <v>27.799999237060547</v>
      </c>
      <c r="H494" s="13">
        <v>27.069999694824219</v>
      </c>
      <c r="I494" s="14">
        <v>27.420000076293945</v>
      </c>
      <c r="J494" s="14">
        <v>27.069999694824219</v>
      </c>
      <c r="K494" s="24">
        <v>27.379999160766602</v>
      </c>
      <c r="L494">
        <f t="shared" si="24"/>
        <v>0</v>
      </c>
      <c r="M494">
        <f>IF(AND(B494&gt;Summary!$E$17,B494&lt;Summary!$E$18),1,0)</f>
        <v>0</v>
      </c>
      <c r="N494">
        <f>IF(M494=1,oneday(G493,G494,K494,L494,Summary!$E$13/2,Data!N493,Data!O493,Summary!$E$15,Summary!$E$14,Summary!$E$16,1),0)</f>
        <v>0</v>
      </c>
      <c r="O494" s="31">
        <f>IF(M494=1,oneday(G493,G494,K494,L494,Summary!$E$13/2,Data!N493,Data!O493,Summary!$E$15,Summary!$E$14,Summary!$E$16,2),0)</f>
        <v>0</v>
      </c>
      <c r="P494" s="31">
        <f t="shared" si="23"/>
        <v>0</v>
      </c>
      <c r="Q494" s="31">
        <f>IF(M494=1,oneday(G493,G494,K494,L494,Summary!$E$13/2,Data!N493,Data!O493,Summary!$E$15,Summary!$E$14,Summary!$E$16,3),0)</f>
        <v>0</v>
      </c>
    </row>
    <row r="495" spans="1:17" x14ac:dyDescent="0.25">
      <c r="A495" s="32">
        <f>VLOOKUP(B495,'Expiration Dates'!$C$40:$J$272,8)</f>
        <v>31098</v>
      </c>
      <c r="B495" s="1">
        <v>31097</v>
      </c>
      <c r="C495">
        <f t="shared" si="22"/>
        <v>495</v>
      </c>
      <c r="D495" s="27">
        <v>27.350000381469727</v>
      </c>
      <c r="E495" s="28">
        <v>27.399999618530273</v>
      </c>
      <c r="F495" s="28">
        <v>27.079999923706055</v>
      </c>
      <c r="G495" s="24">
        <v>27.290000915527344</v>
      </c>
      <c r="H495" s="13">
        <v>26.739999771118164</v>
      </c>
      <c r="I495" s="14">
        <v>26.760000228881836</v>
      </c>
      <c r="J495" s="14">
        <v>26.469999313354492</v>
      </c>
      <c r="K495" s="24">
        <v>26.700000762939453</v>
      </c>
      <c r="L495">
        <f t="shared" si="24"/>
        <v>0</v>
      </c>
      <c r="M495">
        <f>IF(AND(B495&gt;Summary!$E$17,B495&lt;Summary!$E$18),1,0)</f>
        <v>0</v>
      </c>
      <c r="N495">
        <f>IF(M495=1,oneday(G494,G495,K495,L495,Summary!$E$13/2,Data!N494,Data!O494,Summary!$E$15,Summary!$E$14,Summary!$E$16,1),0)</f>
        <v>0</v>
      </c>
      <c r="O495" s="31">
        <f>IF(M495=1,oneday(G494,G495,K495,L495,Summary!$E$13/2,Data!N494,Data!O494,Summary!$E$15,Summary!$E$14,Summary!$E$16,2),0)</f>
        <v>0</v>
      </c>
      <c r="P495" s="31">
        <f t="shared" si="23"/>
        <v>0</v>
      </c>
      <c r="Q495" s="31">
        <f>IF(M495=1,oneday(G494,G495,K495,L495,Summary!$E$13/2,Data!N494,Data!O494,Summary!$E$15,Summary!$E$14,Summary!$E$16,3),0)</f>
        <v>0</v>
      </c>
    </row>
    <row r="496" spans="1:17" x14ac:dyDescent="0.25">
      <c r="A496" s="32">
        <f>VLOOKUP(B496,'Expiration Dates'!$C$40:$J$272,8)</f>
        <v>31098</v>
      </c>
      <c r="B496" s="1">
        <v>31098</v>
      </c>
      <c r="C496">
        <f t="shared" si="22"/>
        <v>496</v>
      </c>
      <c r="D496" s="27">
        <v>27.110000610351563</v>
      </c>
      <c r="E496" s="28">
        <v>27.329999923706055</v>
      </c>
      <c r="F496" s="28">
        <v>27.090000152587891</v>
      </c>
      <c r="G496" s="24">
        <v>27.180000305175781</v>
      </c>
      <c r="H496" s="13">
        <v>26.540000915527344</v>
      </c>
      <c r="I496" s="14">
        <v>26.809999465942383</v>
      </c>
      <c r="J496" s="14">
        <v>26.5</v>
      </c>
      <c r="K496" s="24">
        <v>26.680000305175781</v>
      </c>
      <c r="L496">
        <f t="shared" si="24"/>
        <v>1</v>
      </c>
      <c r="M496">
        <f>IF(AND(B496&gt;Summary!$E$17,B496&lt;Summary!$E$18),1,0)</f>
        <v>0</v>
      </c>
      <c r="N496">
        <f>IF(M496=1,oneday(G495,G496,K496,L496,Summary!$E$13/2,Data!N495,Data!O495,Summary!$E$15,Summary!$E$14,Summary!$E$16,1),0)</f>
        <v>0</v>
      </c>
      <c r="O496" s="31">
        <f>IF(M496=1,oneday(G495,G496,K496,L496,Summary!$E$13/2,Data!N495,Data!O495,Summary!$E$15,Summary!$E$14,Summary!$E$16,2),0)</f>
        <v>0</v>
      </c>
      <c r="P496" s="31">
        <f t="shared" si="23"/>
        <v>0</v>
      </c>
      <c r="Q496" s="31">
        <f>IF(M496=1,oneday(G495,G496,K496,L496,Summary!$E$13/2,Data!N495,Data!O495,Summary!$E$15,Summary!$E$14,Summary!$E$16,3),0)</f>
        <v>0</v>
      </c>
    </row>
    <row r="497" spans="1:17" x14ac:dyDescent="0.25">
      <c r="A497" s="32">
        <f>VLOOKUP(B497,'Expiration Dates'!$C$40:$J$272,8)</f>
        <v>31098</v>
      </c>
      <c r="B497" s="1">
        <v>31099</v>
      </c>
      <c r="C497">
        <f t="shared" si="22"/>
        <v>497</v>
      </c>
      <c r="D497" s="27">
        <v>27.159999847412109</v>
      </c>
      <c r="E497" s="28">
        <v>27.360000610351563</v>
      </c>
      <c r="F497" s="28">
        <v>27.059999465942383</v>
      </c>
      <c r="G497" s="24">
        <v>27.139999389648438</v>
      </c>
      <c r="H497" s="13">
        <v>26.629999160766602</v>
      </c>
      <c r="I497" s="14">
        <v>26.850000381469727</v>
      </c>
      <c r="J497" s="14">
        <v>26.590000152587891</v>
      </c>
      <c r="K497" s="24">
        <v>26.649999618530273</v>
      </c>
      <c r="L497">
        <f t="shared" si="24"/>
        <v>0</v>
      </c>
      <c r="M497">
        <f>IF(AND(B497&gt;Summary!$E$17,B497&lt;Summary!$E$18),1,0)</f>
        <v>0</v>
      </c>
      <c r="N497">
        <f>IF(M497=1,oneday(G496,G497,K497,L497,Summary!$E$13/2,Data!N496,Data!O496,Summary!$E$15,Summary!$E$14,Summary!$E$16,1),0)</f>
        <v>0</v>
      </c>
      <c r="O497" s="31">
        <f>IF(M497=1,oneday(G496,G497,K497,L497,Summary!$E$13/2,Data!N496,Data!O496,Summary!$E$15,Summary!$E$14,Summary!$E$16,2),0)</f>
        <v>0</v>
      </c>
      <c r="P497" s="31">
        <f t="shared" si="23"/>
        <v>0</v>
      </c>
      <c r="Q497" s="31">
        <f>IF(M497=1,oneday(G496,G497,K497,L497,Summary!$E$13/2,Data!N496,Data!O496,Summary!$E$15,Summary!$E$14,Summary!$E$16,3),0)</f>
        <v>0</v>
      </c>
    </row>
    <row r="498" spans="1:17" x14ac:dyDescent="0.25">
      <c r="A498" s="32">
        <f>VLOOKUP(B498,'Expiration Dates'!$C$40:$J$272,8)</f>
        <v>31098</v>
      </c>
      <c r="B498" s="1">
        <v>31100</v>
      </c>
      <c r="C498">
        <f t="shared" si="22"/>
        <v>498</v>
      </c>
      <c r="D498" s="27">
        <v>26.799999237060547</v>
      </c>
      <c r="E498" s="28">
        <v>26.899999618530273</v>
      </c>
      <c r="F498" s="28">
        <v>26.729999542236328</v>
      </c>
      <c r="G498" s="24">
        <v>26.760000228881836</v>
      </c>
      <c r="H498" s="13">
        <v>26.350000381469727</v>
      </c>
      <c r="I498" s="14">
        <v>26.450000762939453</v>
      </c>
      <c r="J498" s="14">
        <v>26.280000686645508</v>
      </c>
      <c r="K498" s="24">
        <v>26.299999237060547</v>
      </c>
      <c r="L498">
        <f t="shared" si="24"/>
        <v>0</v>
      </c>
      <c r="M498">
        <f>IF(AND(B498&gt;Summary!$E$17,B498&lt;Summary!$E$18),1,0)</f>
        <v>0</v>
      </c>
      <c r="N498">
        <f>IF(M498=1,oneday(G497,G498,K498,L498,Summary!$E$13/2,Data!N497,Data!O497,Summary!$E$15,Summary!$E$14,Summary!$E$16,1),0)</f>
        <v>0</v>
      </c>
      <c r="O498" s="31">
        <f>IF(M498=1,oneday(G497,G498,K498,L498,Summary!$E$13/2,Data!N497,Data!O497,Summary!$E$15,Summary!$E$14,Summary!$E$16,2),0)</f>
        <v>0</v>
      </c>
      <c r="P498" s="31">
        <f t="shared" si="23"/>
        <v>0</v>
      </c>
      <c r="Q498" s="31">
        <f>IF(M498=1,oneday(G497,G498,K498,L498,Summary!$E$13/2,Data!N497,Data!O497,Summary!$E$15,Summary!$E$14,Summary!$E$16,3),0)</f>
        <v>0</v>
      </c>
    </row>
    <row r="499" spans="1:17" x14ac:dyDescent="0.25">
      <c r="A499" s="32">
        <f>VLOOKUP(B499,'Expiration Dates'!$C$40:$J$272,8)</f>
        <v>31098</v>
      </c>
      <c r="B499" s="1">
        <v>31103</v>
      </c>
      <c r="C499">
        <f t="shared" si="22"/>
        <v>499</v>
      </c>
      <c r="D499" s="27">
        <v>26.399999618530273</v>
      </c>
      <c r="E499" s="28">
        <v>26.559999465942383</v>
      </c>
      <c r="F499" s="28">
        <v>26.379999160766602</v>
      </c>
      <c r="G499" s="24">
        <v>26.440000534057617</v>
      </c>
      <c r="H499" s="13">
        <v>25.950000762939453</v>
      </c>
      <c r="I499" s="14">
        <v>26.100000381469727</v>
      </c>
      <c r="J499" s="14">
        <v>25.950000762939453</v>
      </c>
      <c r="K499" s="24">
        <v>26.049999237060547</v>
      </c>
      <c r="L499">
        <f t="shared" si="24"/>
        <v>0</v>
      </c>
      <c r="M499">
        <f>IF(AND(B499&gt;Summary!$E$17,B499&lt;Summary!$E$18),1,0)</f>
        <v>0</v>
      </c>
      <c r="N499">
        <f>IF(M499=1,oneday(G498,G499,K499,L499,Summary!$E$13/2,Data!N498,Data!O498,Summary!$E$15,Summary!$E$14,Summary!$E$16,1),0)</f>
        <v>0</v>
      </c>
      <c r="O499" s="31">
        <f>IF(M499=1,oneday(G498,G499,K499,L499,Summary!$E$13/2,Data!N498,Data!O498,Summary!$E$15,Summary!$E$14,Summary!$E$16,2),0)</f>
        <v>0</v>
      </c>
      <c r="P499" s="31">
        <f t="shared" si="23"/>
        <v>0</v>
      </c>
      <c r="Q499" s="31">
        <f>IF(M499=1,oneday(G498,G499,K499,L499,Summary!$E$13/2,Data!N498,Data!O498,Summary!$E$15,Summary!$E$14,Summary!$E$16,3),0)</f>
        <v>0</v>
      </c>
    </row>
    <row r="500" spans="1:17" x14ac:dyDescent="0.25">
      <c r="A500" s="32">
        <f>VLOOKUP(B500,'Expiration Dates'!$C$40:$J$272,8)</f>
        <v>31098</v>
      </c>
      <c r="B500" s="1">
        <v>31104</v>
      </c>
      <c r="C500">
        <f t="shared" si="22"/>
        <v>500</v>
      </c>
      <c r="D500" s="27">
        <v>26.399999618530273</v>
      </c>
      <c r="E500" s="28">
        <v>26.889999389648438</v>
      </c>
      <c r="F500" s="28">
        <v>26.319999694824219</v>
      </c>
      <c r="G500" s="24">
        <v>26.790000915527344</v>
      </c>
      <c r="H500" s="13">
        <v>26</v>
      </c>
      <c r="I500" s="14">
        <v>26.469999313354492</v>
      </c>
      <c r="J500" s="14">
        <v>25.930000305175781</v>
      </c>
      <c r="K500" s="24">
        <v>26.389999389648438</v>
      </c>
      <c r="L500">
        <f t="shared" si="24"/>
        <v>0</v>
      </c>
      <c r="M500">
        <f>IF(AND(B500&gt;Summary!$E$17,B500&lt;Summary!$E$18),1,0)</f>
        <v>0</v>
      </c>
      <c r="N500">
        <f>IF(M500=1,oneday(G499,G500,K500,L500,Summary!$E$13/2,Data!N499,Data!O499,Summary!$E$15,Summary!$E$14,Summary!$E$16,1),0)</f>
        <v>0</v>
      </c>
      <c r="O500" s="31">
        <f>IF(M500=1,oneday(G499,G500,K500,L500,Summary!$E$13/2,Data!N499,Data!O499,Summary!$E$15,Summary!$E$14,Summary!$E$16,2),0)</f>
        <v>0</v>
      </c>
      <c r="P500" s="31">
        <f t="shared" si="23"/>
        <v>0</v>
      </c>
      <c r="Q500" s="31">
        <f>IF(M500=1,oneday(G499,G500,K500,L500,Summary!$E$13/2,Data!N499,Data!O499,Summary!$E$15,Summary!$E$14,Summary!$E$16,3),0)</f>
        <v>0</v>
      </c>
    </row>
    <row r="501" spans="1:17" x14ac:dyDescent="0.25">
      <c r="A501" s="32">
        <f>VLOOKUP(B501,'Expiration Dates'!$C$40:$J$272,8)</f>
        <v>31098</v>
      </c>
      <c r="B501" s="1">
        <v>31105</v>
      </c>
      <c r="C501">
        <f t="shared" si="22"/>
        <v>501</v>
      </c>
      <c r="D501" s="27">
        <v>26.850000381469727</v>
      </c>
      <c r="E501" s="28">
        <v>26.940000534057617</v>
      </c>
      <c r="F501" s="28">
        <v>26.620000839233398</v>
      </c>
      <c r="G501" s="24">
        <v>26.690000534057617</v>
      </c>
      <c r="H501" s="13">
        <v>26.450000762939453</v>
      </c>
      <c r="I501" s="14">
        <v>26.530000686645508</v>
      </c>
      <c r="J501" s="14">
        <v>26.219999313354492</v>
      </c>
      <c r="K501" s="24">
        <v>26.239999771118164</v>
      </c>
      <c r="L501">
        <f t="shared" si="24"/>
        <v>0</v>
      </c>
      <c r="M501">
        <f>IF(AND(B501&gt;Summary!$E$17,B501&lt;Summary!$E$18),1,0)</f>
        <v>0</v>
      </c>
      <c r="N501">
        <f>IF(M501=1,oneday(G500,G501,K501,L501,Summary!$E$13/2,Data!N500,Data!O500,Summary!$E$15,Summary!$E$14,Summary!$E$16,1),0)</f>
        <v>0</v>
      </c>
      <c r="O501" s="31">
        <f>IF(M501=1,oneday(G500,G501,K501,L501,Summary!$E$13/2,Data!N500,Data!O500,Summary!$E$15,Summary!$E$14,Summary!$E$16,2),0)</f>
        <v>0</v>
      </c>
      <c r="P501" s="31">
        <f t="shared" si="23"/>
        <v>0</v>
      </c>
      <c r="Q501" s="31">
        <f>IF(M501=1,oneday(G500,G501,K501,L501,Summary!$E$13/2,Data!N500,Data!O500,Summary!$E$15,Summary!$E$14,Summary!$E$16,3),0)</f>
        <v>0</v>
      </c>
    </row>
    <row r="502" spans="1:17" x14ac:dyDescent="0.25">
      <c r="A502" s="32">
        <f>VLOOKUP(B502,'Expiration Dates'!$C$40:$J$272,8)</f>
        <v>31098</v>
      </c>
      <c r="B502" s="1">
        <v>31106</v>
      </c>
      <c r="C502">
        <f t="shared" si="22"/>
        <v>502</v>
      </c>
      <c r="D502" s="27">
        <v>26.649999618530273</v>
      </c>
      <c r="E502" s="28">
        <v>26.760000228881836</v>
      </c>
      <c r="F502" s="28">
        <v>26.549999237060547</v>
      </c>
      <c r="G502" s="24">
        <v>26.729999542236328</v>
      </c>
      <c r="H502" s="13">
        <v>26.200000762939453</v>
      </c>
      <c r="I502" s="14">
        <v>26.200000762939453</v>
      </c>
      <c r="J502" s="14">
        <v>26.049999237060547</v>
      </c>
      <c r="K502" s="24">
        <v>26.079999923706055</v>
      </c>
      <c r="L502">
        <f t="shared" si="24"/>
        <v>0</v>
      </c>
      <c r="M502">
        <f>IF(AND(B502&gt;Summary!$E$17,B502&lt;Summary!$E$18),1,0)</f>
        <v>0</v>
      </c>
      <c r="N502">
        <f>IF(M502=1,oneday(G501,G502,K502,L502,Summary!$E$13/2,Data!N501,Data!O501,Summary!$E$15,Summary!$E$14,Summary!$E$16,1),0)</f>
        <v>0</v>
      </c>
      <c r="O502" s="31">
        <f>IF(M502=1,oneday(G501,G502,K502,L502,Summary!$E$13/2,Data!N501,Data!O501,Summary!$E$15,Summary!$E$14,Summary!$E$16,2),0)</f>
        <v>0</v>
      </c>
      <c r="P502" s="31">
        <f t="shared" si="23"/>
        <v>0</v>
      </c>
      <c r="Q502" s="31">
        <f>IF(M502=1,oneday(G501,G502,K502,L502,Summary!$E$13/2,Data!N501,Data!O501,Summary!$E$15,Summary!$E$14,Summary!$E$16,3),0)</f>
        <v>0</v>
      </c>
    </row>
    <row r="503" spans="1:17" x14ac:dyDescent="0.25">
      <c r="A503" s="32">
        <f>VLOOKUP(B503,'Expiration Dates'!$C$40:$J$272,8)</f>
        <v>31125</v>
      </c>
      <c r="B503" s="1">
        <v>31107</v>
      </c>
      <c r="C503">
        <f t="shared" si="22"/>
        <v>503</v>
      </c>
      <c r="D503" s="27">
        <v>26.819999694824219</v>
      </c>
      <c r="E503" s="28">
        <v>27.219999313354492</v>
      </c>
      <c r="F503" s="28">
        <v>26.819999694824219</v>
      </c>
      <c r="G503" s="24">
        <v>27.200000762939453</v>
      </c>
      <c r="H503" s="13">
        <v>26.229999542236328</v>
      </c>
      <c r="I503" s="14">
        <v>26.680000305175781</v>
      </c>
      <c r="J503" s="14">
        <v>26.229999542236328</v>
      </c>
      <c r="K503" s="24">
        <v>26.610000610351563</v>
      </c>
      <c r="L503">
        <f t="shared" si="24"/>
        <v>0</v>
      </c>
      <c r="M503">
        <f>IF(AND(B503&gt;Summary!$E$17,B503&lt;Summary!$E$18),1,0)</f>
        <v>0</v>
      </c>
      <c r="N503">
        <f>IF(M503=1,oneday(G502,G503,K503,L503,Summary!$E$13/2,Data!N502,Data!O502,Summary!$E$15,Summary!$E$14,Summary!$E$16,1),0)</f>
        <v>0</v>
      </c>
      <c r="O503" s="31">
        <f>IF(M503=1,oneday(G502,G503,K503,L503,Summary!$E$13/2,Data!N502,Data!O502,Summary!$E$15,Summary!$E$14,Summary!$E$16,2),0)</f>
        <v>0</v>
      </c>
      <c r="P503" s="31">
        <f t="shared" si="23"/>
        <v>0</v>
      </c>
      <c r="Q503" s="31">
        <f>IF(M503=1,oneday(G502,G503,K503,L503,Summary!$E$13/2,Data!N502,Data!O502,Summary!$E$15,Summary!$E$14,Summary!$E$16,3),0)</f>
        <v>0</v>
      </c>
    </row>
    <row r="504" spans="1:17" x14ac:dyDescent="0.25">
      <c r="A504" s="32">
        <f>VLOOKUP(B504,'Expiration Dates'!$C$40:$J$272,8)</f>
        <v>31125</v>
      </c>
      <c r="B504" s="1">
        <v>31110</v>
      </c>
      <c r="C504">
        <f t="shared" si="22"/>
        <v>504</v>
      </c>
      <c r="D504" s="27">
        <v>27.219999313354492</v>
      </c>
      <c r="E504" s="28">
        <v>27.770000457763672</v>
      </c>
      <c r="F504" s="28">
        <v>27.219999313354492</v>
      </c>
      <c r="G504" s="24">
        <v>27.739999771118164</v>
      </c>
      <c r="H504" s="13">
        <v>26.670000076293945</v>
      </c>
      <c r="I504" s="14">
        <v>27.299999237060547</v>
      </c>
      <c r="J504" s="14">
        <v>26.659999847412109</v>
      </c>
      <c r="K504" s="24">
        <v>27.159999847412109</v>
      </c>
      <c r="L504">
        <f t="shared" si="24"/>
        <v>0</v>
      </c>
      <c r="M504">
        <f>IF(AND(B504&gt;Summary!$E$17,B504&lt;Summary!$E$18),1,0)</f>
        <v>0</v>
      </c>
      <c r="N504">
        <f>IF(M504=1,oneday(G503,G504,K504,L504,Summary!$E$13/2,Data!N503,Data!O503,Summary!$E$15,Summary!$E$14,Summary!$E$16,1),0)</f>
        <v>0</v>
      </c>
      <c r="O504" s="31">
        <f>IF(M504=1,oneday(G503,G504,K504,L504,Summary!$E$13/2,Data!N503,Data!O503,Summary!$E$15,Summary!$E$14,Summary!$E$16,2),0)</f>
        <v>0</v>
      </c>
      <c r="P504" s="31">
        <f t="shared" si="23"/>
        <v>0</v>
      </c>
      <c r="Q504" s="31">
        <f>IF(M504=1,oneday(G503,G504,K504,L504,Summary!$E$13/2,Data!N503,Data!O503,Summary!$E$15,Summary!$E$14,Summary!$E$16,3),0)</f>
        <v>0</v>
      </c>
    </row>
    <row r="505" spans="1:17" x14ac:dyDescent="0.25">
      <c r="A505" s="32">
        <f>VLOOKUP(B505,'Expiration Dates'!$C$40:$J$272,8)</f>
        <v>31125</v>
      </c>
      <c r="B505" s="1">
        <v>31111</v>
      </c>
      <c r="C505">
        <f t="shared" si="22"/>
        <v>505</v>
      </c>
      <c r="D505" s="27">
        <v>27.549999237060547</v>
      </c>
      <c r="E505" s="28">
        <v>27.719999313354492</v>
      </c>
      <c r="F505" s="28">
        <v>27.450000762939453</v>
      </c>
      <c r="G505" s="24">
        <v>27.549999237060547</v>
      </c>
      <c r="H505" s="13">
        <v>27</v>
      </c>
      <c r="I505" s="14">
        <v>27.239999771118164</v>
      </c>
      <c r="J505" s="14">
        <v>26.860000610351563</v>
      </c>
      <c r="K505" s="24">
        <v>27.049999237060547</v>
      </c>
      <c r="L505">
        <f t="shared" si="24"/>
        <v>0</v>
      </c>
      <c r="M505">
        <f>IF(AND(B505&gt;Summary!$E$17,B505&lt;Summary!$E$18),1,0)</f>
        <v>0</v>
      </c>
      <c r="N505">
        <f>IF(M505=1,oneday(G504,G505,K505,L505,Summary!$E$13/2,Data!N504,Data!O504,Summary!$E$15,Summary!$E$14,Summary!$E$16,1),0)</f>
        <v>0</v>
      </c>
      <c r="O505" s="31">
        <f>IF(M505=1,oneday(G504,G505,K505,L505,Summary!$E$13/2,Data!N504,Data!O504,Summary!$E$15,Summary!$E$14,Summary!$E$16,2),0)</f>
        <v>0</v>
      </c>
      <c r="P505" s="31">
        <f t="shared" si="23"/>
        <v>0</v>
      </c>
      <c r="Q505" s="31">
        <f>IF(M505=1,oneday(G504,G505,K505,L505,Summary!$E$13/2,Data!N504,Data!O504,Summary!$E$15,Summary!$E$14,Summary!$E$16,3),0)</f>
        <v>0</v>
      </c>
    </row>
    <row r="506" spans="1:17" x14ac:dyDescent="0.25">
      <c r="A506" s="32">
        <f>VLOOKUP(B506,'Expiration Dates'!$C$40:$J$272,8)</f>
        <v>31125</v>
      </c>
      <c r="B506" s="1">
        <v>31112</v>
      </c>
      <c r="C506">
        <f t="shared" si="22"/>
        <v>506</v>
      </c>
      <c r="D506" s="27">
        <v>27.469999313354492</v>
      </c>
      <c r="E506" s="28">
        <v>27.799999237060547</v>
      </c>
      <c r="F506" s="28">
        <v>27.450000762939453</v>
      </c>
      <c r="G506" s="24">
        <v>27.770000457763672</v>
      </c>
      <c r="H506" s="13">
        <v>26.950000762939453</v>
      </c>
      <c r="I506" s="14">
        <v>27.260000228881836</v>
      </c>
      <c r="J506" s="14">
        <v>26.930000305175781</v>
      </c>
      <c r="K506" s="24">
        <v>27.229999542236328</v>
      </c>
      <c r="L506">
        <f t="shared" si="24"/>
        <v>0</v>
      </c>
      <c r="M506">
        <f>IF(AND(B506&gt;Summary!$E$17,B506&lt;Summary!$E$18),1,0)</f>
        <v>0</v>
      </c>
      <c r="N506">
        <f>IF(M506=1,oneday(G505,G506,K506,L506,Summary!$E$13/2,Data!N505,Data!O505,Summary!$E$15,Summary!$E$14,Summary!$E$16,1),0)</f>
        <v>0</v>
      </c>
      <c r="O506" s="31">
        <f>IF(M506=1,oneday(G505,G506,K506,L506,Summary!$E$13/2,Data!N505,Data!O505,Summary!$E$15,Summary!$E$14,Summary!$E$16,2),0)</f>
        <v>0</v>
      </c>
      <c r="P506" s="31">
        <f t="shared" si="23"/>
        <v>0</v>
      </c>
      <c r="Q506" s="31">
        <f>IF(M506=1,oneday(G505,G506,K506,L506,Summary!$E$13/2,Data!N505,Data!O505,Summary!$E$15,Summary!$E$14,Summary!$E$16,3),0)</f>
        <v>0</v>
      </c>
    </row>
    <row r="507" spans="1:17" x14ac:dyDescent="0.25">
      <c r="A507" s="32">
        <f>VLOOKUP(B507,'Expiration Dates'!$C$40:$J$272,8)</f>
        <v>31125</v>
      </c>
      <c r="B507" s="1">
        <v>31113</v>
      </c>
      <c r="C507">
        <f t="shared" si="22"/>
        <v>507</v>
      </c>
      <c r="D507" s="27">
        <v>27.950000762939453</v>
      </c>
      <c r="E507" s="28">
        <v>28.100000381469727</v>
      </c>
      <c r="F507" s="28">
        <v>27.829999923706055</v>
      </c>
      <c r="G507" s="24">
        <v>28.079999923706055</v>
      </c>
      <c r="H507" s="13">
        <v>27.450000762939453</v>
      </c>
      <c r="I507" s="14">
        <v>27.649999618530273</v>
      </c>
      <c r="J507" s="14">
        <v>27.319999694824219</v>
      </c>
      <c r="K507" s="24">
        <v>27.590000152587891</v>
      </c>
      <c r="L507">
        <f t="shared" si="24"/>
        <v>0</v>
      </c>
      <c r="M507">
        <f>IF(AND(B507&gt;Summary!$E$17,B507&lt;Summary!$E$18),1,0)</f>
        <v>0</v>
      </c>
      <c r="N507">
        <f>IF(M507=1,oneday(G506,G507,K507,L507,Summary!$E$13/2,Data!N506,Data!O506,Summary!$E$15,Summary!$E$14,Summary!$E$16,1),0)</f>
        <v>0</v>
      </c>
      <c r="O507" s="31">
        <f>IF(M507=1,oneday(G506,G507,K507,L507,Summary!$E$13/2,Data!N506,Data!O506,Summary!$E$15,Summary!$E$14,Summary!$E$16,2),0)</f>
        <v>0</v>
      </c>
      <c r="P507" s="31">
        <f t="shared" si="23"/>
        <v>0</v>
      </c>
      <c r="Q507" s="31">
        <f>IF(M507=1,oneday(G506,G507,K507,L507,Summary!$E$13/2,Data!N506,Data!O506,Summary!$E$15,Summary!$E$14,Summary!$E$16,3),0)</f>
        <v>0</v>
      </c>
    </row>
    <row r="508" spans="1:17" x14ac:dyDescent="0.25">
      <c r="A508" s="32">
        <f>VLOOKUP(B508,'Expiration Dates'!$C$40:$J$272,8)</f>
        <v>31125</v>
      </c>
      <c r="B508" s="1">
        <v>31114</v>
      </c>
      <c r="C508">
        <f t="shared" si="22"/>
        <v>508</v>
      </c>
      <c r="D508" s="27">
        <v>27.920000076293945</v>
      </c>
      <c r="E508" s="28">
        <v>27.969999313354492</v>
      </c>
      <c r="F508" s="28">
        <v>27.729999542236328</v>
      </c>
      <c r="G508" s="24">
        <v>27.739999771118164</v>
      </c>
      <c r="H508" s="13">
        <v>27.420000076293945</v>
      </c>
      <c r="I508" s="14">
        <v>27.520000457763672</v>
      </c>
      <c r="J508" s="14">
        <v>27.129999160766602</v>
      </c>
      <c r="K508" s="24">
        <v>27.139999389648438</v>
      </c>
      <c r="L508">
        <f t="shared" si="24"/>
        <v>0</v>
      </c>
      <c r="M508">
        <f>IF(AND(B508&gt;Summary!$E$17,B508&lt;Summary!$E$18),1,0)</f>
        <v>0</v>
      </c>
      <c r="N508">
        <f>IF(M508=1,oneday(G507,G508,K508,L508,Summary!$E$13/2,Data!N507,Data!O507,Summary!$E$15,Summary!$E$14,Summary!$E$16,1),0)</f>
        <v>0</v>
      </c>
      <c r="O508" s="31">
        <f>IF(M508=1,oneday(G507,G508,K508,L508,Summary!$E$13/2,Data!N507,Data!O507,Summary!$E$15,Summary!$E$14,Summary!$E$16,2),0)</f>
        <v>0</v>
      </c>
      <c r="P508" s="31">
        <f t="shared" si="23"/>
        <v>0</v>
      </c>
      <c r="Q508" s="31">
        <f>IF(M508=1,oneday(G507,G508,K508,L508,Summary!$E$13/2,Data!N507,Data!O507,Summary!$E$15,Summary!$E$14,Summary!$E$16,3),0)</f>
        <v>0</v>
      </c>
    </row>
    <row r="509" spans="1:17" x14ac:dyDescent="0.25">
      <c r="A509" s="32">
        <f>VLOOKUP(B509,'Expiration Dates'!$C$40:$J$272,8)</f>
        <v>31125</v>
      </c>
      <c r="B509" s="1">
        <v>31117</v>
      </c>
      <c r="C509">
        <f t="shared" si="22"/>
        <v>509</v>
      </c>
      <c r="D509" s="27">
        <v>27.75</v>
      </c>
      <c r="E509" s="28">
        <v>27.889999389648438</v>
      </c>
      <c r="F509" s="28">
        <v>27.559999465942383</v>
      </c>
      <c r="G509" s="24">
        <v>27.569999694824219</v>
      </c>
      <c r="H509" s="13">
        <v>27.180000305175781</v>
      </c>
      <c r="I509" s="14">
        <v>27.290000915527344</v>
      </c>
      <c r="J509" s="14">
        <v>26.950000762939453</v>
      </c>
      <c r="K509" s="24">
        <v>26.969999313354492</v>
      </c>
      <c r="L509">
        <f t="shared" si="24"/>
        <v>0</v>
      </c>
      <c r="M509">
        <f>IF(AND(B509&gt;Summary!$E$17,B509&lt;Summary!$E$18),1,0)</f>
        <v>0</v>
      </c>
      <c r="N509">
        <f>IF(M509=1,oneday(G508,G509,K509,L509,Summary!$E$13/2,Data!N508,Data!O508,Summary!$E$15,Summary!$E$14,Summary!$E$16,1),0)</f>
        <v>0</v>
      </c>
      <c r="O509" s="31">
        <f>IF(M509=1,oneday(G508,G509,K509,L509,Summary!$E$13/2,Data!N508,Data!O508,Summary!$E$15,Summary!$E$14,Summary!$E$16,2),0)</f>
        <v>0</v>
      </c>
      <c r="P509" s="31">
        <f t="shared" si="23"/>
        <v>0</v>
      </c>
      <c r="Q509" s="31">
        <f>IF(M509=1,oneday(G508,G509,K509,L509,Summary!$E$13/2,Data!N508,Data!O508,Summary!$E$15,Summary!$E$14,Summary!$E$16,3),0)</f>
        <v>0</v>
      </c>
    </row>
    <row r="510" spans="1:17" x14ac:dyDescent="0.25">
      <c r="A510" s="32">
        <f>VLOOKUP(B510,'Expiration Dates'!$C$40:$J$272,8)</f>
        <v>31125</v>
      </c>
      <c r="B510" s="1">
        <v>31118</v>
      </c>
      <c r="C510">
        <f t="shared" si="22"/>
        <v>510</v>
      </c>
      <c r="D510" s="27">
        <v>27.700000762939453</v>
      </c>
      <c r="E510" s="28">
        <v>28.030000686645508</v>
      </c>
      <c r="F510" s="28">
        <v>27.659999847412109</v>
      </c>
      <c r="G510" s="24">
        <v>27.920000076293945</v>
      </c>
      <c r="H510" s="13">
        <v>27.129999160766602</v>
      </c>
      <c r="I510" s="14">
        <v>27.430000305175781</v>
      </c>
      <c r="J510" s="14">
        <v>27.090000152587891</v>
      </c>
      <c r="K510" s="24">
        <v>27.299999237060547</v>
      </c>
      <c r="L510">
        <f t="shared" si="24"/>
        <v>0</v>
      </c>
      <c r="M510">
        <f>IF(AND(B510&gt;Summary!$E$17,B510&lt;Summary!$E$18),1,0)</f>
        <v>0</v>
      </c>
      <c r="N510">
        <f>IF(M510=1,oneday(G509,G510,K510,L510,Summary!$E$13/2,Data!N509,Data!O509,Summary!$E$15,Summary!$E$14,Summary!$E$16,1),0)</f>
        <v>0</v>
      </c>
      <c r="O510" s="31">
        <f>IF(M510=1,oneday(G509,G510,K510,L510,Summary!$E$13/2,Data!N509,Data!O509,Summary!$E$15,Summary!$E$14,Summary!$E$16,2),0)</f>
        <v>0</v>
      </c>
      <c r="P510" s="31">
        <f t="shared" si="23"/>
        <v>0</v>
      </c>
      <c r="Q510" s="31">
        <f>IF(M510=1,oneday(G509,G510,K510,L510,Summary!$E$13/2,Data!N509,Data!O509,Summary!$E$15,Summary!$E$14,Summary!$E$16,3),0)</f>
        <v>0</v>
      </c>
    </row>
    <row r="511" spans="1:17" x14ac:dyDescent="0.25">
      <c r="A511" s="32">
        <f>VLOOKUP(B511,'Expiration Dates'!$C$40:$J$272,8)</f>
        <v>31125</v>
      </c>
      <c r="B511" s="1">
        <v>31119</v>
      </c>
      <c r="C511">
        <f t="shared" si="22"/>
        <v>511</v>
      </c>
      <c r="D511" s="27">
        <v>28.139999389648438</v>
      </c>
      <c r="E511" s="28">
        <v>28.219999313354492</v>
      </c>
      <c r="F511" s="28">
        <v>27.75</v>
      </c>
      <c r="G511" s="24">
        <v>28.059999465942383</v>
      </c>
      <c r="H511" s="13">
        <v>27.469999313354492</v>
      </c>
      <c r="I511" s="14">
        <v>27.649999618530273</v>
      </c>
      <c r="J511" s="14">
        <v>27.100000381469727</v>
      </c>
      <c r="K511" s="24">
        <v>27.459999084472656</v>
      </c>
      <c r="L511">
        <f t="shared" si="24"/>
        <v>0</v>
      </c>
      <c r="M511">
        <f>IF(AND(B511&gt;Summary!$E$17,B511&lt;Summary!$E$18),1,0)</f>
        <v>0</v>
      </c>
      <c r="N511">
        <f>IF(M511=1,oneday(G510,G511,K511,L511,Summary!$E$13/2,Data!N510,Data!O510,Summary!$E$15,Summary!$E$14,Summary!$E$16,1),0)</f>
        <v>0</v>
      </c>
      <c r="O511" s="31">
        <f>IF(M511=1,oneday(G510,G511,K511,L511,Summary!$E$13/2,Data!N510,Data!O510,Summary!$E$15,Summary!$E$14,Summary!$E$16,2),0)</f>
        <v>0</v>
      </c>
      <c r="P511" s="31">
        <f t="shared" si="23"/>
        <v>0</v>
      </c>
      <c r="Q511" s="31">
        <f>IF(M511=1,oneday(G510,G511,K511,L511,Summary!$E$13/2,Data!N510,Data!O510,Summary!$E$15,Summary!$E$14,Summary!$E$16,3),0)</f>
        <v>0</v>
      </c>
    </row>
    <row r="512" spans="1:17" x14ac:dyDescent="0.25">
      <c r="A512" s="32">
        <f>VLOOKUP(B512,'Expiration Dates'!$C$40:$J$272,8)</f>
        <v>31125</v>
      </c>
      <c r="B512" s="1">
        <v>31120</v>
      </c>
      <c r="C512">
        <f t="shared" si="22"/>
        <v>512</v>
      </c>
      <c r="D512" s="27">
        <v>27.950000762939453</v>
      </c>
      <c r="E512" s="28">
        <v>28.229999542236328</v>
      </c>
      <c r="F512" s="28">
        <v>27.920000076293945</v>
      </c>
      <c r="G512" s="24">
        <v>28.190000534057617</v>
      </c>
      <c r="H512" s="13">
        <v>27.379999160766602</v>
      </c>
      <c r="I512" s="14">
        <v>27.579999923706055</v>
      </c>
      <c r="J512" s="14">
        <v>27.350000381469727</v>
      </c>
      <c r="K512" s="24">
        <v>27.530000686645508</v>
      </c>
      <c r="L512">
        <f t="shared" si="24"/>
        <v>0</v>
      </c>
      <c r="M512">
        <f>IF(AND(B512&gt;Summary!$E$17,B512&lt;Summary!$E$18),1,0)</f>
        <v>0</v>
      </c>
      <c r="N512">
        <f>IF(M512=1,oneday(G511,G512,K512,L512,Summary!$E$13/2,Data!N511,Data!O511,Summary!$E$15,Summary!$E$14,Summary!$E$16,1),0)</f>
        <v>0</v>
      </c>
      <c r="O512" s="31">
        <f>IF(M512=1,oneday(G511,G512,K512,L512,Summary!$E$13/2,Data!N511,Data!O511,Summary!$E$15,Summary!$E$14,Summary!$E$16,2),0)</f>
        <v>0</v>
      </c>
      <c r="P512" s="31">
        <f t="shared" si="23"/>
        <v>0</v>
      </c>
      <c r="Q512" s="31">
        <f>IF(M512=1,oneday(G511,G512,K512,L512,Summary!$E$13/2,Data!N511,Data!O511,Summary!$E$15,Summary!$E$14,Summary!$E$16,3),0)</f>
        <v>0</v>
      </c>
    </row>
    <row r="513" spans="1:17" x14ac:dyDescent="0.25">
      <c r="A513" s="32">
        <f>VLOOKUP(B513,'Expiration Dates'!$C$40:$J$272,8)</f>
        <v>31125</v>
      </c>
      <c r="B513" s="1">
        <v>31121</v>
      </c>
      <c r="C513">
        <f t="shared" si="22"/>
        <v>513</v>
      </c>
      <c r="D513" s="27">
        <v>28.280000686645508</v>
      </c>
      <c r="E513" s="28">
        <v>28.379999160766602</v>
      </c>
      <c r="F513" s="28">
        <v>28.190000534057617</v>
      </c>
      <c r="G513" s="24">
        <v>28.319999694824219</v>
      </c>
      <c r="H513" s="13">
        <v>27.600000381469727</v>
      </c>
      <c r="I513" s="14">
        <v>27.729999542236328</v>
      </c>
      <c r="J513" s="14">
        <v>27.469999313354492</v>
      </c>
      <c r="K513" s="24">
        <v>27.639999389648438</v>
      </c>
      <c r="L513">
        <f t="shared" si="24"/>
        <v>0</v>
      </c>
      <c r="M513">
        <f>IF(AND(B513&gt;Summary!$E$17,B513&lt;Summary!$E$18),1,0)</f>
        <v>0</v>
      </c>
      <c r="N513">
        <f>IF(M513=1,oneday(G512,G513,K513,L513,Summary!$E$13/2,Data!N512,Data!O512,Summary!$E$15,Summary!$E$14,Summary!$E$16,1),0)</f>
        <v>0</v>
      </c>
      <c r="O513" s="31">
        <f>IF(M513=1,oneday(G512,G513,K513,L513,Summary!$E$13/2,Data!N512,Data!O512,Summary!$E$15,Summary!$E$14,Summary!$E$16,2),0)</f>
        <v>0</v>
      </c>
      <c r="P513" s="31">
        <f t="shared" si="23"/>
        <v>0</v>
      </c>
      <c r="Q513" s="31">
        <f>IF(M513=1,oneday(G512,G513,K513,L513,Summary!$E$13/2,Data!N512,Data!O512,Summary!$E$15,Summary!$E$14,Summary!$E$16,3),0)</f>
        <v>0</v>
      </c>
    </row>
    <row r="514" spans="1:17" x14ac:dyDescent="0.25">
      <c r="A514" s="32">
        <f>VLOOKUP(B514,'Expiration Dates'!$C$40:$J$272,8)</f>
        <v>31125</v>
      </c>
      <c r="B514" s="1">
        <v>31124</v>
      </c>
      <c r="C514">
        <f t="shared" si="22"/>
        <v>514</v>
      </c>
      <c r="D514" s="27">
        <v>28.5</v>
      </c>
      <c r="E514" s="28">
        <v>28.870000839233398</v>
      </c>
      <c r="F514" s="28">
        <v>28.5</v>
      </c>
      <c r="G514" s="24">
        <v>28.850000381469727</v>
      </c>
      <c r="H514" s="13">
        <v>27.840000152587891</v>
      </c>
      <c r="I514" s="14">
        <v>28.270000457763672</v>
      </c>
      <c r="J514" s="14">
        <v>27.799999237060547</v>
      </c>
      <c r="K514" s="24">
        <v>28.25</v>
      </c>
      <c r="L514">
        <f t="shared" si="24"/>
        <v>0</v>
      </c>
      <c r="M514">
        <f>IF(AND(B514&gt;Summary!$E$17,B514&lt;Summary!$E$18),1,0)</f>
        <v>0</v>
      </c>
      <c r="N514">
        <f>IF(M514=1,oneday(G513,G514,K514,L514,Summary!$E$13/2,Data!N513,Data!O513,Summary!$E$15,Summary!$E$14,Summary!$E$16,1),0)</f>
        <v>0</v>
      </c>
      <c r="O514" s="31">
        <f>IF(M514=1,oneday(G513,G514,K514,L514,Summary!$E$13/2,Data!N513,Data!O513,Summary!$E$15,Summary!$E$14,Summary!$E$16,2),0)</f>
        <v>0</v>
      </c>
      <c r="P514" s="31">
        <f t="shared" si="23"/>
        <v>0</v>
      </c>
      <c r="Q514" s="31">
        <f>IF(M514=1,oneday(G513,G514,K514,L514,Summary!$E$13/2,Data!N513,Data!O513,Summary!$E$15,Summary!$E$14,Summary!$E$16,3),0)</f>
        <v>0</v>
      </c>
    </row>
    <row r="515" spans="1:17" x14ac:dyDescent="0.25">
      <c r="A515" s="32">
        <f>VLOOKUP(B515,'Expiration Dates'!$C$40:$J$272,8)</f>
        <v>31125</v>
      </c>
      <c r="B515" s="1">
        <v>31125</v>
      </c>
      <c r="C515">
        <f t="shared" si="22"/>
        <v>515</v>
      </c>
      <c r="D515" s="27">
        <v>28.700000762939453</v>
      </c>
      <c r="E515" s="28">
        <v>28.860000610351563</v>
      </c>
      <c r="F515" s="28">
        <v>28.579999923706055</v>
      </c>
      <c r="G515" s="24">
        <v>28.799999237060547</v>
      </c>
      <c r="H515" s="13">
        <v>28.049999237060547</v>
      </c>
      <c r="I515" s="14">
        <v>28.299999237060547</v>
      </c>
      <c r="J515" s="14">
        <v>27.940000534057617</v>
      </c>
      <c r="K515" s="24">
        <v>28.190000534057617</v>
      </c>
      <c r="L515">
        <f t="shared" si="24"/>
        <v>1</v>
      </c>
      <c r="M515">
        <f>IF(AND(B515&gt;Summary!$E$17,B515&lt;Summary!$E$18),1,0)</f>
        <v>0</v>
      </c>
      <c r="N515">
        <f>IF(M515=1,oneday(G514,G515,K515,L515,Summary!$E$13/2,Data!N514,Data!O514,Summary!$E$15,Summary!$E$14,Summary!$E$16,1),0)</f>
        <v>0</v>
      </c>
      <c r="O515" s="31">
        <f>IF(M515=1,oneday(G514,G515,K515,L515,Summary!$E$13/2,Data!N514,Data!O514,Summary!$E$15,Summary!$E$14,Summary!$E$16,2),0)</f>
        <v>0</v>
      </c>
      <c r="P515" s="31">
        <f t="shared" si="23"/>
        <v>0</v>
      </c>
      <c r="Q515" s="31">
        <f>IF(M515=1,oneday(G514,G515,K515,L515,Summary!$E$13/2,Data!N514,Data!O514,Summary!$E$15,Summary!$E$14,Summary!$E$16,3),0)</f>
        <v>0</v>
      </c>
    </row>
    <row r="516" spans="1:17" x14ac:dyDescent="0.25">
      <c r="A516" s="32">
        <f>VLOOKUP(B516,'Expiration Dates'!$C$40:$J$272,8)</f>
        <v>31125</v>
      </c>
      <c r="B516" s="1">
        <v>31126</v>
      </c>
      <c r="C516">
        <f t="shared" si="22"/>
        <v>516</v>
      </c>
      <c r="D516" s="27">
        <v>29</v>
      </c>
      <c r="E516" s="28">
        <v>29.069999694824219</v>
      </c>
      <c r="F516" s="28">
        <v>28.879999160766602</v>
      </c>
      <c r="G516" s="24">
        <v>28.979999542236328</v>
      </c>
      <c r="H516" s="13">
        <v>28.350000381469727</v>
      </c>
      <c r="I516" s="14">
        <v>28.430000305175781</v>
      </c>
      <c r="J516" s="14">
        <v>27.959999084472656</v>
      </c>
      <c r="K516" s="24">
        <v>27.989999771118164</v>
      </c>
      <c r="L516">
        <f t="shared" si="24"/>
        <v>0</v>
      </c>
      <c r="M516">
        <f>IF(AND(B516&gt;Summary!$E$17,B516&lt;Summary!$E$18),1,0)</f>
        <v>0</v>
      </c>
      <c r="N516">
        <f>IF(M516=1,oneday(G515,G516,K516,L516,Summary!$E$13/2,Data!N515,Data!O515,Summary!$E$15,Summary!$E$14,Summary!$E$16,1),0)</f>
        <v>0</v>
      </c>
      <c r="O516" s="31">
        <f>IF(M516=1,oneday(G515,G516,K516,L516,Summary!$E$13/2,Data!N515,Data!O515,Summary!$E$15,Summary!$E$14,Summary!$E$16,2),0)</f>
        <v>0</v>
      </c>
      <c r="P516" s="31">
        <f t="shared" si="23"/>
        <v>0</v>
      </c>
      <c r="Q516" s="31">
        <f>IF(M516=1,oneday(G515,G516,K516,L516,Summary!$E$13/2,Data!N515,Data!O515,Summary!$E$15,Summary!$E$14,Summary!$E$16,3),0)</f>
        <v>0</v>
      </c>
    </row>
    <row r="517" spans="1:17" x14ac:dyDescent="0.25">
      <c r="A517" s="32">
        <f>VLOOKUP(B517,'Expiration Dates'!$C$40:$J$272,8)</f>
        <v>31125</v>
      </c>
      <c r="B517" s="1">
        <v>31127</v>
      </c>
      <c r="C517">
        <f t="shared" si="22"/>
        <v>517</v>
      </c>
      <c r="D517" s="27">
        <v>28.100000381469727</v>
      </c>
      <c r="E517" s="28">
        <v>28.430000305175781</v>
      </c>
      <c r="F517" s="28">
        <v>27.829999923706055</v>
      </c>
      <c r="G517" s="24">
        <v>28.340000152587891</v>
      </c>
      <c r="H517" s="13">
        <v>27.520000457763672</v>
      </c>
      <c r="I517" s="14">
        <v>27.840000152587891</v>
      </c>
      <c r="J517" s="14">
        <v>27.219999313354492</v>
      </c>
      <c r="K517" s="24">
        <v>27.760000228881836</v>
      </c>
      <c r="L517">
        <f t="shared" si="24"/>
        <v>0</v>
      </c>
      <c r="M517">
        <f>IF(AND(B517&gt;Summary!$E$17,B517&lt;Summary!$E$18),1,0)</f>
        <v>0</v>
      </c>
      <c r="N517">
        <f>IF(M517=1,oneday(G516,G517,K517,L517,Summary!$E$13/2,Data!N516,Data!O516,Summary!$E$15,Summary!$E$14,Summary!$E$16,1),0)</f>
        <v>0</v>
      </c>
      <c r="O517" s="31">
        <f>IF(M517=1,oneday(G516,G517,K517,L517,Summary!$E$13/2,Data!N516,Data!O516,Summary!$E$15,Summary!$E$14,Summary!$E$16,2),0)</f>
        <v>0</v>
      </c>
      <c r="P517" s="31">
        <f t="shared" si="23"/>
        <v>0</v>
      </c>
      <c r="Q517" s="31">
        <f>IF(M517=1,oneday(G516,G517,K517,L517,Summary!$E$13/2,Data!N516,Data!O516,Summary!$E$15,Summary!$E$14,Summary!$E$16,3),0)</f>
        <v>0</v>
      </c>
    </row>
    <row r="518" spans="1:17" x14ac:dyDescent="0.25">
      <c r="A518" s="32">
        <f>VLOOKUP(B518,'Expiration Dates'!$C$40:$J$272,8)</f>
        <v>31125</v>
      </c>
      <c r="B518" s="1">
        <v>31128</v>
      </c>
      <c r="C518">
        <f t="shared" si="22"/>
        <v>518</v>
      </c>
      <c r="D518" s="27">
        <v>28.329999923706055</v>
      </c>
      <c r="E518" s="28">
        <v>28.399999618530273</v>
      </c>
      <c r="F518" s="28">
        <v>28.200000762939453</v>
      </c>
      <c r="G518" s="24">
        <v>28.239999771118164</v>
      </c>
      <c r="H518" s="13">
        <v>27.75</v>
      </c>
      <c r="I518" s="14">
        <v>27.780000686645508</v>
      </c>
      <c r="J518" s="14">
        <v>27.600000381469727</v>
      </c>
      <c r="K518" s="24">
        <v>27.629999160766602</v>
      </c>
      <c r="L518">
        <f t="shared" si="24"/>
        <v>0</v>
      </c>
      <c r="M518">
        <f>IF(AND(B518&gt;Summary!$E$17,B518&lt;Summary!$E$18),1,0)</f>
        <v>0</v>
      </c>
      <c r="N518">
        <f>IF(M518=1,oneday(G517,G518,K518,L518,Summary!$E$13/2,Data!N517,Data!O517,Summary!$E$15,Summary!$E$14,Summary!$E$16,1),0)</f>
        <v>0</v>
      </c>
      <c r="O518" s="31">
        <f>IF(M518=1,oneday(G517,G518,K518,L518,Summary!$E$13/2,Data!N517,Data!O517,Summary!$E$15,Summary!$E$14,Summary!$E$16,2),0)</f>
        <v>0</v>
      </c>
      <c r="P518" s="31">
        <f t="shared" si="23"/>
        <v>0</v>
      </c>
      <c r="Q518" s="31">
        <f>IF(M518=1,oneday(G517,G518,K518,L518,Summary!$E$13/2,Data!N517,Data!O517,Summary!$E$15,Summary!$E$14,Summary!$E$16,3),0)</f>
        <v>0</v>
      </c>
    </row>
    <row r="519" spans="1:17" x14ac:dyDescent="0.25">
      <c r="A519" s="32">
        <f>VLOOKUP(B519,'Expiration Dates'!$C$40:$J$272,8)</f>
        <v>31125</v>
      </c>
      <c r="B519" s="1">
        <v>31131</v>
      </c>
      <c r="C519">
        <f t="shared" si="22"/>
        <v>519</v>
      </c>
      <c r="D519" s="27">
        <v>28.030000686645508</v>
      </c>
      <c r="E519" s="28">
        <v>28.170000076293945</v>
      </c>
      <c r="F519" s="28">
        <v>27.940000534057617</v>
      </c>
      <c r="G519" s="24">
        <v>28.090000152587891</v>
      </c>
      <c r="H519" s="13">
        <v>27.430000305175781</v>
      </c>
      <c r="I519" s="14">
        <v>27.600000381469727</v>
      </c>
      <c r="J519" s="14">
        <v>27.329999923706055</v>
      </c>
      <c r="K519" s="24">
        <v>27.5</v>
      </c>
      <c r="L519">
        <f t="shared" si="24"/>
        <v>0</v>
      </c>
      <c r="M519">
        <f>IF(AND(B519&gt;Summary!$E$17,B519&lt;Summary!$E$18),1,0)</f>
        <v>0</v>
      </c>
      <c r="N519">
        <f>IF(M519=1,oneday(G518,G519,K519,L519,Summary!$E$13/2,Data!N518,Data!O518,Summary!$E$15,Summary!$E$14,Summary!$E$16,1),0)</f>
        <v>0</v>
      </c>
      <c r="O519" s="31">
        <f>IF(M519=1,oneday(G518,G519,K519,L519,Summary!$E$13/2,Data!N518,Data!O518,Summary!$E$15,Summary!$E$14,Summary!$E$16,2),0)</f>
        <v>0</v>
      </c>
      <c r="P519" s="31">
        <f t="shared" si="23"/>
        <v>0</v>
      </c>
      <c r="Q519" s="31">
        <f>IF(M519=1,oneday(G518,G519,K519,L519,Summary!$E$13/2,Data!N518,Data!O518,Summary!$E$15,Summary!$E$14,Summary!$E$16,3),0)</f>
        <v>0</v>
      </c>
    </row>
    <row r="520" spans="1:17" x14ac:dyDescent="0.25">
      <c r="A520" s="32">
        <f>VLOOKUP(B520,'Expiration Dates'!$C$40:$J$272,8)</f>
        <v>31125</v>
      </c>
      <c r="B520" s="1">
        <v>31132</v>
      </c>
      <c r="C520">
        <f t="shared" si="22"/>
        <v>520</v>
      </c>
      <c r="D520" s="27">
        <v>28.090000152587891</v>
      </c>
      <c r="E520" s="28">
        <v>28.530000686645508</v>
      </c>
      <c r="F520" s="28">
        <v>28.030000686645508</v>
      </c>
      <c r="G520" s="24">
        <v>28.450000762939453</v>
      </c>
      <c r="H520" s="13">
        <v>27.520000457763672</v>
      </c>
      <c r="I520" s="14">
        <v>27.979999542236328</v>
      </c>
      <c r="J520" s="14">
        <v>27.479999542236328</v>
      </c>
      <c r="K520" s="24">
        <v>27.879999160766602</v>
      </c>
      <c r="L520">
        <f t="shared" si="24"/>
        <v>0</v>
      </c>
      <c r="M520">
        <f>IF(AND(B520&gt;Summary!$E$17,B520&lt;Summary!$E$18),1,0)</f>
        <v>0</v>
      </c>
      <c r="N520">
        <f>IF(M520=1,oneday(G519,G520,K520,L520,Summary!$E$13/2,Data!N519,Data!O519,Summary!$E$15,Summary!$E$14,Summary!$E$16,1),0)</f>
        <v>0</v>
      </c>
      <c r="O520" s="31">
        <f>IF(M520=1,oneday(G519,G520,K520,L520,Summary!$E$13/2,Data!N519,Data!O519,Summary!$E$15,Summary!$E$14,Summary!$E$16,2),0)</f>
        <v>0</v>
      </c>
      <c r="P520" s="31">
        <f t="shared" si="23"/>
        <v>0</v>
      </c>
      <c r="Q520" s="31">
        <f>IF(M520=1,oneday(G519,G520,K520,L520,Summary!$E$13/2,Data!N519,Data!O519,Summary!$E$15,Summary!$E$14,Summary!$E$16,3),0)</f>
        <v>0</v>
      </c>
    </row>
    <row r="521" spans="1:17" x14ac:dyDescent="0.25">
      <c r="A521" s="32">
        <f>VLOOKUP(B521,'Expiration Dates'!$C$40:$J$272,8)</f>
        <v>31125</v>
      </c>
      <c r="B521" s="1">
        <v>31133</v>
      </c>
      <c r="C521">
        <f t="shared" si="22"/>
        <v>521</v>
      </c>
      <c r="D521" s="27">
        <v>28.5</v>
      </c>
      <c r="E521" s="28">
        <v>28.610000610351563</v>
      </c>
      <c r="F521" s="28">
        <v>28.120000839233398</v>
      </c>
      <c r="G521" s="24">
        <v>28.159999847412109</v>
      </c>
      <c r="H521" s="13">
        <v>27.969999313354492</v>
      </c>
      <c r="I521" s="14">
        <v>28.059999465942383</v>
      </c>
      <c r="J521" s="14">
        <v>27.680000305175781</v>
      </c>
      <c r="K521" s="24">
        <v>27.729999542236328</v>
      </c>
      <c r="L521">
        <f t="shared" si="24"/>
        <v>0</v>
      </c>
      <c r="M521">
        <f>IF(AND(B521&gt;Summary!$E$17,B521&lt;Summary!$E$18),1,0)</f>
        <v>0</v>
      </c>
      <c r="N521">
        <f>IF(M521=1,oneday(G520,G521,K521,L521,Summary!$E$13/2,Data!N520,Data!O520,Summary!$E$15,Summary!$E$14,Summary!$E$16,1),0)</f>
        <v>0</v>
      </c>
      <c r="O521" s="31">
        <f>IF(M521=1,oneday(G520,G521,K521,L521,Summary!$E$13/2,Data!N520,Data!O520,Summary!$E$15,Summary!$E$14,Summary!$E$16,2),0)</f>
        <v>0</v>
      </c>
      <c r="P521" s="31">
        <f t="shared" si="23"/>
        <v>0</v>
      </c>
      <c r="Q521" s="31">
        <f>IF(M521=1,oneday(G520,G521,K521,L521,Summary!$E$13/2,Data!N520,Data!O520,Summary!$E$15,Summary!$E$14,Summary!$E$16,3),0)</f>
        <v>0</v>
      </c>
    </row>
    <row r="522" spans="1:17" x14ac:dyDescent="0.25">
      <c r="A522" s="32">
        <f>VLOOKUP(B522,'Expiration Dates'!$C$40:$J$272,8)</f>
        <v>31125</v>
      </c>
      <c r="B522" s="1">
        <v>31134</v>
      </c>
      <c r="C522">
        <f t="shared" si="22"/>
        <v>522</v>
      </c>
      <c r="D522" s="27">
        <v>28.200000762939453</v>
      </c>
      <c r="E522" s="28">
        <v>28.350000381469727</v>
      </c>
      <c r="F522" s="28">
        <v>27.969999313354492</v>
      </c>
      <c r="G522" s="24">
        <v>28.25</v>
      </c>
      <c r="H522" s="13">
        <v>27.760000228881836</v>
      </c>
      <c r="I522" s="14">
        <v>27.930000305175781</v>
      </c>
      <c r="J522" s="14">
        <v>27.579999923706055</v>
      </c>
      <c r="K522" s="24">
        <v>27.879999160766602</v>
      </c>
      <c r="L522">
        <f t="shared" si="24"/>
        <v>0</v>
      </c>
      <c r="M522">
        <f>IF(AND(B522&gt;Summary!$E$17,B522&lt;Summary!$E$18),1,0)</f>
        <v>0</v>
      </c>
      <c r="N522">
        <f>IF(M522=1,oneday(G521,G522,K522,L522,Summary!$E$13/2,Data!N521,Data!O521,Summary!$E$15,Summary!$E$14,Summary!$E$16,1),0)</f>
        <v>0</v>
      </c>
      <c r="O522" s="31">
        <f>IF(M522=1,oneday(G521,G522,K522,L522,Summary!$E$13/2,Data!N521,Data!O521,Summary!$E$15,Summary!$E$14,Summary!$E$16,2),0)</f>
        <v>0</v>
      </c>
      <c r="P522" s="31">
        <f t="shared" si="23"/>
        <v>0</v>
      </c>
      <c r="Q522" s="31">
        <f>IF(M522=1,oneday(G521,G522,K522,L522,Summary!$E$13/2,Data!N521,Data!O521,Summary!$E$15,Summary!$E$14,Summary!$E$16,3),0)</f>
        <v>0</v>
      </c>
    </row>
    <row r="523" spans="1:17" x14ac:dyDescent="0.25">
      <c r="A523" s="32">
        <f>VLOOKUP(B523,'Expiration Dates'!$C$40:$J$272,8)</f>
        <v>31125</v>
      </c>
      <c r="B523" s="1">
        <v>31135</v>
      </c>
      <c r="C523">
        <f t="shared" si="22"/>
        <v>523</v>
      </c>
      <c r="D523" s="27">
        <v>28.149999618530273</v>
      </c>
      <c r="E523" s="28">
        <v>28.329999923706055</v>
      </c>
      <c r="F523" s="28">
        <v>28.079999923706055</v>
      </c>
      <c r="G523" s="24">
        <v>28.290000915527344</v>
      </c>
      <c r="H523" s="13">
        <v>27.75</v>
      </c>
      <c r="I523" s="14">
        <v>27.850000381469727</v>
      </c>
      <c r="J523" s="14">
        <v>27.629999160766602</v>
      </c>
      <c r="K523" s="24">
        <v>27.809999465942383</v>
      </c>
      <c r="L523">
        <f t="shared" si="24"/>
        <v>0</v>
      </c>
      <c r="M523">
        <f>IF(AND(B523&gt;Summary!$E$17,B523&lt;Summary!$E$18),1,0)</f>
        <v>0</v>
      </c>
      <c r="N523">
        <f>IF(M523=1,oneday(G522,G523,K523,L523,Summary!$E$13/2,Data!N522,Data!O522,Summary!$E$15,Summary!$E$14,Summary!$E$16,1),0)</f>
        <v>0</v>
      </c>
      <c r="O523" s="31">
        <f>IF(M523=1,oneday(G522,G523,K523,L523,Summary!$E$13/2,Data!N522,Data!O522,Summary!$E$15,Summary!$E$14,Summary!$E$16,2),0)</f>
        <v>0</v>
      </c>
      <c r="P523" s="31">
        <f t="shared" si="23"/>
        <v>0</v>
      </c>
      <c r="Q523" s="31">
        <f>IF(M523=1,oneday(G522,G523,K523,L523,Summary!$E$13/2,Data!N522,Data!O522,Summary!$E$15,Summary!$E$14,Summary!$E$16,3),0)</f>
        <v>0</v>
      </c>
    </row>
    <row r="524" spans="1:17" x14ac:dyDescent="0.25">
      <c r="A524" s="32">
        <f>VLOOKUP(B524,'Expiration Dates'!$C$40:$J$272,8)</f>
        <v>31156</v>
      </c>
      <c r="B524" s="1">
        <v>31138</v>
      </c>
      <c r="C524">
        <f t="shared" si="22"/>
        <v>524</v>
      </c>
      <c r="D524" s="27">
        <v>28.360000610351563</v>
      </c>
      <c r="E524" s="28">
        <v>28.739999771118164</v>
      </c>
      <c r="F524" s="28">
        <v>28.340000152587891</v>
      </c>
      <c r="G524" s="24">
        <v>28.719999313354492</v>
      </c>
      <c r="H524" s="13">
        <v>27.850000381469727</v>
      </c>
      <c r="I524" s="14">
        <v>28.219999313354492</v>
      </c>
      <c r="J524" s="14">
        <v>27.840000152587891</v>
      </c>
      <c r="K524" s="24">
        <v>28.170000076293945</v>
      </c>
      <c r="L524">
        <f t="shared" si="24"/>
        <v>0</v>
      </c>
      <c r="M524">
        <f>IF(AND(B524&gt;Summary!$E$17,B524&lt;Summary!$E$18),1,0)</f>
        <v>0</v>
      </c>
      <c r="N524">
        <f>IF(M524=1,oneday(G523,G524,K524,L524,Summary!$E$13/2,Data!N523,Data!O523,Summary!$E$15,Summary!$E$14,Summary!$E$16,1),0)</f>
        <v>0</v>
      </c>
      <c r="O524" s="31">
        <f>IF(M524=1,oneday(G523,G524,K524,L524,Summary!$E$13/2,Data!N523,Data!O523,Summary!$E$15,Summary!$E$14,Summary!$E$16,2),0)</f>
        <v>0</v>
      </c>
      <c r="P524" s="31">
        <f t="shared" si="23"/>
        <v>0</v>
      </c>
      <c r="Q524" s="31">
        <f>IF(M524=1,oneday(G523,G524,K524,L524,Summary!$E$13/2,Data!N523,Data!O523,Summary!$E$15,Summary!$E$14,Summary!$E$16,3),0)</f>
        <v>0</v>
      </c>
    </row>
    <row r="525" spans="1:17" x14ac:dyDescent="0.25">
      <c r="A525" s="32">
        <f>VLOOKUP(B525,'Expiration Dates'!$C$40:$J$272,8)</f>
        <v>31156</v>
      </c>
      <c r="B525" s="1">
        <v>31139</v>
      </c>
      <c r="C525">
        <f t="shared" si="22"/>
        <v>525</v>
      </c>
      <c r="D525" s="27">
        <v>28.799999237060547</v>
      </c>
      <c r="E525" s="28">
        <v>28.899999618530273</v>
      </c>
      <c r="F525" s="28">
        <v>28.639999389648438</v>
      </c>
      <c r="G525" s="24">
        <v>28.850000381469727</v>
      </c>
      <c r="H525" s="13">
        <v>28.200000762939453</v>
      </c>
      <c r="I525" s="14">
        <v>28.399999618530273</v>
      </c>
      <c r="J525" s="14">
        <v>28.120000839233398</v>
      </c>
      <c r="K525" s="24">
        <v>28.379999160766602</v>
      </c>
      <c r="L525">
        <f t="shared" si="24"/>
        <v>0</v>
      </c>
      <c r="M525">
        <f>IF(AND(B525&gt;Summary!$E$17,B525&lt;Summary!$E$18),1,0)</f>
        <v>0</v>
      </c>
      <c r="N525">
        <f>IF(M525=1,oneday(G524,G525,K525,L525,Summary!$E$13/2,Data!N524,Data!O524,Summary!$E$15,Summary!$E$14,Summary!$E$16,1),0)</f>
        <v>0</v>
      </c>
      <c r="O525" s="31">
        <f>IF(M525=1,oneday(G524,G525,K525,L525,Summary!$E$13/2,Data!N524,Data!O524,Summary!$E$15,Summary!$E$14,Summary!$E$16,2),0)</f>
        <v>0</v>
      </c>
      <c r="P525" s="31">
        <f t="shared" si="23"/>
        <v>0</v>
      </c>
      <c r="Q525" s="31">
        <f>IF(M525=1,oneday(G524,G525,K525,L525,Summary!$E$13/2,Data!N524,Data!O524,Summary!$E$15,Summary!$E$14,Summary!$E$16,3),0)</f>
        <v>0</v>
      </c>
    </row>
    <row r="526" spans="1:17" x14ac:dyDescent="0.25">
      <c r="A526" s="32">
        <f>VLOOKUP(B526,'Expiration Dates'!$C$40:$J$272,8)</f>
        <v>31156</v>
      </c>
      <c r="B526" s="1">
        <v>31140</v>
      </c>
      <c r="C526">
        <f t="shared" si="22"/>
        <v>526</v>
      </c>
      <c r="D526" s="27">
        <v>28.780000686645508</v>
      </c>
      <c r="E526" s="28">
        <v>28.920000076293945</v>
      </c>
      <c r="F526" s="28">
        <v>28.700000762939453</v>
      </c>
      <c r="G526" s="24">
        <v>28.819999694824219</v>
      </c>
      <c r="H526" s="13">
        <v>28.260000228881836</v>
      </c>
      <c r="I526" s="14">
        <v>28.479999542236328</v>
      </c>
      <c r="J526" s="14">
        <v>28.209999084472656</v>
      </c>
      <c r="K526" s="24">
        <v>28.319999694824219</v>
      </c>
      <c r="L526">
        <f t="shared" si="24"/>
        <v>0</v>
      </c>
      <c r="M526">
        <f>IF(AND(B526&gt;Summary!$E$17,B526&lt;Summary!$E$18),1,0)</f>
        <v>0</v>
      </c>
      <c r="N526">
        <f>IF(M526=1,oneday(G525,G526,K526,L526,Summary!$E$13/2,Data!N525,Data!O525,Summary!$E$15,Summary!$E$14,Summary!$E$16,1),0)</f>
        <v>0</v>
      </c>
      <c r="O526" s="31">
        <f>IF(M526=1,oneday(G525,G526,K526,L526,Summary!$E$13/2,Data!N525,Data!O525,Summary!$E$15,Summary!$E$14,Summary!$E$16,2),0)</f>
        <v>0</v>
      </c>
      <c r="P526" s="31">
        <f t="shared" si="23"/>
        <v>0</v>
      </c>
      <c r="Q526" s="31">
        <f>IF(M526=1,oneday(G525,G526,K526,L526,Summary!$E$13/2,Data!N525,Data!O525,Summary!$E$15,Summary!$E$14,Summary!$E$16,3),0)</f>
        <v>0</v>
      </c>
    </row>
    <row r="527" spans="1:17" x14ac:dyDescent="0.25">
      <c r="A527" s="32">
        <f>VLOOKUP(B527,'Expiration Dates'!$C$40:$J$272,8)</f>
        <v>31156</v>
      </c>
      <c r="B527" s="1">
        <v>31141</v>
      </c>
      <c r="C527">
        <f t="shared" ref="C527:C590" si="25">ROW(B527)</f>
        <v>527</v>
      </c>
      <c r="D527" s="27">
        <v>28.649999618530273</v>
      </c>
      <c r="E527" s="28">
        <v>28.959999084472656</v>
      </c>
      <c r="F527" s="28">
        <v>28.600000381469727</v>
      </c>
      <c r="G527" s="24">
        <v>28.899999618530273</v>
      </c>
      <c r="H527" s="13">
        <v>28.170000076293945</v>
      </c>
      <c r="I527" s="14">
        <v>28.450000762939453</v>
      </c>
      <c r="J527" s="14">
        <v>28.120000839233398</v>
      </c>
      <c r="K527" s="24">
        <v>28.379999160766602</v>
      </c>
      <c r="L527">
        <f t="shared" si="24"/>
        <v>0</v>
      </c>
      <c r="M527">
        <f>IF(AND(B527&gt;Summary!$E$17,B527&lt;Summary!$E$18),1,0)</f>
        <v>0</v>
      </c>
      <c r="N527">
        <f>IF(M527=1,oneday(G526,G527,K527,L527,Summary!$E$13/2,Data!N526,Data!O526,Summary!$E$15,Summary!$E$14,Summary!$E$16,1),0)</f>
        <v>0</v>
      </c>
      <c r="O527" s="31">
        <f>IF(M527=1,oneday(G526,G527,K527,L527,Summary!$E$13/2,Data!N526,Data!O526,Summary!$E$15,Summary!$E$14,Summary!$E$16,2),0)</f>
        <v>0</v>
      </c>
      <c r="P527" s="31">
        <f t="shared" si="23"/>
        <v>0</v>
      </c>
      <c r="Q527" s="31">
        <f>IF(M527=1,oneday(G526,G527,K527,L527,Summary!$E$13/2,Data!N526,Data!O526,Summary!$E$15,Summary!$E$14,Summary!$E$16,3),0)</f>
        <v>0</v>
      </c>
    </row>
    <row r="528" spans="1:17" x14ac:dyDescent="0.25">
      <c r="A528" s="32">
        <f>VLOOKUP(B528,'Expiration Dates'!$C$40:$J$272,8)</f>
        <v>31156</v>
      </c>
      <c r="B528" s="1">
        <v>31145</v>
      </c>
      <c r="C528">
        <f t="shared" si="25"/>
        <v>528</v>
      </c>
      <c r="D528" s="27">
        <v>28.920000076293945</v>
      </c>
      <c r="E528" s="28">
        <v>29.200000762939453</v>
      </c>
      <c r="F528" s="28">
        <v>28.899999618530273</v>
      </c>
      <c r="G528" s="24">
        <v>29.090000152587891</v>
      </c>
      <c r="H528" s="13">
        <v>28.409999847412109</v>
      </c>
      <c r="I528" s="14">
        <v>28.690000534057617</v>
      </c>
      <c r="J528" s="14">
        <v>28.379999160766602</v>
      </c>
      <c r="K528" s="24">
        <v>28.590000152587891</v>
      </c>
      <c r="L528">
        <f t="shared" si="24"/>
        <v>0</v>
      </c>
      <c r="M528">
        <f>IF(AND(B528&gt;Summary!$E$17,B528&lt;Summary!$E$18),1,0)</f>
        <v>0</v>
      </c>
      <c r="N528">
        <f>IF(M528=1,oneday(G527,G528,K528,L528,Summary!$E$13/2,Data!N527,Data!O527,Summary!$E$15,Summary!$E$14,Summary!$E$16,1),0)</f>
        <v>0</v>
      </c>
      <c r="O528" s="31">
        <f>IF(M528=1,oneday(G527,G528,K528,L528,Summary!$E$13/2,Data!N527,Data!O527,Summary!$E$15,Summary!$E$14,Summary!$E$16,2),0)</f>
        <v>0</v>
      </c>
      <c r="P528" s="31">
        <f t="shared" ref="P528:P591" si="26">IF(M528=1,O528-O527,0)</f>
        <v>0</v>
      </c>
      <c r="Q528" s="31">
        <f>IF(M528=1,oneday(G527,G528,K528,L528,Summary!$E$13/2,Data!N527,Data!O527,Summary!$E$15,Summary!$E$14,Summary!$E$16,3),0)</f>
        <v>0</v>
      </c>
    </row>
    <row r="529" spans="1:17" x14ac:dyDescent="0.25">
      <c r="A529" s="32">
        <f>VLOOKUP(B529,'Expiration Dates'!$C$40:$J$272,8)</f>
        <v>31156</v>
      </c>
      <c r="B529" s="1">
        <v>31146</v>
      </c>
      <c r="C529">
        <f t="shared" si="25"/>
        <v>529</v>
      </c>
      <c r="D529" s="27">
        <v>29.090000152587891</v>
      </c>
      <c r="E529" s="28">
        <v>29.139999389648438</v>
      </c>
      <c r="F529" s="28">
        <v>28.969999313354492</v>
      </c>
      <c r="G529" s="24">
        <v>29.049999237060547</v>
      </c>
      <c r="H529" s="13">
        <v>28.600000381469727</v>
      </c>
      <c r="I529" s="14">
        <v>28.659999847412109</v>
      </c>
      <c r="J529" s="14">
        <v>28.520000457763672</v>
      </c>
      <c r="K529" s="24">
        <v>28.579999923706055</v>
      </c>
      <c r="L529">
        <f t="shared" si="24"/>
        <v>0</v>
      </c>
      <c r="M529">
        <f>IF(AND(B529&gt;Summary!$E$17,B529&lt;Summary!$E$18),1,0)</f>
        <v>0</v>
      </c>
      <c r="N529">
        <f>IF(M529=1,oneday(G528,G529,K529,L529,Summary!$E$13/2,Data!N528,Data!O528,Summary!$E$15,Summary!$E$14,Summary!$E$16,1),0)</f>
        <v>0</v>
      </c>
      <c r="O529" s="31">
        <f>IF(M529=1,oneday(G528,G529,K529,L529,Summary!$E$13/2,Data!N528,Data!O528,Summary!$E$15,Summary!$E$14,Summary!$E$16,2),0)</f>
        <v>0</v>
      </c>
      <c r="P529" s="31">
        <f t="shared" si="26"/>
        <v>0</v>
      </c>
      <c r="Q529" s="31">
        <f>IF(M529=1,oneday(G528,G529,K529,L529,Summary!$E$13/2,Data!N528,Data!O528,Summary!$E$15,Summary!$E$14,Summary!$E$16,3),0)</f>
        <v>0</v>
      </c>
    </row>
    <row r="530" spans="1:17" x14ac:dyDescent="0.25">
      <c r="A530" s="32">
        <f>VLOOKUP(B530,'Expiration Dates'!$C$40:$J$272,8)</f>
        <v>31156</v>
      </c>
      <c r="B530" s="1">
        <v>31147</v>
      </c>
      <c r="C530">
        <f t="shared" si="25"/>
        <v>530</v>
      </c>
      <c r="D530" s="27">
        <v>29.100000381469727</v>
      </c>
      <c r="E530" s="28">
        <v>29.25</v>
      </c>
      <c r="F530" s="28">
        <v>29.100000381469727</v>
      </c>
      <c r="G530" s="24">
        <v>29.239999771118164</v>
      </c>
      <c r="H530" s="13">
        <v>28.719999313354492</v>
      </c>
      <c r="I530" s="14">
        <v>28.780000686645508</v>
      </c>
      <c r="J530" s="14">
        <v>28.639999389648438</v>
      </c>
      <c r="K530" s="24">
        <v>28.729999542236328</v>
      </c>
      <c r="L530">
        <f t="shared" si="24"/>
        <v>0</v>
      </c>
      <c r="M530">
        <f>IF(AND(B530&gt;Summary!$E$17,B530&lt;Summary!$E$18),1,0)</f>
        <v>0</v>
      </c>
      <c r="N530">
        <f>IF(M530=1,oneday(G529,G530,K530,L530,Summary!$E$13/2,Data!N529,Data!O529,Summary!$E$15,Summary!$E$14,Summary!$E$16,1),0)</f>
        <v>0</v>
      </c>
      <c r="O530" s="31">
        <f>IF(M530=1,oneday(G529,G530,K530,L530,Summary!$E$13/2,Data!N529,Data!O529,Summary!$E$15,Summary!$E$14,Summary!$E$16,2),0)</f>
        <v>0</v>
      </c>
      <c r="P530" s="31">
        <f t="shared" si="26"/>
        <v>0</v>
      </c>
      <c r="Q530" s="31">
        <f>IF(M530=1,oneday(G529,G530,K530,L530,Summary!$E$13/2,Data!N529,Data!O529,Summary!$E$15,Summary!$E$14,Summary!$E$16,3),0)</f>
        <v>0</v>
      </c>
    </row>
    <row r="531" spans="1:17" x14ac:dyDescent="0.25">
      <c r="A531" s="32">
        <f>VLOOKUP(B531,'Expiration Dates'!$C$40:$J$272,8)</f>
        <v>31156</v>
      </c>
      <c r="B531" s="1">
        <v>31148</v>
      </c>
      <c r="C531">
        <f t="shared" si="25"/>
        <v>531</v>
      </c>
      <c r="D531" s="27">
        <v>29.149999618530273</v>
      </c>
      <c r="E531" s="28">
        <v>29.219999313354492</v>
      </c>
      <c r="F531" s="28">
        <v>28.739999771118164</v>
      </c>
      <c r="G531" s="24">
        <v>28.940000534057617</v>
      </c>
      <c r="H531" s="13">
        <v>28.639999389648438</v>
      </c>
      <c r="I531" s="14">
        <v>28.700000762939453</v>
      </c>
      <c r="J531" s="14">
        <v>28.120000839233398</v>
      </c>
      <c r="K531" s="24">
        <v>28.280000686645508</v>
      </c>
      <c r="L531">
        <f t="shared" si="24"/>
        <v>0</v>
      </c>
      <c r="M531">
        <f>IF(AND(B531&gt;Summary!$E$17,B531&lt;Summary!$E$18),1,0)</f>
        <v>0</v>
      </c>
      <c r="N531">
        <f>IF(M531=1,oneday(G530,G531,K531,L531,Summary!$E$13/2,Data!N530,Data!O530,Summary!$E$15,Summary!$E$14,Summary!$E$16,1),0)</f>
        <v>0</v>
      </c>
      <c r="O531" s="31">
        <f>IF(M531=1,oneday(G530,G531,K531,L531,Summary!$E$13/2,Data!N530,Data!O530,Summary!$E$15,Summary!$E$14,Summary!$E$16,2),0)</f>
        <v>0</v>
      </c>
      <c r="P531" s="31">
        <f t="shared" si="26"/>
        <v>0</v>
      </c>
      <c r="Q531" s="31">
        <f>IF(M531=1,oneday(G530,G531,K531,L531,Summary!$E$13/2,Data!N530,Data!O530,Summary!$E$15,Summary!$E$14,Summary!$E$16,3),0)</f>
        <v>0</v>
      </c>
    </row>
    <row r="532" spans="1:17" x14ac:dyDescent="0.25">
      <c r="A532" s="32">
        <f>VLOOKUP(B532,'Expiration Dates'!$C$40:$J$272,8)</f>
        <v>31156</v>
      </c>
      <c r="B532" s="1">
        <v>31149</v>
      </c>
      <c r="C532">
        <f t="shared" si="25"/>
        <v>532</v>
      </c>
      <c r="D532" s="27">
        <v>28.899999618530273</v>
      </c>
      <c r="E532" s="28">
        <v>29</v>
      </c>
      <c r="F532" s="28">
        <v>28.549999237060547</v>
      </c>
      <c r="G532" s="24">
        <v>28.680000305175781</v>
      </c>
      <c r="H532" s="13">
        <v>28.229999542236328</v>
      </c>
      <c r="I532" s="14">
        <v>28.379999160766602</v>
      </c>
      <c r="J532" s="14">
        <v>27.75</v>
      </c>
      <c r="K532" s="24">
        <v>27.840000152587891</v>
      </c>
      <c r="L532">
        <f t="shared" si="24"/>
        <v>0</v>
      </c>
      <c r="M532">
        <f>IF(AND(B532&gt;Summary!$E$17,B532&lt;Summary!$E$18),1,0)</f>
        <v>0</v>
      </c>
      <c r="N532">
        <f>IF(M532=1,oneday(G531,G532,K532,L532,Summary!$E$13/2,Data!N531,Data!O531,Summary!$E$15,Summary!$E$14,Summary!$E$16,1),0)</f>
        <v>0</v>
      </c>
      <c r="O532" s="31">
        <f>IF(M532=1,oneday(G531,G532,K532,L532,Summary!$E$13/2,Data!N531,Data!O531,Summary!$E$15,Summary!$E$14,Summary!$E$16,2),0)</f>
        <v>0</v>
      </c>
      <c r="P532" s="31">
        <f t="shared" si="26"/>
        <v>0</v>
      </c>
      <c r="Q532" s="31">
        <f>IF(M532=1,oneday(G531,G532,K532,L532,Summary!$E$13/2,Data!N531,Data!O531,Summary!$E$15,Summary!$E$14,Summary!$E$16,3),0)</f>
        <v>0</v>
      </c>
    </row>
    <row r="533" spans="1:17" x14ac:dyDescent="0.25">
      <c r="A533" s="32">
        <f>VLOOKUP(B533,'Expiration Dates'!$C$40:$J$272,8)</f>
        <v>31156</v>
      </c>
      <c r="B533" s="1">
        <v>31152</v>
      </c>
      <c r="C533">
        <f t="shared" si="25"/>
        <v>533</v>
      </c>
      <c r="D533" s="27">
        <v>28.799999237060547</v>
      </c>
      <c r="E533" s="28">
        <v>29.159999847412109</v>
      </c>
      <c r="F533" s="28">
        <v>28.659999847412109</v>
      </c>
      <c r="G533" s="24">
        <v>29.139999389648438</v>
      </c>
      <c r="H533" s="13">
        <v>27.959999084472656</v>
      </c>
      <c r="I533" s="14">
        <v>28.350000381469727</v>
      </c>
      <c r="J533" s="14">
        <v>27.790000915527344</v>
      </c>
      <c r="K533" s="24">
        <v>28.299999237060547</v>
      </c>
      <c r="L533">
        <f t="shared" si="24"/>
        <v>0</v>
      </c>
      <c r="M533">
        <f>IF(AND(B533&gt;Summary!$E$17,B533&lt;Summary!$E$18),1,0)</f>
        <v>0</v>
      </c>
      <c r="N533">
        <f>IF(M533=1,oneday(G532,G533,K533,L533,Summary!$E$13/2,Data!N532,Data!O532,Summary!$E$15,Summary!$E$14,Summary!$E$16,1),0)</f>
        <v>0</v>
      </c>
      <c r="O533" s="31">
        <f>IF(M533=1,oneday(G532,G533,K533,L533,Summary!$E$13/2,Data!N532,Data!O532,Summary!$E$15,Summary!$E$14,Summary!$E$16,2),0)</f>
        <v>0</v>
      </c>
      <c r="P533" s="31">
        <f t="shared" si="26"/>
        <v>0</v>
      </c>
      <c r="Q533" s="31">
        <f>IF(M533=1,oneday(G532,G533,K533,L533,Summary!$E$13/2,Data!N532,Data!O532,Summary!$E$15,Summary!$E$14,Summary!$E$16,3),0)</f>
        <v>0</v>
      </c>
    </row>
    <row r="534" spans="1:17" x14ac:dyDescent="0.25">
      <c r="A534" s="32">
        <f>VLOOKUP(B534,'Expiration Dates'!$C$40:$J$272,8)</f>
        <v>31156</v>
      </c>
      <c r="B534" s="1">
        <v>31153</v>
      </c>
      <c r="C534">
        <f t="shared" si="25"/>
        <v>534</v>
      </c>
      <c r="D534" s="27">
        <v>29.079999923706055</v>
      </c>
      <c r="E534" s="28">
        <v>29.120000839233398</v>
      </c>
      <c r="F534" s="28">
        <v>28.969999313354492</v>
      </c>
      <c r="G534" s="24">
        <v>29.040000915527344</v>
      </c>
      <c r="H534" s="13">
        <v>28.149999618530273</v>
      </c>
      <c r="I534" s="14">
        <v>28.319999694824219</v>
      </c>
      <c r="J534" s="14">
        <v>28.059999465942383</v>
      </c>
      <c r="K534" s="24">
        <v>28.229999542236328</v>
      </c>
      <c r="L534">
        <f t="shared" si="24"/>
        <v>0</v>
      </c>
      <c r="M534">
        <f>IF(AND(B534&gt;Summary!$E$17,B534&lt;Summary!$E$18),1,0)</f>
        <v>0</v>
      </c>
      <c r="N534">
        <f>IF(M534=1,oneday(G533,G534,K534,L534,Summary!$E$13/2,Data!N533,Data!O533,Summary!$E$15,Summary!$E$14,Summary!$E$16,1),0)</f>
        <v>0</v>
      </c>
      <c r="O534" s="31">
        <f>IF(M534=1,oneday(G533,G534,K534,L534,Summary!$E$13/2,Data!N533,Data!O533,Summary!$E$15,Summary!$E$14,Summary!$E$16,2),0)</f>
        <v>0</v>
      </c>
      <c r="P534" s="31">
        <f t="shared" si="26"/>
        <v>0</v>
      </c>
      <c r="Q534" s="31">
        <f>IF(M534=1,oneday(G533,G534,K534,L534,Summary!$E$13/2,Data!N533,Data!O533,Summary!$E$15,Summary!$E$14,Summary!$E$16,3),0)</f>
        <v>0</v>
      </c>
    </row>
    <row r="535" spans="1:17" x14ac:dyDescent="0.25">
      <c r="A535" s="32">
        <f>VLOOKUP(B535,'Expiration Dates'!$C$40:$J$272,8)</f>
        <v>31156</v>
      </c>
      <c r="B535" s="1">
        <v>31154</v>
      </c>
      <c r="C535">
        <f t="shared" si="25"/>
        <v>535</v>
      </c>
      <c r="D535" s="27">
        <v>29</v>
      </c>
      <c r="E535" s="28">
        <v>29.120000839233398</v>
      </c>
      <c r="F535" s="28">
        <v>28.899999618530273</v>
      </c>
      <c r="G535" s="24">
        <v>28.950000762939453</v>
      </c>
      <c r="H535" s="13">
        <v>28.200000762939453</v>
      </c>
      <c r="I535" s="14">
        <v>28.299999237060547</v>
      </c>
      <c r="J535" s="14">
        <v>27.879999160766602</v>
      </c>
      <c r="K535" s="24">
        <v>27.899999618530273</v>
      </c>
      <c r="L535">
        <f t="shared" si="24"/>
        <v>0</v>
      </c>
      <c r="M535">
        <f>IF(AND(B535&gt;Summary!$E$17,B535&lt;Summary!$E$18),1,0)</f>
        <v>0</v>
      </c>
      <c r="N535">
        <f>IF(M535=1,oneday(G534,G535,K535,L535,Summary!$E$13/2,Data!N534,Data!O534,Summary!$E$15,Summary!$E$14,Summary!$E$16,1),0)</f>
        <v>0</v>
      </c>
      <c r="O535" s="31">
        <f>IF(M535=1,oneday(G534,G535,K535,L535,Summary!$E$13/2,Data!N534,Data!O534,Summary!$E$15,Summary!$E$14,Summary!$E$16,2),0)</f>
        <v>0</v>
      </c>
      <c r="P535" s="31">
        <f t="shared" si="26"/>
        <v>0</v>
      </c>
      <c r="Q535" s="31">
        <f>IF(M535=1,oneday(G534,G535,K535,L535,Summary!$E$13/2,Data!N534,Data!O534,Summary!$E$15,Summary!$E$14,Summary!$E$16,3),0)</f>
        <v>0</v>
      </c>
    </row>
    <row r="536" spans="1:17" x14ac:dyDescent="0.25">
      <c r="A536" s="32">
        <f>VLOOKUP(B536,'Expiration Dates'!$C$40:$J$272,8)</f>
        <v>31156</v>
      </c>
      <c r="B536" s="1">
        <v>31155</v>
      </c>
      <c r="C536">
        <f t="shared" si="25"/>
        <v>536</v>
      </c>
      <c r="D536" s="27">
        <v>29</v>
      </c>
      <c r="E536" s="28">
        <v>29.030000686645508</v>
      </c>
      <c r="F536" s="28">
        <v>28.899999618530273</v>
      </c>
      <c r="G536" s="24">
        <v>29.020000457763672</v>
      </c>
      <c r="H536" s="13">
        <v>27.969999313354492</v>
      </c>
      <c r="I536" s="14">
        <v>28</v>
      </c>
      <c r="J536" s="14">
        <v>27.739999771118164</v>
      </c>
      <c r="K536" s="24">
        <v>27.969999313354492</v>
      </c>
      <c r="L536">
        <f t="shared" si="24"/>
        <v>0</v>
      </c>
      <c r="M536">
        <f>IF(AND(B536&gt;Summary!$E$17,B536&lt;Summary!$E$18),1,0)</f>
        <v>0</v>
      </c>
      <c r="N536">
        <f>IF(M536=1,oneday(G535,G536,K536,L536,Summary!$E$13/2,Data!N535,Data!O535,Summary!$E$15,Summary!$E$14,Summary!$E$16,1),0)</f>
        <v>0</v>
      </c>
      <c r="O536" s="31">
        <f>IF(M536=1,oneday(G535,G536,K536,L536,Summary!$E$13/2,Data!N535,Data!O535,Summary!$E$15,Summary!$E$14,Summary!$E$16,2),0)</f>
        <v>0</v>
      </c>
      <c r="P536" s="31">
        <f t="shared" si="26"/>
        <v>0</v>
      </c>
      <c r="Q536" s="31">
        <f>IF(M536=1,oneday(G535,G536,K536,L536,Summary!$E$13/2,Data!N535,Data!O535,Summary!$E$15,Summary!$E$14,Summary!$E$16,3),0)</f>
        <v>0</v>
      </c>
    </row>
    <row r="537" spans="1:17" x14ac:dyDescent="0.25">
      <c r="A537" s="32">
        <f>VLOOKUP(B537,'Expiration Dates'!$C$40:$J$272,8)</f>
        <v>31156</v>
      </c>
      <c r="B537" s="1">
        <v>31156</v>
      </c>
      <c r="C537">
        <f t="shared" si="25"/>
        <v>537</v>
      </c>
      <c r="D537" s="27">
        <v>29.049999237060547</v>
      </c>
      <c r="E537" s="28">
        <v>29.329999923706055</v>
      </c>
      <c r="F537" s="28">
        <v>29.049999237060547</v>
      </c>
      <c r="G537" s="24">
        <v>29.309999465942383</v>
      </c>
      <c r="H537" s="13">
        <v>28.059999465942383</v>
      </c>
      <c r="I537" s="14">
        <v>28.280000686645508</v>
      </c>
      <c r="J537" s="14">
        <v>28.020000457763672</v>
      </c>
      <c r="K537" s="24">
        <v>28.239999771118164</v>
      </c>
      <c r="L537">
        <f t="shared" si="24"/>
        <v>1</v>
      </c>
      <c r="M537">
        <f>IF(AND(B537&gt;Summary!$E$17,B537&lt;Summary!$E$18),1,0)</f>
        <v>0</v>
      </c>
      <c r="N537">
        <f>IF(M537=1,oneday(G536,G537,K537,L537,Summary!$E$13/2,Data!N536,Data!O536,Summary!$E$15,Summary!$E$14,Summary!$E$16,1),0)</f>
        <v>0</v>
      </c>
      <c r="O537" s="31">
        <f>IF(M537=1,oneday(G536,G537,K537,L537,Summary!$E$13/2,Data!N536,Data!O536,Summary!$E$15,Summary!$E$14,Summary!$E$16,2),0)</f>
        <v>0</v>
      </c>
      <c r="P537" s="31">
        <f t="shared" si="26"/>
        <v>0</v>
      </c>
      <c r="Q537" s="31">
        <f>IF(M537=1,oneday(G536,G537,K537,L537,Summary!$E$13/2,Data!N536,Data!O536,Summary!$E$15,Summary!$E$14,Summary!$E$16,3),0)</f>
        <v>0</v>
      </c>
    </row>
    <row r="538" spans="1:17" x14ac:dyDescent="0.25">
      <c r="A538" s="32">
        <f>VLOOKUP(B538,'Expiration Dates'!$C$40:$J$272,8)</f>
        <v>31156</v>
      </c>
      <c r="B538" s="1">
        <v>31159</v>
      </c>
      <c r="C538">
        <f t="shared" si="25"/>
        <v>538</v>
      </c>
      <c r="D538" s="27">
        <v>29.370000839233398</v>
      </c>
      <c r="E538" s="28">
        <v>30</v>
      </c>
      <c r="F538" s="28">
        <v>29.370000839233398</v>
      </c>
      <c r="G538" s="24">
        <v>29.799999237060547</v>
      </c>
      <c r="H538" s="13">
        <v>28.309999465942383</v>
      </c>
      <c r="I538" s="14">
        <v>28.610000610351563</v>
      </c>
      <c r="J538" s="14">
        <v>28.299999237060547</v>
      </c>
      <c r="K538" s="24">
        <v>28.489999771118164</v>
      </c>
      <c r="L538">
        <f t="shared" si="24"/>
        <v>0</v>
      </c>
      <c r="M538">
        <f>IF(AND(B538&gt;Summary!$E$17,B538&lt;Summary!$E$18),1,0)</f>
        <v>0</v>
      </c>
      <c r="N538">
        <f>IF(M538=1,oneday(G537,G538,K538,L538,Summary!$E$13/2,Data!N537,Data!O537,Summary!$E$15,Summary!$E$14,Summary!$E$16,1),0)</f>
        <v>0</v>
      </c>
      <c r="O538" s="31">
        <f>IF(M538=1,oneday(G537,G538,K538,L538,Summary!$E$13/2,Data!N537,Data!O537,Summary!$E$15,Summary!$E$14,Summary!$E$16,2),0)</f>
        <v>0</v>
      </c>
      <c r="P538" s="31">
        <f t="shared" si="26"/>
        <v>0</v>
      </c>
      <c r="Q538" s="31">
        <f>IF(M538=1,oneday(G537,G538,K538,L538,Summary!$E$13/2,Data!N537,Data!O537,Summary!$E$15,Summary!$E$14,Summary!$E$16,3),0)</f>
        <v>0</v>
      </c>
    </row>
    <row r="539" spans="1:17" x14ac:dyDescent="0.25">
      <c r="A539" s="32">
        <f>VLOOKUP(B539,'Expiration Dates'!$C$40:$J$272,8)</f>
        <v>31156</v>
      </c>
      <c r="B539" s="1">
        <v>31160</v>
      </c>
      <c r="C539">
        <f t="shared" si="25"/>
        <v>539</v>
      </c>
      <c r="D539" s="27">
        <v>28.430000305175781</v>
      </c>
      <c r="E539" s="28">
        <v>28.430000305175781</v>
      </c>
      <c r="F539" s="28">
        <v>28.149999618530273</v>
      </c>
      <c r="G539" s="24">
        <v>28.319999694824219</v>
      </c>
      <c r="H539" s="13">
        <v>27.680000305175781</v>
      </c>
      <c r="I539" s="14">
        <v>27.719999313354492</v>
      </c>
      <c r="J539" s="14">
        <v>27.5</v>
      </c>
      <c r="K539" s="24">
        <v>27.610000610351563</v>
      </c>
      <c r="L539">
        <f t="shared" si="24"/>
        <v>0</v>
      </c>
      <c r="M539">
        <f>IF(AND(B539&gt;Summary!$E$17,B539&lt;Summary!$E$18),1,0)</f>
        <v>0</v>
      </c>
      <c r="N539">
        <f>IF(M539=1,oneday(G538,G539,K539,L539,Summary!$E$13/2,Data!N538,Data!O538,Summary!$E$15,Summary!$E$14,Summary!$E$16,1),0)</f>
        <v>0</v>
      </c>
      <c r="O539" s="31">
        <f>IF(M539=1,oneday(G538,G539,K539,L539,Summary!$E$13/2,Data!N538,Data!O538,Summary!$E$15,Summary!$E$14,Summary!$E$16,2),0)</f>
        <v>0</v>
      </c>
      <c r="P539" s="31">
        <f t="shared" si="26"/>
        <v>0</v>
      </c>
      <c r="Q539" s="31">
        <f>IF(M539=1,oneday(G538,G539,K539,L539,Summary!$E$13/2,Data!N538,Data!O538,Summary!$E$15,Summary!$E$14,Summary!$E$16,3),0)</f>
        <v>0</v>
      </c>
    </row>
    <row r="540" spans="1:17" x14ac:dyDescent="0.25">
      <c r="A540" s="32">
        <f>VLOOKUP(B540,'Expiration Dates'!$C$40:$J$272,8)</f>
        <v>31156</v>
      </c>
      <c r="B540" s="1">
        <v>31161</v>
      </c>
      <c r="C540">
        <f t="shared" si="25"/>
        <v>540</v>
      </c>
      <c r="D540" s="27">
        <v>28.229999542236328</v>
      </c>
      <c r="E540" s="28">
        <v>28.260000228881836</v>
      </c>
      <c r="F540" s="28">
        <v>27.909999847412109</v>
      </c>
      <c r="G540" s="24">
        <v>27.930000305175781</v>
      </c>
      <c r="H540" s="13">
        <v>27.479999542236328</v>
      </c>
      <c r="I540" s="14">
        <v>27.520000457763672</v>
      </c>
      <c r="J540" s="14">
        <v>27.350000381469727</v>
      </c>
      <c r="K540" s="24">
        <v>27.379999160766602</v>
      </c>
      <c r="L540">
        <f t="shared" si="24"/>
        <v>0</v>
      </c>
      <c r="M540">
        <f>IF(AND(B540&gt;Summary!$E$17,B540&lt;Summary!$E$18),1,0)</f>
        <v>0</v>
      </c>
      <c r="N540">
        <f>IF(M540=1,oneday(G539,G540,K540,L540,Summary!$E$13/2,Data!N539,Data!O539,Summary!$E$15,Summary!$E$14,Summary!$E$16,1),0)</f>
        <v>0</v>
      </c>
      <c r="O540" s="31">
        <f>IF(M540=1,oneday(G539,G540,K540,L540,Summary!$E$13/2,Data!N539,Data!O539,Summary!$E$15,Summary!$E$14,Summary!$E$16,2),0)</f>
        <v>0</v>
      </c>
      <c r="P540" s="31">
        <f t="shared" si="26"/>
        <v>0</v>
      </c>
      <c r="Q540" s="31">
        <f>IF(M540=1,oneday(G539,G540,K540,L540,Summary!$E$13/2,Data!N539,Data!O539,Summary!$E$15,Summary!$E$14,Summary!$E$16,3),0)</f>
        <v>0</v>
      </c>
    </row>
    <row r="541" spans="1:17" x14ac:dyDescent="0.25">
      <c r="A541" s="32">
        <f>VLOOKUP(B541,'Expiration Dates'!$C$40:$J$272,8)</f>
        <v>31156</v>
      </c>
      <c r="B541" s="1">
        <v>31162</v>
      </c>
      <c r="C541">
        <f t="shared" si="25"/>
        <v>541</v>
      </c>
      <c r="D541" s="27">
        <v>27.770000457763672</v>
      </c>
      <c r="E541" s="28">
        <v>27.899999618530273</v>
      </c>
      <c r="F541" s="28">
        <v>27.479999542236328</v>
      </c>
      <c r="G541" s="24">
        <v>27.870000839233398</v>
      </c>
      <c r="H541" s="13">
        <v>27.170000076293945</v>
      </c>
      <c r="I541" s="14">
        <v>27.280000686645508</v>
      </c>
      <c r="J541" s="14">
        <v>26.950000762939453</v>
      </c>
      <c r="K541" s="24">
        <v>27.270000457763672</v>
      </c>
      <c r="L541">
        <f t="shared" si="24"/>
        <v>0</v>
      </c>
      <c r="M541">
        <f>IF(AND(B541&gt;Summary!$E$17,B541&lt;Summary!$E$18),1,0)</f>
        <v>0</v>
      </c>
      <c r="N541">
        <f>IF(M541=1,oneday(G540,G541,K541,L541,Summary!$E$13/2,Data!N540,Data!O540,Summary!$E$15,Summary!$E$14,Summary!$E$16,1),0)</f>
        <v>0</v>
      </c>
      <c r="O541" s="31">
        <f>IF(M541=1,oneday(G540,G541,K541,L541,Summary!$E$13/2,Data!N540,Data!O540,Summary!$E$15,Summary!$E$14,Summary!$E$16,2),0)</f>
        <v>0</v>
      </c>
      <c r="P541" s="31">
        <f t="shared" si="26"/>
        <v>0</v>
      </c>
      <c r="Q541" s="31">
        <f>IF(M541=1,oneday(G540,G541,K541,L541,Summary!$E$13/2,Data!N540,Data!O540,Summary!$E$15,Summary!$E$14,Summary!$E$16,3),0)</f>
        <v>0</v>
      </c>
    </row>
    <row r="542" spans="1:17" x14ac:dyDescent="0.25">
      <c r="A542" s="32">
        <f>VLOOKUP(B542,'Expiration Dates'!$C$40:$J$272,8)</f>
        <v>31156</v>
      </c>
      <c r="B542" s="1">
        <v>31163</v>
      </c>
      <c r="C542">
        <f t="shared" si="25"/>
        <v>542</v>
      </c>
      <c r="D542" s="27">
        <v>27.950000762939453</v>
      </c>
      <c r="E542" s="28">
        <v>27.969999313354492</v>
      </c>
      <c r="F542" s="28">
        <v>27.700000762939453</v>
      </c>
      <c r="G542" s="24">
        <v>27.940000534057617</v>
      </c>
      <c r="H542" s="13">
        <v>27.299999237060547</v>
      </c>
      <c r="I542" s="14">
        <v>27.479999542236328</v>
      </c>
      <c r="J542" s="14">
        <v>27.170000076293945</v>
      </c>
      <c r="K542" s="24">
        <v>27.459999084472656</v>
      </c>
      <c r="L542">
        <f t="shared" si="24"/>
        <v>0</v>
      </c>
      <c r="M542">
        <f>IF(AND(B542&gt;Summary!$E$17,B542&lt;Summary!$E$18),1,0)</f>
        <v>0</v>
      </c>
      <c r="N542">
        <f>IF(M542=1,oneday(G541,G542,K542,L542,Summary!$E$13/2,Data!N541,Data!O541,Summary!$E$15,Summary!$E$14,Summary!$E$16,1),0)</f>
        <v>0</v>
      </c>
      <c r="O542" s="31">
        <f>IF(M542=1,oneday(G541,G542,K542,L542,Summary!$E$13/2,Data!N541,Data!O541,Summary!$E$15,Summary!$E$14,Summary!$E$16,2),0)</f>
        <v>0</v>
      </c>
      <c r="P542" s="31">
        <f t="shared" si="26"/>
        <v>0</v>
      </c>
      <c r="Q542" s="31">
        <f>IF(M542=1,oneday(G541,G542,K542,L542,Summary!$E$13/2,Data!N541,Data!O541,Summary!$E$15,Summary!$E$14,Summary!$E$16,3),0)</f>
        <v>0</v>
      </c>
    </row>
    <row r="543" spans="1:17" x14ac:dyDescent="0.25">
      <c r="A543" s="32">
        <f>VLOOKUP(B543,'Expiration Dates'!$C$40:$J$272,8)</f>
        <v>31156</v>
      </c>
      <c r="B543" s="1">
        <v>31166</v>
      </c>
      <c r="C543">
        <f t="shared" si="25"/>
        <v>543</v>
      </c>
      <c r="D543" s="27">
        <v>27.840000152587891</v>
      </c>
      <c r="E543" s="28">
        <v>27.899999618530273</v>
      </c>
      <c r="F543" s="28">
        <v>27.639999389648438</v>
      </c>
      <c r="G543" s="24">
        <v>27.659999847412109</v>
      </c>
      <c r="H543" s="13">
        <v>27.260000228881836</v>
      </c>
      <c r="I543" s="14">
        <v>27.379999160766602</v>
      </c>
      <c r="J543" s="14">
        <v>27.079999923706055</v>
      </c>
      <c r="K543" s="24">
        <v>27.120000839233398</v>
      </c>
      <c r="L543">
        <f t="shared" si="24"/>
        <v>0</v>
      </c>
      <c r="M543">
        <f>IF(AND(B543&gt;Summary!$E$17,B543&lt;Summary!$E$18),1,0)</f>
        <v>0</v>
      </c>
      <c r="N543">
        <f>IF(M543=1,oneday(G542,G543,K543,L543,Summary!$E$13/2,Data!N542,Data!O542,Summary!$E$15,Summary!$E$14,Summary!$E$16,1),0)</f>
        <v>0</v>
      </c>
      <c r="O543" s="31">
        <f>IF(M543=1,oneday(G542,G543,K543,L543,Summary!$E$13/2,Data!N542,Data!O542,Summary!$E$15,Summary!$E$14,Summary!$E$16,2),0)</f>
        <v>0</v>
      </c>
      <c r="P543" s="31">
        <f t="shared" si="26"/>
        <v>0</v>
      </c>
      <c r="Q543" s="31">
        <f>IF(M543=1,oneday(G542,G543,K543,L543,Summary!$E$13/2,Data!N542,Data!O542,Summary!$E$15,Summary!$E$14,Summary!$E$16,3),0)</f>
        <v>0</v>
      </c>
    </row>
    <row r="544" spans="1:17" x14ac:dyDescent="0.25">
      <c r="A544" s="32">
        <f>VLOOKUP(B544,'Expiration Dates'!$C$40:$J$272,8)</f>
        <v>31156</v>
      </c>
      <c r="B544" s="1">
        <v>31167</v>
      </c>
      <c r="C544">
        <f t="shared" si="25"/>
        <v>544</v>
      </c>
      <c r="D544" s="27">
        <v>27.639999389648438</v>
      </c>
      <c r="E544" s="28">
        <v>27.670000076293945</v>
      </c>
      <c r="F544" s="28">
        <v>27.510000228881836</v>
      </c>
      <c r="G544" s="24">
        <v>27.629999160766602</v>
      </c>
      <c r="H544" s="13">
        <v>27.049999237060547</v>
      </c>
      <c r="I544" s="14">
        <v>27.139999389648438</v>
      </c>
      <c r="J544" s="14">
        <v>26.979999542236328</v>
      </c>
      <c r="K544" s="24">
        <v>27.110000610351563</v>
      </c>
      <c r="L544">
        <f t="shared" si="24"/>
        <v>0</v>
      </c>
      <c r="M544">
        <f>IF(AND(B544&gt;Summary!$E$17,B544&lt;Summary!$E$18),1,0)</f>
        <v>0</v>
      </c>
      <c r="N544">
        <f>IF(M544=1,oneday(G543,G544,K544,L544,Summary!$E$13/2,Data!N543,Data!O543,Summary!$E$15,Summary!$E$14,Summary!$E$16,1),0)</f>
        <v>0</v>
      </c>
      <c r="O544" s="31">
        <f>IF(M544=1,oneday(G543,G544,K544,L544,Summary!$E$13/2,Data!N543,Data!O543,Summary!$E$15,Summary!$E$14,Summary!$E$16,2),0)</f>
        <v>0</v>
      </c>
      <c r="P544" s="31">
        <f t="shared" si="26"/>
        <v>0</v>
      </c>
      <c r="Q544" s="31">
        <f>IF(M544=1,oneday(G543,G544,K544,L544,Summary!$E$13/2,Data!N543,Data!O543,Summary!$E$15,Summary!$E$14,Summary!$E$16,3),0)</f>
        <v>0</v>
      </c>
    </row>
    <row r="545" spans="1:17" x14ac:dyDescent="0.25">
      <c r="A545" s="32">
        <f>VLOOKUP(B545,'Expiration Dates'!$C$40:$J$272,8)</f>
        <v>31189</v>
      </c>
      <c r="B545" s="1">
        <v>31168</v>
      </c>
      <c r="C545">
        <f t="shared" si="25"/>
        <v>545</v>
      </c>
      <c r="D545" s="27">
        <v>27.399999618530273</v>
      </c>
      <c r="E545" s="28">
        <v>27.520000457763672</v>
      </c>
      <c r="F545" s="28">
        <v>27.309999465942383</v>
      </c>
      <c r="G545" s="24">
        <v>27.329999923706055</v>
      </c>
      <c r="H545" s="13">
        <v>26.899999618530273</v>
      </c>
      <c r="I545" s="14">
        <v>26.950000762939453</v>
      </c>
      <c r="J545" s="14">
        <v>26.649999618530273</v>
      </c>
      <c r="K545" s="24">
        <v>26.700000762939453</v>
      </c>
      <c r="L545">
        <f t="shared" si="24"/>
        <v>0</v>
      </c>
      <c r="M545">
        <f>IF(AND(B545&gt;Summary!$E$17,B545&lt;Summary!$E$18),1,0)</f>
        <v>0</v>
      </c>
      <c r="N545">
        <f>IF(M545=1,oneday(G544,G545,K545,L545,Summary!$E$13/2,Data!N544,Data!O544,Summary!$E$15,Summary!$E$14,Summary!$E$16,1),0)</f>
        <v>0</v>
      </c>
      <c r="O545" s="31">
        <f>IF(M545=1,oneday(G544,G545,K545,L545,Summary!$E$13/2,Data!N544,Data!O544,Summary!$E$15,Summary!$E$14,Summary!$E$16,2),0)</f>
        <v>0</v>
      </c>
      <c r="P545" s="31">
        <f t="shared" si="26"/>
        <v>0</v>
      </c>
      <c r="Q545" s="31">
        <f>IF(M545=1,oneday(G544,G545,K545,L545,Summary!$E$13/2,Data!N544,Data!O544,Summary!$E$15,Summary!$E$14,Summary!$E$16,3),0)</f>
        <v>0</v>
      </c>
    </row>
    <row r="546" spans="1:17" x14ac:dyDescent="0.25">
      <c r="A546" s="32">
        <f>VLOOKUP(B546,'Expiration Dates'!$C$40:$J$272,8)</f>
        <v>31189</v>
      </c>
      <c r="B546" s="1">
        <v>31169</v>
      </c>
      <c r="C546">
        <f t="shared" si="25"/>
        <v>546</v>
      </c>
      <c r="D546" s="27">
        <v>27.280000686645508</v>
      </c>
      <c r="E546" s="28">
        <v>27.440000534057617</v>
      </c>
      <c r="F546" s="28">
        <v>27.100000381469727</v>
      </c>
      <c r="G546" s="24">
        <v>27.360000610351563</v>
      </c>
      <c r="H546" s="13">
        <v>26.629999160766602</v>
      </c>
      <c r="I546" s="14">
        <v>26.850000381469727</v>
      </c>
      <c r="J546" s="14">
        <v>26.5</v>
      </c>
      <c r="K546" s="24">
        <v>26.719999313354492</v>
      </c>
      <c r="L546">
        <f t="shared" si="24"/>
        <v>0</v>
      </c>
      <c r="M546">
        <f>IF(AND(B546&gt;Summary!$E$17,B546&lt;Summary!$E$18),1,0)</f>
        <v>0</v>
      </c>
      <c r="N546">
        <f>IF(M546=1,oneday(G545,G546,K546,L546,Summary!$E$13/2,Data!N545,Data!O545,Summary!$E$15,Summary!$E$14,Summary!$E$16,1),0)</f>
        <v>0</v>
      </c>
      <c r="O546" s="31">
        <f>IF(M546=1,oneday(G545,G546,K546,L546,Summary!$E$13/2,Data!N545,Data!O545,Summary!$E$15,Summary!$E$14,Summary!$E$16,2),0)</f>
        <v>0</v>
      </c>
      <c r="P546" s="31">
        <f t="shared" si="26"/>
        <v>0</v>
      </c>
      <c r="Q546" s="31">
        <f>IF(M546=1,oneday(G545,G546,K546,L546,Summary!$E$13/2,Data!N545,Data!O545,Summary!$E$15,Summary!$E$14,Summary!$E$16,3),0)</f>
        <v>0</v>
      </c>
    </row>
    <row r="547" spans="1:17" x14ac:dyDescent="0.25">
      <c r="A547" s="32">
        <f>VLOOKUP(B547,'Expiration Dates'!$C$40:$J$272,8)</f>
        <v>31189</v>
      </c>
      <c r="B547" s="1">
        <v>31170</v>
      </c>
      <c r="C547">
        <f t="shared" si="25"/>
        <v>547</v>
      </c>
      <c r="D547" s="27">
        <v>27.399999618530273</v>
      </c>
      <c r="E547" s="28">
        <v>27.600000381469727</v>
      </c>
      <c r="F547" s="28">
        <v>27.149999618530273</v>
      </c>
      <c r="G547" s="24">
        <v>27.290000915527344</v>
      </c>
      <c r="H547" s="13">
        <v>26.799999237060547</v>
      </c>
      <c r="I547" s="14">
        <v>26.909999847412109</v>
      </c>
      <c r="J547" s="14">
        <v>26.569999694824219</v>
      </c>
      <c r="K547" s="24">
        <v>26.659999847412109</v>
      </c>
      <c r="L547">
        <f t="shared" si="24"/>
        <v>0</v>
      </c>
      <c r="M547">
        <f>IF(AND(B547&gt;Summary!$E$17,B547&lt;Summary!$E$18),1,0)</f>
        <v>0</v>
      </c>
      <c r="N547">
        <f>IF(M547=1,oneday(G546,G547,K547,L547,Summary!$E$13/2,Data!N546,Data!O546,Summary!$E$15,Summary!$E$14,Summary!$E$16,1),0)</f>
        <v>0</v>
      </c>
      <c r="O547" s="31">
        <f>IF(M547=1,oneday(G546,G547,K547,L547,Summary!$E$13/2,Data!N546,Data!O546,Summary!$E$15,Summary!$E$14,Summary!$E$16,2),0)</f>
        <v>0</v>
      </c>
      <c r="P547" s="31">
        <f t="shared" si="26"/>
        <v>0</v>
      </c>
      <c r="Q547" s="31">
        <f>IF(M547=1,oneday(G546,G547,K547,L547,Summary!$E$13/2,Data!N546,Data!O546,Summary!$E$15,Summary!$E$14,Summary!$E$16,3),0)</f>
        <v>0</v>
      </c>
    </row>
    <row r="548" spans="1:17" x14ac:dyDescent="0.25">
      <c r="A548" s="32">
        <f>VLOOKUP(B548,'Expiration Dates'!$C$40:$J$272,8)</f>
        <v>31189</v>
      </c>
      <c r="B548" s="1">
        <v>31173</v>
      </c>
      <c r="C548">
        <f t="shared" si="25"/>
        <v>548</v>
      </c>
      <c r="D548" s="27">
        <v>27.299999237060547</v>
      </c>
      <c r="E548" s="28">
        <v>27.379999160766602</v>
      </c>
      <c r="F548" s="28">
        <v>27.170000076293945</v>
      </c>
      <c r="G548" s="24">
        <v>27.190000534057617</v>
      </c>
      <c r="H548" s="13">
        <v>26.629999160766602</v>
      </c>
      <c r="I548" s="14">
        <v>26.690000534057617</v>
      </c>
      <c r="J548" s="14">
        <v>26.559999465942383</v>
      </c>
      <c r="K548" s="24">
        <v>26.620000839233398</v>
      </c>
      <c r="L548">
        <f t="shared" ref="L548:L611" si="27">IF(A548=B548,1,0)</f>
        <v>0</v>
      </c>
      <c r="M548">
        <f>IF(AND(B548&gt;Summary!$E$17,B548&lt;Summary!$E$18),1,0)</f>
        <v>0</v>
      </c>
      <c r="N548">
        <f>IF(M548=1,oneday(G547,G548,K548,L548,Summary!$E$13/2,Data!N547,Data!O547,Summary!$E$15,Summary!$E$14,Summary!$E$16,1),0)</f>
        <v>0</v>
      </c>
      <c r="O548" s="31">
        <f>IF(M548=1,oneday(G547,G548,K548,L548,Summary!$E$13/2,Data!N547,Data!O547,Summary!$E$15,Summary!$E$14,Summary!$E$16,2),0)</f>
        <v>0</v>
      </c>
      <c r="P548" s="31">
        <f t="shared" si="26"/>
        <v>0</v>
      </c>
      <c r="Q548" s="31">
        <f>IF(M548=1,oneday(G547,G548,K548,L548,Summary!$E$13/2,Data!N547,Data!O547,Summary!$E$15,Summary!$E$14,Summary!$E$16,3),0)</f>
        <v>0</v>
      </c>
    </row>
    <row r="549" spans="1:17" x14ac:dyDescent="0.25">
      <c r="A549" s="32">
        <f>VLOOKUP(B549,'Expiration Dates'!$C$40:$J$272,8)</f>
        <v>31189</v>
      </c>
      <c r="B549" s="1">
        <v>31174</v>
      </c>
      <c r="C549">
        <f t="shared" si="25"/>
        <v>549</v>
      </c>
      <c r="D549" s="27">
        <v>27.200000762939453</v>
      </c>
      <c r="E549" s="28">
        <v>27.379999160766602</v>
      </c>
      <c r="F549" s="28">
        <v>27.180000305175781</v>
      </c>
      <c r="G549" s="24">
        <v>27.309999465942383</v>
      </c>
      <c r="H549" s="13">
        <v>26.639999389648438</v>
      </c>
      <c r="I549" s="14">
        <v>26.770000457763672</v>
      </c>
      <c r="J549" s="14">
        <v>26.579999923706055</v>
      </c>
      <c r="K549" s="24">
        <v>26.639999389648438</v>
      </c>
      <c r="L549">
        <f t="shared" si="27"/>
        <v>0</v>
      </c>
      <c r="M549">
        <f>IF(AND(B549&gt;Summary!$E$17,B549&lt;Summary!$E$18),1,0)</f>
        <v>0</v>
      </c>
      <c r="N549">
        <f>IF(M549=1,oneday(G548,G549,K549,L549,Summary!$E$13/2,Data!N548,Data!O548,Summary!$E$15,Summary!$E$14,Summary!$E$16,1),0)</f>
        <v>0</v>
      </c>
      <c r="O549" s="31">
        <f>IF(M549=1,oneday(G548,G549,K549,L549,Summary!$E$13/2,Data!N548,Data!O548,Summary!$E$15,Summary!$E$14,Summary!$E$16,2),0)</f>
        <v>0</v>
      </c>
      <c r="P549" s="31">
        <f t="shared" si="26"/>
        <v>0</v>
      </c>
      <c r="Q549" s="31">
        <f>IF(M549=1,oneday(G548,G549,K549,L549,Summary!$E$13/2,Data!N548,Data!O548,Summary!$E$15,Summary!$E$14,Summary!$E$16,3),0)</f>
        <v>0</v>
      </c>
    </row>
    <row r="550" spans="1:17" x14ac:dyDescent="0.25">
      <c r="A550" s="32">
        <f>VLOOKUP(B550,'Expiration Dates'!$C$40:$J$272,8)</f>
        <v>31189</v>
      </c>
      <c r="B550" s="1">
        <v>31175</v>
      </c>
      <c r="C550">
        <f t="shared" si="25"/>
        <v>550</v>
      </c>
      <c r="D550" s="27">
        <v>27.100000381469727</v>
      </c>
      <c r="E550" s="28">
        <v>27.170000076293945</v>
      </c>
      <c r="F550" s="28">
        <v>27.040000915527344</v>
      </c>
      <c r="G550" s="24">
        <v>27.170000076293945</v>
      </c>
      <c r="H550" s="13">
        <v>26.489999771118164</v>
      </c>
      <c r="I550" s="14">
        <v>26.639999389648438</v>
      </c>
      <c r="J550" s="14">
        <v>26.409999847412109</v>
      </c>
      <c r="K550" s="24">
        <v>26.639999389648438</v>
      </c>
      <c r="L550">
        <f t="shared" si="27"/>
        <v>0</v>
      </c>
      <c r="M550">
        <f>IF(AND(B550&gt;Summary!$E$17,B550&lt;Summary!$E$18),1,0)</f>
        <v>0</v>
      </c>
      <c r="N550">
        <f>IF(M550=1,oneday(G549,G550,K550,L550,Summary!$E$13/2,Data!N549,Data!O549,Summary!$E$15,Summary!$E$14,Summary!$E$16,1),0)</f>
        <v>0</v>
      </c>
      <c r="O550" s="31">
        <f>IF(M550=1,oneday(G549,G550,K550,L550,Summary!$E$13/2,Data!N549,Data!O549,Summary!$E$15,Summary!$E$14,Summary!$E$16,2),0)</f>
        <v>0</v>
      </c>
      <c r="P550" s="31">
        <f t="shared" si="26"/>
        <v>0</v>
      </c>
      <c r="Q550" s="31">
        <f>IF(M550=1,oneday(G549,G550,K550,L550,Summary!$E$13/2,Data!N549,Data!O549,Summary!$E$15,Summary!$E$14,Summary!$E$16,3),0)</f>
        <v>0</v>
      </c>
    </row>
    <row r="551" spans="1:17" x14ac:dyDescent="0.25">
      <c r="A551" s="32">
        <f>VLOOKUP(B551,'Expiration Dates'!$C$40:$J$272,8)</f>
        <v>31189</v>
      </c>
      <c r="B551" s="1">
        <v>31176</v>
      </c>
      <c r="C551">
        <f t="shared" si="25"/>
        <v>551</v>
      </c>
      <c r="D551" s="27">
        <v>27.399999618530273</v>
      </c>
      <c r="E551" s="28">
        <v>27.620000839233398</v>
      </c>
      <c r="F551" s="28">
        <v>27.370000839233398</v>
      </c>
      <c r="G551" s="24">
        <v>27.579999923706055</v>
      </c>
      <c r="H551" s="13">
        <v>26.850000381469727</v>
      </c>
      <c r="I551" s="14">
        <v>27.079999923706055</v>
      </c>
      <c r="J551" s="14">
        <v>26.829999923706055</v>
      </c>
      <c r="K551" s="24">
        <v>27.020000457763672</v>
      </c>
      <c r="L551">
        <f t="shared" si="27"/>
        <v>0</v>
      </c>
      <c r="M551">
        <f>IF(AND(B551&gt;Summary!$E$17,B551&lt;Summary!$E$18),1,0)</f>
        <v>0</v>
      </c>
      <c r="N551">
        <f>IF(M551=1,oneday(G550,G551,K551,L551,Summary!$E$13/2,Data!N550,Data!O550,Summary!$E$15,Summary!$E$14,Summary!$E$16,1),0)</f>
        <v>0</v>
      </c>
      <c r="O551" s="31">
        <f>IF(M551=1,oneday(G550,G551,K551,L551,Summary!$E$13/2,Data!N550,Data!O550,Summary!$E$15,Summary!$E$14,Summary!$E$16,2),0)</f>
        <v>0</v>
      </c>
      <c r="P551" s="31">
        <f t="shared" si="26"/>
        <v>0</v>
      </c>
      <c r="Q551" s="31">
        <f>IF(M551=1,oneday(G550,G551,K551,L551,Summary!$E$13/2,Data!N550,Data!O550,Summary!$E$15,Summary!$E$14,Summary!$E$16,3),0)</f>
        <v>0</v>
      </c>
    </row>
    <row r="552" spans="1:17" x14ac:dyDescent="0.25">
      <c r="A552" s="32">
        <f>VLOOKUP(B552,'Expiration Dates'!$C$40:$J$272,8)</f>
        <v>31189</v>
      </c>
      <c r="B552" s="1">
        <v>31177</v>
      </c>
      <c r="C552">
        <f t="shared" si="25"/>
        <v>552</v>
      </c>
      <c r="D552" s="27">
        <v>27.700000762939453</v>
      </c>
      <c r="E552" s="28">
        <v>27.760000228881836</v>
      </c>
      <c r="F552" s="28">
        <v>27.370000839233398</v>
      </c>
      <c r="G552" s="24">
        <v>27.379999160766602</v>
      </c>
      <c r="H552" s="13">
        <v>27.120000839233398</v>
      </c>
      <c r="I552" s="14">
        <v>27.239999771118164</v>
      </c>
      <c r="J552" s="14">
        <v>26.760000228881836</v>
      </c>
      <c r="K552" s="24">
        <v>26.780000686645508</v>
      </c>
      <c r="L552">
        <f t="shared" si="27"/>
        <v>0</v>
      </c>
      <c r="M552">
        <f>IF(AND(B552&gt;Summary!$E$17,B552&lt;Summary!$E$18),1,0)</f>
        <v>0</v>
      </c>
      <c r="N552">
        <f>IF(M552=1,oneday(G551,G552,K552,L552,Summary!$E$13/2,Data!N551,Data!O551,Summary!$E$15,Summary!$E$14,Summary!$E$16,1),0)</f>
        <v>0</v>
      </c>
      <c r="O552" s="31">
        <f>IF(M552=1,oneday(G551,G552,K552,L552,Summary!$E$13/2,Data!N551,Data!O551,Summary!$E$15,Summary!$E$14,Summary!$E$16,2),0)</f>
        <v>0</v>
      </c>
      <c r="P552" s="31">
        <f t="shared" si="26"/>
        <v>0</v>
      </c>
      <c r="Q552" s="31">
        <f>IF(M552=1,oneday(G551,G552,K552,L552,Summary!$E$13/2,Data!N551,Data!O551,Summary!$E$15,Summary!$E$14,Summary!$E$16,3),0)</f>
        <v>0</v>
      </c>
    </row>
    <row r="553" spans="1:17" x14ac:dyDescent="0.25">
      <c r="A553" s="32">
        <f>VLOOKUP(B553,'Expiration Dates'!$C$40:$J$272,8)</f>
        <v>31189</v>
      </c>
      <c r="B553" s="1">
        <v>31180</v>
      </c>
      <c r="C553">
        <f t="shared" si="25"/>
        <v>553</v>
      </c>
      <c r="D553" s="27">
        <v>27.350000381469727</v>
      </c>
      <c r="E553" s="28">
        <v>27.600000381469727</v>
      </c>
      <c r="F553" s="28">
        <v>27.319999694824219</v>
      </c>
      <c r="G553" s="24">
        <v>27.590000152587891</v>
      </c>
      <c r="H553" s="13">
        <v>26.75</v>
      </c>
      <c r="I553" s="14">
        <v>27.049999237060547</v>
      </c>
      <c r="J553" s="14">
        <v>26.680000305175781</v>
      </c>
      <c r="K553" s="24">
        <v>27.030000686645508</v>
      </c>
      <c r="L553">
        <f t="shared" si="27"/>
        <v>0</v>
      </c>
      <c r="M553">
        <f>IF(AND(B553&gt;Summary!$E$17,B553&lt;Summary!$E$18),1,0)</f>
        <v>0</v>
      </c>
      <c r="N553">
        <f>IF(M553=1,oneday(G552,G553,K553,L553,Summary!$E$13/2,Data!N552,Data!O552,Summary!$E$15,Summary!$E$14,Summary!$E$16,1),0)</f>
        <v>0</v>
      </c>
      <c r="O553" s="31">
        <f>IF(M553=1,oneday(G552,G553,K553,L553,Summary!$E$13/2,Data!N552,Data!O552,Summary!$E$15,Summary!$E$14,Summary!$E$16,2),0)</f>
        <v>0</v>
      </c>
      <c r="P553" s="31">
        <f t="shared" si="26"/>
        <v>0</v>
      </c>
      <c r="Q553" s="31">
        <f>IF(M553=1,oneday(G552,G553,K553,L553,Summary!$E$13/2,Data!N552,Data!O552,Summary!$E$15,Summary!$E$14,Summary!$E$16,3),0)</f>
        <v>0</v>
      </c>
    </row>
    <row r="554" spans="1:17" x14ac:dyDescent="0.25">
      <c r="A554" s="32">
        <f>VLOOKUP(B554,'Expiration Dates'!$C$40:$J$272,8)</f>
        <v>31189</v>
      </c>
      <c r="B554" s="1">
        <v>31181</v>
      </c>
      <c r="C554">
        <f t="shared" si="25"/>
        <v>554</v>
      </c>
      <c r="D554" s="27">
        <v>27.700000762939453</v>
      </c>
      <c r="E554" s="28">
        <v>27.729999542236328</v>
      </c>
      <c r="F554" s="28">
        <v>27.590000152587891</v>
      </c>
      <c r="G554" s="24">
        <v>27.659999847412109</v>
      </c>
      <c r="H554" s="13">
        <v>27.120000839233398</v>
      </c>
      <c r="I554" s="14">
        <v>27.190000534057617</v>
      </c>
      <c r="J554" s="14">
        <v>26.909999847412109</v>
      </c>
      <c r="K554" s="24">
        <v>27.030000686645508</v>
      </c>
      <c r="L554">
        <f t="shared" si="27"/>
        <v>0</v>
      </c>
      <c r="M554">
        <f>IF(AND(B554&gt;Summary!$E$17,B554&lt;Summary!$E$18),1,0)</f>
        <v>0</v>
      </c>
      <c r="N554">
        <f>IF(M554=1,oneday(G553,G554,K554,L554,Summary!$E$13/2,Data!N553,Data!O553,Summary!$E$15,Summary!$E$14,Summary!$E$16,1),0)</f>
        <v>0</v>
      </c>
      <c r="O554" s="31">
        <f>IF(M554=1,oneday(G553,G554,K554,L554,Summary!$E$13/2,Data!N553,Data!O553,Summary!$E$15,Summary!$E$14,Summary!$E$16,2),0)</f>
        <v>0</v>
      </c>
      <c r="P554" s="31">
        <f t="shared" si="26"/>
        <v>0</v>
      </c>
      <c r="Q554" s="31">
        <f>IF(M554=1,oneday(G553,G554,K554,L554,Summary!$E$13/2,Data!N553,Data!O553,Summary!$E$15,Summary!$E$14,Summary!$E$16,3),0)</f>
        <v>0</v>
      </c>
    </row>
    <row r="555" spans="1:17" x14ac:dyDescent="0.25">
      <c r="A555" s="32">
        <f>VLOOKUP(B555,'Expiration Dates'!$C$40:$J$272,8)</f>
        <v>31189</v>
      </c>
      <c r="B555" s="1">
        <v>31182</v>
      </c>
      <c r="C555">
        <f t="shared" si="25"/>
        <v>555</v>
      </c>
      <c r="D555" s="27">
        <v>27.590000152587891</v>
      </c>
      <c r="E555" s="28">
        <v>27.799999237060547</v>
      </c>
      <c r="F555" s="28">
        <v>27.549999237060547</v>
      </c>
      <c r="G555" s="24">
        <v>27.790000915527344</v>
      </c>
      <c r="H555" s="13">
        <v>26.920000076293945</v>
      </c>
      <c r="I555" s="14">
        <v>27.069999694824219</v>
      </c>
      <c r="J555" s="14">
        <v>26.870000839233398</v>
      </c>
      <c r="K555" s="24">
        <v>27.049999237060547</v>
      </c>
      <c r="L555">
        <f t="shared" si="27"/>
        <v>0</v>
      </c>
      <c r="M555">
        <f>IF(AND(B555&gt;Summary!$E$17,B555&lt;Summary!$E$18),1,0)</f>
        <v>0</v>
      </c>
      <c r="N555">
        <f>IF(M555=1,oneday(G554,G555,K555,L555,Summary!$E$13/2,Data!N554,Data!O554,Summary!$E$15,Summary!$E$14,Summary!$E$16,1),0)</f>
        <v>0</v>
      </c>
      <c r="O555" s="31">
        <f>IF(M555=1,oneday(G554,G555,K555,L555,Summary!$E$13/2,Data!N554,Data!O554,Summary!$E$15,Summary!$E$14,Summary!$E$16,2),0)</f>
        <v>0</v>
      </c>
      <c r="P555" s="31">
        <f t="shared" si="26"/>
        <v>0</v>
      </c>
      <c r="Q555" s="31">
        <f>IF(M555=1,oneday(G554,G555,K555,L555,Summary!$E$13/2,Data!N554,Data!O554,Summary!$E$15,Summary!$E$14,Summary!$E$16,3),0)</f>
        <v>0</v>
      </c>
    </row>
    <row r="556" spans="1:17" x14ac:dyDescent="0.25">
      <c r="A556" s="32">
        <f>VLOOKUP(B556,'Expiration Dates'!$C$40:$J$272,8)</f>
        <v>31189</v>
      </c>
      <c r="B556" s="1">
        <v>31183</v>
      </c>
      <c r="C556">
        <f t="shared" si="25"/>
        <v>556</v>
      </c>
      <c r="D556" s="27">
        <v>27.819999694824219</v>
      </c>
      <c r="E556" s="28">
        <v>28.010000228881836</v>
      </c>
      <c r="F556" s="28">
        <v>27.819999694824219</v>
      </c>
      <c r="G556" s="24">
        <v>27.930000305175781</v>
      </c>
      <c r="H556" s="13">
        <v>27.120000839233398</v>
      </c>
      <c r="I556" s="14">
        <v>27.209999084472656</v>
      </c>
      <c r="J556" s="14">
        <v>27.059999465942383</v>
      </c>
      <c r="K556" s="24">
        <v>27.100000381469727</v>
      </c>
      <c r="L556">
        <f t="shared" si="27"/>
        <v>0</v>
      </c>
      <c r="M556">
        <f>IF(AND(B556&gt;Summary!$E$17,B556&lt;Summary!$E$18),1,0)</f>
        <v>0</v>
      </c>
      <c r="N556">
        <f>IF(M556=1,oneday(G555,G556,K556,L556,Summary!$E$13/2,Data!N555,Data!O555,Summary!$E$15,Summary!$E$14,Summary!$E$16,1),0)</f>
        <v>0</v>
      </c>
      <c r="O556" s="31">
        <f>IF(M556=1,oneday(G555,G556,K556,L556,Summary!$E$13/2,Data!N555,Data!O555,Summary!$E$15,Summary!$E$14,Summary!$E$16,2),0)</f>
        <v>0</v>
      </c>
      <c r="P556" s="31">
        <f t="shared" si="26"/>
        <v>0</v>
      </c>
      <c r="Q556" s="31">
        <f>IF(M556=1,oneday(G555,G556,K556,L556,Summary!$E$13/2,Data!N555,Data!O555,Summary!$E$15,Summary!$E$14,Summary!$E$16,3),0)</f>
        <v>0</v>
      </c>
    </row>
    <row r="557" spans="1:17" x14ac:dyDescent="0.25">
      <c r="A557" s="32">
        <f>VLOOKUP(B557,'Expiration Dates'!$C$40:$J$272,8)</f>
        <v>31189</v>
      </c>
      <c r="B557" s="1">
        <v>31184</v>
      </c>
      <c r="C557">
        <f t="shared" si="25"/>
        <v>557</v>
      </c>
      <c r="D557" s="27">
        <v>27.889999389648438</v>
      </c>
      <c r="E557" s="28">
        <v>27.950000762939453</v>
      </c>
      <c r="F557" s="28">
        <v>27.790000915527344</v>
      </c>
      <c r="G557" s="24">
        <v>27.799999237060547</v>
      </c>
      <c r="H557" s="13">
        <v>27.059999465942383</v>
      </c>
      <c r="I557" s="14">
        <v>27.069999694824219</v>
      </c>
      <c r="J557" s="14">
        <v>26.879999160766602</v>
      </c>
      <c r="K557" s="24">
        <v>26.920000076293945</v>
      </c>
      <c r="L557">
        <f t="shared" si="27"/>
        <v>0</v>
      </c>
      <c r="M557">
        <f>IF(AND(B557&gt;Summary!$E$17,B557&lt;Summary!$E$18),1,0)</f>
        <v>0</v>
      </c>
      <c r="N557">
        <f>IF(M557=1,oneday(G556,G557,K557,L557,Summary!$E$13/2,Data!N556,Data!O556,Summary!$E$15,Summary!$E$14,Summary!$E$16,1),0)</f>
        <v>0</v>
      </c>
      <c r="O557" s="31">
        <f>IF(M557=1,oneday(G556,G557,K557,L557,Summary!$E$13/2,Data!N556,Data!O556,Summary!$E$15,Summary!$E$14,Summary!$E$16,2),0)</f>
        <v>0</v>
      </c>
      <c r="P557" s="31">
        <f t="shared" si="26"/>
        <v>0</v>
      </c>
      <c r="Q557" s="31">
        <f>IF(M557=1,oneday(G556,G557,K557,L557,Summary!$E$13/2,Data!N556,Data!O556,Summary!$E$15,Summary!$E$14,Summary!$E$16,3),0)</f>
        <v>0</v>
      </c>
    </row>
    <row r="558" spans="1:17" x14ac:dyDescent="0.25">
      <c r="A558" s="32">
        <f>VLOOKUP(B558,'Expiration Dates'!$C$40:$J$272,8)</f>
        <v>31189</v>
      </c>
      <c r="B558" s="1">
        <v>31187</v>
      </c>
      <c r="C558">
        <f t="shared" si="25"/>
        <v>558</v>
      </c>
      <c r="D558" s="27">
        <v>27.829999923706055</v>
      </c>
      <c r="E558" s="28">
        <v>27.959999084472656</v>
      </c>
      <c r="F558" s="28">
        <v>27.75</v>
      </c>
      <c r="G558" s="24">
        <v>27.899999618530273</v>
      </c>
      <c r="H558" s="13">
        <v>26.879999160766602</v>
      </c>
      <c r="I558" s="14">
        <v>27.069999694824219</v>
      </c>
      <c r="J558" s="14">
        <v>26.770000457763672</v>
      </c>
      <c r="K558" s="24">
        <v>26.989999771118164</v>
      </c>
      <c r="L558">
        <f t="shared" si="27"/>
        <v>0</v>
      </c>
      <c r="M558">
        <f>IF(AND(B558&gt;Summary!$E$17,B558&lt;Summary!$E$18),1,0)</f>
        <v>0</v>
      </c>
      <c r="N558">
        <f>IF(M558=1,oneday(G557,G558,K558,L558,Summary!$E$13/2,Data!N557,Data!O557,Summary!$E$15,Summary!$E$14,Summary!$E$16,1),0)</f>
        <v>0</v>
      </c>
      <c r="O558" s="31">
        <f>IF(M558=1,oneday(G557,G558,K558,L558,Summary!$E$13/2,Data!N557,Data!O557,Summary!$E$15,Summary!$E$14,Summary!$E$16,2),0)</f>
        <v>0</v>
      </c>
      <c r="P558" s="31">
        <f t="shared" si="26"/>
        <v>0</v>
      </c>
      <c r="Q558" s="31">
        <f>IF(M558=1,oneday(G557,G558,K558,L558,Summary!$E$13/2,Data!N557,Data!O557,Summary!$E$15,Summary!$E$14,Summary!$E$16,3),0)</f>
        <v>0</v>
      </c>
    </row>
    <row r="559" spans="1:17" x14ac:dyDescent="0.25">
      <c r="A559" s="32">
        <f>VLOOKUP(B559,'Expiration Dates'!$C$40:$J$272,8)</f>
        <v>31189</v>
      </c>
      <c r="B559" s="1">
        <v>31188</v>
      </c>
      <c r="C559">
        <f t="shared" si="25"/>
        <v>559</v>
      </c>
      <c r="D559" s="27">
        <v>28</v>
      </c>
      <c r="E559" s="28">
        <v>28.139999389648438</v>
      </c>
      <c r="F559" s="28">
        <v>27.950000762939453</v>
      </c>
      <c r="G559" s="24">
        <v>28</v>
      </c>
      <c r="H559" s="13">
        <v>27.069999694824219</v>
      </c>
      <c r="I559" s="14">
        <v>27.229999542236328</v>
      </c>
      <c r="J559" s="14">
        <v>27.049999237060547</v>
      </c>
      <c r="K559" s="24">
        <v>27.139999389648438</v>
      </c>
      <c r="L559">
        <f t="shared" si="27"/>
        <v>0</v>
      </c>
      <c r="M559">
        <f>IF(AND(B559&gt;Summary!$E$17,B559&lt;Summary!$E$18),1,0)</f>
        <v>0</v>
      </c>
      <c r="N559">
        <f>IF(M559=1,oneday(G558,G559,K559,L559,Summary!$E$13/2,Data!N558,Data!O558,Summary!$E$15,Summary!$E$14,Summary!$E$16,1),0)</f>
        <v>0</v>
      </c>
      <c r="O559" s="31">
        <f>IF(M559=1,oneday(G558,G559,K559,L559,Summary!$E$13/2,Data!N558,Data!O558,Summary!$E$15,Summary!$E$14,Summary!$E$16,2),0)</f>
        <v>0</v>
      </c>
      <c r="P559" s="31">
        <f t="shared" si="26"/>
        <v>0</v>
      </c>
      <c r="Q559" s="31">
        <f>IF(M559=1,oneday(G558,G559,K559,L559,Summary!$E$13/2,Data!N558,Data!O558,Summary!$E$15,Summary!$E$14,Summary!$E$16,3),0)</f>
        <v>0</v>
      </c>
    </row>
    <row r="560" spans="1:17" x14ac:dyDescent="0.25">
      <c r="A560" s="32">
        <f>VLOOKUP(B560,'Expiration Dates'!$C$40:$J$272,8)</f>
        <v>31189</v>
      </c>
      <c r="B560" s="1">
        <v>31189</v>
      </c>
      <c r="C560">
        <f t="shared" si="25"/>
        <v>560</v>
      </c>
      <c r="D560" s="27">
        <v>27.139999389648438</v>
      </c>
      <c r="E560" s="28">
        <v>27.229999542236328</v>
      </c>
      <c r="F560" s="28">
        <v>27.090000152587891</v>
      </c>
      <c r="G560" s="24">
        <v>27.100000381469727</v>
      </c>
      <c r="H560" s="13">
        <v>26.600000381469727</v>
      </c>
      <c r="I560" s="14">
        <v>26.75</v>
      </c>
      <c r="J560" s="14">
        <v>26.540000915527344</v>
      </c>
      <c r="K560" s="24">
        <v>26.719999313354492</v>
      </c>
      <c r="L560">
        <f t="shared" si="27"/>
        <v>1</v>
      </c>
      <c r="M560">
        <f>IF(AND(B560&gt;Summary!$E$17,B560&lt;Summary!$E$18),1,0)</f>
        <v>0</v>
      </c>
      <c r="N560">
        <f>IF(M560=1,oneday(G559,G560,K560,L560,Summary!$E$13/2,Data!N559,Data!O559,Summary!$E$15,Summary!$E$14,Summary!$E$16,1),0)</f>
        <v>0</v>
      </c>
      <c r="O560" s="31">
        <f>IF(M560=1,oneday(G559,G560,K560,L560,Summary!$E$13/2,Data!N559,Data!O559,Summary!$E$15,Summary!$E$14,Summary!$E$16,2),0)</f>
        <v>0</v>
      </c>
      <c r="P560" s="31">
        <f t="shared" si="26"/>
        <v>0</v>
      </c>
      <c r="Q560" s="31">
        <f>IF(M560=1,oneday(G559,G560,K560,L560,Summary!$E$13/2,Data!N559,Data!O559,Summary!$E$15,Summary!$E$14,Summary!$E$16,3),0)</f>
        <v>0</v>
      </c>
    </row>
    <row r="561" spans="1:17" x14ac:dyDescent="0.25">
      <c r="A561" s="32">
        <f>VLOOKUP(B561,'Expiration Dates'!$C$40:$J$272,8)</f>
        <v>31189</v>
      </c>
      <c r="B561" s="1">
        <v>31190</v>
      </c>
      <c r="C561">
        <f t="shared" si="25"/>
        <v>561</v>
      </c>
      <c r="D561" s="27">
        <v>27.030000686645508</v>
      </c>
      <c r="E561" s="28">
        <v>27.620000839233398</v>
      </c>
      <c r="F561" s="28">
        <v>26.979999542236328</v>
      </c>
      <c r="G561" s="24">
        <v>27.600000381469727</v>
      </c>
      <c r="H561" s="13">
        <v>26.670000076293945</v>
      </c>
      <c r="I561" s="14">
        <v>27.149999618530273</v>
      </c>
      <c r="J561" s="14">
        <v>26.600000381469727</v>
      </c>
      <c r="K561" s="24">
        <v>27.139999389648438</v>
      </c>
      <c r="L561">
        <f t="shared" si="27"/>
        <v>0</v>
      </c>
      <c r="M561">
        <f>IF(AND(B561&gt;Summary!$E$17,B561&lt;Summary!$E$18),1,0)</f>
        <v>0</v>
      </c>
      <c r="N561">
        <f>IF(M561=1,oneday(G560,G561,K561,L561,Summary!$E$13/2,Data!N560,Data!O560,Summary!$E$15,Summary!$E$14,Summary!$E$16,1),0)</f>
        <v>0</v>
      </c>
      <c r="O561" s="31">
        <f>IF(M561=1,oneday(G560,G561,K561,L561,Summary!$E$13/2,Data!N560,Data!O560,Summary!$E$15,Summary!$E$14,Summary!$E$16,2),0)</f>
        <v>0</v>
      </c>
      <c r="P561" s="31">
        <f t="shared" si="26"/>
        <v>0</v>
      </c>
      <c r="Q561" s="31">
        <f>IF(M561=1,oneday(G560,G561,K561,L561,Summary!$E$13/2,Data!N560,Data!O560,Summary!$E$15,Summary!$E$14,Summary!$E$16,3),0)</f>
        <v>0</v>
      </c>
    </row>
    <row r="562" spans="1:17" x14ac:dyDescent="0.25">
      <c r="A562" s="32">
        <f>VLOOKUP(B562,'Expiration Dates'!$C$40:$J$272,8)</f>
        <v>31189</v>
      </c>
      <c r="B562" s="1">
        <v>31191</v>
      </c>
      <c r="C562">
        <f t="shared" si="25"/>
        <v>562</v>
      </c>
      <c r="D562" s="27">
        <v>27.549999237060547</v>
      </c>
      <c r="E562" s="28">
        <v>27.709999084472656</v>
      </c>
      <c r="F562" s="28">
        <v>27.479999542236328</v>
      </c>
      <c r="G562" s="24">
        <v>27.700000762939453</v>
      </c>
      <c r="H562" s="13">
        <v>27.069999694824219</v>
      </c>
      <c r="I562" s="14">
        <v>27.350000381469727</v>
      </c>
      <c r="J562" s="14">
        <v>27.059999465942383</v>
      </c>
      <c r="K562" s="24">
        <v>27.329999923706055</v>
      </c>
      <c r="L562">
        <f t="shared" si="27"/>
        <v>0</v>
      </c>
      <c r="M562">
        <f>IF(AND(B562&gt;Summary!$E$17,B562&lt;Summary!$E$18),1,0)</f>
        <v>0</v>
      </c>
      <c r="N562">
        <f>IF(M562=1,oneday(G561,G562,K562,L562,Summary!$E$13/2,Data!N561,Data!O561,Summary!$E$15,Summary!$E$14,Summary!$E$16,1),0)</f>
        <v>0</v>
      </c>
      <c r="O562" s="31">
        <f>IF(M562=1,oneday(G561,G562,K562,L562,Summary!$E$13/2,Data!N561,Data!O561,Summary!$E$15,Summary!$E$14,Summary!$E$16,2),0)</f>
        <v>0</v>
      </c>
      <c r="P562" s="31">
        <f t="shared" si="26"/>
        <v>0</v>
      </c>
      <c r="Q562" s="31">
        <f>IF(M562=1,oneday(G561,G562,K562,L562,Summary!$E$13/2,Data!N561,Data!O561,Summary!$E$15,Summary!$E$14,Summary!$E$16,3),0)</f>
        <v>0</v>
      </c>
    </row>
    <row r="563" spans="1:17" x14ac:dyDescent="0.25">
      <c r="A563" s="32">
        <f>VLOOKUP(B563,'Expiration Dates'!$C$40:$J$272,8)</f>
        <v>31189</v>
      </c>
      <c r="B563" s="1">
        <v>31195</v>
      </c>
      <c r="C563">
        <f t="shared" si="25"/>
        <v>563</v>
      </c>
      <c r="D563" s="27">
        <v>27.549999237060547</v>
      </c>
      <c r="E563" s="28">
        <v>27.760000228881836</v>
      </c>
      <c r="F563" s="28">
        <v>27.510000228881836</v>
      </c>
      <c r="G563" s="24">
        <v>27.569999694824219</v>
      </c>
      <c r="H563" s="13">
        <v>27.120000839233398</v>
      </c>
      <c r="I563" s="14">
        <v>27.350000381469727</v>
      </c>
      <c r="J563" s="14">
        <v>27.110000610351563</v>
      </c>
      <c r="K563" s="24">
        <v>27.190000534057617</v>
      </c>
      <c r="L563">
        <f t="shared" si="27"/>
        <v>0</v>
      </c>
      <c r="M563">
        <f>IF(AND(B563&gt;Summary!$E$17,B563&lt;Summary!$E$18),1,0)</f>
        <v>0</v>
      </c>
      <c r="N563">
        <f>IF(M563=1,oneday(G562,G563,K563,L563,Summary!$E$13/2,Data!N562,Data!O562,Summary!$E$15,Summary!$E$14,Summary!$E$16,1),0)</f>
        <v>0</v>
      </c>
      <c r="O563" s="31">
        <f>IF(M563=1,oneday(G562,G563,K563,L563,Summary!$E$13/2,Data!N562,Data!O562,Summary!$E$15,Summary!$E$14,Summary!$E$16,2),0)</f>
        <v>0</v>
      </c>
      <c r="P563" s="31">
        <f t="shared" si="26"/>
        <v>0</v>
      </c>
      <c r="Q563" s="31">
        <f>IF(M563=1,oneday(G562,G563,K563,L563,Summary!$E$13/2,Data!N562,Data!O562,Summary!$E$15,Summary!$E$14,Summary!$E$16,3),0)</f>
        <v>0</v>
      </c>
    </row>
    <row r="564" spans="1:17" x14ac:dyDescent="0.25">
      <c r="A564" s="32">
        <f>VLOOKUP(B564,'Expiration Dates'!$C$40:$J$272,8)</f>
        <v>31189</v>
      </c>
      <c r="B564" s="1">
        <v>31196</v>
      </c>
      <c r="C564">
        <f t="shared" si="25"/>
        <v>564</v>
      </c>
      <c r="D564" s="27">
        <v>27.600000381469727</v>
      </c>
      <c r="E564" s="28">
        <v>27.739999771118164</v>
      </c>
      <c r="F564" s="28">
        <v>27.540000915527344</v>
      </c>
      <c r="G564" s="24">
        <v>27.639999389648438</v>
      </c>
      <c r="H564" s="13">
        <v>27.159999847412109</v>
      </c>
      <c r="I564" s="14">
        <v>27.280000686645508</v>
      </c>
      <c r="J564" s="14">
        <v>27.149999618530273</v>
      </c>
      <c r="K564" s="24">
        <v>27.219999313354492</v>
      </c>
      <c r="L564">
        <f t="shared" si="27"/>
        <v>0</v>
      </c>
      <c r="M564">
        <f>IF(AND(B564&gt;Summary!$E$17,B564&lt;Summary!$E$18),1,0)</f>
        <v>0</v>
      </c>
      <c r="N564">
        <f>IF(M564=1,oneday(G563,G564,K564,L564,Summary!$E$13/2,Data!N563,Data!O563,Summary!$E$15,Summary!$E$14,Summary!$E$16,1),0)</f>
        <v>0</v>
      </c>
      <c r="O564" s="31">
        <f>IF(M564=1,oneday(G563,G564,K564,L564,Summary!$E$13/2,Data!N563,Data!O563,Summary!$E$15,Summary!$E$14,Summary!$E$16,2),0)</f>
        <v>0</v>
      </c>
      <c r="P564" s="31">
        <f t="shared" si="26"/>
        <v>0</v>
      </c>
      <c r="Q564" s="31">
        <f>IF(M564=1,oneday(G563,G564,K564,L564,Summary!$E$13/2,Data!N563,Data!O563,Summary!$E$15,Summary!$E$14,Summary!$E$16,3),0)</f>
        <v>0</v>
      </c>
    </row>
    <row r="565" spans="1:17" x14ac:dyDescent="0.25">
      <c r="A565" s="32">
        <f>VLOOKUP(B565,'Expiration Dates'!$C$40:$J$272,8)</f>
        <v>31189</v>
      </c>
      <c r="B565" s="1">
        <v>31197</v>
      </c>
      <c r="C565">
        <f t="shared" si="25"/>
        <v>565</v>
      </c>
      <c r="D565" s="27">
        <v>27.75</v>
      </c>
      <c r="E565" s="28">
        <v>27.950000762939453</v>
      </c>
      <c r="F565" s="28">
        <v>27.549999237060547</v>
      </c>
      <c r="G565" s="24">
        <v>27.920000076293945</v>
      </c>
      <c r="H565" s="13">
        <v>27.350000381469727</v>
      </c>
      <c r="I565" s="14">
        <v>27.459999084472656</v>
      </c>
      <c r="J565" s="14">
        <v>27.100000381469727</v>
      </c>
      <c r="K565" s="24">
        <v>27.409999847412109</v>
      </c>
      <c r="L565">
        <f t="shared" si="27"/>
        <v>0</v>
      </c>
      <c r="M565">
        <f>IF(AND(B565&gt;Summary!$E$17,B565&lt;Summary!$E$18),1,0)</f>
        <v>0</v>
      </c>
      <c r="N565">
        <f>IF(M565=1,oneday(G564,G565,K565,L565,Summary!$E$13/2,Data!N564,Data!O564,Summary!$E$15,Summary!$E$14,Summary!$E$16,1),0)</f>
        <v>0</v>
      </c>
      <c r="O565" s="31">
        <f>IF(M565=1,oneday(G564,G565,K565,L565,Summary!$E$13/2,Data!N564,Data!O564,Summary!$E$15,Summary!$E$14,Summary!$E$16,2),0)</f>
        <v>0</v>
      </c>
      <c r="P565" s="31">
        <f t="shared" si="26"/>
        <v>0</v>
      </c>
      <c r="Q565" s="31">
        <f>IF(M565=1,oneday(G564,G565,K565,L565,Summary!$E$13/2,Data!N564,Data!O564,Summary!$E$15,Summary!$E$14,Summary!$E$16,3),0)</f>
        <v>0</v>
      </c>
    </row>
    <row r="566" spans="1:17" x14ac:dyDescent="0.25">
      <c r="A566" s="32">
        <f>VLOOKUP(B566,'Expiration Dates'!$C$40:$J$272,8)</f>
        <v>31189</v>
      </c>
      <c r="B566" s="1">
        <v>31198</v>
      </c>
      <c r="C566">
        <f t="shared" si="25"/>
        <v>566</v>
      </c>
      <c r="D566" s="27">
        <v>27.920000076293945</v>
      </c>
      <c r="E566" s="28">
        <v>27.989999771118164</v>
      </c>
      <c r="F566" s="28">
        <v>27.770000457763672</v>
      </c>
      <c r="G566" s="24">
        <v>27.840000152587891</v>
      </c>
      <c r="H566" s="13">
        <v>27.450000762939453</v>
      </c>
      <c r="I566" s="14">
        <v>27.5</v>
      </c>
      <c r="J566" s="14">
        <v>27.260000228881836</v>
      </c>
      <c r="K566" s="24">
        <v>27.430000305175781</v>
      </c>
      <c r="L566">
        <f t="shared" si="27"/>
        <v>0</v>
      </c>
      <c r="M566">
        <f>IF(AND(B566&gt;Summary!$E$17,B566&lt;Summary!$E$18),1,0)</f>
        <v>0</v>
      </c>
      <c r="N566">
        <f>IF(M566=1,oneday(G565,G566,K566,L566,Summary!$E$13/2,Data!N565,Data!O565,Summary!$E$15,Summary!$E$14,Summary!$E$16,1),0)</f>
        <v>0</v>
      </c>
      <c r="O566" s="31">
        <f>IF(M566=1,oneday(G565,G566,K566,L566,Summary!$E$13/2,Data!N565,Data!O565,Summary!$E$15,Summary!$E$14,Summary!$E$16,2),0)</f>
        <v>0</v>
      </c>
      <c r="P566" s="31">
        <f t="shared" si="26"/>
        <v>0</v>
      </c>
      <c r="Q566" s="31">
        <f>IF(M566=1,oneday(G565,G566,K566,L566,Summary!$E$13/2,Data!N565,Data!O565,Summary!$E$15,Summary!$E$14,Summary!$E$16,3),0)</f>
        <v>0</v>
      </c>
    </row>
    <row r="567" spans="1:17" x14ac:dyDescent="0.25">
      <c r="A567" s="32">
        <f>VLOOKUP(B567,'Expiration Dates'!$C$40:$J$272,8)</f>
        <v>31217</v>
      </c>
      <c r="B567" s="1">
        <v>31201</v>
      </c>
      <c r="C567">
        <f t="shared" si="25"/>
        <v>567</v>
      </c>
      <c r="D567" s="27">
        <v>27.600000381469727</v>
      </c>
      <c r="E567" s="28">
        <v>27.639999389648438</v>
      </c>
      <c r="F567" s="28">
        <v>27.350000381469727</v>
      </c>
      <c r="G567" s="24">
        <v>27.479999542236328</v>
      </c>
      <c r="H567" s="13">
        <v>27.200000762939453</v>
      </c>
      <c r="I567" s="14">
        <v>27.229999542236328</v>
      </c>
      <c r="J567" s="14">
        <v>26.819999694824219</v>
      </c>
      <c r="K567" s="24">
        <v>26.930000305175781</v>
      </c>
      <c r="L567">
        <f t="shared" si="27"/>
        <v>0</v>
      </c>
      <c r="M567">
        <f>IF(AND(B567&gt;Summary!$E$17,B567&lt;Summary!$E$18),1,0)</f>
        <v>0</v>
      </c>
      <c r="N567">
        <f>IF(M567=1,oneday(G566,G567,K567,L567,Summary!$E$13/2,Data!N566,Data!O566,Summary!$E$15,Summary!$E$14,Summary!$E$16,1),0)</f>
        <v>0</v>
      </c>
      <c r="O567" s="31">
        <f>IF(M567=1,oneday(G566,G567,K567,L567,Summary!$E$13/2,Data!N566,Data!O566,Summary!$E$15,Summary!$E$14,Summary!$E$16,2),0)</f>
        <v>0</v>
      </c>
      <c r="P567" s="31">
        <f t="shared" si="26"/>
        <v>0</v>
      </c>
      <c r="Q567" s="31">
        <f>IF(M567=1,oneday(G566,G567,K567,L567,Summary!$E$13/2,Data!N566,Data!O566,Summary!$E$15,Summary!$E$14,Summary!$E$16,3),0)</f>
        <v>0</v>
      </c>
    </row>
    <row r="568" spans="1:17" x14ac:dyDescent="0.25">
      <c r="A568" s="32">
        <f>VLOOKUP(B568,'Expiration Dates'!$C$40:$J$272,8)</f>
        <v>31217</v>
      </c>
      <c r="B568" s="1">
        <v>31202</v>
      </c>
      <c r="C568">
        <f t="shared" si="25"/>
        <v>568</v>
      </c>
      <c r="D568" s="27">
        <v>27.299999237060547</v>
      </c>
      <c r="E568" s="28">
        <v>27.5</v>
      </c>
      <c r="F568" s="28">
        <v>27.299999237060547</v>
      </c>
      <c r="G568" s="24">
        <v>27.469999313354492</v>
      </c>
      <c r="H568" s="13">
        <v>26.809999465942383</v>
      </c>
      <c r="I568" s="14">
        <v>26.899999618530273</v>
      </c>
      <c r="J568" s="14">
        <v>26.75</v>
      </c>
      <c r="K568" s="24">
        <v>26.840000152587891</v>
      </c>
      <c r="L568">
        <f t="shared" si="27"/>
        <v>0</v>
      </c>
      <c r="M568">
        <f>IF(AND(B568&gt;Summary!$E$17,B568&lt;Summary!$E$18),1,0)</f>
        <v>0</v>
      </c>
      <c r="N568">
        <f>IF(M568=1,oneday(G567,G568,K568,L568,Summary!$E$13/2,Data!N567,Data!O567,Summary!$E$15,Summary!$E$14,Summary!$E$16,1),0)</f>
        <v>0</v>
      </c>
      <c r="O568" s="31">
        <f>IF(M568=1,oneday(G567,G568,K568,L568,Summary!$E$13/2,Data!N567,Data!O567,Summary!$E$15,Summary!$E$14,Summary!$E$16,2),0)</f>
        <v>0</v>
      </c>
      <c r="P568" s="31">
        <f t="shared" si="26"/>
        <v>0</v>
      </c>
      <c r="Q568" s="31">
        <f>IF(M568=1,oneday(G567,G568,K568,L568,Summary!$E$13/2,Data!N567,Data!O567,Summary!$E$15,Summary!$E$14,Summary!$E$16,3),0)</f>
        <v>0</v>
      </c>
    </row>
    <row r="569" spans="1:17" x14ac:dyDescent="0.25">
      <c r="A569" s="32">
        <f>VLOOKUP(B569,'Expiration Dates'!$C$40:$J$272,8)</f>
        <v>31217</v>
      </c>
      <c r="B569" s="1">
        <v>31203</v>
      </c>
      <c r="C569">
        <f t="shared" si="25"/>
        <v>569</v>
      </c>
      <c r="D569" s="27">
        <v>27.399999618530273</v>
      </c>
      <c r="E569" s="28">
        <v>27.440000534057617</v>
      </c>
      <c r="F569" s="28">
        <v>26.979999542236328</v>
      </c>
      <c r="G569" s="24">
        <v>27.020000457763672</v>
      </c>
      <c r="H569" s="13">
        <v>26.729999542236328</v>
      </c>
      <c r="I569" s="14">
        <v>26.799999237060547</v>
      </c>
      <c r="J569" s="14">
        <v>26.079999923706055</v>
      </c>
      <c r="K569" s="24">
        <v>26.129999160766602</v>
      </c>
      <c r="L569">
        <f t="shared" si="27"/>
        <v>0</v>
      </c>
      <c r="M569">
        <f>IF(AND(B569&gt;Summary!$E$17,B569&lt;Summary!$E$18),1,0)</f>
        <v>0</v>
      </c>
      <c r="N569">
        <f>IF(M569=1,oneday(G568,G569,K569,L569,Summary!$E$13/2,Data!N568,Data!O568,Summary!$E$15,Summary!$E$14,Summary!$E$16,1),0)</f>
        <v>0</v>
      </c>
      <c r="O569" s="31">
        <f>IF(M569=1,oneday(G568,G569,K569,L569,Summary!$E$13/2,Data!N568,Data!O568,Summary!$E$15,Summary!$E$14,Summary!$E$16,2),0)</f>
        <v>0</v>
      </c>
      <c r="P569" s="31">
        <f t="shared" si="26"/>
        <v>0</v>
      </c>
      <c r="Q569" s="31">
        <f>IF(M569=1,oneday(G568,G569,K569,L569,Summary!$E$13/2,Data!N568,Data!O568,Summary!$E$15,Summary!$E$14,Summary!$E$16,3),0)</f>
        <v>0</v>
      </c>
    </row>
    <row r="570" spans="1:17" x14ac:dyDescent="0.25">
      <c r="A570" s="32">
        <f>VLOOKUP(B570,'Expiration Dates'!$C$40:$J$272,8)</f>
        <v>31217</v>
      </c>
      <c r="B570" s="1">
        <v>31204</v>
      </c>
      <c r="C570">
        <f t="shared" si="25"/>
        <v>570</v>
      </c>
      <c r="D570" s="27">
        <v>27.100000381469727</v>
      </c>
      <c r="E570" s="28">
        <v>27.180000305175781</v>
      </c>
      <c r="F570" s="28">
        <v>26.860000610351563</v>
      </c>
      <c r="G570" s="24">
        <v>27.079999923706055</v>
      </c>
      <c r="H570" s="13">
        <v>26.200000762939453</v>
      </c>
      <c r="I570" s="14">
        <v>26.379999160766602</v>
      </c>
      <c r="J570" s="14">
        <v>26.020000457763672</v>
      </c>
      <c r="K570" s="24">
        <v>26.299999237060547</v>
      </c>
      <c r="L570">
        <f t="shared" si="27"/>
        <v>0</v>
      </c>
      <c r="M570">
        <f>IF(AND(B570&gt;Summary!$E$17,B570&lt;Summary!$E$18),1,0)</f>
        <v>0</v>
      </c>
      <c r="N570">
        <f>IF(M570=1,oneday(G569,G570,K570,L570,Summary!$E$13/2,Data!N569,Data!O569,Summary!$E$15,Summary!$E$14,Summary!$E$16,1),0)</f>
        <v>0</v>
      </c>
      <c r="O570" s="31">
        <f>IF(M570=1,oneday(G569,G570,K570,L570,Summary!$E$13/2,Data!N569,Data!O569,Summary!$E$15,Summary!$E$14,Summary!$E$16,2),0)</f>
        <v>0</v>
      </c>
      <c r="P570" s="31">
        <f t="shared" si="26"/>
        <v>0</v>
      </c>
      <c r="Q570" s="31">
        <f>IF(M570=1,oneday(G569,G570,K570,L570,Summary!$E$13/2,Data!N569,Data!O569,Summary!$E$15,Summary!$E$14,Summary!$E$16,3),0)</f>
        <v>0</v>
      </c>
    </row>
    <row r="571" spans="1:17" x14ac:dyDescent="0.25">
      <c r="A571" s="32">
        <f>VLOOKUP(B571,'Expiration Dates'!$C$40:$J$272,8)</f>
        <v>31217</v>
      </c>
      <c r="B571" s="1">
        <v>31205</v>
      </c>
      <c r="C571">
        <f t="shared" si="25"/>
        <v>571</v>
      </c>
      <c r="D571" s="27">
        <v>26.950000762939453</v>
      </c>
      <c r="E571" s="28">
        <v>27.149999618530273</v>
      </c>
      <c r="F571" s="28">
        <v>26.850000381469727</v>
      </c>
      <c r="G571" s="24">
        <v>26.920000076293945</v>
      </c>
      <c r="H571" s="13">
        <v>26.159999847412109</v>
      </c>
      <c r="I571" s="14">
        <v>26.319999694824219</v>
      </c>
      <c r="J571" s="14">
        <v>26.040000915527344</v>
      </c>
      <c r="K571" s="24">
        <v>26.149999618530273</v>
      </c>
      <c r="L571">
        <f t="shared" si="27"/>
        <v>0</v>
      </c>
      <c r="M571">
        <f>IF(AND(B571&gt;Summary!$E$17,B571&lt;Summary!$E$18),1,0)</f>
        <v>0</v>
      </c>
      <c r="N571">
        <f>IF(M571=1,oneday(G570,G571,K571,L571,Summary!$E$13/2,Data!N570,Data!O570,Summary!$E$15,Summary!$E$14,Summary!$E$16,1),0)</f>
        <v>0</v>
      </c>
      <c r="O571" s="31">
        <f>IF(M571=1,oneday(G570,G571,K571,L571,Summary!$E$13/2,Data!N570,Data!O570,Summary!$E$15,Summary!$E$14,Summary!$E$16,2),0)</f>
        <v>0</v>
      </c>
      <c r="P571" s="31">
        <f t="shared" si="26"/>
        <v>0</v>
      </c>
      <c r="Q571" s="31">
        <f>IF(M571=1,oneday(G570,G571,K571,L571,Summary!$E$13/2,Data!N570,Data!O570,Summary!$E$15,Summary!$E$14,Summary!$E$16,3),0)</f>
        <v>0</v>
      </c>
    </row>
    <row r="572" spans="1:17" x14ac:dyDescent="0.25">
      <c r="A572" s="32">
        <f>VLOOKUP(B572,'Expiration Dates'!$C$40:$J$272,8)</f>
        <v>31217</v>
      </c>
      <c r="B572" s="1">
        <v>31208</v>
      </c>
      <c r="C572">
        <f t="shared" si="25"/>
        <v>572</v>
      </c>
      <c r="D572" s="27">
        <v>26.819999694824219</v>
      </c>
      <c r="E572" s="28">
        <v>26.899999618530273</v>
      </c>
      <c r="F572" s="28">
        <v>26.700000762939453</v>
      </c>
      <c r="G572" s="24">
        <v>26.809999465942383</v>
      </c>
      <c r="H572" s="13">
        <v>26.059999465942383</v>
      </c>
      <c r="I572" s="14">
        <v>26.149999618530273</v>
      </c>
      <c r="J572" s="14">
        <v>25.850000381469727</v>
      </c>
      <c r="K572" s="24">
        <v>25.959999084472656</v>
      </c>
      <c r="L572">
        <f t="shared" si="27"/>
        <v>0</v>
      </c>
      <c r="M572">
        <f>IF(AND(B572&gt;Summary!$E$17,B572&lt;Summary!$E$18),1,0)</f>
        <v>0</v>
      </c>
      <c r="N572">
        <f>IF(M572=1,oneday(G571,G572,K572,L572,Summary!$E$13/2,Data!N571,Data!O571,Summary!$E$15,Summary!$E$14,Summary!$E$16,1),0)</f>
        <v>0</v>
      </c>
      <c r="O572" s="31">
        <f>IF(M572=1,oneday(G571,G572,K572,L572,Summary!$E$13/2,Data!N571,Data!O571,Summary!$E$15,Summary!$E$14,Summary!$E$16,2),0)</f>
        <v>0</v>
      </c>
      <c r="P572" s="31">
        <f t="shared" si="26"/>
        <v>0</v>
      </c>
      <c r="Q572" s="31">
        <f>IF(M572=1,oneday(G571,G572,K572,L572,Summary!$E$13/2,Data!N571,Data!O571,Summary!$E$15,Summary!$E$14,Summary!$E$16,3),0)</f>
        <v>0</v>
      </c>
    </row>
    <row r="573" spans="1:17" x14ac:dyDescent="0.25">
      <c r="A573" s="32">
        <f>VLOOKUP(B573,'Expiration Dates'!$C$40:$J$272,8)</f>
        <v>31217</v>
      </c>
      <c r="B573" s="1">
        <v>31209</v>
      </c>
      <c r="C573">
        <f t="shared" si="25"/>
        <v>573</v>
      </c>
      <c r="D573" s="27">
        <v>27</v>
      </c>
      <c r="E573" s="28">
        <v>27.100000381469727</v>
      </c>
      <c r="F573" s="28">
        <v>26.870000839233398</v>
      </c>
      <c r="G573" s="24">
        <v>26.950000762939453</v>
      </c>
      <c r="H573" s="13">
        <v>26.100000381469727</v>
      </c>
      <c r="I573" s="14">
        <v>26.25</v>
      </c>
      <c r="J573" s="14">
        <v>26.030000686645508</v>
      </c>
      <c r="K573" s="24">
        <v>26.090000152587891</v>
      </c>
      <c r="L573">
        <f t="shared" si="27"/>
        <v>0</v>
      </c>
      <c r="M573">
        <f>IF(AND(B573&gt;Summary!$E$17,B573&lt;Summary!$E$18),1,0)</f>
        <v>0</v>
      </c>
      <c r="N573">
        <f>IF(M573=1,oneday(G572,G573,K573,L573,Summary!$E$13/2,Data!N572,Data!O572,Summary!$E$15,Summary!$E$14,Summary!$E$16,1),0)</f>
        <v>0</v>
      </c>
      <c r="O573" s="31">
        <f>IF(M573=1,oneday(G572,G573,K573,L573,Summary!$E$13/2,Data!N572,Data!O572,Summary!$E$15,Summary!$E$14,Summary!$E$16,2),0)</f>
        <v>0</v>
      </c>
      <c r="P573" s="31">
        <f t="shared" si="26"/>
        <v>0</v>
      </c>
      <c r="Q573" s="31">
        <f>IF(M573=1,oneday(G572,G573,K573,L573,Summary!$E$13/2,Data!N572,Data!O572,Summary!$E$15,Summary!$E$14,Summary!$E$16,3),0)</f>
        <v>0</v>
      </c>
    </row>
    <row r="574" spans="1:17" x14ac:dyDescent="0.25">
      <c r="A574" s="32">
        <f>VLOOKUP(B574,'Expiration Dates'!$C$40:$J$272,8)</f>
        <v>31217</v>
      </c>
      <c r="B574" s="1">
        <v>31210</v>
      </c>
      <c r="C574">
        <f t="shared" si="25"/>
        <v>574</v>
      </c>
      <c r="D574" s="27">
        <v>26.870000839233398</v>
      </c>
      <c r="E574" s="28">
        <v>27.040000915527344</v>
      </c>
      <c r="F574" s="28">
        <v>26.829999923706055</v>
      </c>
      <c r="G574" s="24">
        <v>27.010000228881836</v>
      </c>
      <c r="H574" s="13">
        <v>25.950000762939453</v>
      </c>
      <c r="I574" s="14">
        <v>26.229999542236328</v>
      </c>
      <c r="J574" s="14">
        <v>25.950000762939453</v>
      </c>
      <c r="K574" s="24">
        <v>26.170000076293945</v>
      </c>
      <c r="L574">
        <f t="shared" si="27"/>
        <v>0</v>
      </c>
      <c r="M574">
        <f>IF(AND(B574&gt;Summary!$E$17,B574&lt;Summary!$E$18),1,0)</f>
        <v>0</v>
      </c>
      <c r="N574">
        <f>IF(M574=1,oneday(G573,G574,K574,L574,Summary!$E$13/2,Data!N573,Data!O573,Summary!$E$15,Summary!$E$14,Summary!$E$16,1),0)</f>
        <v>0</v>
      </c>
      <c r="O574" s="31">
        <f>IF(M574=1,oneday(G573,G574,K574,L574,Summary!$E$13/2,Data!N573,Data!O573,Summary!$E$15,Summary!$E$14,Summary!$E$16,2),0)</f>
        <v>0</v>
      </c>
      <c r="P574" s="31">
        <f t="shared" si="26"/>
        <v>0</v>
      </c>
      <c r="Q574" s="31">
        <f>IF(M574=1,oneday(G573,G574,K574,L574,Summary!$E$13/2,Data!N573,Data!O573,Summary!$E$15,Summary!$E$14,Summary!$E$16,3),0)</f>
        <v>0</v>
      </c>
    </row>
    <row r="575" spans="1:17" x14ac:dyDescent="0.25">
      <c r="A575" s="32">
        <f>VLOOKUP(B575,'Expiration Dates'!$C$40:$J$272,8)</f>
        <v>31217</v>
      </c>
      <c r="B575" s="1">
        <v>31211</v>
      </c>
      <c r="C575">
        <f t="shared" si="25"/>
        <v>575</v>
      </c>
      <c r="D575" s="27">
        <v>27.200000762939453</v>
      </c>
      <c r="E575" s="28">
        <v>27.420000076293945</v>
      </c>
      <c r="F575" s="28">
        <v>27.149999618530273</v>
      </c>
      <c r="G575" s="24">
        <v>27.409999847412109</v>
      </c>
      <c r="H575" s="13">
        <v>26.299999237060547</v>
      </c>
      <c r="I575" s="14">
        <v>26.530000686645508</v>
      </c>
      <c r="J575" s="14">
        <v>26.290000915527344</v>
      </c>
      <c r="K575" s="24">
        <v>26.510000228881836</v>
      </c>
      <c r="L575">
        <f t="shared" si="27"/>
        <v>0</v>
      </c>
      <c r="M575">
        <f>IF(AND(B575&gt;Summary!$E$17,B575&lt;Summary!$E$18),1,0)</f>
        <v>0</v>
      </c>
      <c r="N575">
        <f>IF(M575=1,oneday(G574,G575,K575,L575,Summary!$E$13/2,Data!N574,Data!O574,Summary!$E$15,Summary!$E$14,Summary!$E$16,1),0)</f>
        <v>0</v>
      </c>
      <c r="O575" s="31">
        <f>IF(M575=1,oneday(G574,G575,K575,L575,Summary!$E$13/2,Data!N574,Data!O574,Summary!$E$15,Summary!$E$14,Summary!$E$16,2),0)</f>
        <v>0</v>
      </c>
      <c r="P575" s="31">
        <f t="shared" si="26"/>
        <v>0</v>
      </c>
      <c r="Q575" s="31">
        <f>IF(M575=1,oneday(G574,G575,K575,L575,Summary!$E$13/2,Data!N574,Data!O574,Summary!$E$15,Summary!$E$14,Summary!$E$16,3),0)</f>
        <v>0</v>
      </c>
    </row>
    <row r="576" spans="1:17" x14ac:dyDescent="0.25">
      <c r="A576" s="32">
        <f>VLOOKUP(B576,'Expiration Dates'!$C$40:$J$272,8)</f>
        <v>31217</v>
      </c>
      <c r="B576" s="1">
        <v>31212</v>
      </c>
      <c r="C576">
        <f t="shared" si="25"/>
        <v>576</v>
      </c>
      <c r="D576" s="27">
        <v>27.479999542236328</v>
      </c>
      <c r="E576" s="28">
        <v>27.479999542236328</v>
      </c>
      <c r="F576" s="28">
        <v>27.200000762939453</v>
      </c>
      <c r="G576" s="24">
        <v>27.290000915527344</v>
      </c>
      <c r="H576" s="13">
        <v>26.559999465942383</v>
      </c>
      <c r="I576" s="14">
        <v>26.600000381469727</v>
      </c>
      <c r="J576" s="14">
        <v>26.180000305175781</v>
      </c>
      <c r="K576" s="24">
        <v>26.290000915527344</v>
      </c>
      <c r="L576">
        <f t="shared" si="27"/>
        <v>0</v>
      </c>
      <c r="M576">
        <f>IF(AND(B576&gt;Summary!$E$17,B576&lt;Summary!$E$18),1,0)</f>
        <v>0</v>
      </c>
      <c r="N576">
        <f>IF(M576=1,oneday(G575,G576,K576,L576,Summary!$E$13/2,Data!N575,Data!O575,Summary!$E$15,Summary!$E$14,Summary!$E$16,1),0)</f>
        <v>0</v>
      </c>
      <c r="O576" s="31">
        <f>IF(M576=1,oneday(G575,G576,K576,L576,Summary!$E$13/2,Data!N575,Data!O575,Summary!$E$15,Summary!$E$14,Summary!$E$16,2),0)</f>
        <v>0</v>
      </c>
      <c r="P576" s="31">
        <f t="shared" si="26"/>
        <v>0</v>
      </c>
      <c r="Q576" s="31">
        <f>IF(M576=1,oneday(G575,G576,K576,L576,Summary!$E$13/2,Data!N575,Data!O575,Summary!$E$15,Summary!$E$14,Summary!$E$16,3),0)</f>
        <v>0</v>
      </c>
    </row>
    <row r="577" spans="1:17" x14ac:dyDescent="0.25">
      <c r="A577" s="32">
        <f>VLOOKUP(B577,'Expiration Dates'!$C$40:$J$272,8)</f>
        <v>31217</v>
      </c>
      <c r="B577" s="1">
        <v>31215</v>
      </c>
      <c r="C577">
        <f t="shared" si="25"/>
        <v>577</v>
      </c>
      <c r="D577" s="27">
        <v>27.100000381469727</v>
      </c>
      <c r="E577" s="28">
        <v>27.25</v>
      </c>
      <c r="F577" s="28">
        <v>27.040000915527344</v>
      </c>
      <c r="G577" s="24">
        <v>27.229999542236328</v>
      </c>
      <c r="H577" s="13">
        <v>26.120000839233398</v>
      </c>
      <c r="I577" s="14">
        <v>26.229999542236328</v>
      </c>
      <c r="J577" s="14">
        <v>26.020000457763672</v>
      </c>
      <c r="K577" s="24">
        <v>26.219999313354492</v>
      </c>
      <c r="L577">
        <f t="shared" si="27"/>
        <v>0</v>
      </c>
      <c r="M577">
        <f>IF(AND(B577&gt;Summary!$E$17,B577&lt;Summary!$E$18),1,0)</f>
        <v>0</v>
      </c>
      <c r="N577">
        <f>IF(M577=1,oneday(G576,G577,K577,L577,Summary!$E$13/2,Data!N576,Data!O576,Summary!$E$15,Summary!$E$14,Summary!$E$16,1),0)</f>
        <v>0</v>
      </c>
      <c r="O577" s="31">
        <f>IF(M577=1,oneday(G576,G577,K577,L577,Summary!$E$13/2,Data!N576,Data!O576,Summary!$E$15,Summary!$E$14,Summary!$E$16,2),0)</f>
        <v>0</v>
      </c>
      <c r="P577" s="31">
        <f t="shared" si="26"/>
        <v>0</v>
      </c>
      <c r="Q577" s="31">
        <f>IF(M577=1,oneday(G576,G577,K577,L577,Summary!$E$13/2,Data!N576,Data!O576,Summary!$E$15,Summary!$E$14,Summary!$E$16,3),0)</f>
        <v>0</v>
      </c>
    </row>
    <row r="578" spans="1:17" x14ac:dyDescent="0.25">
      <c r="A578" s="32">
        <f>VLOOKUP(B578,'Expiration Dates'!$C$40:$J$272,8)</f>
        <v>31217</v>
      </c>
      <c r="B578" s="1">
        <v>31216</v>
      </c>
      <c r="C578">
        <f t="shared" si="25"/>
        <v>578</v>
      </c>
      <c r="D578" s="27">
        <v>27.379999160766602</v>
      </c>
      <c r="E578" s="28">
        <v>27.399999618530273</v>
      </c>
      <c r="F578" s="28">
        <v>27.200000762939453</v>
      </c>
      <c r="G578" s="24">
        <v>27.219999313354492</v>
      </c>
      <c r="H578" s="13">
        <v>26.350000381469727</v>
      </c>
      <c r="I578" s="14">
        <v>26.489999771118164</v>
      </c>
      <c r="J578" s="14">
        <v>26.280000686645508</v>
      </c>
      <c r="K578" s="24">
        <v>26.290000915527344</v>
      </c>
      <c r="L578">
        <f t="shared" si="27"/>
        <v>0</v>
      </c>
      <c r="M578">
        <f>IF(AND(B578&gt;Summary!$E$17,B578&lt;Summary!$E$18),1,0)</f>
        <v>0</v>
      </c>
      <c r="N578">
        <f>IF(M578=1,oneday(G577,G578,K578,L578,Summary!$E$13/2,Data!N577,Data!O577,Summary!$E$15,Summary!$E$14,Summary!$E$16,1),0)</f>
        <v>0</v>
      </c>
      <c r="O578" s="31">
        <f>IF(M578=1,oneday(G577,G578,K578,L578,Summary!$E$13/2,Data!N577,Data!O577,Summary!$E$15,Summary!$E$14,Summary!$E$16,2),0)</f>
        <v>0</v>
      </c>
      <c r="P578" s="31">
        <f t="shared" si="26"/>
        <v>0</v>
      </c>
      <c r="Q578" s="31">
        <f>IF(M578=1,oneday(G577,G578,K578,L578,Summary!$E$13/2,Data!N577,Data!O577,Summary!$E$15,Summary!$E$14,Summary!$E$16,3),0)</f>
        <v>0</v>
      </c>
    </row>
    <row r="579" spans="1:17" x14ac:dyDescent="0.25">
      <c r="A579" s="32">
        <f>VLOOKUP(B579,'Expiration Dates'!$C$40:$J$272,8)</f>
        <v>31217</v>
      </c>
      <c r="B579" s="1">
        <v>31217</v>
      </c>
      <c r="C579">
        <f t="shared" si="25"/>
        <v>579</v>
      </c>
      <c r="D579" s="27">
        <v>27.350000381469727</v>
      </c>
      <c r="E579" s="28">
        <v>27.399999618530273</v>
      </c>
      <c r="F579" s="28">
        <v>27.149999618530273</v>
      </c>
      <c r="G579" s="24">
        <v>27.299999237060547</v>
      </c>
      <c r="H579" s="13">
        <v>26.399999618530273</v>
      </c>
      <c r="I579" s="14">
        <v>26.670000076293945</v>
      </c>
      <c r="J579" s="14">
        <v>26.25</v>
      </c>
      <c r="K579" s="24">
        <v>26.579999923706055</v>
      </c>
      <c r="L579">
        <f t="shared" si="27"/>
        <v>1</v>
      </c>
      <c r="M579">
        <f>IF(AND(B579&gt;Summary!$E$17,B579&lt;Summary!$E$18),1,0)</f>
        <v>0</v>
      </c>
      <c r="N579">
        <f>IF(M579=1,oneday(G578,G579,K579,L579,Summary!$E$13/2,Data!N578,Data!O578,Summary!$E$15,Summary!$E$14,Summary!$E$16,1),0)</f>
        <v>0</v>
      </c>
      <c r="O579" s="31">
        <f>IF(M579=1,oneday(G578,G579,K579,L579,Summary!$E$13/2,Data!N578,Data!O578,Summary!$E$15,Summary!$E$14,Summary!$E$16,2),0)</f>
        <v>0</v>
      </c>
      <c r="P579" s="31">
        <f t="shared" si="26"/>
        <v>0</v>
      </c>
      <c r="Q579" s="31">
        <f>IF(M579=1,oneday(G578,G579,K579,L579,Summary!$E$13/2,Data!N578,Data!O578,Summary!$E$15,Summary!$E$14,Summary!$E$16,3),0)</f>
        <v>0</v>
      </c>
    </row>
    <row r="580" spans="1:17" x14ac:dyDescent="0.25">
      <c r="A580" s="32">
        <f>VLOOKUP(B580,'Expiration Dates'!$C$40:$J$272,8)</f>
        <v>31217</v>
      </c>
      <c r="B580" s="1">
        <v>31218</v>
      </c>
      <c r="C580">
        <f t="shared" si="25"/>
        <v>580</v>
      </c>
      <c r="D580" s="27">
        <v>27.399999618530273</v>
      </c>
      <c r="E580" s="28">
        <v>27.399999618530273</v>
      </c>
      <c r="F580" s="28">
        <v>27.100000381469727</v>
      </c>
      <c r="G580" s="24">
        <v>27.200000762939453</v>
      </c>
      <c r="H580" s="13">
        <v>26.579999923706055</v>
      </c>
      <c r="I580" s="14">
        <v>26.719999313354492</v>
      </c>
      <c r="J580" s="14">
        <v>26.469999313354492</v>
      </c>
      <c r="K580" s="24">
        <v>26.579999923706055</v>
      </c>
      <c r="L580">
        <f t="shared" si="27"/>
        <v>0</v>
      </c>
      <c r="M580">
        <f>IF(AND(B580&gt;Summary!$E$17,B580&lt;Summary!$E$18),1,0)</f>
        <v>0</v>
      </c>
      <c r="N580">
        <f>IF(M580=1,oneday(G579,G580,K580,L580,Summary!$E$13/2,Data!N579,Data!O579,Summary!$E$15,Summary!$E$14,Summary!$E$16,1),0)</f>
        <v>0</v>
      </c>
      <c r="O580" s="31">
        <f>IF(M580=1,oneday(G579,G580,K580,L580,Summary!$E$13/2,Data!N579,Data!O579,Summary!$E$15,Summary!$E$14,Summary!$E$16,2),0)</f>
        <v>0</v>
      </c>
      <c r="P580" s="31">
        <f t="shared" si="26"/>
        <v>0</v>
      </c>
      <c r="Q580" s="31">
        <f>IF(M580=1,oneday(G579,G580,K580,L580,Summary!$E$13/2,Data!N579,Data!O579,Summary!$E$15,Summary!$E$14,Summary!$E$16,3),0)</f>
        <v>0</v>
      </c>
    </row>
    <row r="581" spans="1:17" x14ac:dyDescent="0.25">
      <c r="A581" s="32">
        <f>VLOOKUP(B581,'Expiration Dates'!$C$40:$J$272,8)</f>
        <v>31217</v>
      </c>
      <c r="B581" s="1">
        <v>31219</v>
      </c>
      <c r="C581">
        <f t="shared" si="25"/>
        <v>581</v>
      </c>
      <c r="D581" s="27">
        <v>26.639999389648438</v>
      </c>
      <c r="E581" s="28">
        <v>26.969999313354492</v>
      </c>
      <c r="F581" s="28">
        <v>26.639999389648438</v>
      </c>
      <c r="G581" s="24">
        <v>26.920000076293945</v>
      </c>
      <c r="H581" s="13">
        <v>26.090000152587891</v>
      </c>
      <c r="I581" s="14">
        <v>26.350000381469727</v>
      </c>
      <c r="J581" s="14">
        <v>26.090000152587891</v>
      </c>
      <c r="K581" s="24">
        <v>26.260000228881836</v>
      </c>
      <c r="L581">
        <f t="shared" si="27"/>
        <v>0</v>
      </c>
      <c r="M581">
        <f>IF(AND(B581&gt;Summary!$E$17,B581&lt;Summary!$E$18),1,0)</f>
        <v>0</v>
      </c>
      <c r="N581">
        <f>IF(M581=1,oneday(G580,G581,K581,L581,Summary!$E$13/2,Data!N580,Data!O580,Summary!$E$15,Summary!$E$14,Summary!$E$16,1),0)</f>
        <v>0</v>
      </c>
      <c r="O581" s="31">
        <f>IF(M581=1,oneday(G580,G581,K581,L581,Summary!$E$13/2,Data!N580,Data!O580,Summary!$E$15,Summary!$E$14,Summary!$E$16,2),0)</f>
        <v>0</v>
      </c>
      <c r="P581" s="31">
        <f t="shared" si="26"/>
        <v>0</v>
      </c>
      <c r="Q581" s="31">
        <f>IF(M581=1,oneday(G580,G581,K581,L581,Summary!$E$13/2,Data!N580,Data!O580,Summary!$E$15,Summary!$E$14,Summary!$E$16,3),0)</f>
        <v>0</v>
      </c>
    </row>
    <row r="582" spans="1:17" x14ac:dyDescent="0.25">
      <c r="A582" s="32">
        <f>VLOOKUP(B582,'Expiration Dates'!$C$40:$J$272,8)</f>
        <v>31217</v>
      </c>
      <c r="B582" s="1">
        <v>31222</v>
      </c>
      <c r="C582">
        <f t="shared" si="25"/>
        <v>582</v>
      </c>
      <c r="D582" s="27">
        <v>26.809999465942383</v>
      </c>
      <c r="E582" s="28">
        <v>27.030000686645508</v>
      </c>
      <c r="F582" s="28">
        <v>26.770000457763672</v>
      </c>
      <c r="G582" s="24">
        <v>26.889999389648438</v>
      </c>
      <c r="H582" s="13">
        <v>26.159999847412109</v>
      </c>
      <c r="I582" s="14">
        <v>26.420000076293945</v>
      </c>
      <c r="J582" s="14">
        <v>26.159999847412109</v>
      </c>
      <c r="K582" s="24">
        <v>26.290000915527344</v>
      </c>
      <c r="L582">
        <f t="shared" si="27"/>
        <v>0</v>
      </c>
      <c r="M582">
        <f>IF(AND(B582&gt;Summary!$E$17,B582&lt;Summary!$E$18),1,0)</f>
        <v>0</v>
      </c>
      <c r="N582">
        <f>IF(M582=1,oneday(G581,G582,K582,L582,Summary!$E$13/2,Data!N581,Data!O581,Summary!$E$15,Summary!$E$14,Summary!$E$16,1),0)</f>
        <v>0</v>
      </c>
      <c r="O582" s="31">
        <f>IF(M582=1,oneday(G581,G582,K582,L582,Summary!$E$13/2,Data!N581,Data!O581,Summary!$E$15,Summary!$E$14,Summary!$E$16,2),0)</f>
        <v>0</v>
      </c>
      <c r="P582" s="31">
        <f t="shared" si="26"/>
        <v>0</v>
      </c>
      <c r="Q582" s="31">
        <f>IF(M582=1,oneday(G581,G582,K582,L582,Summary!$E$13/2,Data!N581,Data!O581,Summary!$E$15,Summary!$E$14,Summary!$E$16,3),0)</f>
        <v>0</v>
      </c>
    </row>
    <row r="583" spans="1:17" x14ac:dyDescent="0.25">
      <c r="A583" s="32">
        <f>VLOOKUP(B583,'Expiration Dates'!$C$40:$J$272,8)</f>
        <v>31217</v>
      </c>
      <c r="B583" s="1">
        <v>31223</v>
      </c>
      <c r="C583">
        <f t="shared" si="25"/>
        <v>583</v>
      </c>
      <c r="D583" s="27">
        <v>26.889999389648438</v>
      </c>
      <c r="E583" s="28">
        <v>26.969999313354492</v>
      </c>
      <c r="F583" s="28">
        <v>26.739999771118164</v>
      </c>
      <c r="G583" s="24">
        <v>26.75</v>
      </c>
      <c r="H583" s="13">
        <v>26.270000457763672</v>
      </c>
      <c r="I583" s="14">
        <v>26.360000610351563</v>
      </c>
      <c r="J583" s="14">
        <v>26.120000839233398</v>
      </c>
      <c r="K583" s="24">
        <v>26.129999160766602</v>
      </c>
      <c r="L583">
        <f t="shared" si="27"/>
        <v>0</v>
      </c>
      <c r="M583">
        <f>IF(AND(B583&gt;Summary!$E$17,B583&lt;Summary!$E$18),1,0)</f>
        <v>0</v>
      </c>
      <c r="N583">
        <f>IF(M583=1,oneday(G582,G583,K583,L583,Summary!$E$13/2,Data!N582,Data!O582,Summary!$E$15,Summary!$E$14,Summary!$E$16,1),0)</f>
        <v>0</v>
      </c>
      <c r="O583" s="31">
        <f>IF(M583=1,oneday(G582,G583,K583,L583,Summary!$E$13/2,Data!N582,Data!O582,Summary!$E$15,Summary!$E$14,Summary!$E$16,2),0)</f>
        <v>0</v>
      </c>
      <c r="P583" s="31">
        <f t="shared" si="26"/>
        <v>0</v>
      </c>
      <c r="Q583" s="31">
        <f>IF(M583=1,oneday(G582,G583,K583,L583,Summary!$E$13/2,Data!N582,Data!O582,Summary!$E$15,Summary!$E$14,Summary!$E$16,3),0)</f>
        <v>0</v>
      </c>
    </row>
    <row r="584" spans="1:17" x14ac:dyDescent="0.25">
      <c r="A584" s="32">
        <f>VLOOKUP(B584,'Expiration Dates'!$C$40:$J$272,8)</f>
        <v>31217</v>
      </c>
      <c r="B584" s="1">
        <v>31224</v>
      </c>
      <c r="C584">
        <f t="shared" si="25"/>
        <v>584</v>
      </c>
      <c r="D584" s="27">
        <v>26.829999923706055</v>
      </c>
      <c r="E584" s="28">
        <v>26.979999542236328</v>
      </c>
      <c r="F584" s="28">
        <v>26.770000457763672</v>
      </c>
      <c r="G584" s="24">
        <v>26.940000534057617</v>
      </c>
      <c r="H584" s="13">
        <v>26.209999084472656</v>
      </c>
      <c r="I584" s="14">
        <v>26.399999618530273</v>
      </c>
      <c r="J584" s="14">
        <v>26.180000305175781</v>
      </c>
      <c r="K584" s="24">
        <v>26.389999389648438</v>
      </c>
      <c r="L584">
        <f t="shared" si="27"/>
        <v>0</v>
      </c>
      <c r="M584">
        <f>IF(AND(B584&gt;Summary!$E$17,B584&lt;Summary!$E$18),1,0)</f>
        <v>0</v>
      </c>
      <c r="N584">
        <f>IF(M584=1,oneday(G583,G584,K584,L584,Summary!$E$13/2,Data!N583,Data!O583,Summary!$E$15,Summary!$E$14,Summary!$E$16,1),0)</f>
        <v>0</v>
      </c>
      <c r="O584" s="31">
        <f>IF(M584=1,oneday(G583,G584,K584,L584,Summary!$E$13/2,Data!N583,Data!O583,Summary!$E$15,Summary!$E$14,Summary!$E$16,2),0)</f>
        <v>0</v>
      </c>
      <c r="P584" s="31">
        <f t="shared" si="26"/>
        <v>0</v>
      </c>
      <c r="Q584" s="31">
        <f>IF(M584=1,oneday(G583,G584,K584,L584,Summary!$E$13/2,Data!N583,Data!O583,Summary!$E$15,Summary!$E$14,Summary!$E$16,3),0)</f>
        <v>0</v>
      </c>
    </row>
    <row r="585" spans="1:17" x14ac:dyDescent="0.25">
      <c r="A585" s="32">
        <f>VLOOKUP(B585,'Expiration Dates'!$C$40:$J$272,8)</f>
        <v>31217</v>
      </c>
      <c r="B585" s="1">
        <v>31225</v>
      </c>
      <c r="C585">
        <f t="shared" si="25"/>
        <v>585</v>
      </c>
      <c r="D585" s="27">
        <v>27</v>
      </c>
      <c r="E585" s="28">
        <v>27.139999389648438</v>
      </c>
      <c r="F585" s="28">
        <v>26.930000305175781</v>
      </c>
      <c r="G585" s="24">
        <v>27.090000152587891</v>
      </c>
      <c r="H585" s="13">
        <v>26.5</v>
      </c>
      <c r="I585" s="14">
        <v>26.620000839233398</v>
      </c>
      <c r="J585" s="14">
        <v>26.389999389648438</v>
      </c>
      <c r="K585" s="24">
        <v>26.590000152587891</v>
      </c>
      <c r="L585">
        <f t="shared" si="27"/>
        <v>0</v>
      </c>
      <c r="M585">
        <f>IF(AND(B585&gt;Summary!$E$17,B585&lt;Summary!$E$18),1,0)</f>
        <v>0</v>
      </c>
      <c r="N585">
        <f>IF(M585=1,oneday(G584,G585,K585,L585,Summary!$E$13/2,Data!N584,Data!O584,Summary!$E$15,Summary!$E$14,Summary!$E$16,1),0)</f>
        <v>0</v>
      </c>
      <c r="O585" s="31">
        <f>IF(M585=1,oneday(G584,G585,K585,L585,Summary!$E$13/2,Data!N584,Data!O584,Summary!$E$15,Summary!$E$14,Summary!$E$16,2),0)</f>
        <v>0</v>
      </c>
      <c r="P585" s="31">
        <f t="shared" si="26"/>
        <v>0</v>
      </c>
      <c r="Q585" s="31">
        <f>IF(M585=1,oneday(G584,G585,K585,L585,Summary!$E$13/2,Data!N584,Data!O584,Summary!$E$15,Summary!$E$14,Summary!$E$16,3),0)</f>
        <v>0</v>
      </c>
    </row>
    <row r="586" spans="1:17" x14ac:dyDescent="0.25">
      <c r="A586" s="32">
        <f>VLOOKUP(B586,'Expiration Dates'!$C$40:$J$272,8)</f>
        <v>31217</v>
      </c>
      <c r="B586" s="1">
        <v>31226</v>
      </c>
      <c r="C586">
        <f t="shared" si="25"/>
        <v>586</v>
      </c>
      <c r="D586" s="27">
        <v>27.129999160766602</v>
      </c>
      <c r="E586" s="28">
        <v>27.139999389648438</v>
      </c>
      <c r="F586" s="28">
        <v>26.850000381469727</v>
      </c>
      <c r="G586" s="24">
        <v>26.870000839233398</v>
      </c>
      <c r="H586" s="13">
        <v>26.600000381469727</v>
      </c>
      <c r="I586" s="14">
        <v>26.600000381469727</v>
      </c>
      <c r="J586" s="14">
        <v>26.340000152587891</v>
      </c>
      <c r="K586" s="24">
        <v>26.360000610351563</v>
      </c>
      <c r="L586">
        <f t="shared" si="27"/>
        <v>0</v>
      </c>
      <c r="M586">
        <f>IF(AND(B586&gt;Summary!$E$17,B586&lt;Summary!$E$18),1,0)</f>
        <v>0</v>
      </c>
      <c r="N586">
        <f>IF(M586=1,oneday(G585,G586,K586,L586,Summary!$E$13/2,Data!N585,Data!O585,Summary!$E$15,Summary!$E$14,Summary!$E$16,1),0)</f>
        <v>0</v>
      </c>
      <c r="O586" s="31">
        <f>IF(M586=1,oneday(G585,G586,K586,L586,Summary!$E$13/2,Data!N585,Data!O585,Summary!$E$15,Summary!$E$14,Summary!$E$16,2),0)</f>
        <v>0</v>
      </c>
      <c r="P586" s="31">
        <f t="shared" si="26"/>
        <v>0</v>
      </c>
      <c r="Q586" s="31">
        <f>IF(M586=1,oneday(G585,G586,K586,L586,Summary!$E$13/2,Data!N585,Data!O585,Summary!$E$15,Summary!$E$14,Summary!$E$16,3),0)</f>
        <v>0</v>
      </c>
    </row>
    <row r="587" spans="1:17" x14ac:dyDescent="0.25">
      <c r="A587" s="32">
        <f>VLOOKUP(B587,'Expiration Dates'!$C$40:$J$272,8)</f>
        <v>31250</v>
      </c>
      <c r="B587" s="1">
        <v>31229</v>
      </c>
      <c r="C587">
        <f t="shared" si="25"/>
        <v>587</v>
      </c>
      <c r="D587" s="27">
        <v>26.790000915527344</v>
      </c>
      <c r="E587" s="28">
        <v>26.819999694824219</v>
      </c>
      <c r="F587" s="28">
        <v>26.649999618530273</v>
      </c>
      <c r="G587" s="24">
        <v>26.680000305175781</v>
      </c>
      <c r="H587" s="13">
        <v>26.260000228881836</v>
      </c>
      <c r="I587" s="14">
        <v>26.260000228881836</v>
      </c>
      <c r="J587" s="14">
        <v>26.049999237060547</v>
      </c>
      <c r="K587" s="24">
        <v>26.079999923706055</v>
      </c>
      <c r="L587">
        <f t="shared" si="27"/>
        <v>0</v>
      </c>
      <c r="M587">
        <f>IF(AND(B587&gt;Summary!$E$17,B587&lt;Summary!$E$18),1,0)</f>
        <v>0</v>
      </c>
      <c r="N587">
        <f>IF(M587=1,oneday(G586,G587,K587,L587,Summary!$E$13/2,Data!N586,Data!O586,Summary!$E$15,Summary!$E$14,Summary!$E$16,1),0)</f>
        <v>0</v>
      </c>
      <c r="O587" s="31">
        <f>IF(M587=1,oneday(G586,G587,K587,L587,Summary!$E$13/2,Data!N586,Data!O586,Summary!$E$15,Summary!$E$14,Summary!$E$16,2),0)</f>
        <v>0</v>
      </c>
      <c r="P587" s="31">
        <f t="shared" si="26"/>
        <v>0</v>
      </c>
      <c r="Q587" s="31">
        <f>IF(M587=1,oneday(G586,G587,K587,L587,Summary!$E$13/2,Data!N586,Data!O586,Summary!$E$15,Summary!$E$14,Summary!$E$16,3),0)</f>
        <v>0</v>
      </c>
    </row>
    <row r="588" spans="1:17" x14ac:dyDescent="0.25">
      <c r="A588" s="32">
        <f>VLOOKUP(B588,'Expiration Dates'!$C$40:$J$272,8)</f>
        <v>31250</v>
      </c>
      <c r="B588" s="1">
        <v>31230</v>
      </c>
      <c r="C588">
        <f t="shared" si="25"/>
        <v>588</v>
      </c>
      <c r="D588" s="27">
        <v>26.700000762939453</v>
      </c>
      <c r="E588" s="28">
        <v>26.950000762939453</v>
      </c>
      <c r="F588" s="28">
        <v>26.579999923706055</v>
      </c>
      <c r="G588" s="24">
        <v>26.940000534057617</v>
      </c>
      <c r="H588" s="13">
        <v>26.079999923706055</v>
      </c>
      <c r="I588" s="14">
        <v>26.270000457763672</v>
      </c>
      <c r="J588" s="14">
        <v>25.899999618530273</v>
      </c>
      <c r="K588" s="24">
        <v>26.260000228881836</v>
      </c>
      <c r="L588">
        <f t="shared" si="27"/>
        <v>0</v>
      </c>
      <c r="M588">
        <f>IF(AND(B588&gt;Summary!$E$17,B588&lt;Summary!$E$18),1,0)</f>
        <v>0</v>
      </c>
      <c r="N588">
        <f>IF(M588=1,oneday(G587,G588,K588,L588,Summary!$E$13/2,Data!N587,Data!O587,Summary!$E$15,Summary!$E$14,Summary!$E$16,1),0)</f>
        <v>0</v>
      </c>
      <c r="O588" s="31">
        <f>IF(M588=1,oneday(G587,G588,K588,L588,Summary!$E$13/2,Data!N587,Data!O587,Summary!$E$15,Summary!$E$14,Summary!$E$16,2),0)</f>
        <v>0</v>
      </c>
      <c r="P588" s="31">
        <f t="shared" si="26"/>
        <v>0</v>
      </c>
      <c r="Q588" s="31">
        <f>IF(M588=1,oneday(G587,G588,K588,L588,Summary!$E$13/2,Data!N587,Data!O587,Summary!$E$15,Summary!$E$14,Summary!$E$16,3),0)</f>
        <v>0</v>
      </c>
    </row>
    <row r="589" spans="1:17" x14ac:dyDescent="0.25">
      <c r="A589" s="32">
        <f>VLOOKUP(B589,'Expiration Dates'!$C$40:$J$272,8)</f>
        <v>31250</v>
      </c>
      <c r="B589" s="1">
        <v>31231</v>
      </c>
      <c r="C589">
        <f t="shared" si="25"/>
        <v>589</v>
      </c>
      <c r="D589" s="27">
        <v>27</v>
      </c>
      <c r="E589" s="28">
        <v>27.040000915527344</v>
      </c>
      <c r="F589" s="28">
        <v>26.870000839233398</v>
      </c>
      <c r="G589" s="24">
        <v>26.909999847412109</v>
      </c>
      <c r="H589" s="13">
        <v>26.319999694824219</v>
      </c>
      <c r="I589" s="14">
        <v>26.379999160766602</v>
      </c>
      <c r="J589" s="14">
        <v>26.209999084472656</v>
      </c>
      <c r="K589" s="24">
        <v>26.299999237060547</v>
      </c>
      <c r="L589">
        <f t="shared" si="27"/>
        <v>0</v>
      </c>
      <c r="M589">
        <f>IF(AND(B589&gt;Summary!$E$17,B589&lt;Summary!$E$18),1,0)</f>
        <v>0</v>
      </c>
      <c r="N589">
        <f>IF(M589=1,oneday(G588,G589,K589,L589,Summary!$E$13/2,Data!N588,Data!O588,Summary!$E$15,Summary!$E$14,Summary!$E$16,1),0)</f>
        <v>0</v>
      </c>
      <c r="O589" s="31">
        <f>IF(M589=1,oneday(G588,G589,K589,L589,Summary!$E$13/2,Data!N588,Data!O588,Summary!$E$15,Summary!$E$14,Summary!$E$16,2),0)</f>
        <v>0</v>
      </c>
      <c r="P589" s="31">
        <f t="shared" si="26"/>
        <v>0</v>
      </c>
      <c r="Q589" s="31">
        <f>IF(M589=1,oneday(G588,G589,K589,L589,Summary!$E$13/2,Data!N588,Data!O588,Summary!$E$15,Summary!$E$14,Summary!$E$16,3),0)</f>
        <v>0</v>
      </c>
    </row>
    <row r="590" spans="1:17" x14ac:dyDescent="0.25">
      <c r="A590" s="32">
        <f>VLOOKUP(B590,'Expiration Dates'!$C$40:$J$272,8)</f>
        <v>31250</v>
      </c>
      <c r="B590" s="1">
        <v>31236</v>
      </c>
      <c r="C590">
        <f t="shared" si="25"/>
        <v>590</v>
      </c>
      <c r="D590" s="27">
        <v>26.799999237060547</v>
      </c>
      <c r="E590" s="28">
        <v>27.040000915527344</v>
      </c>
      <c r="F590" s="28">
        <v>26.690000534057617</v>
      </c>
      <c r="G590" s="24">
        <v>26.989999771118164</v>
      </c>
      <c r="H590" s="13">
        <v>26.129999160766602</v>
      </c>
      <c r="I590" s="14">
        <v>26.379999160766602</v>
      </c>
      <c r="J590" s="14">
        <v>25.979999542236328</v>
      </c>
      <c r="K590" s="24">
        <v>26.329999923706055</v>
      </c>
      <c r="L590">
        <f t="shared" si="27"/>
        <v>0</v>
      </c>
      <c r="M590">
        <f>IF(AND(B590&gt;Summary!$E$17,B590&lt;Summary!$E$18),1,0)</f>
        <v>0</v>
      </c>
      <c r="N590">
        <f>IF(M590=1,oneday(G589,G590,K590,L590,Summary!$E$13/2,Data!N589,Data!O589,Summary!$E$15,Summary!$E$14,Summary!$E$16,1),0)</f>
        <v>0</v>
      </c>
      <c r="O590" s="31">
        <f>IF(M590=1,oneday(G589,G590,K590,L590,Summary!$E$13/2,Data!N589,Data!O589,Summary!$E$15,Summary!$E$14,Summary!$E$16,2),0)</f>
        <v>0</v>
      </c>
      <c r="P590" s="31">
        <f t="shared" si="26"/>
        <v>0</v>
      </c>
      <c r="Q590" s="31">
        <f>IF(M590=1,oneday(G589,G590,K590,L590,Summary!$E$13/2,Data!N589,Data!O589,Summary!$E$15,Summary!$E$14,Summary!$E$16,3),0)</f>
        <v>0</v>
      </c>
    </row>
    <row r="591" spans="1:17" x14ac:dyDescent="0.25">
      <c r="A591" s="32">
        <f>VLOOKUP(B591,'Expiration Dates'!$C$40:$J$272,8)</f>
        <v>31250</v>
      </c>
      <c r="B591" s="1">
        <v>31237</v>
      </c>
      <c r="C591">
        <f t="shared" ref="C591:C654" si="28">ROW(B591)</f>
        <v>591</v>
      </c>
      <c r="D591" s="27">
        <v>27.129999160766602</v>
      </c>
      <c r="E591" s="28">
        <v>27.459999084472656</v>
      </c>
      <c r="F591" s="28">
        <v>27.129999160766602</v>
      </c>
      <c r="G591" s="24">
        <v>27.450000762939453</v>
      </c>
      <c r="H591" s="13">
        <v>26.549999237060547</v>
      </c>
      <c r="I591" s="14">
        <v>26.850000381469727</v>
      </c>
      <c r="J591" s="14">
        <v>26.540000915527344</v>
      </c>
      <c r="K591" s="24">
        <v>26.840000152587891</v>
      </c>
      <c r="L591">
        <f t="shared" si="27"/>
        <v>0</v>
      </c>
      <c r="M591">
        <f>IF(AND(B591&gt;Summary!$E$17,B591&lt;Summary!$E$18),1,0)</f>
        <v>0</v>
      </c>
      <c r="N591">
        <f>IF(M591=1,oneday(G590,G591,K591,L591,Summary!$E$13/2,Data!N590,Data!O590,Summary!$E$15,Summary!$E$14,Summary!$E$16,1),0)</f>
        <v>0</v>
      </c>
      <c r="O591" s="31">
        <f>IF(M591=1,oneday(G590,G591,K591,L591,Summary!$E$13/2,Data!N590,Data!O590,Summary!$E$15,Summary!$E$14,Summary!$E$16,2),0)</f>
        <v>0</v>
      </c>
      <c r="P591" s="31">
        <f t="shared" si="26"/>
        <v>0</v>
      </c>
      <c r="Q591" s="31">
        <f>IF(M591=1,oneday(G590,G591,K591,L591,Summary!$E$13/2,Data!N590,Data!O590,Summary!$E$15,Summary!$E$14,Summary!$E$16,3),0)</f>
        <v>0</v>
      </c>
    </row>
    <row r="592" spans="1:17" x14ac:dyDescent="0.25">
      <c r="A592" s="32">
        <f>VLOOKUP(B592,'Expiration Dates'!$C$40:$J$272,8)</f>
        <v>31250</v>
      </c>
      <c r="B592" s="1">
        <v>31238</v>
      </c>
      <c r="C592">
        <f t="shared" si="28"/>
        <v>592</v>
      </c>
      <c r="D592" s="27">
        <v>27.280000686645508</v>
      </c>
      <c r="E592" s="28">
        <v>27.579999923706055</v>
      </c>
      <c r="F592" s="28">
        <v>27.280000686645508</v>
      </c>
      <c r="G592" s="24">
        <v>27.549999237060547</v>
      </c>
      <c r="H592" s="13">
        <v>26.670000076293945</v>
      </c>
      <c r="I592" s="14">
        <v>26.930000305175781</v>
      </c>
      <c r="J592" s="14">
        <v>26.629999160766602</v>
      </c>
      <c r="K592" s="24">
        <v>26.879999160766602</v>
      </c>
      <c r="L592">
        <f t="shared" si="27"/>
        <v>0</v>
      </c>
      <c r="M592">
        <f>IF(AND(B592&gt;Summary!$E$17,B592&lt;Summary!$E$18),1,0)</f>
        <v>0</v>
      </c>
      <c r="N592">
        <f>IF(M592=1,oneday(G591,G592,K592,L592,Summary!$E$13/2,Data!N591,Data!O591,Summary!$E$15,Summary!$E$14,Summary!$E$16,1),0)</f>
        <v>0</v>
      </c>
      <c r="O592" s="31">
        <f>IF(M592=1,oneday(G591,G592,K592,L592,Summary!$E$13/2,Data!N591,Data!O591,Summary!$E$15,Summary!$E$14,Summary!$E$16,2),0)</f>
        <v>0</v>
      </c>
      <c r="P592" s="31">
        <f t="shared" ref="P592:P655" si="29">IF(M592=1,O592-O591,0)</f>
        <v>0</v>
      </c>
      <c r="Q592" s="31">
        <f>IF(M592=1,oneday(G591,G592,K592,L592,Summary!$E$13/2,Data!N591,Data!O591,Summary!$E$15,Summary!$E$14,Summary!$E$16,3),0)</f>
        <v>0</v>
      </c>
    </row>
    <row r="593" spans="1:17" x14ac:dyDescent="0.25">
      <c r="A593" s="32">
        <f>VLOOKUP(B593,'Expiration Dates'!$C$40:$J$272,8)</f>
        <v>31250</v>
      </c>
      <c r="B593" s="1">
        <v>31239</v>
      </c>
      <c r="C593">
        <f t="shared" si="28"/>
        <v>593</v>
      </c>
      <c r="D593" s="27">
        <v>27.350000381469727</v>
      </c>
      <c r="E593" s="28">
        <v>27.700000762939453</v>
      </c>
      <c r="F593" s="28">
        <v>27.260000228881836</v>
      </c>
      <c r="G593" s="24">
        <v>27.370000839233398</v>
      </c>
      <c r="H593" s="13">
        <v>26.700000762939453</v>
      </c>
      <c r="I593" s="14">
        <v>26.909999847412109</v>
      </c>
      <c r="J593" s="14">
        <v>26.610000610351563</v>
      </c>
      <c r="K593" s="24">
        <v>26.670000076293945</v>
      </c>
      <c r="L593">
        <f t="shared" si="27"/>
        <v>0</v>
      </c>
      <c r="M593">
        <f>IF(AND(B593&gt;Summary!$E$17,B593&lt;Summary!$E$18),1,0)</f>
        <v>0</v>
      </c>
      <c r="N593">
        <f>IF(M593=1,oneday(G592,G593,K593,L593,Summary!$E$13/2,Data!N592,Data!O592,Summary!$E$15,Summary!$E$14,Summary!$E$16,1),0)</f>
        <v>0</v>
      </c>
      <c r="O593" s="31">
        <f>IF(M593=1,oneday(G592,G593,K593,L593,Summary!$E$13/2,Data!N592,Data!O592,Summary!$E$15,Summary!$E$14,Summary!$E$16,2),0)</f>
        <v>0</v>
      </c>
      <c r="P593" s="31">
        <f t="shared" si="29"/>
        <v>0</v>
      </c>
      <c r="Q593" s="31">
        <f>IF(M593=1,oneday(G592,G593,K593,L593,Summary!$E$13/2,Data!N592,Data!O592,Summary!$E$15,Summary!$E$14,Summary!$E$16,3),0)</f>
        <v>0</v>
      </c>
    </row>
    <row r="594" spans="1:17" x14ac:dyDescent="0.25">
      <c r="A594" s="32">
        <f>VLOOKUP(B594,'Expiration Dates'!$C$40:$J$272,8)</f>
        <v>31250</v>
      </c>
      <c r="B594" s="1">
        <v>31240</v>
      </c>
      <c r="C594">
        <f t="shared" si="28"/>
        <v>594</v>
      </c>
      <c r="D594" s="27">
        <v>27.100000381469727</v>
      </c>
      <c r="E594" s="28">
        <v>27.350000381469727</v>
      </c>
      <c r="F594" s="28">
        <v>27.100000381469727</v>
      </c>
      <c r="G594" s="24">
        <v>27.110000610351563</v>
      </c>
      <c r="H594" s="13">
        <v>26.600000381469727</v>
      </c>
      <c r="I594" s="14">
        <v>26.620000839233398</v>
      </c>
      <c r="J594" s="14">
        <v>26.350000381469727</v>
      </c>
      <c r="K594" s="24">
        <v>26.370000839233398</v>
      </c>
      <c r="L594">
        <f t="shared" si="27"/>
        <v>0</v>
      </c>
      <c r="M594">
        <f>IF(AND(B594&gt;Summary!$E$17,B594&lt;Summary!$E$18),1,0)</f>
        <v>0</v>
      </c>
      <c r="N594">
        <f>IF(M594=1,oneday(G593,G594,K594,L594,Summary!$E$13/2,Data!N593,Data!O593,Summary!$E$15,Summary!$E$14,Summary!$E$16,1),0)</f>
        <v>0</v>
      </c>
      <c r="O594" s="31">
        <f>IF(M594=1,oneday(G593,G594,K594,L594,Summary!$E$13/2,Data!N593,Data!O593,Summary!$E$15,Summary!$E$14,Summary!$E$16,2),0)</f>
        <v>0</v>
      </c>
      <c r="P594" s="31">
        <f t="shared" si="29"/>
        <v>0</v>
      </c>
      <c r="Q594" s="31">
        <f>IF(M594=1,oneday(G593,G594,K594,L594,Summary!$E$13/2,Data!N593,Data!O593,Summary!$E$15,Summary!$E$14,Summary!$E$16,3),0)</f>
        <v>0</v>
      </c>
    </row>
    <row r="595" spans="1:17" x14ac:dyDescent="0.25">
      <c r="A595" s="32">
        <f>VLOOKUP(B595,'Expiration Dates'!$C$40:$J$272,8)</f>
        <v>31250</v>
      </c>
      <c r="B595" s="1">
        <v>31243</v>
      </c>
      <c r="C595">
        <f t="shared" si="28"/>
        <v>595</v>
      </c>
      <c r="D595" s="27">
        <v>27.100000381469727</v>
      </c>
      <c r="E595" s="28">
        <v>27.370000839233398</v>
      </c>
      <c r="F595" s="28">
        <v>27.049999237060547</v>
      </c>
      <c r="G595" s="24">
        <v>27.309999465942383</v>
      </c>
      <c r="H595" s="13">
        <v>26.350000381469727</v>
      </c>
      <c r="I595" s="14">
        <v>26.520000457763672</v>
      </c>
      <c r="J595" s="14">
        <v>26.239999771118164</v>
      </c>
      <c r="K595" s="24">
        <v>26.399999618530273</v>
      </c>
      <c r="L595">
        <f t="shared" si="27"/>
        <v>0</v>
      </c>
      <c r="M595">
        <f>IF(AND(B595&gt;Summary!$E$17,B595&lt;Summary!$E$18),1,0)</f>
        <v>0</v>
      </c>
      <c r="N595">
        <f>IF(M595=1,oneday(G594,G595,K595,L595,Summary!$E$13/2,Data!N594,Data!O594,Summary!$E$15,Summary!$E$14,Summary!$E$16,1),0)</f>
        <v>0</v>
      </c>
      <c r="O595" s="31">
        <f>IF(M595=1,oneday(G594,G595,K595,L595,Summary!$E$13/2,Data!N594,Data!O594,Summary!$E$15,Summary!$E$14,Summary!$E$16,2),0)</f>
        <v>0</v>
      </c>
      <c r="P595" s="31">
        <f t="shared" si="29"/>
        <v>0</v>
      </c>
      <c r="Q595" s="31">
        <f>IF(M595=1,oneday(G594,G595,K595,L595,Summary!$E$13/2,Data!N594,Data!O594,Summary!$E$15,Summary!$E$14,Summary!$E$16,3),0)</f>
        <v>0</v>
      </c>
    </row>
    <row r="596" spans="1:17" x14ac:dyDescent="0.25">
      <c r="A596" s="32">
        <f>VLOOKUP(B596,'Expiration Dates'!$C$40:$J$272,8)</f>
        <v>31250</v>
      </c>
      <c r="B596" s="1">
        <v>31244</v>
      </c>
      <c r="C596">
        <f t="shared" si="28"/>
        <v>596</v>
      </c>
      <c r="D596" s="27">
        <v>27.309999465942383</v>
      </c>
      <c r="E596" s="28">
        <v>27.430000305175781</v>
      </c>
      <c r="F596" s="28">
        <v>27.25</v>
      </c>
      <c r="G596" s="24">
        <v>27.370000839233398</v>
      </c>
      <c r="H596" s="13">
        <v>26.420000076293945</v>
      </c>
      <c r="I596" s="14">
        <v>26.579999923706055</v>
      </c>
      <c r="J596" s="14">
        <v>26.360000610351563</v>
      </c>
      <c r="K596" s="24">
        <v>26.469999313354492</v>
      </c>
      <c r="L596">
        <f t="shared" si="27"/>
        <v>0</v>
      </c>
      <c r="M596">
        <f>IF(AND(B596&gt;Summary!$E$17,B596&lt;Summary!$E$18),1,0)</f>
        <v>0</v>
      </c>
      <c r="N596">
        <f>IF(M596=1,oneday(G595,G596,K596,L596,Summary!$E$13/2,Data!N595,Data!O595,Summary!$E$15,Summary!$E$14,Summary!$E$16,1),0)</f>
        <v>0</v>
      </c>
      <c r="O596" s="31">
        <f>IF(M596=1,oneday(G595,G596,K596,L596,Summary!$E$13/2,Data!N595,Data!O595,Summary!$E$15,Summary!$E$14,Summary!$E$16,2),0)</f>
        <v>0</v>
      </c>
      <c r="P596" s="31">
        <f t="shared" si="29"/>
        <v>0</v>
      </c>
      <c r="Q596" s="31">
        <f>IF(M596=1,oneday(G595,G596,K596,L596,Summary!$E$13/2,Data!N595,Data!O595,Summary!$E$15,Summary!$E$14,Summary!$E$16,3),0)</f>
        <v>0</v>
      </c>
    </row>
    <row r="597" spans="1:17" x14ac:dyDescent="0.25">
      <c r="A597" s="32">
        <f>VLOOKUP(B597,'Expiration Dates'!$C$40:$J$272,8)</f>
        <v>31250</v>
      </c>
      <c r="B597" s="1">
        <v>31245</v>
      </c>
      <c r="C597">
        <f t="shared" si="28"/>
        <v>597</v>
      </c>
      <c r="D597" s="27">
        <v>27.5</v>
      </c>
      <c r="E597" s="28">
        <v>27.559999465942383</v>
      </c>
      <c r="F597" s="28">
        <v>27.409999847412109</v>
      </c>
      <c r="G597" s="24">
        <v>27.479999542236328</v>
      </c>
      <c r="H597" s="13">
        <v>26.620000839233398</v>
      </c>
      <c r="I597" s="14">
        <v>26.670000076293945</v>
      </c>
      <c r="J597" s="14">
        <v>26.520000457763672</v>
      </c>
      <c r="K597" s="24">
        <v>26.569999694824219</v>
      </c>
      <c r="L597">
        <f t="shared" si="27"/>
        <v>0</v>
      </c>
      <c r="M597">
        <f>IF(AND(B597&gt;Summary!$E$17,B597&lt;Summary!$E$18),1,0)</f>
        <v>0</v>
      </c>
      <c r="N597">
        <f>IF(M597=1,oneday(G596,G597,K597,L597,Summary!$E$13/2,Data!N596,Data!O596,Summary!$E$15,Summary!$E$14,Summary!$E$16,1),0)</f>
        <v>0</v>
      </c>
      <c r="O597" s="31">
        <f>IF(M597=1,oneday(G596,G597,K597,L597,Summary!$E$13/2,Data!N596,Data!O596,Summary!$E$15,Summary!$E$14,Summary!$E$16,2),0)</f>
        <v>0</v>
      </c>
      <c r="P597" s="31">
        <f t="shared" si="29"/>
        <v>0</v>
      </c>
      <c r="Q597" s="31">
        <f>IF(M597=1,oneday(G596,G597,K597,L597,Summary!$E$13/2,Data!N596,Data!O596,Summary!$E$15,Summary!$E$14,Summary!$E$16,3),0)</f>
        <v>0</v>
      </c>
    </row>
    <row r="598" spans="1:17" x14ac:dyDescent="0.25">
      <c r="A598" s="32">
        <f>VLOOKUP(B598,'Expiration Dates'!$C$40:$J$272,8)</f>
        <v>31250</v>
      </c>
      <c r="B598" s="1">
        <v>31246</v>
      </c>
      <c r="C598">
        <f t="shared" si="28"/>
        <v>598</v>
      </c>
      <c r="D598" s="27">
        <v>27.530000686645508</v>
      </c>
      <c r="E598" s="28">
        <v>27.639999389648438</v>
      </c>
      <c r="F598" s="28">
        <v>27.459999084472656</v>
      </c>
      <c r="G598" s="24">
        <v>27.489999771118164</v>
      </c>
      <c r="H598" s="13">
        <v>26.620000839233398</v>
      </c>
      <c r="I598" s="14">
        <v>26.770000457763672</v>
      </c>
      <c r="J598" s="14">
        <v>26.600000381469727</v>
      </c>
      <c r="K598" s="24">
        <v>26.700000762939453</v>
      </c>
      <c r="L598">
        <f t="shared" si="27"/>
        <v>0</v>
      </c>
      <c r="M598">
        <f>IF(AND(B598&gt;Summary!$E$17,B598&lt;Summary!$E$18),1,0)</f>
        <v>0</v>
      </c>
      <c r="N598">
        <f>IF(M598=1,oneday(G597,G598,K598,L598,Summary!$E$13/2,Data!N597,Data!O597,Summary!$E$15,Summary!$E$14,Summary!$E$16,1),0)</f>
        <v>0</v>
      </c>
      <c r="O598" s="31">
        <f>IF(M598=1,oneday(G597,G598,K598,L598,Summary!$E$13/2,Data!N597,Data!O597,Summary!$E$15,Summary!$E$14,Summary!$E$16,2),0)</f>
        <v>0</v>
      </c>
      <c r="P598" s="31">
        <f t="shared" si="29"/>
        <v>0</v>
      </c>
      <c r="Q598" s="31">
        <f>IF(M598=1,oneday(G597,G598,K598,L598,Summary!$E$13/2,Data!N597,Data!O597,Summary!$E$15,Summary!$E$14,Summary!$E$16,3),0)</f>
        <v>0</v>
      </c>
    </row>
    <row r="599" spans="1:17" x14ac:dyDescent="0.25">
      <c r="A599" s="32">
        <f>VLOOKUP(B599,'Expiration Dates'!$C$40:$J$272,8)</f>
        <v>31250</v>
      </c>
      <c r="B599" s="1">
        <v>31247</v>
      </c>
      <c r="C599">
        <f t="shared" si="28"/>
        <v>599</v>
      </c>
      <c r="D599" s="27">
        <v>27.469999313354492</v>
      </c>
      <c r="E599" s="28">
        <v>27.489999771118164</v>
      </c>
      <c r="F599" s="28">
        <v>27.360000610351563</v>
      </c>
      <c r="G599" s="24">
        <v>27.399999618530273</v>
      </c>
      <c r="H599" s="13">
        <v>26.680000305175781</v>
      </c>
      <c r="I599" s="14">
        <v>26.709999084472656</v>
      </c>
      <c r="J599" s="14">
        <v>26.559999465942383</v>
      </c>
      <c r="K599" s="24">
        <v>26.680000305175781</v>
      </c>
      <c r="L599">
        <f t="shared" si="27"/>
        <v>0</v>
      </c>
      <c r="M599">
        <f>IF(AND(B599&gt;Summary!$E$17,B599&lt;Summary!$E$18),1,0)</f>
        <v>0</v>
      </c>
      <c r="N599">
        <f>IF(M599=1,oneday(G598,G599,K599,L599,Summary!$E$13/2,Data!N598,Data!O598,Summary!$E$15,Summary!$E$14,Summary!$E$16,1),0)</f>
        <v>0</v>
      </c>
      <c r="O599" s="31">
        <f>IF(M599=1,oneday(G598,G599,K599,L599,Summary!$E$13/2,Data!N598,Data!O598,Summary!$E$15,Summary!$E$14,Summary!$E$16,2),0)</f>
        <v>0</v>
      </c>
      <c r="P599" s="31">
        <f t="shared" si="29"/>
        <v>0</v>
      </c>
      <c r="Q599" s="31">
        <f>IF(M599=1,oneday(G598,G599,K599,L599,Summary!$E$13/2,Data!N598,Data!O598,Summary!$E$15,Summary!$E$14,Summary!$E$16,3),0)</f>
        <v>0</v>
      </c>
    </row>
    <row r="600" spans="1:17" x14ac:dyDescent="0.25">
      <c r="A600" s="32">
        <f>VLOOKUP(B600,'Expiration Dates'!$C$40:$J$272,8)</f>
        <v>31250</v>
      </c>
      <c r="B600" s="1">
        <v>31250</v>
      </c>
      <c r="C600">
        <f t="shared" si="28"/>
        <v>600</v>
      </c>
      <c r="D600" s="27">
        <v>27.379999160766602</v>
      </c>
      <c r="E600" s="28">
        <v>27.700000762939453</v>
      </c>
      <c r="F600" s="28">
        <v>27.299999237060547</v>
      </c>
      <c r="G600" s="24">
        <v>27.700000762939453</v>
      </c>
      <c r="H600" s="13">
        <v>26.649999618530273</v>
      </c>
      <c r="I600" s="14">
        <v>27</v>
      </c>
      <c r="J600" s="14">
        <v>26.520000457763672</v>
      </c>
      <c r="K600" s="24">
        <v>26.909999847412109</v>
      </c>
      <c r="L600">
        <f t="shared" si="27"/>
        <v>1</v>
      </c>
      <c r="M600">
        <f>IF(AND(B600&gt;Summary!$E$17,B600&lt;Summary!$E$18),1,0)</f>
        <v>0</v>
      </c>
      <c r="N600">
        <f>IF(M600=1,oneday(G599,G600,K600,L600,Summary!$E$13/2,Data!N599,Data!O599,Summary!$E$15,Summary!$E$14,Summary!$E$16,1),0)</f>
        <v>0</v>
      </c>
      <c r="O600" s="31">
        <f>IF(M600=1,oneday(G599,G600,K600,L600,Summary!$E$13/2,Data!N599,Data!O599,Summary!$E$15,Summary!$E$14,Summary!$E$16,2),0)</f>
        <v>0</v>
      </c>
      <c r="P600" s="31">
        <f t="shared" si="29"/>
        <v>0</v>
      </c>
      <c r="Q600" s="31">
        <f>IF(M600=1,oneday(G599,G600,K600,L600,Summary!$E$13/2,Data!N599,Data!O599,Summary!$E$15,Summary!$E$14,Summary!$E$16,3),0)</f>
        <v>0</v>
      </c>
    </row>
    <row r="601" spans="1:17" x14ac:dyDescent="0.25">
      <c r="A601" s="32">
        <f>VLOOKUP(B601,'Expiration Dates'!$C$40:$J$272,8)</f>
        <v>31250</v>
      </c>
      <c r="B601" s="1">
        <v>31251</v>
      </c>
      <c r="C601">
        <f t="shared" si="28"/>
        <v>601</v>
      </c>
      <c r="D601" s="27">
        <v>27.010000228881836</v>
      </c>
      <c r="E601" s="28">
        <v>27.200000762939453</v>
      </c>
      <c r="F601" s="28">
        <v>26.959999084472656</v>
      </c>
      <c r="G601" s="24">
        <v>27.159999847412109</v>
      </c>
      <c r="H601" s="13">
        <v>26.270000457763672</v>
      </c>
      <c r="I601" s="14">
        <v>26.479999542236328</v>
      </c>
      <c r="J601" s="14">
        <v>26.239999771118164</v>
      </c>
      <c r="K601" s="24">
        <v>26.469999313354492</v>
      </c>
      <c r="L601">
        <f t="shared" si="27"/>
        <v>0</v>
      </c>
      <c r="M601">
        <f>IF(AND(B601&gt;Summary!$E$17,B601&lt;Summary!$E$18),1,0)</f>
        <v>0</v>
      </c>
      <c r="N601">
        <f>IF(M601=1,oneday(G600,G601,K601,L601,Summary!$E$13/2,Data!N600,Data!O600,Summary!$E$15,Summary!$E$14,Summary!$E$16,1),0)</f>
        <v>0</v>
      </c>
      <c r="O601" s="31">
        <f>IF(M601=1,oneday(G600,G601,K601,L601,Summary!$E$13/2,Data!N600,Data!O600,Summary!$E$15,Summary!$E$14,Summary!$E$16,2),0)</f>
        <v>0</v>
      </c>
      <c r="P601" s="31">
        <f t="shared" si="29"/>
        <v>0</v>
      </c>
      <c r="Q601" s="31">
        <f>IF(M601=1,oneday(G600,G601,K601,L601,Summary!$E$13/2,Data!N600,Data!O600,Summary!$E$15,Summary!$E$14,Summary!$E$16,3),0)</f>
        <v>0</v>
      </c>
    </row>
    <row r="602" spans="1:17" x14ac:dyDescent="0.25">
      <c r="A602" s="32">
        <f>VLOOKUP(B602,'Expiration Dates'!$C$40:$J$272,8)</f>
        <v>31250</v>
      </c>
      <c r="B602" s="1">
        <v>31252</v>
      </c>
      <c r="C602">
        <f t="shared" si="28"/>
        <v>602</v>
      </c>
      <c r="D602" s="27">
        <v>27.100000381469727</v>
      </c>
      <c r="E602" s="28">
        <v>27.450000762939453</v>
      </c>
      <c r="F602" s="28">
        <v>27.090000152587891</v>
      </c>
      <c r="G602" s="24">
        <v>27.340000152587891</v>
      </c>
      <c r="H602" s="13">
        <v>26.420000076293945</v>
      </c>
      <c r="I602" s="14">
        <v>26.75</v>
      </c>
      <c r="J602" s="14">
        <v>26.420000076293945</v>
      </c>
      <c r="K602" s="24">
        <v>26.700000762939453</v>
      </c>
      <c r="L602">
        <f t="shared" si="27"/>
        <v>0</v>
      </c>
      <c r="M602">
        <f>IF(AND(B602&gt;Summary!$E$17,B602&lt;Summary!$E$18),1,0)</f>
        <v>0</v>
      </c>
      <c r="N602">
        <f>IF(M602=1,oneday(G601,G602,K602,L602,Summary!$E$13/2,Data!N601,Data!O601,Summary!$E$15,Summary!$E$14,Summary!$E$16,1),0)</f>
        <v>0</v>
      </c>
      <c r="O602" s="31">
        <f>IF(M602=1,oneday(G601,G602,K602,L602,Summary!$E$13/2,Data!N601,Data!O601,Summary!$E$15,Summary!$E$14,Summary!$E$16,2),0)</f>
        <v>0</v>
      </c>
      <c r="P602" s="31">
        <f t="shared" si="29"/>
        <v>0</v>
      </c>
      <c r="Q602" s="31">
        <f>IF(M602=1,oneday(G601,G602,K602,L602,Summary!$E$13/2,Data!N601,Data!O601,Summary!$E$15,Summary!$E$14,Summary!$E$16,3),0)</f>
        <v>0</v>
      </c>
    </row>
    <row r="603" spans="1:17" x14ac:dyDescent="0.25">
      <c r="A603" s="32">
        <f>VLOOKUP(B603,'Expiration Dates'!$C$40:$J$272,8)</f>
        <v>31250</v>
      </c>
      <c r="B603" s="1">
        <v>31253</v>
      </c>
      <c r="C603">
        <f t="shared" si="28"/>
        <v>603</v>
      </c>
      <c r="D603" s="27">
        <v>27.299999237060547</v>
      </c>
      <c r="E603" s="28">
        <v>27.450000762939453</v>
      </c>
      <c r="F603" s="28">
        <v>27.149999618530273</v>
      </c>
      <c r="G603" s="24">
        <v>27.309999465942383</v>
      </c>
      <c r="H603" s="13">
        <v>26.670000076293945</v>
      </c>
      <c r="I603" s="14">
        <v>26.899999618530273</v>
      </c>
      <c r="J603" s="14">
        <v>26.549999237060547</v>
      </c>
      <c r="K603" s="24">
        <v>26.760000228881836</v>
      </c>
      <c r="L603">
        <f t="shared" si="27"/>
        <v>0</v>
      </c>
      <c r="M603">
        <f>IF(AND(B603&gt;Summary!$E$17,B603&lt;Summary!$E$18),1,0)</f>
        <v>0</v>
      </c>
      <c r="N603">
        <f>IF(M603=1,oneday(G602,G603,K603,L603,Summary!$E$13/2,Data!N602,Data!O602,Summary!$E$15,Summary!$E$14,Summary!$E$16,1),0)</f>
        <v>0</v>
      </c>
      <c r="O603" s="31">
        <f>IF(M603=1,oneday(G602,G603,K603,L603,Summary!$E$13/2,Data!N602,Data!O602,Summary!$E$15,Summary!$E$14,Summary!$E$16,2),0)</f>
        <v>0</v>
      </c>
      <c r="P603" s="31">
        <f t="shared" si="29"/>
        <v>0</v>
      </c>
      <c r="Q603" s="31">
        <f>IF(M603=1,oneday(G602,G603,K603,L603,Summary!$E$13/2,Data!N602,Data!O602,Summary!$E$15,Summary!$E$14,Summary!$E$16,3),0)</f>
        <v>0</v>
      </c>
    </row>
    <row r="604" spans="1:17" x14ac:dyDescent="0.25">
      <c r="A604" s="32">
        <f>VLOOKUP(B604,'Expiration Dates'!$C$40:$J$272,8)</f>
        <v>31250</v>
      </c>
      <c r="B604" s="1">
        <v>31254</v>
      </c>
      <c r="C604">
        <f t="shared" si="28"/>
        <v>604</v>
      </c>
      <c r="D604" s="27">
        <v>27.219999313354492</v>
      </c>
      <c r="E604" s="28">
        <v>27.420000076293945</v>
      </c>
      <c r="F604" s="28">
        <v>27.149999618530273</v>
      </c>
      <c r="G604" s="24">
        <v>27.299999237060547</v>
      </c>
      <c r="H604" s="13">
        <v>26.670000076293945</v>
      </c>
      <c r="I604" s="14">
        <v>26.780000686645508</v>
      </c>
      <c r="J604" s="14">
        <v>26.579999923706055</v>
      </c>
      <c r="K604" s="24">
        <v>26.709999084472656</v>
      </c>
      <c r="L604">
        <f t="shared" si="27"/>
        <v>0</v>
      </c>
      <c r="M604">
        <f>IF(AND(B604&gt;Summary!$E$17,B604&lt;Summary!$E$18),1,0)</f>
        <v>0</v>
      </c>
      <c r="N604">
        <f>IF(M604=1,oneday(G603,G604,K604,L604,Summary!$E$13/2,Data!N603,Data!O603,Summary!$E$15,Summary!$E$14,Summary!$E$16,1),0)</f>
        <v>0</v>
      </c>
      <c r="O604" s="31">
        <f>IF(M604=1,oneday(G603,G604,K604,L604,Summary!$E$13/2,Data!N603,Data!O603,Summary!$E$15,Summary!$E$14,Summary!$E$16,2),0)</f>
        <v>0</v>
      </c>
      <c r="P604" s="31">
        <f t="shared" si="29"/>
        <v>0</v>
      </c>
      <c r="Q604" s="31">
        <f>IF(M604=1,oneday(G603,G604,K604,L604,Summary!$E$13/2,Data!N603,Data!O603,Summary!$E$15,Summary!$E$14,Summary!$E$16,3),0)</f>
        <v>0</v>
      </c>
    </row>
    <row r="605" spans="1:17" x14ac:dyDescent="0.25">
      <c r="A605" s="32">
        <f>VLOOKUP(B605,'Expiration Dates'!$C$40:$J$272,8)</f>
        <v>31250</v>
      </c>
      <c r="B605" s="1">
        <v>31257</v>
      </c>
      <c r="C605">
        <f t="shared" si="28"/>
        <v>605</v>
      </c>
      <c r="D605" s="27">
        <v>27.340000152587891</v>
      </c>
      <c r="E605" s="28">
        <v>27.520000457763672</v>
      </c>
      <c r="F605" s="28">
        <v>27.25</v>
      </c>
      <c r="G605" s="24">
        <v>27.360000610351563</v>
      </c>
      <c r="H605" s="13">
        <v>26.790000915527344</v>
      </c>
      <c r="I605" s="14">
        <v>26.950000762939453</v>
      </c>
      <c r="J605" s="14">
        <v>26.600000381469727</v>
      </c>
      <c r="K605" s="24">
        <v>26.790000915527344</v>
      </c>
      <c r="L605">
        <f t="shared" si="27"/>
        <v>0</v>
      </c>
      <c r="M605">
        <f>IF(AND(B605&gt;Summary!$E$17,B605&lt;Summary!$E$18),1,0)</f>
        <v>0</v>
      </c>
      <c r="N605">
        <f>IF(M605=1,oneday(G604,G605,K605,L605,Summary!$E$13/2,Data!N604,Data!O604,Summary!$E$15,Summary!$E$14,Summary!$E$16,1),0)</f>
        <v>0</v>
      </c>
      <c r="O605" s="31">
        <f>IF(M605=1,oneday(G604,G605,K605,L605,Summary!$E$13/2,Data!N604,Data!O604,Summary!$E$15,Summary!$E$14,Summary!$E$16,2),0)</f>
        <v>0</v>
      </c>
      <c r="P605" s="31">
        <f t="shared" si="29"/>
        <v>0</v>
      </c>
      <c r="Q605" s="31">
        <f>IF(M605=1,oneday(G604,G605,K605,L605,Summary!$E$13/2,Data!N604,Data!O604,Summary!$E$15,Summary!$E$14,Summary!$E$16,3),0)</f>
        <v>0</v>
      </c>
    </row>
    <row r="606" spans="1:17" x14ac:dyDescent="0.25">
      <c r="A606" s="32">
        <f>VLOOKUP(B606,'Expiration Dates'!$C$40:$J$272,8)</f>
        <v>31250</v>
      </c>
      <c r="B606" s="1">
        <v>31258</v>
      </c>
      <c r="C606">
        <f t="shared" si="28"/>
        <v>606</v>
      </c>
      <c r="D606" s="27">
        <v>27.299999237060547</v>
      </c>
      <c r="E606" s="28">
        <v>27.379999160766602</v>
      </c>
      <c r="F606" s="28">
        <v>27.219999313354492</v>
      </c>
      <c r="G606" s="24">
        <v>27.340000152587891</v>
      </c>
      <c r="H606" s="13">
        <v>26.729999542236328</v>
      </c>
      <c r="I606" s="14">
        <v>26.840000152587891</v>
      </c>
      <c r="J606" s="14">
        <v>26.649999618530273</v>
      </c>
      <c r="K606" s="24">
        <v>26.819999694824219</v>
      </c>
      <c r="L606">
        <f t="shared" si="27"/>
        <v>0</v>
      </c>
      <c r="M606">
        <f>IF(AND(B606&gt;Summary!$E$17,B606&lt;Summary!$E$18),1,0)</f>
        <v>0</v>
      </c>
      <c r="N606">
        <f>IF(M606=1,oneday(G605,G606,K606,L606,Summary!$E$13/2,Data!N605,Data!O605,Summary!$E$15,Summary!$E$14,Summary!$E$16,1),0)</f>
        <v>0</v>
      </c>
      <c r="O606" s="31">
        <f>IF(M606=1,oneday(G605,G606,K606,L606,Summary!$E$13/2,Data!N605,Data!O605,Summary!$E$15,Summary!$E$14,Summary!$E$16,2),0)</f>
        <v>0</v>
      </c>
      <c r="P606" s="31">
        <f t="shared" si="29"/>
        <v>0</v>
      </c>
      <c r="Q606" s="31">
        <f>IF(M606=1,oneday(G605,G606,K606,L606,Summary!$E$13/2,Data!N605,Data!O605,Summary!$E$15,Summary!$E$14,Summary!$E$16,3),0)</f>
        <v>0</v>
      </c>
    </row>
    <row r="607" spans="1:17" x14ac:dyDescent="0.25">
      <c r="A607" s="32">
        <f>VLOOKUP(B607,'Expiration Dates'!$C$40:$J$272,8)</f>
        <v>31250</v>
      </c>
      <c r="B607" s="1">
        <v>31259</v>
      </c>
      <c r="C607">
        <f t="shared" si="28"/>
        <v>607</v>
      </c>
      <c r="D607" s="27">
        <v>27.229999542236328</v>
      </c>
      <c r="E607" s="28">
        <v>27.360000610351563</v>
      </c>
      <c r="F607" s="28">
        <v>27.100000381469727</v>
      </c>
      <c r="G607" s="24">
        <v>27.120000839233398</v>
      </c>
      <c r="H607" s="13">
        <v>26.760000228881836</v>
      </c>
      <c r="I607" s="14">
        <v>26.799999237060547</v>
      </c>
      <c r="J607" s="14">
        <v>26.399999618530273</v>
      </c>
      <c r="K607" s="24">
        <v>26.459999084472656</v>
      </c>
      <c r="L607">
        <f t="shared" si="27"/>
        <v>0</v>
      </c>
      <c r="M607">
        <f>IF(AND(B607&gt;Summary!$E$17,B607&lt;Summary!$E$18),1,0)</f>
        <v>0</v>
      </c>
      <c r="N607">
        <f>IF(M607=1,oneday(G606,G607,K607,L607,Summary!$E$13/2,Data!N606,Data!O606,Summary!$E$15,Summary!$E$14,Summary!$E$16,1),0)</f>
        <v>0</v>
      </c>
      <c r="O607" s="31">
        <f>IF(M607=1,oneday(G606,G607,K607,L607,Summary!$E$13/2,Data!N606,Data!O606,Summary!$E$15,Summary!$E$14,Summary!$E$16,2),0)</f>
        <v>0</v>
      </c>
      <c r="P607" s="31">
        <f t="shared" si="29"/>
        <v>0</v>
      </c>
      <c r="Q607" s="31">
        <f>IF(M607=1,oneday(G606,G607,K607,L607,Summary!$E$13/2,Data!N606,Data!O606,Summary!$E$15,Summary!$E$14,Summary!$E$16,3),0)</f>
        <v>0</v>
      </c>
    </row>
    <row r="608" spans="1:17" x14ac:dyDescent="0.25">
      <c r="A608" s="32">
        <f>VLOOKUP(B608,'Expiration Dates'!$C$40:$J$272,8)</f>
        <v>31279</v>
      </c>
      <c r="B608" s="1">
        <v>31260</v>
      </c>
      <c r="C608">
        <f t="shared" si="28"/>
        <v>608</v>
      </c>
      <c r="D608" s="27">
        <v>27.120000839233398</v>
      </c>
      <c r="E608" s="28">
        <v>27.209999084472656</v>
      </c>
      <c r="F608" s="28">
        <v>27.010000228881836</v>
      </c>
      <c r="G608" s="24">
        <v>27.190000534057617</v>
      </c>
      <c r="H608" s="13">
        <v>26.430000305175781</v>
      </c>
      <c r="I608" s="14">
        <v>26.620000839233398</v>
      </c>
      <c r="J608" s="14">
        <v>26.319999694824219</v>
      </c>
      <c r="K608" s="24">
        <v>26.610000610351563</v>
      </c>
      <c r="L608">
        <f t="shared" si="27"/>
        <v>0</v>
      </c>
      <c r="M608">
        <f>IF(AND(B608&gt;Summary!$E$17,B608&lt;Summary!$E$18),1,0)</f>
        <v>0</v>
      </c>
      <c r="N608">
        <f>IF(M608=1,oneday(G607,G608,K608,L608,Summary!$E$13/2,Data!N607,Data!O607,Summary!$E$15,Summary!$E$14,Summary!$E$16,1),0)</f>
        <v>0</v>
      </c>
      <c r="O608" s="31">
        <f>IF(M608=1,oneday(G607,G608,K608,L608,Summary!$E$13/2,Data!N607,Data!O607,Summary!$E$15,Summary!$E$14,Summary!$E$16,2),0)</f>
        <v>0</v>
      </c>
      <c r="P608" s="31">
        <f t="shared" si="29"/>
        <v>0</v>
      </c>
      <c r="Q608" s="31">
        <f>IF(M608=1,oneday(G607,G608,K608,L608,Summary!$E$13/2,Data!N607,Data!O607,Summary!$E$15,Summary!$E$14,Summary!$E$16,3),0)</f>
        <v>0</v>
      </c>
    </row>
    <row r="609" spans="1:17" x14ac:dyDescent="0.25">
      <c r="A609" s="32">
        <f>VLOOKUP(B609,'Expiration Dates'!$C$40:$J$272,8)</f>
        <v>31279</v>
      </c>
      <c r="B609" s="1">
        <v>31261</v>
      </c>
      <c r="C609">
        <f t="shared" si="28"/>
        <v>609</v>
      </c>
      <c r="D609" s="27">
        <v>27.239999771118164</v>
      </c>
      <c r="E609" s="28">
        <v>27.379999160766602</v>
      </c>
      <c r="F609" s="28">
        <v>27.159999847412109</v>
      </c>
      <c r="G609" s="24">
        <v>27.309999465942383</v>
      </c>
      <c r="H609" s="13">
        <v>26.620000839233398</v>
      </c>
      <c r="I609" s="14">
        <v>26.760000228881836</v>
      </c>
      <c r="J609" s="14">
        <v>26.559999465942383</v>
      </c>
      <c r="K609" s="24">
        <v>26.739999771118164</v>
      </c>
      <c r="L609">
        <f t="shared" si="27"/>
        <v>0</v>
      </c>
      <c r="M609">
        <f>IF(AND(B609&gt;Summary!$E$17,B609&lt;Summary!$E$18),1,0)</f>
        <v>0</v>
      </c>
      <c r="N609">
        <f>IF(M609=1,oneday(G608,G609,K609,L609,Summary!$E$13/2,Data!N608,Data!O608,Summary!$E$15,Summary!$E$14,Summary!$E$16,1),0)</f>
        <v>0</v>
      </c>
      <c r="O609" s="31">
        <f>IF(M609=1,oneday(G608,G609,K609,L609,Summary!$E$13/2,Data!N608,Data!O608,Summary!$E$15,Summary!$E$14,Summary!$E$16,2),0)</f>
        <v>0</v>
      </c>
      <c r="P609" s="31">
        <f t="shared" si="29"/>
        <v>0</v>
      </c>
      <c r="Q609" s="31">
        <f>IF(M609=1,oneday(G608,G609,K609,L609,Summary!$E$13/2,Data!N608,Data!O608,Summary!$E$15,Summary!$E$14,Summary!$E$16,3),0)</f>
        <v>0</v>
      </c>
    </row>
    <row r="610" spans="1:17" x14ac:dyDescent="0.25">
      <c r="A610" s="32">
        <f>VLOOKUP(B610,'Expiration Dates'!$C$40:$J$272,8)</f>
        <v>31279</v>
      </c>
      <c r="B610" s="1">
        <v>31264</v>
      </c>
      <c r="C610">
        <f t="shared" si="28"/>
        <v>610</v>
      </c>
      <c r="D610" s="27">
        <v>27.450000762939453</v>
      </c>
      <c r="E610" s="28">
        <v>27.459999084472656</v>
      </c>
      <c r="F610" s="28">
        <v>27.290000915527344</v>
      </c>
      <c r="G610" s="24">
        <v>27.329999923706055</v>
      </c>
      <c r="H610" s="13">
        <v>26.809999465942383</v>
      </c>
      <c r="I610" s="14">
        <v>26.950000762939453</v>
      </c>
      <c r="J610" s="14">
        <v>26.700000762939453</v>
      </c>
      <c r="K610" s="24">
        <v>26.780000686645508</v>
      </c>
      <c r="L610">
        <f t="shared" si="27"/>
        <v>0</v>
      </c>
      <c r="M610">
        <f>IF(AND(B610&gt;Summary!$E$17,B610&lt;Summary!$E$18),1,0)</f>
        <v>0</v>
      </c>
      <c r="N610">
        <f>IF(M610=1,oneday(G609,G610,K610,L610,Summary!$E$13/2,Data!N609,Data!O609,Summary!$E$15,Summary!$E$14,Summary!$E$16,1),0)</f>
        <v>0</v>
      </c>
      <c r="O610" s="31">
        <f>IF(M610=1,oneday(G609,G610,K610,L610,Summary!$E$13/2,Data!N609,Data!O609,Summary!$E$15,Summary!$E$14,Summary!$E$16,2),0)</f>
        <v>0</v>
      </c>
      <c r="P610" s="31">
        <f t="shared" si="29"/>
        <v>0</v>
      </c>
      <c r="Q610" s="31">
        <f>IF(M610=1,oneday(G609,G610,K610,L610,Summary!$E$13/2,Data!N609,Data!O609,Summary!$E$15,Summary!$E$14,Summary!$E$16,3),0)</f>
        <v>0</v>
      </c>
    </row>
    <row r="611" spans="1:17" x14ac:dyDescent="0.25">
      <c r="A611" s="32">
        <f>VLOOKUP(B611,'Expiration Dates'!$C$40:$J$272,8)</f>
        <v>31279</v>
      </c>
      <c r="B611" s="1">
        <v>31265</v>
      </c>
      <c r="C611">
        <f t="shared" si="28"/>
        <v>611</v>
      </c>
      <c r="D611" s="27">
        <v>27.290000915527344</v>
      </c>
      <c r="E611" s="28">
        <v>27.350000381469727</v>
      </c>
      <c r="F611" s="28">
        <v>27.200000762939453</v>
      </c>
      <c r="G611" s="24">
        <v>27.260000228881836</v>
      </c>
      <c r="H611" s="13">
        <v>26.780000686645508</v>
      </c>
      <c r="I611" s="14">
        <v>26.780000686645508</v>
      </c>
      <c r="J611" s="14">
        <v>26.629999160766602</v>
      </c>
      <c r="K611" s="24">
        <v>26.690000534057617</v>
      </c>
      <c r="L611">
        <f t="shared" si="27"/>
        <v>0</v>
      </c>
      <c r="M611">
        <f>IF(AND(B611&gt;Summary!$E$17,B611&lt;Summary!$E$18),1,0)</f>
        <v>0</v>
      </c>
      <c r="N611">
        <f>IF(M611=1,oneday(G610,G611,K611,L611,Summary!$E$13/2,Data!N610,Data!O610,Summary!$E$15,Summary!$E$14,Summary!$E$16,1),0)</f>
        <v>0</v>
      </c>
      <c r="O611" s="31">
        <f>IF(M611=1,oneday(G610,G611,K611,L611,Summary!$E$13/2,Data!N610,Data!O610,Summary!$E$15,Summary!$E$14,Summary!$E$16,2),0)</f>
        <v>0</v>
      </c>
      <c r="P611" s="31">
        <f t="shared" si="29"/>
        <v>0</v>
      </c>
      <c r="Q611" s="31">
        <f>IF(M611=1,oneday(G610,G611,K611,L611,Summary!$E$13/2,Data!N610,Data!O610,Summary!$E$15,Summary!$E$14,Summary!$E$16,3),0)</f>
        <v>0</v>
      </c>
    </row>
    <row r="612" spans="1:17" x14ac:dyDescent="0.25">
      <c r="A612" s="32">
        <f>VLOOKUP(B612,'Expiration Dates'!$C$40:$J$272,8)</f>
        <v>31279</v>
      </c>
      <c r="B612" s="1">
        <v>31266</v>
      </c>
      <c r="C612">
        <f t="shared" si="28"/>
        <v>612</v>
      </c>
      <c r="D612" s="27">
        <v>27.350000381469727</v>
      </c>
      <c r="E612" s="28">
        <v>27.389999389648438</v>
      </c>
      <c r="F612" s="28">
        <v>27.200000762939453</v>
      </c>
      <c r="G612" s="24">
        <v>27.270000457763672</v>
      </c>
      <c r="H612" s="13">
        <v>26.700000762939453</v>
      </c>
      <c r="I612" s="14">
        <v>26.840000152587891</v>
      </c>
      <c r="J612" s="14">
        <v>26.629999160766602</v>
      </c>
      <c r="K612" s="24">
        <v>26.709999084472656</v>
      </c>
      <c r="L612">
        <f t="shared" ref="L612:L675" si="30">IF(A612=B612,1,0)</f>
        <v>0</v>
      </c>
      <c r="M612">
        <f>IF(AND(B612&gt;Summary!$E$17,B612&lt;Summary!$E$18),1,0)</f>
        <v>0</v>
      </c>
      <c r="N612">
        <f>IF(M612=1,oneday(G611,G612,K612,L612,Summary!$E$13/2,Data!N611,Data!O611,Summary!$E$15,Summary!$E$14,Summary!$E$16,1),0)</f>
        <v>0</v>
      </c>
      <c r="O612" s="31">
        <f>IF(M612=1,oneday(G611,G612,K612,L612,Summary!$E$13/2,Data!N611,Data!O611,Summary!$E$15,Summary!$E$14,Summary!$E$16,2),0)</f>
        <v>0</v>
      </c>
      <c r="P612" s="31">
        <f t="shared" si="29"/>
        <v>0</v>
      </c>
      <c r="Q612" s="31">
        <f>IF(M612=1,oneday(G611,G612,K612,L612,Summary!$E$13/2,Data!N611,Data!O611,Summary!$E$15,Summary!$E$14,Summary!$E$16,3),0)</f>
        <v>0</v>
      </c>
    </row>
    <row r="613" spans="1:17" x14ac:dyDescent="0.25">
      <c r="A613" s="32">
        <f>VLOOKUP(B613,'Expiration Dates'!$C$40:$J$272,8)</f>
        <v>31279</v>
      </c>
      <c r="B613" s="1">
        <v>31267</v>
      </c>
      <c r="C613">
        <f t="shared" si="28"/>
        <v>613</v>
      </c>
      <c r="D613" s="27">
        <v>27.200000762939453</v>
      </c>
      <c r="E613" s="28">
        <v>27.319999694824219</v>
      </c>
      <c r="F613" s="28">
        <v>27.159999847412109</v>
      </c>
      <c r="G613" s="24">
        <v>27.309999465942383</v>
      </c>
      <c r="H613" s="13">
        <v>26.620000839233398</v>
      </c>
      <c r="I613" s="14">
        <v>26.75</v>
      </c>
      <c r="J613" s="14">
        <v>26.569999694824219</v>
      </c>
      <c r="K613" s="24">
        <v>26.709999084472656</v>
      </c>
      <c r="L613">
        <f t="shared" si="30"/>
        <v>0</v>
      </c>
      <c r="M613">
        <f>IF(AND(B613&gt;Summary!$E$17,B613&lt;Summary!$E$18),1,0)</f>
        <v>0</v>
      </c>
      <c r="N613">
        <f>IF(M613=1,oneday(G612,G613,K613,L613,Summary!$E$13/2,Data!N612,Data!O612,Summary!$E$15,Summary!$E$14,Summary!$E$16,1),0)</f>
        <v>0</v>
      </c>
      <c r="O613" s="31">
        <f>IF(M613=1,oneday(G612,G613,K613,L613,Summary!$E$13/2,Data!N612,Data!O612,Summary!$E$15,Summary!$E$14,Summary!$E$16,2),0)</f>
        <v>0</v>
      </c>
      <c r="P613" s="31">
        <f t="shared" si="29"/>
        <v>0</v>
      </c>
      <c r="Q613" s="31">
        <f>IF(M613=1,oneday(G612,G613,K613,L613,Summary!$E$13/2,Data!N612,Data!O612,Summary!$E$15,Summary!$E$14,Summary!$E$16,3),0)</f>
        <v>0</v>
      </c>
    </row>
    <row r="614" spans="1:17" x14ac:dyDescent="0.25">
      <c r="A614" s="32">
        <f>VLOOKUP(B614,'Expiration Dates'!$C$40:$J$272,8)</f>
        <v>31279</v>
      </c>
      <c r="B614" s="1">
        <v>31268</v>
      </c>
      <c r="C614">
        <f t="shared" si="28"/>
        <v>614</v>
      </c>
      <c r="D614" s="27">
        <v>27.350000381469727</v>
      </c>
      <c r="E614" s="28">
        <v>27.399999618530273</v>
      </c>
      <c r="F614" s="28">
        <v>27.270000457763672</v>
      </c>
      <c r="G614" s="24">
        <v>27.370000839233398</v>
      </c>
      <c r="H614" s="13">
        <v>26.729999542236328</v>
      </c>
      <c r="I614" s="14">
        <v>26.879999160766602</v>
      </c>
      <c r="J614" s="14">
        <v>26.729999542236328</v>
      </c>
      <c r="K614" s="24">
        <v>26.850000381469727</v>
      </c>
      <c r="L614">
        <f t="shared" si="30"/>
        <v>0</v>
      </c>
      <c r="M614">
        <f>IF(AND(B614&gt;Summary!$E$17,B614&lt;Summary!$E$18),1,0)</f>
        <v>0</v>
      </c>
      <c r="N614">
        <f>IF(M614=1,oneday(G613,G614,K614,L614,Summary!$E$13/2,Data!N613,Data!O613,Summary!$E$15,Summary!$E$14,Summary!$E$16,1),0)</f>
        <v>0</v>
      </c>
      <c r="O614" s="31">
        <f>IF(M614=1,oneday(G613,G614,K614,L614,Summary!$E$13/2,Data!N613,Data!O613,Summary!$E$15,Summary!$E$14,Summary!$E$16,2),0)</f>
        <v>0</v>
      </c>
      <c r="P614" s="31">
        <f t="shared" si="29"/>
        <v>0</v>
      </c>
      <c r="Q614" s="31">
        <f>IF(M614=1,oneday(G613,G614,K614,L614,Summary!$E$13/2,Data!N613,Data!O613,Summary!$E$15,Summary!$E$14,Summary!$E$16,3),0)</f>
        <v>0</v>
      </c>
    </row>
    <row r="615" spans="1:17" x14ac:dyDescent="0.25">
      <c r="A615" s="32">
        <f>VLOOKUP(B615,'Expiration Dates'!$C$40:$J$272,8)</f>
        <v>31279</v>
      </c>
      <c r="B615" s="1">
        <v>31271</v>
      </c>
      <c r="C615">
        <f t="shared" si="28"/>
        <v>615</v>
      </c>
      <c r="D615" s="27">
        <v>27.479999542236328</v>
      </c>
      <c r="E615" s="28">
        <v>27.600000381469727</v>
      </c>
      <c r="F615" s="28">
        <v>27.459999084472656</v>
      </c>
      <c r="G615" s="24">
        <v>27.579999923706055</v>
      </c>
      <c r="H615" s="13">
        <v>26.959999084472656</v>
      </c>
      <c r="I615" s="14">
        <v>27.170000076293945</v>
      </c>
      <c r="J615" s="14">
        <v>26.959999084472656</v>
      </c>
      <c r="K615" s="24">
        <v>27.149999618530273</v>
      </c>
      <c r="L615">
        <f t="shared" si="30"/>
        <v>0</v>
      </c>
      <c r="M615">
        <f>IF(AND(B615&gt;Summary!$E$17,B615&lt;Summary!$E$18),1,0)</f>
        <v>0</v>
      </c>
      <c r="N615">
        <f>IF(M615=1,oneday(G614,G615,K615,L615,Summary!$E$13/2,Data!N614,Data!O614,Summary!$E$15,Summary!$E$14,Summary!$E$16,1),0)</f>
        <v>0</v>
      </c>
      <c r="O615" s="31">
        <f>IF(M615=1,oneday(G614,G615,K615,L615,Summary!$E$13/2,Data!N614,Data!O614,Summary!$E$15,Summary!$E$14,Summary!$E$16,2),0)</f>
        <v>0</v>
      </c>
      <c r="P615" s="31">
        <f t="shared" si="29"/>
        <v>0</v>
      </c>
      <c r="Q615" s="31">
        <f>IF(M615=1,oneday(G614,G615,K615,L615,Summary!$E$13/2,Data!N614,Data!O614,Summary!$E$15,Summary!$E$14,Summary!$E$16,3),0)</f>
        <v>0</v>
      </c>
    </row>
    <row r="616" spans="1:17" x14ac:dyDescent="0.25">
      <c r="A616" s="32">
        <f>VLOOKUP(B616,'Expiration Dates'!$C$40:$J$272,8)</f>
        <v>31279</v>
      </c>
      <c r="B616" s="1">
        <v>31272</v>
      </c>
      <c r="C616">
        <f t="shared" si="28"/>
        <v>616</v>
      </c>
      <c r="D616" s="27">
        <v>27.520000457763672</v>
      </c>
      <c r="E616" s="28">
        <v>27.639999389648438</v>
      </c>
      <c r="F616" s="28">
        <v>27.459999084472656</v>
      </c>
      <c r="G616" s="24">
        <v>27.610000610351563</v>
      </c>
      <c r="H616" s="13">
        <v>27.079999923706055</v>
      </c>
      <c r="I616" s="14">
        <v>27.180000305175781</v>
      </c>
      <c r="J616" s="14">
        <v>26.969999313354492</v>
      </c>
      <c r="K616" s="24">
        <v>27.120000839233398</v>
      </c>
      <c r="L616">
        <f t="shared" si="30"/>
        <v>0</v>
      </c>
      <c r="M616">
        <f>IF(AND(B616&gt;Summary!$E$17,B616&lt;Summary!$E$18),1,0)</f>
        <v>0</v>
      </c>
      <c r="N616">
        <f>IF(M616=1,oneday(G615,G616,K616,L616,Summary!$E$13/2,Data!N615,Data!O615,Summary!$E$15,Summary!$E$14,Summary!$E$16,1),0)</f>
        <v>0</v>
      </c>
      <c r="O616" s="31">
        <f>IF(M616=1,oneday(G615,G616,K616,L616,Summary!$E$13/2,Data!N615,Data!O615,Summary!$E$15,Summary!$E$14,Summary!$E$16,2),0)</f>
        <v>0</v>
      </c>
      <c r="P616" s="31">
        <f t="shared" si="29"/>
        <v>0</v>
      </c>
      <c r="Q616" s="31">
        <f>IF(M616=1,oneday(G615,G616,K616,L616,Summary!$E$13/2,Data!N615,Data!O615,Summary!$E$15,Summary!$E$14,Summary!$E$16,3),0)</f>
        <v>0</v>
      </c>
    </row>
    <row r="617" spans="1:17" x14ac:dyDescent="0.25">
      <c r="A617" s="32">
        <f>VLOOKUP(B617,'Expiration Dates'!$C$40:$J$272,8)</f>
        <v>31279</v>
      </c>
      <c r="B617" s="1">
        <v>31273</v>
      </c>
      <c r="C617">
        <f t="shared" si="28"/>
        <v>617</v>
      </c>
      <c r="D617" s="27">
        <v>27.700000762939453</v>
      </c>
      <c r="E617" s="28">
        <v>27.809999465942383</v>
      </c>
      <c r="F617" s="28">
        <v>27.670000076293945</v>
      </c>
      <c r="G617" s="24">
        <v>27.729999542236328</v>
      </c>
      <c r="H617" s="13">
        <v>27.209999084472656</v>
      </c>
      <c r="I617" s="14">
        <v>27.329999923706055</v>
      </c>
      <c r="J617" s="14">
        <v>27.200000762939453</v>
      </c>
      <c r="K617" s="24">
        <v>27.239999771118164</v>
      </c>
      <c r="L617">
        <f t="shared" si="30"/>
        <v>0</v>
      </c>
      <c r="M617">
        <f>IF(AND(B617&gt;Summary!$E$17,B617&lt;Summary!$E$18),1,0)</f>
        <v>0</v>
      </c>
      <c r="N617">
        <f>IF(M617=1,oneday(G616,G617,K617,L617,Summary!$E$13/2,Data!N616,Data!O616,Summary!$E$15,Summary!$E$14,Summary!$E$16,1),0)</f>
        <v>0</v>
      </c>
      <c r="O617" s="31">
        <f>IF(M617=1,oneday(G616,G617,K617,L617,Summary!$E$13/2,Data!N616,Data!O616,Summary!$E$15,Summary!$E$14,Summary!$E$16,2),0)</f>
        <v>0</v>
      </c>
      <c r="P617" s="31">
        <f t="shared" si="29"/>
        <v>0</v>
      </c>
      <c r="Q617" s="31">
        <f>IF(M617=1,oneday(G616,G617,K617,L617,Summary!$E$13/2,Data!N616,Data!O616,Summary!$E$15,Summary!$E$14,Summary!$E$16,3),0)</f>
        <v>0</v>
      </c>
    </row>
    <row r="618" spans="1:17" x14ac:dyDescent="0.25">
      <c r="A618" s="32">
        <f>VLOOKUP(B618,'Expiration Dates'!$C$40:$J$272,8)</f>
        <v>31279</v>
      </c>
      <c r="B618" s="1">
        <v>31274</v>
      </c>
      <c r="C618">
        <f t="shared" si="28"/>
        <v>618</v>
      </c>
      <c r="D618" s="27">
        <v>27.850000381469727</v>
      </c>
      <c r="E618" s="28">
        <v>28.100000381469727</v>
      </c>
      <c r="F618" s="28">
        <v>27.819999694824219</v>
      </c>
      <c r="G618" s="24">
        <v>28.059999465942383</v>
      </c>
      <c r="H618" s="13">
        <v>27.370000839233398</v>
      </c>
      <c r="I618" s="14">
        <v>27.620000839233398</v>
      </c>
      <c r="J618" s="14">
        <v>27.319999694824219</v>
      </c>
      <c r="K618" s="24">
        <v>27.569999694824219</v>
      </c>
      <c r="L618">
        <f t="shared" si="30"/>
        <v>0</v>
      </c>
      <c r="M618">
        <f>IF(AND(B618&gt;Summary!$E$17,B618&lt;Summary!$E$18),1,0)</f>
        <v>0</v>
      </c>
      <c r="N618">
        <f>IF(M618=1,oneday(G617,G618,K618,L618,Summary!$E$13/2,Data!N617,Data!O617,Summary!$E$15,Summary!$E$14,Summary!$E$16,1),0)</f>
        <v>0</v>
      </c>
      <c r="O618" s="31">
        <f>IF(M618=1,oneday(G617,G618,K618,L618,Summary!$E$13/2,Data!N617,Data!O617,Summary!$E$15,Summary!$E$14,Summary!$E$16,2),0)</f>
        <v>0</v>
      </c>
      <c r="P618" s="31">
        <f t="shared" si="29"/>
        <v>0</v>
      </c>
      <c r="Q618" s="31">
        <f>IF(M618=1,oneday(G617,G618,K618,L618,Summary!$E$13/2,Data!N617,Data!O617,Summary!$E$15,Summary!$E$14,Summary!$E$16,3),0)</f>
        <v>0</v>
      </c>
    </row>
    <row r="619" spans="1:17" x14ac:dyDescent="0.25">
      <c r="A619" s="32">
        <f>VLOOKUP(B619,'Expiration Dates'!$C$40:$J$272,8)</f>
        <v>31279</v>
      </c>
      <c r="B619" s="1">
        <v>31275</v>
      </c>
      <c r="C619">
        <f t="shared" si="28"/>
        <v>619</v>
      </c>
      <c r="D619" s="27">
        <v>28.120000839233398</v>
      </c>
      <c r="E619" s="28">
        <v>28.129999160766602</v>
      </c>
      <c r="F619" s="28">
        <v>27.870000839233398</v>
      </c>
      <c r="G619" s="24">
        <v>28.030000686645508</v>
      </c>
      <c r="H619" s="13">
        <v>27.549999237060547</v>
      </c>
      <c r="I619" s="14">
        <v>27.620000839233398</v>
      </c>
      <c r="J619" s="14">
        <v>27.360000610351563</v>
      </c>
      <c r="K619" s="24">
        <v>27.540000915527344</v>
      </c>
      <c r="L619">
        <f t="shared" si="30"/>
        <v>0</v>
      </c>
      <c r="M619">
        <f>IF(AND(B619&gt;Summary!$E$17,B619&lt;Summary!$E$18),1,0)</f>
        <v>0</v>
      </c>
      <c r="N619">
        <f>IF(M619=1,oneday(G618,G619,K619,L619,Summary!$E$13/2,Data!N618,Data!O618,Summary!$E$15,Summary!$E$14,Summary!$E$16,1),0)</f>
        <v>0</v>
      </c>
      <c r="O619" s="31">
        <f>IF(M619=1,oneday(G618,G619,K619,L619,Summary!$E$13/2,Data!N618,Data!O618,Summary!$E$15,Summary!$E$14,Summary!$E$16,2),0)</f>
        <v>0</v>
      </c>
      <c r="P619" s="31">
        <f t="shared" si="29"/>
        <v>0</v>
      </c>
      <c r="Q619" s="31">
        <f>IF(M619=1,oneday(G618,G619,K619,L619,Summary!$E$13/2,Data!N618,Data!O618,Summary!$E$15,Summary!$E$14,Summary!$E$16,3),0)</f>
        <v>0</v>
      </c>
    </row>
    <row r="620" spans="1:17" x14ac:dyDescent="0.25">
      <c r="A620" s="32">
        <f>VLOOKUP(B620,'Expiration Dates'!$C$40:$J$272,8)</f>
        <v>31279</v>
      </c>
      <c r="B620" s="1">
        <v>31278</v>
      </c>
      <c r="C620">
        <f t="shared" si="28"/>
        <v>620</v>
      </c>
      <c r="D620" s="27">
        <v>28.030000686645508</v>
      </c>
      <c r="E620" s="28">
        <v>28.079999923706055</v>
      </c>
      <c r="F620" s="28">
        <v>27.940000534057617</v>
      </c>
      <c r="G620" s="24">
        <v>27.989999771118164</v>
      </c>
      <c r="H620" s="13">
        <v>27.520000457763672</v>
      </c>
      <c r="I620" s="14">
        <v>27.579999923706055</v>
      </c>
      <c r="J620" s="14">
        <v>27.440000534057617</v>
      </c>
      <c r="K620" s="24">
        <v>27.510000228881836</v>
      </c>
      <c r="L620">
        <f t="shared" si="30"/>
        <v>0</v>
      </c>
      <c r="M620">
        <f>IF(AND(B620&gt;Summary!$E$17,B620&lt;Summary!$E$18),1,0)</f>
        <v>0</v>
      </c>
      <c r="N620">
        <f>IF(M620=1,oneday(G619,G620,K620,L620,Summary!$E$13/2,Data!N619,Data!O619,Summary!$E$15,Summary!$E$14,Summary!$E$16,1),0)</f>
        <v>0</v>
      </c>
      <c r="O620" s="31">
        <f>IF(M620=1,oneday(G619,G620,K620,L620,Summary!$E$13/2,Data!N619,Data!O619,Summary!$E$15,Summary!$E$14,Summary!$E$16,2),0)</f>
        <v>0</v>
      </c>
      <c r="P620" s="31">
        <f t="shared" si="29"/>
        <v>0</v>
      </c>
      <c r="Q620" s="31">
        <f>IF(M620=1,oneday(G619,G620,K620,L620,Summary!$E$13/2,Data!N619,Data!O619,Summary!$E$15,Summary!$E$14,Summary!$E$16,3),0)</f>
        <v>0</v>
      </c>
    </row>
    <row r="621" spans="1:17" x14ac:dyDescent="0.25">
      <c r="A621" s="32">
        <f>VLOOKUP(B621,'Expiration Dates'!$C$40:$J$272,8)</f>
        <v>31279</v>
      </c>
      <c r="B621" s="1">
        <v>31279</v>
      </c>
      <c r="C621">
        <f t="shared" si="28"/>
        <v>621</v>
      </c>
      <c r="D621" s="27">
        <v>27.899999618530273</v>
      </c>
      <c r="E621" s="28">
        <v>28.239999771118164</v>
      </c>
      <c r="F621" s="28">
        <v>27.899999618530273</v>
      </c>
      <c r="G621" s="24">
        <v>28.090000152587891</v>
      </c>
      <c r="H621" s="13">
        <v>27.430000305175781</v>
      </c>
      <c r="I621" s="14">
        <v>27.780000686645508</v>
      </c>
      <c r="J621" s="14">
        <v>27.379999160766602</v>
      </c>
      <c r="K621" s="24">
        <v>27.729999542236328</v>
      </c>
      <c r="L621">
        <f t="shared" si="30"/>
        <v>1</v>
      </c>
      <c r="M621">
        <f>IF(AND(B621&gt;Summary!$E$17,B621&lt;Summary!$E$18),1,0)</f>
        <v>0</v>
      </c>
      <c r="N621">
        <f>IF(M621=1,oneday(G620,G621,K621,L621,Summary!$E$13/2,Data!N620,Data!O620,Summary!$E$15,Summary!$E$14,Summary!$E$16,1),0)</f>
        <v>0</v>
      </c>
      <c r="O621" s="31">
        <f>IF(M621=1,oneday(G620,G621,K621,L621,Summary!$E$13/2,Data!N620,Data!O620,Summary!$E$15,Summary!$E$14,Summary!$E$16,2),0)</f>
        <v>0</v>
      </c>
      <c r="P621" s="31">
        <f t="shared" si="29"/>
        <v>0</v>
      </c>
      <c r="Q621" s="31">
        <f>IF(M621=1,oneday(G620,G621,K621,L621,Summary!$E$13/2,Data!N620,Data!O620,Summary!$E$15,Summary!$E$14,Summary!$E$16,3),0)</f>
        <v>0</v>
      </c>
    </row>
    <row r="622" spans="1:17" x14ac:dyDescent="0.25">
      <c r="A622" s="32">
        <f>VLOOKUP(B622,'Expiration Dates'!$C$40:$J$272,8)</f>
        <v>31279</v>
      </c>
      <c r="B622" s="1">
        <v>31280</v>
      </c>
      <c r="C622">
        <f t="shared" si="28"/>
        <v>622</v>
      </c>
      <c r="D622" s="27">
        <v>27.739999771118164</v>
      </c>
      <c r="E622" s="28">
        <v>27.920000076293945</v>
      </c>
      <c r="F622" s="28">
        <v>27.709999084472656</v>
      </c>
      <c r="G622" s="24">
        <v>27.879999160766602</v>
      </c>
      <c r="H622" s="13">
        <v>27.280000686645508</v>
      </c>
      <c r="I622" s="14">
        <v>27.510000228881836</v>
      </c>
      <c r="J622" s="14">
        <v>27.260000228881836</v>
      </c>
      <c r="K622" s="24">
        <v>27.440000534057617</v>
      </c>
      <c r="L622">
        <f t="shared" si="30"/>
        <v>0</v>
      </c>
      <c r="M622">
        <f>IF(AND(B622&gt;Summary!$E$17,B622&lt;Summary!$E$18),1,0)</f>
        <v>0</v>
      </c>
      <c r="N622">
        <f>IF(M622=1,oneday(G621,G622,K622,L622,Summary!$E$13/2,Data!N621,Data!O621,Summary!$E$15,Summary!$E$14,Summary!$E$16,1),0)</f>
        <v>0</v>
      </c>
      <c r="O622" s="31">
        <f>IF(M622=1,oneday(G621,G622,K622,L622,Summary!$E$13/2,Data!N621,Data!O621,Summary!$E$15,Summary!$E$14,Summary!$E$16,2),0)</f>
        <v>0</v>
      </c>
      <c r="P622" s="31">
        <f t="shared" si="29"/>
        <v>0</v>
      </c>
      <c r="Q622" s="31">
        <f>IF(M622=1,oneday(G621,G622,K622,L622,Summary!$E$13/2,Data!N621,Data!O621,Summary!$E$15,Summary!$E$14,Summary!$E$16,3),0)</f>
        <v>0</v>
      </c>
    </row>
    <row r="623" spans="1:17" x14ac:dyDescent="0.25">
      <c r="A623" s="32">
        <f>VLOOKUP(B623,'Expiration Dates'!$C$40:$J$272,8)</f>
        <v>31279</v>
      </c>
      <c r="B623" s="1">
        <v>31281</v>
      </c>
      <c r="C623">
        <f t="shared" si="28"/>
        <v>623</v>
      </c>
      <c r="D623" s="27">
        <v>28</v>
      </c>
      <c r="E623" s="28">
        <v>28.059999465942383</v>
      </c>
      <c r="F623" s="28">
        <v>27.930000305175781</v>
      </c>
      <c r="G623" s="24">
        <v>27.969999313354492</v>
      </c>
      <c r="H623" s="13">
        <v>27.559999465942383</v>
      </c>
      <c r="I623" s="14">
        <v>27.659999847412109</v>
      </c>
      <c r="J623" s="14">
        <v>27.5</v>
      </c>
      <c r="K623" s="24">
        <v>27.549999237060547</v>
      </c>
      <c r="L623">
        <f t="shared" si="30"/>
        <v>0</v>
      </c>
      <c r="M623">
        <f>IF(AND(B623&gt;Summary!$E$17,B623&lt;Summary!$E$18),1,0)</f>
        <v>0</v>
      </c>
      <c r="N623">
        <f>IF(M623=1,oneday(G622,G623,K623,L623,Summary!$E$13/2,Data!N622,Data!O622,Summary!$E$15,Summary!$E$14,Summary!$E$16,1),0)</f>
        <v>0</v>
      </c>
      <c r="O623" s="31">
        <f>IF(M623=1,oneday(G622,G623,K623,L623,Summary!$E$13/2,Data!N622,Data!O622,Summary!$E$15,Summary!$E$14,Summary!$E$16,2),0)</f>
        <v>0</v>
      </c>
      <c r="P623" s="31">
        <f t="shared" si="29"/>
        <v>0</v>
      </c>
      <c r="Q623" s="31">
        <f>IF(M623=1,oneday(G622,G623,K623,L623,Summary!$E$13/2,Data!N622,Data!O622,Summary!$E$15,Summary!$E$14,Summary!$E$16,3),0)</f>
        <v>0</v>
      </c>
    </row>
    <row r="624" spans="1:17" x14ac:dyDescent="0.25">
      <c r="A624" s="32">
        <f>VLOOKUP(B624,'Expiration Dates'!$C$40:$J$272,8)</f>
        <v>31279</v>
      </c>
      <c r="B624" s="1">
        <v>31282</v>
      </c>
      <c r="C624">
        <f t="shared" si="28"/>
        <v>624</v>
      </c>
      <c r="D624" s="27">
        <v>27.959999084472656</v>
      </c>
      <c r="E624" s="28">
        <v>28.030000686645508</v>
      </c>
      <c r="F624" s="28">
        <v>27.860000610351563</v>
      </c>
      <c r="G624" s="24">
        <v>27.950000762939453</v>
      </c>
      <c r="H624" s="13">
        <v>27.510000228881836</v>
      </c>
      <c r="I624" s="14">
        <v>27.590000152587891</v>
      </c>
      <c r="J624" s="14">
        <v>27.430000305175781</v>
      </c>
      <c r="K624" s="24">
        <v>27.549999237060547</v>
      </c>
      <c r="L624">
        <f t="shared" si="30"/>
        <v>0</v>
      </c>
      <c r="M624">
        <f>IF(AND(B624&gt;Summary!$E$17,B624&lt;Summary!$E$18),1,0)</f>
        <v>0</v>
      </c>
      <c r="N624">
        <f>IF(M624=1,oneday(G623,G624,K624,L624,Summary!$E$13/2,Data!N623,Data!O623,Summary!$E$15,Summary!$E$14,Summary!$E$16,1),0)</f>
        <v>0</v>
      </c>
      <c r="O624" s="31">
        <f>IF(M624=1,oneday(G623,G624,K624,L624,Summary!$E$13/2,Data!N623,Data!O623,Summary!$E$15,Summary!$E$14,Summary!$E$16,2),0)</f>
        <v>0</v>
      </c>
      <c r="P624" s="31">
        <f t="shared" si="29"/>
        <v>0</v>
      </c>
      <c r="Q624" s="31">
        <f>IF(M624=1,oneday(G623,G624,K624,L624,Summary!$E$13/2,Data!N623,Data!O623,Summary!$E$15,Summary!$E$14,Summary!$E$16,3),0)</f>
        <v>0</v>
      </c>
    </row>
    <row r="625" spans="1:17" x14ac:dyDescent="0.25">
      <c r="A625" s="32">
        <f>VLOOKUP(B625,'Expiration Dates'!$C$40:$J$272,8)</f>
        <v>31279</v>
      </c>
      <c r="B625" s="1">
        <v>31285</v>
      </c>
      <c r="C625">
        <f t="shared" si="28"/>
        <v>625</v>
      </c>
      <c r="D625" s="27">
        <v>27.969999313354492</v>
      </c>
      <c r="E625" s="28">
        <v>28.120000839233398</v>
      </c>
      <c r="F625" s="28">
        <v>27.899999618530273</v>
      </c>
      <c r="G625" s="24">
        <v>28.100000381469727</v>
      </c>
      <c r="H625" s="13">
        <v>27.569999694824219</v>
      </c>
      <c r="I625" s="14">
        <v>27.75</v>
      </c>
      <c r="J625" s="14">
        <v>27.5</v>
      </c>
      <c r="K625" s="24">
        <v>27.729999542236328</v>
      </c>
      <c r="L625">
        <f t="shared" si="30"/>
        <v>0</v>
      </c>
      <c r="M625">
        <f>IF(AND(B625&gt;Summary!$E$17,B625&lt;Summary!$E$18),1,0)</f>
        <v>0</v>
      </c>
      <c r="N625">
        <f>IF(M625=1,oneday(G624,G625,K625,L625,Summary!$E$13/2,Data!N624,Data!O624,Summary!$E$15,Summary!$E$14,Summary!$E$16,1),0)</f>
        <v>0</v>
      </c>
      <c r="O625" s="31">
        <f>IF(M625=1,oneday(G624,G625,K625,L625,Summary!$E$13/2,Data!N624,Data!O624,Summary!$E$15,Summary!$E$14,Summary!$E$16,2),0)</f>
        <v>0</v>
      </c>
      <c r="P625" s="31">
        <f t="shared" si="29"/>
        <v>0</v>
      </c>
      <c r="Q625" s="31">
        <f>IF(M625=1,oneday(G624,G625,K625,L625,Summary!$E$13/2,Data!N624,Data!O624,Summary!$E$15,Summary!$E$14,Summary!$E$16,3),0)</f>
        <v>0</v>
      </c>
    </row>
    <row r="626" spans="1:17" x14ac:dyDescent="0.25">
      <c r="A626" s="32">
        <f>VLOOKUP(B626,'Expiration Dates'!$C$40:$J$272,8)</f>
        <v>31279</v>
      </c>
      <c r="B626" s="1">
        <v>31286</v>
      </c>
      <c r="C626">
        <f t="shared" si="28"/>
        <v>626</v>
      </c>
      <c r="D626" s="27">
        <v>28.25</v>
      </c>
      <c r="E626" s="28">
        <v>28.319999694824219</v>
      </c>
      <c r="F626" s="28">
        <v>28.069999694824219</v>
      </c>
      <c r="G626" s="24">
        <v>28.079999923706055</v>
      </c>
      <c r="H626" s="13">
        <v>27.879999160766602</v>
      </c>
      <c r="I626" s="14">
        <v>27.930000305175781</v>
      </c>
      <c r="J626" s="14">
        <v>27.700000762939453</v>
      </c>
      <c r="K626" s="24">
        <v>27.719999313354492</v>
      </c>
      <c r="L626">
        <f t="shared" si="30"/>
        <v>0</v>
      </c>
      <c r="M626">
        <f>IF(AND(B626&gt;Summary!$E$17,B626&lt;Summary!$E$18),1,0)</f>
        <v>0</v>
      </c>
      <c r="N626">
        <f>IF(M626=1,oneday(G625,G626,K626,L626,Summary!$E$13/2,Data!N625,Data!O625,Summary!$E$15,Summary!$E$14,Summary!$E$16,1),0)</f>
        <v>0</v>
      </c>
      <c r="O626" s="31">
        <f>IF(M626=1,oneday(G625,G626,K626,L626,Summary!$E$13/2,Data!N625,Data!O625,Summary!$E$15,Summary!$E$14,Summary!$E$16,2),0)</f>
        <v>0</v>
      </c>
      <c r="P626" s="31">
        <f t="shared" si="29"/>
        <v>0</v>
      </c>
      <c r="Q626" s="31">
        <f>IF(M626=1,oneday(G625,G626,K626,L626,Summary!$E$13/2,Data!N625,Data!O625,Summary!$E$15,Summary!$E$14,Summary!$E$16,3),0)</f>
        <v>0</v>
      </c>
    </row>
    <row r="627" spans="1:17" x14ac:dyDescent="0.25">
      <c r="A627" s="32">
        <f>VLOOKUP(B627,'Expiration Dates'!$C$40:$J$272,8)</f>
        <v>31279</v>
      </c>
      <c r="B627" s="1">
        <v>31287</v>
      </c>
      <c r="C627">
        <f t="shared" si="28"/>
        <v>627</v>
      </c>
      <c r="D627" s="27">
        <v>28.149999618530273</v>
      </c>
      <c r="E627" s="28">
        <v>28.209999084472656</v>
      </c>
      <c r="F627" s="28">
        <v>27.860000610351563</v>
      </c>
      <c r="G627" s="24">
        <v>28.100000381469727</v>
      </c>
      <c r="H627" s="13">
        <v>27.780000686645508</v>
      </c>
      <c r="I627" s="14">
        <v>27.829999923706055</v>
      </c>
      <c r="J627" s="14">
        <v>27.520000457763672</v>
      </c>
      <c r="K627" s="24">
        <v>27.760000228881836</v>
      </c>
      <c r="L627">
        <f t="shared" si="30"/>
        <v>0</v>
      </c>
      <c r="M627">
        <f>IF(AND(B627&gt;Summary!$E$17,B627&lt;Summary!$E$18),1,0)</f>
        <v>0</v>
      </c>
      <c r="N627">
        <f>IF(M627=1,oneday(G626,G627,K627,L627,Summary!$E$13/2,Data!N626,Data!O626,Summary!$E$15,Summary!$E$14,Summary!$E$16,1),0)</f>
        <v>0</v>
      </c>
      <c r="O627" s="31">
        <f>IF(M627=1,oneday(G626,G627,K627,L627,Summary!$E$13/2,Data!N626,Data!O626,Summary!$E$15,Summary!$E$14,Summary!$E$16,2),0)</f>
        <v>0</v>
      </c>
      <c r="P627" s="31">
        <f t="shared" si="29"/>
        <v>0</v>
      </c>
      <c r="Q627" s="31">
        <f>IF(M627=1,oneday(G626,G627,K627,L627,Summary!$E$13/2,Data!N626,Data!O626,Summary!$E$15,Summary!$E$14,Summary!$E$16,3),0)</f>
        <v>0</v>
      </c>
    </row>
    <row r="628" spans="1:17" x14ac:dyDescent="0.25">
      <c r="A628" s="32">
        <f>VLOOKUP(B628,'Expiration Dates'!$C$40:$J$272,8)</f>
        <v>31279</v>
      </c>
      <c r="B628" s="1">
        <v>31288</v>
      </c>
      <c r="C628">
        <f t="shared" si="28"/>
        <v>628</v>
      </c>
      <c r="D628" s="27">
        <v>27.950000762939453</v>
      </c>
      <c r="E628" s="28">
        <v>27.989999771118164</v>
      </c>
      <c r="F628" s="28">
        <v>27.819999694824219</v>
      </c>
      <c r="G628" s="24">
        <v>27.940000534057617</v>
      </c>
      <c r="H628" s="13">
        <v>27.639999389648438</v>
      </c>
      <c r="I628" s="14">
        <v>27.670000076293945</v>
      </c>
      <c r="J628" s="14">
        <v>27.530000686645508</v>
      </c>
      <c r="K628" s="24">
        <v>27.569999694824219</v>
      </c>
      <c r="L628">
        <f t="shared" si="30"/>
        <v>0</v>
      </c>
      <c r="M628">
        <f>IF(AND(B628&gt;Summary!$E$17,B628&lt;Summary!$E$18),1,0)</f>
        <v>0</v>
      </c>
      <c r="N628">
        <f>IF(M628=1,oneday(G627,G628,K628,L628,Summary!$E$13/2,Data!N627,Data!O627,Summary!$E$15,Summary!$E$14,Summary!$E$16,1),0)</f>
        <v>0</v>
      </c>
      <c r="O628" s="31">
        <f>IF(M628=1,oneday(G627,G628,K628,L628,Summary!$E$13/2,Data!N627,Data!O627,Summary!$E$15,Summary!$E$14,Summary!$E$16,2),0)</f>
        <v>0</v>
      </c>
      <c r="P628" s="31">
        <f t="shared" si="29"/>
        <v>0</v>
      </c>
      <c r="Q628" s="31">
        <f>IF(M628=1,oneday(G627,G628,K628,L628,Summary!$E$13/2,Data!N627,Data!O627,Summary!$E$15,Summary!$E$14,Summary!$E$16,3),0)</f>
        <v>0</v>
      </c>
    </row>
    <row r="629" spans="1:17" x14ac:dyDescent="0.25">
      <c r="A629" s="32">
        <f>VLOOKUP(B629,'Expiration Dates'!$C$40:$J$272,8)</f>
        <v>31279</v>
      </c>
      <c r="B629" s="1">
        <v>31289</v>
      </c>
      <c r="C629">
        <f t="shared" si="28"/>
        <v>629</v>
      </c>
      <c r="D629" s="27">
        <v>27.879999160766602</v>
      </c>
      <c r="E629" s="28">
        <v>28.079999923706055</v>
      </c>
      <c r="F629" s="28">
        <v>27.870000839233398</v>
      </c>
      <c r="G629" s="24">
        <v>28.079999923706055</v>
      </c>
      <c r="H629" s="13">
        <v>27.549999237060547</v>
      </c>
      <c r="I629" s="14">
        <v>27.729999542236328</v>
      </c>
      <c r="J629" s="14">
        <v>27.530000686645508</v>
      </c>
      <c r="K629" s="24">
        <v>27.719999313354492</v>
      </c>
      <c r="L629">
        <f t="shared" si="30"/>
        <v>0</v>
      </c>
      <c r="M629">
        <f>IF(AND(B629&gt;Summary!$E$17,B629&lt;Summary!$E$18),1,0)</f>
        <v>0</v>
      </c>
      <c r="N629">
        <f>IF(M629=1,oneday(G628,G629,K629,L629,Summary!$E$13/2,Data!N628,Data!O628,Summary!$E$15,Summary!$E$14,Summary!$E$16,1),0)</f>
        <v>0</v>
      </c>
      <c r="O629" s="31">
        <f>IF(M629=1,oneday(G628,G629,K629,L629,Summary!$E$13/2,Data!N628,Data!O628,Summary!$E$15,Summary!$E$14,Summary!$E$16,2),0)</f>
        <v>0</v>
      </c>
      <c r="P629" s="31">
        <f t="shared" si="29"/>
        <v>0</v>
      </c>
      <c r="Q629" s="31">
        <f>IF(M629=1,oneday(G628,G629,K629,L629,Summary!$E$13/2,Data!N628,Data!O628,Summary!$E$15,Summary!$E$14,Summary!$E$16,3),0)</f>
        <v>0</v>
      </c>
    </row>
    <row r="630" spans="1:17" x14ac:dyDescent="0.25">
      <c r="A630" s="32">
        <f>VLOOKUP(B630,'Expiration Dates'!$C$40:$J$272,8)</f>
        <v>31310</v>
      </c>
      <c r="B630" s="1">
        <v>31293</v>
      </c>
      <c r="C630">
        <f t="shared" si="28"/>
        <v>630</v>
      </c>
      <c r="D630" s="27">
        <v>28.200000762939453</v>
      </c>
      <c r="E630" s="28">
        <v>28.329999923706055</v>
      </c>
      <c r="F630" s="28">
        <v>28.159999847412109</v>
      </c>
      <c r="G630" s="24">
        <v>28.280000686645508</v>
      </c>
      <c r="H630" s="13">
        <v>27.879999160766602</v>
      </c>
      <c r="I630" s="14">
        <v>27.920000076293945</v>
      </c>
      <c r="J630" s="14">
        <v>27.760000228881836</v>
      </c>
      <c r="K630" s="24">
        <v>27.889999389648438</v>
      </c>
      <c r="L630">
        <f t="shared" si="30"/>
        <v>0</v>
      </c>
      <c r="M630">
        <f>IF(AND(B630&gt;Summary!$E$17,B630&lt;Summary!$E$18),1,0)</f>
        <v>0</v>
      </c>
      <c r="N630">
        <f>IF(M630=1,oneday(G629,G630,K630,L630,Summary!$E$13/2,Data!N629,Data!O629,Summary!$E$15,Summary!$E$14,Summary!$E$16,1),0)</f>
        <v>0</v>
      </c>
      <c r="O630" s="31">
        <f>IF(M630=1,oneday(G629,G630,K630,L630,Summary!$E$13/2,Data!N629,Data!O629,Summary!$E$15,Summary!$E$14,Summary!$E$16,2),0)</f>
        <v>0</v>
      </c>
      <c r="P630" s="31">
        <f t="shared" si="29"/>
        <v>0</v>
      </c>
      <c r="Q630" s="31">
        <f>IF(M630=1,oneday(G629,G630,K630,L630,Summary!$E$13/2,Data!N629,Data!O629,Summary!$E$15,Summary!$E$14,Summary!$E$16,3),0)</f>
        <v>0</v>
      </c>
    </row>
    <row r="631" spans="1:17" x14ac:dyDescent="0.25">
      <c r="A631" s="32">
        <f>VLOOKUP(B631,'Expiration Dates'!$C$40:$J$272,8)</f>
        <v>31310</v>
      </c>
      <c r="B631" s="1">
        <v>31294</v>
      </c>
      <c r="C631">
        <f t="shared" si="28"/>
        <v>631</v>
      </c>
      <c r="D631" s="27">
        <v>28.260000228881836</v>
      </c>
      <c r="E631" s="28">
        <v>28.370000839233398</v>
      </c>
      <c r="F631" s="28">
        <v>28.200000762939453</v>
      </c>
      <c r="G631" s="24">
        <v>28.270000457763672</v>
      </c>
      <c r="H631" s="13">
        <v>27.819999694824219</v>
      </c>
      <c r="I631" s="14">
        <v>27.879999160766602</v>
      </c>
      <c r="J631" s="14">
        <v>27.760000228881836</v>
      </c>
      <c r="K631" s="24">
        <v>27.790000915527344</v>
      </c>
      <c r="L631">
        <f t="shared" si="30"/>
        <v>0</v>
      </c>
      <c r="M631">
        <f>IF(AND(B631&gt;Summary!$E$17,B631&lt;Summary!$E$18),1,0)</f>
        <v>0</v>
      </c>
      <c r="N631">
        <f>IF(M631=1,oneday(G630,G631,K631,L631,Summary!$E$13/2,Data!N630,Data!O630,Summary!$E$15,Summary!$E$14,Summary!$E$16,1),0)</f>
        <v>0</v>
      </c>
      <c r="O631" s="31">
        <f>IF(M631=1,oneday(G630,G631,K631,L631,Summary!$E$13/2,Data!N630,Data!O630,Summary!$E$15,Summary!$E$14,Summary!$E$16,2),0)</f>
        <v>0</v>
      </c>
      <c r="P631" s="31">
        <f t="shared" si="29"/>
        <v>0</v>
      </c>
      <c r="Q631" s="31">
        <f>IF(M631=1,oneday(G630,G631,K631,L631,Summary!$E$13/2,Data!N630,Data!O630,Summary!$E$15,Summary!$E$14,Summary!$E$16,3),0)</f>
        <v>0</v>
      </c>
    </row>
    <row r="632" spans="1:17" x14ac:dyDescent="0.25">
      <c r="A632" s="32">
        <f>VLOOKUP(B632,'Expiration Dates'!$C$40:$J$272,8)</f>
        <v>31310</v>
      </c>
      <c r="B632" s="1">
        <v>31295</v>
      </c>
      <c r="C632">
        <f t="shared" si="28"/>
        <v>632</v>
      </c>
      <c r="D632" s="27">
        <v>28.190000534057617</v>
      </c>
      <c r="E632" s="28">
        <v>28.219999313354492</v>
      </c>
      <c r="F632" s="28">
        <v>27.959999084472656</v>
      </c>
      <c r="G632" s="24">
        <v>27.969999313354492</v>
      </c>
      <c r="H632" s="13">
        <v>27.690000534057617</v>
      </c>
      <c r="I632" s="14">
        <v>27.700000762939453</v>
      </c>
      <c r="J632" s="14">
        <v>27.389999389648438</v>
      </c>
      <c r="K632" s="24">
        <v>27.409999847412109</v>
      </c>
      <c r="L632">
        <f t="shared" si="30"/>
        <v>0</v>
      </c>
      <c r="M632">
        <f>IF(AND(B632&gt;Summary!$E$17,B632&lt;Summary!$E$18),1,0)</f>
        <v>0</v>
      </c>
      <c r="N632">
        <f>IF(M632=1,oneday(G631,G632,K632,L632,Summary!$E$13/2,Data!N631,Data!O631,Summary!$E$15,Summary!$E$14,Summary!$E$16,1),0)</f>
        <v>0</v>
      </c>
      <c r="O632" s="31">
        <f>IF(M632=1,oneday(G631,G632,K632,L632,Summary!$E$13/2,Data!N631,Data!O631,Summary!$E$15,Summary!$E$14,Summary!$E$16,2),0)</f>
        <v>0</v>
      </c>
      <c r="P632" s="31">
        <f t="shared" si="29"/>
        <v>0</v>
      </c>
      <c r="Q632" s="31">
        <f>IF(M632=1,oneday(G631,G632,K632,L632,Summary!$E$13/2,Data!N631,Data!O631,Summary!$E$15,Summary!$E$14,Summary!$E$16,3),0)</f>
        <v>0</v>
      </c>
    </row>
    <row r="633" spans="1:17" x14ac:dyDescent="0.25">
      <c r="A633" s="32">
        <f>VLOOKUP(B633,'Expiration Dates'!$C$40:$J$272,8)</f>
        <v>31310</v>
      </c>
      <c r="B633" s="1">
        <v>31296</v>
      </c>
      <c r="C633">
        <f t="shared" si="28"/>
        <v>633</v>
      </c>
      <c r="D633" s="27">
        <v>27.969999313354492</v>
      </c>
      <c r="E633" s="28">
        <v>27.969999313354492</v>
      </c>
      <c r="F633" s="28">
        <v>27.700000762939453</v>
      </c>
      <c r="G633" s="24">
        <v>27.75</v>
      </c>
      <c r="H633" s="13">
        <v>27.350000381469727</v>
      </c>
      <c r="I633" s="14">
        <v>27.399999618530273</v>
      </c>
      <c r="J633" s="14">
        <v>27.159999847412109</v>
      </c>
      <c r="K633" s="24">
        <v>27.25</v>
      </c>
      <c r="L633">
        <f t="shared" si="30"/>
        <v>0</v>
      </c>
      <c r="M633">
        <f>IF(AND(B633&gt;Summary!$E$17,B633&lt;Summary!$E$18),1,0)</f>
        <v>0</v>
      </c>
      <c r="N633">
        <f>IF(M633=1,oneday(G632,G633,K633,L633,Summary!$E$13/2,Data!N632,Data!O632,Summary!$E$15,Summary!$E$14,Summary!$E$16,1),0)</f>
        <v>0</v>
      </c>
      <c r="O633" s="31">
        <f>IF(M633=1,oneday(G632,G633,K633,L633,Summary!$E$13/2,Data!N632,Data!O632,Summary!$E$15,Summary!$E$14,Summary!$E$16,2),0)</f>
        <v>0</v>
      </c>
      <c r="P633" s="31">
        <f t="shared" si="29"/>
        <v>0</v>
      </c>
      <c r="Q633" s="31">
        <f>IF(M633=1,oneday(G632,G633,K633,L633,Summary!$E$13/2,Data!N632,Data!O632,Summary!$E$15,Summary!$E$14,Summary!$E$16,3),0)</f>
        <v>0</v>
      </c>
    </row>
    <row r="634" spans="1:17" x14ac:dyDescent="0.25">
      <c r="A634" s="32">
        <f>VLOOKUP(B634,'Expiration Dates'!$C$40:$J$272,8)</f>
        <v>31310</v>
      </c>
      <c r="B634" s="1">
        <v>31299</v>
      </c>
      <c r="C634">
        <f t="shared" si="28"/>
        <v>634</v>
      </c>
      <c r="D634" s="27">
        <v>27.629999160766602</v>
      </c>
      <c r="E634" s="28">
        <v>27.659999847412109</v>
      </c>
      <c r="F634" s="28">
        <v>27.370000839233398</v>
      </c>
      <c r="G634" s="24">
        <v>27.639999389648438</v>
      </c>
      <c r="H634" s="13">
        <v>27.129999160766602</v>
      </c>
      <c r="I634" s="14">
        <v>27.129999160766602</v>
      </c>
      <c r="J634" s="14">
        <v>26.620000839233398</v>
      </c>
      <c r="K634" s="24">
        <v>26.950000762939453</v>
      </c>
      <c r="L634">
        <f t="shared" si="30"/>
        <v>0</v>
      </c>
      <c r="M634">
        <f>IF(AND(B634&gt;Summary!$E$17,B634&lt;Summary!$E$18),1,0)</f>
        <v>0</v>
      </c>
      <c r="N634">
        <f>IF(M634=1,oneday(G633,G634,K634,L634,Summary!$E$13/2,Data!N633,Data!O633,Summary!$E$15,Summary!$E$14,Summary!$E$16,1),0)</f>
        <v>0</v>
      </c>
      <c r="O634" s="31">
        <f>IF(M634=1,oneday(G633,G634,K634,L634,Summary!$E$13/2,Data!N633,Data!O633,Summary!$E$15,Summary!$E$14,Summary!$E$16,2),0)</f>
        <v>0</v>
      </c>
      <c r="P634" s="31">
        <f t="shared" si="29"/>
        <v>0</v>
      </c>
      <c r="Q634" s="31">
        <f>IF(M634=1,oneday(G633,G634,K634,L634,Summary!$E$13/2,Data!N633,Data!O633,Summary!$E$15,Summary!$E$14,Summary!$E$16,3),0)</f>
        <v>0</v>
      </c>
    </row>
    <row r="635" spans="1:17" x14ac:dyDescent="0.25">
      <c r="A635" s="32">
        <f>VLOOKUP(B635,'Expiration Dates'!$C$40:$J$272,8)</f>
        <v>31310</v>
      </c>
      <c r="B635" s="1">
        <v>31300</v>
      </c>
      <c r="C635">
        <f t="shared" si="28"/>
        <v>635</v>
      </c>
      <c r="D635" s="27">
        <v>27.75</v>
      </c>
      <c r="E635" s="28">
        <v>27.959999084472656</v>
      </c>
      <c r="F635" s="28">
        <v>27.75</v>
      </c>
      <c r="G635" s="24">
        <v>27.889999389648438</v>
      </c>
      <c r="H635" s="13">
        <v>27.059999465942383</v>
      </c>
      <c r="I635" s="14">
        <v>27.25</v>
      </c>
      <c r="J635" s="14">
        <v>27.049999237060547</v>
      </c>
      <c r="K635" s="24">
        <v>27.180000305175781</v>
      </c>
      <c r="L635">
        <f t="shared" si="30"/>
        <v>0</v>
      </c>
      <c r="M635">
        <f>IF(AND(B635&gt;Summary!$E$17,B635&lt;Summary!$E$18),1,0)</f>
        <v>0</v>
      </c>
      <c r="N635">
        <f>IF(M635=1,oneday(G634,G635,K635,L635,Summary!$E$13/2,Data!N634,Data!O634,Summary!$E$15,Summary!$E$14,Summary!$E$16,1),0)</f>
        <v>0</v>
      </c>
      <c r="O635" s="31">
        <f>IF(M635=1,oneday(G634,G635,K635,L635,Summary!$E$13/2,Data!N634,Data!O634,Summary!$E$15,Summary!$E$14,Summary!$E$16,2),0)</f>
        <v>0</v>
      </c>
      <c r="P635" s="31">
        <f t="shared" si="29"/>
        <v>0</v>
      </c>
      <c r="Q635" s="31">
        <f>IF(M635=1,oneday(G634,G635,K635,L635,Summary!$E$13/2,Data!N634,Data!O634,Summary!$E$15,Summary!$E$14,Summary!$E$16,3),0)</f>
        <v>0</v>
      </c>
    </row>
    <row r="636" spans="1:17" x14ac:dyDescent="0.25">
      <c r="A636" s="32">
        <f>VLOOKUP(B636,'Expiration Dates'!$C$40:$J$272,8)</f>
        <v>31310</v>
      </c>
      <c r="B636" s="1">
        <v>31301</v>
      </c>
      <c r="C636">
        <f t="shared" si="28"/>
        <v>636</v>
      </c>
      <c r="D636" s="27">
        <v>27.75</v>
      </c>
      <c r="E636" s="28">
        <v>28</v>
      </c>
      <c r="F636" s="28">
        <v>27.680000305175781</v>
      </c>
      <c r="G636" s="24">
        <v>27.879999160766602</v>
      </c>
      <c r="H636" s="13">
        <v>27</v>
      </c>
      <c r="I636" s="14">
        <v>27.290000915527344</v>
      </c>
      <c r="J636" s="14">
        <v>26.959999084472656</v>
      </c>
      <c r="K636" s="24">
        <v>27.149999618530273</v>
      </c>
      <c r="L636">
        <f t="shared" si="30"/>
        <v>0</v>
      </c>
      <c r="M636">
        <f>IF(AND(B636&gt;Summary!$E$17,B636&lt;Summary!$E$18),1,0)</f>
        <v>0</v>
      </c>
      <c r="N636">
        <f>IF(M636=1,oneday(G635,G636,K636,L636,Summary!$E$13/2,Data!N635,Data!O635,Summary!$E$15,Summary!$E$14,Summary!$E$16,1),0)</f>
        <v>0</v>
      </c>
      <c r="O636" s="31">
        <f>IF(M636=1,oneday(G635,G636,K636,L636,Summary!$E$13/2,Data!N635,Data!O635,Summary!$E$15,Summary!$E$14,Summary!$E$16,2),0)</f>
        <v>0</v>
      </c>
      <c r="P636" s="31">
        <f t="shared" si="29"/>
        <v>0</v>
      </c>
      <c r="Q636" s="31">
        <f>IF(M636=1,oneday(G635,G636,K636,L636,Summary!$E$13/2,Data!N635,Data!O635,Summary!$E$15,Summary!$E$14,Summary!$E$16,3),0)</f>
        <v>0</v>
      </c>
    </row>
    <row r="637" spans="1:17" x14ac:dyDescent="0.25">
      <c r="A637" s="32">
        <f>VLOOKUP(B637,'Expiration Dates'!$C$40:$J$272,8)</f>
        <v>31310</v>
      </c>
      <c r="B637" s="1">
        <v>31302</v>
      </c>
      <c r="C637">
        <f t="shared" si="28"/>
        <v>637</v>
      </c>
      <c r="D637" s="27">
        <v>27.950000762939453</v>
      </c>
      <c r="E637" s="28">
        <v>28.049999237060547</v>
      </c>
      <c r="F637" s="28">
        <v>27.829999923706055</v>
      </c>
      <c r="G637" s="24">
        <v>28.040000915527344</v>
      </c>
      <c r="H637" s="13">
        <v>27.200000762939453</v>
      </c>
      <c r="I637" s="14">
        <v>27.520000457763672</v>
      </c>
      <c r="J637" s="14">
        <v>27.149999618530273</v>
      </c>
      <c r="K637" s="24">
        <v>27.489999771118164</v>
      </c>
      <c r="L637">
        <f t="shared" si="30"/>
        <v>0</v>
      </c>
      <c r="M637">
        <f>IF(AND(B637&gt;Summary!$E$17,B637&lt;Summary!$E$18),1,0)</f>
        <v>0</v>
      </c>
      <c r="N637">
        <f>IF(M637=1,oneday(G636,G637,K637,L637,Summary!$E$13/2,Data!N636,Data!O636,Summary!$E$15,Summary!$E$14,Summary!$E$16,1),0)</f>
        <v>0</v>
      </c>
      <c r="O637" s="31">
        <f>IF(M637=1,oneday(G636,G637,K637,L637,Summary!$E$13/2,Data!N636,Data!O636,Summary!$E$15,Summary!$E$14,Summary!$E$16,2),0)</f>
        <v>0</v>
      </c>
      <c r="P637" s="31">
        <f t="shared" si="29"/>
        <v>0</v>
      </c>
      <c r="Q637" s="31">
        <f>IF(M637=1,oneday(G636,G637,K637,L637,Summary!$E$13/2,Data!N636,Data!O636,Summary!$E$15,Summary!$E$14,Summary!$E$16,3),0)</f>
        <v>0</v>
      </c>
    </row>
    <row r="638" spans="1:17" x14ac:dyDescent="0.25">
      <c r="A638" s="32">
        <f>VLOOKUP(B638,'Expiration Dates'!$C$40:$J$272,8)</f>
        <v>31310</v>
      </c>
      <c r="B638" s="1">
        <v>31303</v>
      </c>
      <c r="C638">
        <f t="shared" si="28"/>
        <v>638</v>
      </c>
      <c r="D638" s="27">
        <v>28.100000381469727</v>
      </c>
      <c r="E638" s="28">
        <v>28.190000534057617</v>
      </c>
      <c r="F638" s="28">
        <v>27.879999160766602</v>
      </c>
      <c r="G638" s="24">
        <v>28.010000228881836</v>
      </c>
      <c r="H638" s="13">
        <v>27.639999389648438</v>
      </c>
      <c r="I638" s="14">
        <v>27.690000534057617</v>
      </c>
      <c r="J638" s="14">
        <v>27.209999084472656</v>
      </c>
      <c r="K638" s="24">
        <v>27.309999465942383</v>
      </c>
      <c r="L638">
        <f t="shared" si="30"/>
        <v>0</v>
      </c>
      <c r="M638">
        <f>IF(AND(B638&gt;Summary!$E$17,B638&lt;Summary!$E$18),1,0)</f>
        <v>0</v>
      </c>
      <c r="N638">
        <f>IF(M638=1,oneday(G637,G638,K638,L638,Summary!$E$13/2,Data!N637,Data!O637,Summary!$E$15,Summary!$E$14,Summary!$E$16,1),0)</f>
        <v>0</v>
      </c>
      <c r="O638" s="31">
        <f>IF(M638=1,oneday(G637,G638,K638,L638,Summary!$E$13/2,Data!N637,Data!O637,Summary!$E$15,Summary!$E$14,Summary!$E$16,2),0)</f>
        <v>0</v>
      </c>
      <c r="P638" s="31">
        <f t="shared" si="29"/>
        <v>0</v>
      </c>
      <c r="Q638" s="31">
        <f>IF(M638=1,oneday(G637,G638,K638,L638,Summary!$E$13/2,Data!N637,Data!O637,Summary!$E$15,Summary!$E$14,Summary!$E$16,3),0)</f>
        <v>0</v>
      </c>
    </row>
    <row r="639" spans="1:17" x14ac:dyDescent="0.25">
      <c r="A639" s="32">
        <f>VLOOKUP(B639,'Expiration Dates'!$C$40:$J$272,8)</f>
        <v>31310</v>
      </c>
      <c r="B639" s="1">
        <v>31306</v>
      </c>
      <c r="C639">
        <f t="shared" si="28"/>
        <v>639</v>
      </c>
      <c r="D639" s="27">
        <v>27.950000762939453</v>
      </c>
      <c r="E639" s="28">
        <v>28.010000228881836</v>
      </c>
      <c r="F639" s="28">
        <v>27.850000381469727</v>
      </c>
      <c r="G639" s="24">
        <v>27.920000076293945</v>
      </c>
      <c r="H639" s="13">
        <v>27.219999313354492</v>
      </c>
      <c r="I639" s="14">
        <v>27.290000915527344</v>
      </c>
      <c r="J639" s="14">
        <v>27.079999923706055</v>
      </c>
      <c r="K639" s="24">
        <v>27.270000457763672</v>
      </c>
      <c r="L639">
        <f t="shared" si="30"/>
        <v>0</v>
      </c>
      <c r="M639">
        <f>IF(AND(B639&gt;Summary!$E$17,B639&lt;Summary!$E$18),1,0)</f>
        <v>0</v>
      </c>
      <c r="N639">
        <f>IF(M639=1,oneday(G638,G639,K639,L639,Summary!$E$13/2,Data!N638,Data!O638,Summary!$E$15,Summary!$E$14,Summary!$E$16,1),0)</f>
        <v>0</v>
      </c>
      <c r="O639" s="31">
        <f>IF(M639=1,oneday(G638,G639,K639,L639,Summary!$E$13/2,Data!N638,Data!O638,Summary!$E$15,Summary!$E$14,Summary!$E$16,2),0)</f>
        <v>0</v>
      </c>
      <c r="P639" s="31">
        <f t="shared" si="29"/>
        <v>0</v>
      </c>
      <c r="Q639" s="31">
        <f>IF(M639=1,oneday(G638,G639,K639,L639,Summary!$E$13/2,Data!N638,Data!O638,Summary!$E$15,Summary!$E$14,Summary!$E$16,3),0)</f>
        <v>0</v>
      </c>
    </row>
    <row r="640" spans="1:17" x14ac:dyDescent="0.25">
      <c r="A640" s="32">
        <f>VLOOKUP(B640,'Expiration Dates'!$C$40:$J$272,8)</f>
        <v>31310</v>
      </c>
      <c r="B640" s="1">
        <v>31307</v>
      </c>
      <c r="C640">
        <f t="shared" si="28"/>
        <v>640</v>
      </c>
      <c r="D640" s="27">
        <v>27.930000305175781</v>
      </c>
      <c r="E640" s="28">
        <v>28.079999923706055</v>
      </c>
      <c r="F640" s="28">
        <v>27.879999160766602</v>
      </c>
      <c r="G640" s="24">
        <v>28.079999923706055</v>
      </c>
      <c r="H640" s="13">
        <v>27.260000228881836</v>
      </c>
      <c r="I640" s="14">
        <v>27.5</v>
      </c>
      <c r="J640" s="14">
        <v>27.159999847412109</v>
      </c>
      <c r="K640" s="24">
        <v>27.469999313354492</v>
      </c>
      <c r="L640">
        <f t="shared" si="30"/>
        <v>0</v>
      </c>
      <c r="M640">
        <f>IF(AND(B640&gt;Summary!$E$17,B640&lt;Summary!$E$18),1,0)</f>
        <v>0</v>
      </c>
      <c r="N640">
        <f>IF(M640=1,oneday(G639,G640,K640,L640,Summary!$E$13/2,Data!N639,Data!O639,Summary!$E$15,Summary!$E$14,Summary!$E$16,1),0)</f>
        <v>0</v>
      </c>
      <c r="O640" s="31">
        <f>IF(M640=1,oneday(G639,G640,K640,L640,Summary!$E$13/2,Data!N639,Data!O639,Summary!$E$15,Summary!$E$14,Summary!$E$16,2),0)</f>
        <v>0</v>
      </c>
      <c r="P640" s="31">
        <f t="shared" si="29"/>
        <v>0</v>
      </c>
      <c r="Q640" s="31">
        <f>IF(M640=1,oneday(G639,G640,K640,L640,Summary!$E$13/2,Data!N639,Data!O639,Summary!$E$15,Summary!$E$14,Summary!$E$16,3),0)</f>
        <v>0</v>
      </c>
    </row>
    <row r="641" spans="1:17" x14ac:dyDescent="0.25">
      <c r="A641" s="32">
        <f>VLOOKUP(B641,'Expiration Dates'!$C$40:$J$272,8)</f>
        <v>31310</v>
      </c>
      <c r="B641" s="1">
        <v>31308</v>
      </c>
      <c r="C641">
        <f t="shared" si="28"/>
        <v>641</v>
      </c>
      <c r="D641" s="27">
        <v>28.079999923706055</v>
      </c>
      <c r="E641" s="28">
        <v>28.149999618530273</v>
      </c>
      <c r="F641" s="28">
        <v>27.950000762939453</v>
      </c>
      <c r="G641" s="24">
        <v>28.100000381469727</v>
      </c>
      <c r="H641" s="13">
        <v>27.469999313354492</v>
      </c>
      <c r="I641" s="14">
        <v>27.540000915527344</v>
      </c>
      <c r="J641" s="14">
        <v>27.319999694824219</v>
      </c>
      <c r="K641" s="24">
        <v>27.489999771118164</v>
      </c>
      <c r="L641">
        <f t="shared" si="30"/>
        <v>0</v>
      </c>
      <c r="M641">
        <f>IF(AND(B641&gt;Summary!$E$17,B641&lt;Summary!$E$18),1,0)</f>
        <v>0</v>
      </c>
      <c r="N641">
        <f>IF(M641=1,oneday(G640,G641,K641,L641,Summary!$E$13/2,Data!N640,Data!O640,Summary!$E$15,Summary!$E$14,Summary!$E$16,1),0)</f>
        <v>0</v>
      </c>
      <c r="O641" s="31">
        <f>IF(M641=1,oneday(G640,G641,K641,L641,Summary!$E$13/2,Data!N640,Data!O640,Summary!$E$15,Summary!$E$14,Summary!$E$16,2),0)</f>
        <v>0</v>
      </c>
      <c r="P641" s="31">
        <f t="shared" si="29"/>
        <v>0</v>
      </c>
      <c r="Q641" s="31">
        <f>IF(M641=1,oneday(G640,G641,K641,L641,Summary!$E$13/2,Data!N640,Data!O640,Summary!$E$15,Summary!$E$14,Summary!$E$16,3),0)</f>
        <v>0</v>
      </c>
    </row>
    <row r="642" spans="1:17" x14ac:dyDescent="0.25">
      <c r="A642" s="32">
        <f>VLOOKUP(B642,'Expiration Dates'!$C$40:$J$272,8)</f>
        <v>31310</v>
      </c>
      <c r="B642" s="1">
        <v>31309</v>
      </c>
      <c r="C642">
        <f t="shared" si="28"/>
        <v>642</v>
      </c>
      <c r="D642" s="27">
        <v>28.030000686645508</v>
      </c>
      <c r="E642" s="28">
        <v>28.209999084472656</v>
      </c>
      <c r="F642" s="28">
        <v>28.020000457763672</v>
      </c>
      <c r="G642" s="24">
        <v>28.200000762939453</v>
      </c>
      <c r="H642" s="13">
        <v>27.420000076293945</v>
      </c>
      <c r="I642" s="14">
        <v>27.620000839233398</v>
      </c>
      <c r="J642" s="14">
        <v>27.360000610351563</v>
      </c>
      <c r="K642" s="24">
        <v>27.579999923706055</v>
      </c>
      <c r="L642">
        <f t="shared" si="30"/>
        <v>0</v>
      </c>
      <c r="M642">
        <f>IF(AND(B642&gt;Summary!$E$17,B642&lt;Summary!$E$18),1,0)</f>
        <v>0</v>
      </c>
      <c r="N642">
        <f>IF(M642=1,oneday(G641,G642,K642,L642,Summary!$E$13/2,Data!N641,Data!O641,Summary!$E$15,Summary!$E$14,Summary!$E$16,1),0)</f>
        <v>0</v>
      </c>
      <c r="O642" s="31">
        <f>IF(M642=1,oneday(G641,G642,K642,L642,Summary!$E$13/2,Data!N641,Data!O641,Summary!$E$15,Summary!$E$14,Summary!$E$16,2),0)</f>
        <v>0</v>
      </c>
      <c r="P642" s="31">
        <f t="shared" si="29"/>
        <v>0</v>
      </c>
      <c r="Q642" s="31">
        <f>IF(M642=1,oneday(G641,G642,K642,L642,Summary!$E$13/2,Data!N641,Data!O641,Summary!$E$15,Summary!$E$14,Summary!$E$16,3),0)</f>
        <v>0</v>
      </c>
    </row>
    <row r="643" spans="1:17" x14ac:dyDescent="0.25">
      <c r="A643" s="32">
        <f>VLOOKUP(B643,'Expiration Dates'!$C$40:$J$272,8)</f>
        <v>31310</v>
      </c>
      <c r="B643" s="1">
        <v>31310</v>
      </c>
      <c r="C643">
        <f t="shared" si="28"/>
        <v>643</v>
      </c>
      <c r="D643" s="27">
        <v>28.340000152587891</v>
      </c>
      <c r="E643" s="28">
        <v>28.799999237060547</v>
      </c>
      <c r="F643" s="28">
        <v>28.319999694824219</v>
      </c>
      <c r="G643" s="24">
        <v>28.719999313354492</v>
      </c>
      <c r="H643" s="13">
        <v>27.850000381469727</v>
      </c>
      <c r="I643" s="14">
        <v>28.030000686645508</v>
      </c>
      <c r="J643" s="14">
        <v>27.780000686645508</v>
      </c>
      <c r="K643" s="24">
        <v>27.959999084472656</v>
      </c>
      <c r="L643">
        <f t="shared" si="30"/>
        <v>1</v>
      </c>
      <c r="M643">
        <f>IF(AND(B643&gt;Summary!$E$17,B643&lt;Summary!$E$18),1,0)</f>
        <v>0</v>
      </c>
      <c r="N643">
        <f>IF(M643=1,oneday(G642,G643,K643,L643,Summary!$E$13/2,Data!N642,Data!O642,Summary!$E$15,Summary!$E$14,Summary!$E$16,1),0)</f>
        <v>0</v>
      </c>
      <c r="O643" s="31">
        <f>IF(M643=1,oneday(G642,G643,K643,L643,Summary!$E$13/2,Data!N642,Data!O642,Summary!$E$15,Summary!$E$14,Summary!$E$16,2),0)</f>
        <v>0</v>
      </c>
      <c r="P643" s="31">
        <f t="shared" si="29"/>
        <v>0</v>
      </c>
      <c r="Q643" s="31">
        <f>IF(M643=1,oneday(G642,G643,K643,L643,Summary!$E$13/2,Data!N642,Data!O642,Summary!$E$15,Summary!$E$14,Summary!$E$16,3),0)</f>
        <v>0</v>
      </c>
    </row>
    <row r="644" spans="1:17" x14ac:dyDescent="0.25">
      <c r="A644" s="32">
        <f>VLOOKUP(B644,'Expiration Dates'!$C$40:$J$272,8)</f>
        <v>31310</v>
      </c>
      <c r="B644" s="1">
        <v>31313</v>
      </c>
      <c r="C644">
        <f t="shared" si="28"/>
        <v>644</v>
      </c>
      <c r="D644" s="27">
        <v>28.100000381469727</v>
      </c>
      <c r="E644" s="28">
        <v>28.389999389648438</v>
      </c>
      <c r="F644" s="28">
        <v>28.030000686645508</v>
      </c>
      <c r="G644" s="24">
        <v>28.049999237060547</v>
      </c>
      <c r="H644" s="13">
        <v>27.600000381469727</v>
      </c>
      <c r="I644" s="14">
        <v>27.75</v>
      </c>
      <c r="J644" s="14">
        <v>27.459999084472656</v>
      </c>
      <c r="K644" s="24">
        <v>27.479999542236328</v>
      </c>
      <c r="L644">
        <f t="shared" si="30"/>
        <v>0</v>
      </c>
      <c r="M644">
        <f>IF(AND(B644&gt;Summary!$E$17,B644&lt;Summary!$E$18),1,0)</f>
        <v>0</v>
      </c>
      <c r="N644">
        <f>IF(M644=1,oneday(G643,G644,K644,L644,Summary!$E$13/2,Data!N643,Data!O643,Summary!$E$15,Summary!$E$14,Summary!$E$16,1),0)</f>
        <v>0</v>
      </c>
      <c r="O644" s="31">
        <f>IF(M644=1,oneday(G643,G644,K644,L644,Summary!$E$13/2,Data!N643,Data!O643,Summary!$E$15,Summary!$E$14,Summary!$E$16,2),0)</f>
        <v>0</v>
      </c>
      <c r="P644" s="31">
        <f t="shared" si="29"/>
        <v>0</v>
      </c>
      <c r="Q644" s="31">
        <f>IF(M644=1,oneday(G643,G644,K644,L644,Summary!$E$13/2,Data!N643,Data!O643,Summary!$E$15,Summary!$E$14,Summary!$E$16,3),0)</f>
        <v>0</v>
      </c>
    </row>
    <row r="645" spans="1:17" x14ac:dyDescent="0.25">
      <c r="A645" s="32">
        <f>VLOOKUP(B645,'Expiration Dates'!$C$40:$J$272,8)</f>
        <v>31310</v>
      </c>
      <c r="B645" s="1">
        <v>31314</v>
      </c>
      <c r="C645">
        <f t="shared" si="28"/>
        <v>645</v>
      </c>
      <c r="D645" s="27">
        <v>27.950000762939453</v>
      </c>
      <c r="E645" s="28">
        <v>28.319999694824219</v>
      </c>
      <c r="F645" s="28">
        <v>27.950000762939453</v>
      </c>
      <c r="G645" s="24">
        <v>28.229999542236328</v>
      </c>
      <c r="H645" s="13">
        <v>27.399999618530273</v>
      </c>
      <c r="I645" s="14">
        <v>27.790000915527344</v>
      </c>
      <c r="J645" s="14">
        <v>27.379999160766602</v>
      </c>
      <c r="K645" s="24">
        <v>27.700000762939453</v>
      </c>
      <c r="L645">
        <f t="shared" si="30"/>
        <v>0</v>
      </c>
      <c r="M645">
        <f>IF(AND(B645&gt;Summary!$E$17,B645&lt;Summary!$E$18),1,0)</f>
        <v>0</v>
      </c>
      <c r="N645">
        <f>IF(M645=1,oneday(G644,G645,K645,L645,Summary!$E$13/2,Data!N644,Data!O644,Summary!$E$15,Summary!$E$14,Summary!$E$16,1),0)</f>
        <v>0</v>
      </c>
      <c r="O645" s="31">
        <f>IF(M645=1,oneday(G644,G645,K645,L645,Summary!$E$13/2,Data!N644,Data!O644,Summary!$E$15,Summary!$E$14,Summary!$E$16,2),0)</f>
        <v>0</v>
      </c>
      <c r="P645" s="31">
        <f t="shared" si="29"/>
        <v>0</v>
      </c>
      <c r="Q645" s="31">
        <f>IF(M645=1,oneday(G644,G645,K645,L645,Summary!$E$13/2,Data!N644,Data!O644,Summary!$E$15,Summary!$E$14,Summary!$E$16,3),0)</f>
        <v>0</v>
      </c>
    </row>
    <row r="646" spans="1:17" x14ac:dyDescent="0.25">
      <c r="A646" s="32">
        <f>VLOOKUP(B646,'Expiration Dates'!$C$40:$J$272,8)</f>
        <v>31310</v>
      </c>
      <c r="B646" s="1">
        <v>31315</v>
      </c>
      <c r="C646">
        <f t="shared" si="28"/>
        <v>646</v>
      </c>
      <c r="D646" s="27">
        <v>28.399999618530273</v>
      </c>
      <c r="E646" s="28">
        <v>28.520000457763672</v>
      </c>
      <c r="F646" s="28">
        <v>28.389999389648438</v>
      </c>
      <c r="G646" s="24">
        <v>28.420000076293945</v>
      </c>
      <c r="H646" s="13">
        <v>27.899999618530273</v>
      </c>
      <c r="I646" s="14">
        <v>27.969999313354492</v>
      </c>
      <c r="J646" s="14">
        <v>27.819999694824219</v>
      </c>
      <c r="K646" s="24">
        <v>27.819999694824219</v>
      </c>
      <c r="L646">
        <f t="shared" si="30"/>
        <v>0</v>
      </c>
      <c r="M646">
        <f>IF(AND(B646&gt;Summary!$E$17,B646&lt;Summary!$E$18),1,0)</f>
        <v>0</v>
      </c>
      <c r="N646">
        <f>IF(M646=1,oneday(G645,G646,K646,L646,Summary!$E$13/2,Data!N645,Data!O645,Summary!$E$15,Summary!$E$14,Summary!$E$16,1),0)</f>
        <v>0</v>
      </c>
      <c r="O646" s="31">
        <f>IF(M646=1,oneday(G645,G646,K646,L646,Summary!$E$13/2,Data!N645,Data!O645,Summary!$E$15,Summary!$E$14,Summary!$E$16,2),0)</f>
        <v>0</v>
      </c>
      <c r="P646" s="31">
        <f t="shared" si="29"/>
        <v>0</v>
      </c>
      <c r="Q646" s="31">
        <f>IF(M646=1,oneday(G645,G646,K646,L646,Summary!$E$13/2,Data!N645,Data!O645,Summary!$E$15,Summary!$E$14,Summary!$E$16,3),0)</f>
        <v>0</v>
      </c>
    </row>
    <row r="647" spans="1:17" x14ac:dyDescent="0.25">
      <c r="A647" s="32">
        <f>VLOOKUP(B647,'Expiration Dates'!$C$40:$J$272,8)</f>
        <v>31310</v>
      </c>
      <c r="B647" s="1">
        <v>31316</v>
      </c>
      <c r="C647">
        <f t="shared" si="28"/>
        <v>647</v>
      </c>
      <c r="D647" s="27">
        <v>28.600000381469727</v>
      </c>
      <c r="E647" s="28">
        <v>29</v>
      </c>
      <c r="F647" s="28">
        <v>28.579999923706055</v>
      </c>
      <c r="G647" s="24">
        <v>28.899999618530273</v>
      </c>
      <c r="H647" s="13">
        <v>28.010000228881836</v>
      </c>
      <c r="I647" s="14">
        <v>28.559999465942383</v>
      </c>
      <c r="J647" s="14">
        <v>27.979999542236328</v>
      </c>
      <c r="K647" s="24">
        <v>28.389999389648438</v>
      </c>
      <c r="L647">
        <f t="shared" si="30"/>
        <v>0</v>
      </c>
      <c r="M647">
        <f>IF(AND(B647&gt;Summary!$E$17,B647&lt;Summary!$E$18),1,0)</f>
        <v>0</v>
      </c>
      <c r="N647">
        <f>IF(M647=1,oneday(G646,G647,K647,L647,Summary!$E$13/2,Data!N646,Data!O646,Summary!$E$15,Summary!$E$14,Summary!$E$16,1),0)</f>
        <v>0</v>
      </c>
      <c r="O647" s="31">
        <f>IF(M647=1,oneday(G646,G647,K647,L647,Summary!$E$13/2,Data!N646,Data!O646,Summary!$E$15,Summary!$E$14,Summary!$E$16,2),0)</f>
        <v>0</v>
      </c>
      <c r="P647" s="31">
        <f t="shared" si="29"/>
        <v>0</v>
      </c>
      <c r="Q647" s="31">
        <f>IF(M647=1,oneday(G646,G647,K647,L647,Summary!$E$13/2,Data!N646,Data!O646,Summary!$E$15,Summary!$E$14,Summary!$E$16,3),0)</f>
        <v>0</v>
      </c>
    </row>
    <row r="648" spans="1:17" x14ac:dyDescent="0.25">
      <c r="A648" s="32">
        <f>VLOOKUP(B648,'Expiration Dates'!$C$40:$J$272,8)</f>
        <v>31310</v>
      </c>
      <c r="B648" s="1">
        <v>31317</v>
      </c>
      <c r="C648">
        <f t="shared" si="28"/>
        <v>648</v>
      </c>
      <c r="D648" s="27">
        <v>29</v>
      </c>
      <c r="E648" s="28">
        <v>29.190000534057617</v>
      </c>
      <c r="F648" s="28">
        <v>28.899999618530273</v>
      </c>
      <c r="G648" s="24">
        <v>28.930000305175781</v>
      </c>
      <c r="H648" s="13">
        <v>28.540000915527344</v>
      </c>
      <c r="I648" s="14">
        <v>28.649999618530273</v>
      </c>
      <c r="J648" s="14">
        <v>28.399999618530273</v>
      </c>
      <c r="K648" s="24">
        <v>28.440000534057617</v>
      </c>
      <c r="L648">
        <f t="shared" si="30"/>
        <v>0</v>
      </c>
      <c r="M648">
        <f>IF(AND(B648&gt;Summary!$E$17,B648&lt;Summary!$E$18),1,0)</f>
        <v>0</v>
      </c>
      <c r="N648">
        <f>IF(M648=1,oneday(G647,G648,K648,L648,Summary!$E$13/2,Data!N647,Data!O647,Summary!$E$15,Summary!$E$14,Summary!$E$16,1),0)</f>
        <v>0</v>
      </c>
      <c r="O648" s="31">
        <f>IF(M648=1,oneday(G647,G648,K648,L648,Summary!$E$13/2,Data!N647,Data!O647,Summary!$E$15,Summary!$E$14,Summary!$E$16,2),0)</f>
        <v>0</v>
      </c>
      <c r="P648" s="31">
        <f t="shared" si="29"/>
        <v>0</v>
      </c>
      <c r="Q648" s="31">
        <f>IF(M648=1,oneday(G647,G648,K648,L648,Summary!$E$13/2,Data!N647,Data!O647,Summary!$E$15,Summary!$E$14,Summary!$E$16,3),0)</f>
        <v>0</v>
      </c>
    </row>
    <row r="649" spans="1:17" x14ac:dyDescent="0.25">
      <c r="A649" s="32">
        <f>VLOOKUP(B649,'Expiration Dates'!$C$40:$J$272,8)</f>
        <v>31310</v>
      </c>
      <c r="B649" s="1">
        <v>31320</v>
      </c>
      <c r="C649">
        <f t="shared" si="28"/>
        <v>649</v>
      </c>
      <c r="D649" s="27">
        <v>28.850000381469727</v>
      </c>
      <c r="E649" s="28">
        <v>29.100000381469727</v>
      </c>
      <c r="F649" s="28">
        <v>28.799999237060547</v>
      </c>
      <c r="G649" s="24">
        <v>29.079999923706055</v>
      </c>
      <c r="H649" s="13">
        <v>28.270000457763672</v>
      </c>
      <c r="I649" s="14">
        <v>28.639999389648438</v>
      </c>
      <c r="J649" s="14">
        <v>28.270000457763672</v>
      </c>
      <c r="K649" s="24">
        <v>28.629999160766602</v>
      </c>
      <c r="L649">
        <f t="shared" si="30"/>
        <v>0</v>
      </c>
      <c r="M649">
        <f>IF(AND(B649&gt;Summary!$E$17,B649&lt;Summary!$E$18),1,0)</f>
        <v>0</v>
      </c>
      <c r="N649">
        <f>IF(M649=1,oneday(G648,G649,K649,L649,Summary!$E$13/2,Data!N648,Data!O648,Summary!$E$15,Summary!$E$14,Summary!$E$16,1),0)</f>
        <v>0</v>
      </c>
      <c r="O649" s="31">
        <f>IF(M649=1,oneday(G648,G649,K649,L649,Summary!$E$13/2,Data!N648,Data!O648,Summary!$E$15,Summary!$E$14,Summary!$E$16,2),0)</f>
        <v>0</v>
      </c>
      <c r="P649" s="31">
        <f t="shared" si="29"/>
        <v>0</v>
      </c>
      <c r="Q649" s="31">
        <f>IF(M649=1,oneday(G648,G649,K649,L649,Summary!$E$13/2,Data!N648,Data!O648,Summary!$E$15,Summary!$E$14,Summary!$E$16,3),0)</f>
        <v>0</v>
      </c>
    </row>
    <row r="650" spans="1:17" x14ac:dyDescent="0.25">
      <c r="A650" s="32">
        <f>VLOOKUP(B650,'Expiration Dates'!$C$40:$J$272,8)</f>
        <v>31342</v>
      </c>
      <c r="B650" s="1">
        <v>31321</v>
      </c>
      <c r="C650">
        <f t="shared" si="28"/>
        <v>650</v>
      </c>
      <c r="D650" s="27">
        <v>29.120000839233398</v>
      </c>
      <c r="E650" s="28">
        <v>29.120000839233398</v>
      </c>
      <c r="F650" s="28">
        <v>28.889999389648438</v>
      </c>
      <c r="G650" s="24">
        <v>29.030000686645508</v>
      </c>
      <c r="H650" s="13">
        <v>28.629999160766602</v>
      </c>
      <c r="I650" s="14">
        <v>28.709999084472656</v>
      </c>
      <c r="J650" s="14">
        <v>28.399999618530273</v>
      </c>
      <c r="K650" s="24">
        <v>28.569999694824219</v>
      </c>
      <c r="L650">
        <f t="shared" si="30"/>
        <v>0</v>
      </c>
      <c r="M650">
        <f>IF(AND(B650&gt;Summary!$E$17,B650&lt;Summary!$E$18),1,0)</f>
        <v>0</v>
      </c>
      <c r="N650">
        <f>IF(M650=1,oneday(G649,G650,K650,L650,Summary!$E$13/2,Data!N649,Data!O649,Summary!$E$15,Summary!$E$14,Summary!$E$16,1),0)</f>
        <v>0</v>
      </c>
      <c r="O650" s="31">
        <f>IF(M650=1,oneday(G649,G650,K650,L650,Summary!$E$13/2,Data!N649,Data!O649,Summary!$E$15,Summary!$E$14,Summary!$E$16,2),0)</f>
        <v>0</v>
      </c>
      <c r="P650" s="31">
        <f t="shared" si="29"/>
        <v>0</v>
      </c>
      <c r="Q650" s="31">
        <f>IF(M650=1,oneday(G649,G650,K650,L650,Summary!$E$13/2,Data!N649,Data!O649,Summary!$E$15,Summary!$E$14,Summary!$E$16,3),0)</f>
        <v>0</v>
      </c>
    </row>
    <row r="651" spans="1:17" x14ac:dyDescent="0.25">
      <c r="A651" s="32">
        <f>VLOOKUP(B651,'Expiration Dates'!$C$40:$J$272,8)</f>
        <v>31342</v>
      </c>
      <c r="B651" s="1">
        <v>31322</v>
      </c>
      <c r="C651">
        <f t="shared" si="28"/>
        <v>651</v>
      </c>
      <c r="D651" s="27">
        <v>29.149999618530273</v>
      </c>
      <c r="E651" s="28">
        <v>29.290000915527344</v>
      </c>
      <c r="F651" s="28">
        <v>29.069999694824219</v>
      </c>
      <c r="G651" s="24">
        <v>29.260000228881836</v>
      </c>
      <c r="H651" s="13">
        <v>28.680000305175781</v>
      </c>
      <c r="I651" s="14">
        <v>28.850000381469727</v>
      </c>
      <c r="J651" s="14">
        <v>28.629999160766602</v>
      </c>
      <c r="K651" s="24">
        <v>28.829999923706055</v>
      </c>
      <c r="L651">
        <f t="shared" si="30"/>
        <v>0</v>
      </c>
      <c r="M651">
        <f>IF(AND(B651&gt;Summary!$E$17,B651&lt;Summary!$E$18),1,0)</f>
        <v>0</v>
      </c>
      <c r="N651">
        <f>IF(M651=1,oneday(G650,G651,K651,L651,Summary!$E$13/2,Data!N650,Data!O650,Summary!$E$15,Summary!$E$14,Summary!$E$16,1),0)</f>
        <v>0</v>
      </c>
      <c r="O651" s="31">
        <f>IF(M651=1,oneday(G650,G651,K651,L651,Summary!$E$13/2,Data!N650,Data!O650,Summary!$E$15,Summary!$E$14,Summary!$E$16,2),0)</f>
        <v>0</v>
      </c>
      <c r="P651" s="31">
        <f t="shared" si="29"/>
        <v>0</v>
      </c>
      <c r="Q651" s="31">
        <f>IF(M651=1,oneday(G650,G651,K651,L651,Summary!$E$13/2,Data!N650,Data!O650,Summary!$E$15,Summary!$E$14,Summary!$E$16,3),0)</f>
        <v>0</v>
      </c>
    </row>
    <row r="652" spans="1:17" x14ac:dyDescent="0.25">
      <c r="A652" s="32">
        <f>VLOOKUP(B652,'Expiration Dates'!$C$40:$J$272,8)</f>
        <v>31342</v>
      </c>
      <c r="B652" s="1">
        <v>31323</v>
      </c>
      <c r="C652">
        <f t="shared" si="28"/>
        <v>652</v>
      </c>
      <c r="D652" s="27">
        <v>29.450000762939453</v>
      </c>
      <c r="E652" s="28">
        <v>29.520000457763672</v>
      </c>
      <c r="F652" s="28">
        <v>29.299999237060547</v>
      </c>
      <c r="G652" s="24">
        <v>29.309999465942383</v>
      </c>
      <c r="H652" s="13">
        <v>29</v>
      </c>
      <c r="I652" s="14">
        <v>29.059999465942383</v>
      </c>
      <c r="J652" s="14">
        <v>28.719999313354492</v>
      </c>
      <c r="K652" s="24">
        <v>28.770000457763672</v>
      </c>
      <c r="L652">
        <f t="shared" si="30"/>
        <v>0</v>
      </c>
      <c r="M652">
        <f>IF(AND(B652&gt;Summary!$E$17,B652&lt;Summary!$E$18),1,0)</f>
        <v>0</v>
      </c>
      <c r="N652">
        <f>IF(M652=1,oneday(G651,G652,K652,L652,Summary!$E$13/2,Data!N651,Data!O651,Summary!$E$15,Summary!$E$14,Summary!$E$16,1),0)</f>
        <v>0</v>
      </c>
      <c r="O652" s="31">
        <f>IF(M652=1,oneday(G651,G652,K652,L652,Summary!$E$13/2,Data!N651,Data!O651,Summary!$E$15,Summary!$E$14,Summary!$E$16,2),0)</f>
        <v>0</v>
      </c>
      <c r="P652" s="31">
        <f t="shared" si="29"/>
        <v>0</v>
      </c>
      <c r="Q652" s="31">
        <f>IF(M652=1,oneday(G651,G652,K652,L652,Summary!$E$13/2,Data!N651,Data!O651,Summary!$E$15,Summary!$E$14,Summary!$E$16,3),0)</f>
        <v>0</v>
      </c>
    </row>
    <row r="653" spans="1:17" x14ac:dyDescent="0.25">
      <c r="A653" s="32">
        <f>VLOOKUP(B653,'Expiration Dates'!$C$40:$J$272,8)</f>
        <v>31342</v>
      </c>
      <c r="B653" s="1">
        <v>31324</v>
      </c>
      <c r="C653">
        <f t="shared" si="28"/>
        <v>653</v>
      </c>
      <c r="D653" s="27">
        <v>28.950000762939453</v>
      </c>
      <c r="E653" s="28">
        <v>29.110000610351563</v>
      </c>
      <c r="F653" s="28">
        <v>28.879999160766602</v>
      </c>
      <c r="G653" s="24">
        <v>29</v>
      </c>
      <c r="H653" s="13">
        <v>28.350000381469727</v>
      </c>
      <c r="I653" s="14">
        <v>28.520000457763672</v>
      </c>
      <c r="J653" s="14">
        <v>28.219999313354492</v>
      </c>
      <c r="K653" s="24">
        <v>28.370000839233398</v>
      </c>
      <c r="L653">
        <f t="shared" si="30"/>
        <v>0</v>
      </c>
      <c r="M653">
        <f>IF(AND(B653&gt;Summary!$E$17,B653&lt;Summary!$E$18),1,0)</f>
        <v>0</v>
      </c>
      <c r="N653">
        <f>IF(M653=1,oneday(G652,G653,K653,L653,Summary!$E$13/2,Data!N652,Data!O652,Summary!$E$15,Summary!$E$14,Summary!$E$16,1),0)</f>
        <v>0</v>
      </c>
      <c r="O653" s="31">
        <f>IF(M653=1,oneday(G652,G653,K653,L653,Summary!$E$13/2,Data!N652,Data!O652,Summary!$E$15,Summary!$E$14,Summary!$E$16,2),0)</f>
        <v>0</v>
      </c>
      <c r="P653" s="31">
        <f t="shared" si="29"/>
        <v>0</v>
      </c>
      <c r="Q653" s="31">
        <f>IF(M653=1,oneday(G652,G653,K653,L653,Summary!$E$13/2,Data!N652,Data!O652,Summary!$E$15,Summary!$E$14,Summary!$E$16,3),0)</f>
        <v>0</v>
      </c>
    </row>
    <row r="654" spans="1:17" x14ac:dyDescent="0.25">
      <c r="A654" s="32">
        <f>VLOOKUP(B654,'Expiration Dates'!$C$40:$J$272,8)</f>
        <v>31342</v>
      </c>
      <c r="B654" s="1">
        <v>31327</v>
      </c>
      <c r="C654">
        <f t="shared" si="28"/>
        <v>654</v>
      </c>
      <c r="D654" s="27">
        <v>28.850000381469727</v>
      </c>
      <c r="E654" s="28">
        <v>29.200000762939453</v>
      </c>
      <c r="F654" s="28">
        <v>28.760000228881836</v>
      </c>
      <c r="G654" s="24">
        <v>29.159999847412109</v>
      </c>
      <c r="H654" s="13">
        <v>28.25</v>
      </c>
      <c r="I654" s="14">
        <v>28.549999237060547</v>
      </c>
      <c r="J654" s="14">
        <v>28.079999923706055</v>
      </c>
      <c r="K654" s="24">
        <v>28.520000457763672</v>
      </c>
      <c r="L654">
        <f t="shared" si="30"/>
        <v>0</v>
      </c>
      <c r="M654">
        <f>IF(AND(B654&gt;Summary!$E$17,B654&lt;Summary!$E$18),1,0)</f>
        <v>0</v>
      </c>
      <c r="N654">
        <f>IF(M654=1,oneday(G653,G654,K654,L654,Summary!$E$13/2,Data!N653,Data!O653,Summary!$E$15,Summary!$E$14,Summary!$E$16,1),0)</f>
        <v>0</v>
      </c>
      <c r="O654" s="31">
        <f>IF(M654=1,oneday(G653,G654,K654,L654,Summary!$E$13/2,Data!N653,Data!O653,Summary!$E$15,Summary!$E$14,Summary!$E$16,2),0)</f>
        <v>0</v>
      </c>
      <c r="P654" s="31">
        <f t="shared" si="29"/>
        <v>0</v>
      </c>
      <c r="Q654" s="31">
        <f>IF(M654=1,oneday(G653,G654,K654,L654,Summary!$E$13/2,Data!N653,Data!O653,Summary!$E$15,Summary!$E$14,Summary!$E$16,3),0)</f>
        <v>0</v>
      </c>
    </row>
    <row r="655" spans="1:17" x14ac:dyDescent="0.25">
      <c r="A655" s="32">
        <f>VLOOKUP(B655,'Expiration Dates'!$C$40:$J$272,8)</f>
        <v>31342</v>
      </c>
      <c r="B655" s="1">
        <v>31328</v>
      </c>
      <c r="C655">
        <f t="shared" ref="C655:C718" si="31">ROW(B655)</f>
        <v>655</v>
      </c>
      <c r="D655" s="27">
        <v>29.25</v>
      </c>
      <c r="E655" s="28">
        <v>29.319999694824219</v>
      </c>
      <c r="F655" s="28">
        <v>29.100000381469727</v>
      </c>
      <c r="G655" s="24">
        <v>29.270000457763672</v>
      </c>
      <c r="H655" s="13">
        <v>28.600000381469727</v>
      </c>
      <c r="I655" s="14">
        <v>28.719999313354492</v>
      </c>
      <c r="J655" s="14">
        <v>28.430000305175781</v>
      </c>
      <c r="K655" s="24">
        <v>28.620000839233398</v>
      </c>
      <c r="L655">
        <f t="shared" si="30"/>
        <v>0</v>
      </c>
      <c r="M655">
        <f>IF(AND(B655&gt;Summary!$E$17,B655&lt;Summary!$E$18),1,0)</f>
        <v>0</v>
      </c>
      <c r="N655">
        <f>IF(M655=1,oneday(G654,G655,K655,L655,Summary!$E$13/2,Data!N654,Data!O654,Summary!$E$15,Summary!$E$14,Summary!$E$16,1),0)</f>
        <v>0</v>
      </c>
      <c r="O655" s="31">
        <f>IF(M655=1,oneday(G654,G655,K655,L655,Summary!$E$13/2,Data!N654,Data!O654,Summary!$E$15,Summary!$E$14,Summary!$E$16,2),0)</f>
        <v>0</v>
      </c>
      <c r="P655" s="31">
        <f t="shared" si="29"/>
        <v>0</v>
      </c>
      <c r="Q655" s="31">
        <f>IF(M655=1,oneday(G654,G655,K655,L655,Summary!$E$13/2,Data!N654,Data!O654,Summary!$E$15,Summary!$E$14,Summary!$E$16,3),0)</f>
        <v>0</v>
      </c>
    </row>
    <row r="656" spans="1:17" x14ac:dyDescent="0.25">
      <c r="A656" s="32">
        <f>VLOOKUP(B656,'Expiration Dates'!$C$40:$J$272,8)</f>
        <v>31342</v>
      </c>
      <c r="B656" s="1">
        <v>31329</v>
      </c>
      <c r="C656">
        <f t="shared" si="31"/>
        <v>656</v>
      </c>
      <c r="D656" s="27">
        <v>29.200000762939453</v>
      </c>
      <c r="E656" s="28">
        <v>29.270000457763672</v>
      </c>
      <c r="F656" s="28">
        <v>28.950000762939453</v>
      </c>
      <c r="G656" s="24">
        <v>28.979999542236328</v>
      </c>
      <c r="H656" s="13">
        <v>28.520000457763672</v>
      </c>
      <c r="I656" s="14">
        <v>28.670000076293945</v>
      </c>
      <c r="J656" s="14">
        <v>28.280000686645508</v>
      </c>
      <c r="K656" s="24">
        <v>28.299999237060547</v>
      </c>
      <c r="L656">
        <f t="shared" si="30"/>
        <v>0</v>
      </c>
      <c r="M656">
        <f>IF(AND(B656&gt;Summary!$E$17,B656&lt;Summary!$E$18),1,0)</f>
        <v>0</v>
      </c>
      <c r="N656">
        <f>IF(M656=1,oneday(G655,G656,K656,L656,Summary!$E$13/2,Data!N655,Data!O655,Summary!$E$15,Summary!$E$14,Summary!$E$16,1),0)</f>
        <v>0</v>
      </c>
      <c r="O656" s="31">
        <f>IF(M656=1,oneday(G655,G656,K656,L656,Summary!$E$13/2,Data!N655,Data!O655,Summary!$E$15,Summary!$E$14,Summary!$E$16,2),0)</f>
        <v>0</v>
      </c>
      <c r="P656" s="31">
        <f t="shared" ref="P656:P719" si="32">IF(M656=1,O656-O655,0)</f>
        <v>0</v>
      </c>
      <c r="Q656" s="31">
        <f>IF(M656=1,oneday(G655,G656,K656,L656,Summary!$E$13/2,Data!N655,Data!O655,Summary!$E$15,Summary!$E$14,Summary!$E$16,3),0)</f>
        <v>0</v>
      </c>
    </row>
    <row r="657" spans="1:17" x14ac:dyDescent="0.25">
      <c r="A657" s="32">
        <f>VLOOKUP(B657,'Expiration Dates'!$C$40:$J$272,8)</f>
        <v>31342</v>
      </c>
      <c r="B657" s="1">
        <v>31330</v>
      </c>
      <c r="C657">
        <f t="shared" si="31"/>
        <v>657</v>
      </c>
      <c r="D657" s="27">
        <v>28.700000762939453</v>
      </c>
      <c r="E657" s="28">
        <v>28.809999465942383</v>
      </c>
      <c r="F657" s="28">
        <v>28.569999694824219</v>
      </c>
      <c r="G657" s="24">
        <v>28.659999847412109</v>
      </c>
      <c r="H657" s="13">
        <v>28.049999237060547</v>
      </c>
      <c r="I657" s="14">
        <v>28.100000381469727</v>
      </c>
      <c r="J657" s="14">
        <v>27.840000152587891</v>
      </c>
      <c r="K657" s="24">
        <v>27.860000610351563</v>
      </c>
      <c r="L657">
        <f t="shared" si="30"/>
        <v>0</v>
      </c>
      <c r="M657">
        <f>IF(AND(B657&gt;Summary!$E$17,B657&lt;Summary!$E$18),1,0)</f>
        <v>0</v>
      </c>
      <c r="N657">
        <f>IF(M657=1,oneday(G656,G657,K657,L657,Summary!$E$13/2,Data!N656,Data!O656,Summary!$E$15,Summary!$E$14,Summary!$E$16,1),0)</f>
        <v>0</v>
      </c>
      <c r="O657" s="31">
        <f>IF(M657=1,oneday(G656,G657,K657,L657,Summary!$E$13/2,Data!N656,Data!O656,Summary!$E$15,Summary!$E$14,Summary!$E$16,2),0)</f>
        <v>0</v>
      </c>
      <c r="P657" s="31">
        <f t="shared" si="32"/>
        <v>0</v>
      </c>
      <c r="Q657" s="31">
        <f>IF(M657=1,oneday(G656,G657,K657,L657,Summary!$E$13/2,Data!N656,Data!O656,Summary!$E$15,Summary!$E$14,Summary!$E$16,3),0)</f>
        <v>0</v>
      </c>
    </row>
    <row r="658" spans="1:17" x14ac:dyDescent="0.25">
      <c r="A658" s="32">
        <f>VLOOKUP(B658,'Expiration Dates'!$C$40:$J$272,8)</f>
        <v>31342</v>
      </c>
      <c r="B658" s="1">
        <v>31331</v>
      </c>
      <c r="C658">
        <f t="shared" si="31"/>
        <v>658</v>
      </c>
      <c r="D658" s="27">
        <v>28.75</v>
      </c>
      <c r="E658" s="28">
        <v>28.770000457763672</v>
      </c>
      <c r="F658" s="28">
        <v>28.690000534057617</v>
      </c>
      <c r="G658" s="24">
        <v>28.729999542236328</v>
      </c>
      <c r="H658" s="13">
        <v>27.920000076293945</v>
      </c>
      <c r="I658" s="14">
        <v>28.059999465942383</v>
      </c>
      <c r="J658" s="14">
        <v>27.870000839233398</v>
      </c>
      <c r="K658" s="24">
        <v>28.010000228881836</v>
      </c>
      <c r="L658">
        <f t="shared" si="30"/>
        <v>0</v>
      </c>
      <c r="M658">
        <f>IF(AND(B658&gt;Summary!$E$17,B658&lt;Summary!$E$18),1,0)</f>
        <v>0</v>
      </c>
      <c r="N658">
        <f>IF(M658=1,oneday(G657,G658,K658,L658,Summary!$E$13/2,Data!N657,Data!O657,Summary!$E$15,Summary!$E$14,Summary!$E$16,1),0)</f>
        <v>0</v>
      </c>
      <c r="O658" s="31">
        <f>IF(M658=1,oneday(G657,G658,K658,L658,Summary!$E$13/2,Data!N657,Data!O657,Summary!$E$15,Summary!$E$14,Summary!$E$16,2),0)</f>
        <v>0</v>
      </c>
      <c r="P658" s="31">
        <f t="shared" si="32"/>
        <v>0</v>
      </c>
      <c r="Q658" s="31">
        <f>IF(M658=1,oneday(G657,G658,K658,L658,Summary!$E$13/2,Data!N657,Data!O657,Summary!$E$15,Summary!$E$14,Summary!$E$16,3),0)</f>
        <v>0</v>
      </c>
    </row>
    <row r="659" spans="1:17" x14ac:dyDescent="0.25">
      <c r="A659" s="32">
        <f>VLOOKUP(B659,'Expiration Dates'!$C$40:$J$272,8)</f>
        <v>31342</v>
      </c>
      <c r="B659" s="1">
        <v>31334</v>
      </c>
      <c r="C659">
        <f t="shared" si="31"/>
        <v>659</v>
      </c>
      <c r="D659" s="27">
        <v>28.790000915527344</v>
      </c>
      <c r="E659" s="28">
        <v>29.110000610351563</v>
      </c>
      <c r="F659" s="28">
        <v>28.75</v>
      </c>
      <c r="G659" s="24">
        <v>29.059999465942383</v>
      </c>
      <c r="H659" s="13">
        <v>28.079999923706055</v>
      </c>
      <c r="I659" s="14">
        <v>28.479999542236328</v>
      </c>
      <c r="J659" s="14">
        <v>27.989999771118164</v>
      </c>
      <c r="K659" s="24">
        <v>28.450000762939453</v>
      </c>
      <c r="L659">
        <f t="shared" si="30"/>
        <v>0</v>
      </c>
      <c r="M659">
        <f>IF(AND(B659&gt;Summary!$E$17,B659&lt;Summary!$E$18),1,0)</f>
        <v>0</v>
      </c>
      <c r="N659">
        <f>IF(M659=1,oneday(G658,G659,K659,L659,Summary!$E$13/2,Data!N658,Data!O658,Summary!$E$15,Summary!$E$14,Summary!$E$16,1),0)</f>
        <v>0</v>
      </c>
      <c r="O659" s="31">
        <f>IF(M659=1,oneday(G658,G659,K659,L659,Summary!$E$13/2,Data!N658,Data!O658,Summary!$E$15,Summary!$E$14,Summary!$E$16,2),0)</f>
        <v>0</v>
      </c>
      <c r="P659" s="31">
        <f t="shared" si="32"/>
        <v>0</v>
      </c>
      <c r="Q659" s="31">
        <f>IF(M659=1,oneday(G658,G659,K659,L659,Summary!$E$13/2,Data!N658,Data!O658,Summary!$E$15,Summary!$E$14,Summary!$E$16,3),0)</f>
        <v>0</v>
      </c>
    </row>
    <row r="660" spans="1:17" x14ac:dyDescent="0.25">
      <c r="A660" s="32">
        <f>VLOOKUP(B660,'Expiration Dates'!$C$40:$J$272,8)</f>
        <v>31342</v>
      </c>
      <c r="B660" s="1">
        <v>31335</v>
      </c>
      <c r="C660">
        <f t="shared" si="31"/>
        <v>660</v>
      </c>
      <c r="D660" s="27">
        <v>29.159999847412109</v>
      </c>
      <c r="E660" s="28">
        <v>29.360000610351563</v>
      </c>
      <c r="F660" s="28">
        <v>29.139999389648438</v>
      </c>
      <c r="G660" s="24">
        <v>29.350000381469727</v>
      </c>
      <c r="H660" s="13">
        <v>28.549999237060547</v>
      </c>
      <c r="I660" s="14">
        <v>28.799999237060547</v>
      </c>
      <c r="J660" s="14">
        <v>28.530000686645508</v>
      </c>
      <c r="K660" s="24">
        <v>28.760000228881836</v>
      </c>
      <c r="L660">
        <f t="shared" si="30"/>
        <v>0</v>
      </c>
      <c r="M660">
        <f>IF(AND(B660&gt;Summary!$E$17,B660&lt;Summary!$E$18),1,0)</f>
        <v>0</v>
      </c>
      <c r="N660">
        <f>IF(M660=1,oneday(G659,G660,K660,L660,Summary!$E$13/2,Data!N659,Data!O659,Summary!$E$15,Summary!$E$14,Summary!$E$16,1),0)</f>
        <v>0</v>
      </c>
      <c r="O660" s="31">
        <f>IF(M660=1,oneday(G659,G660,K660,L660,Summary!$E$13/2,Data!N659,Data!O659,Summary!$E$15,Summary!$E$14,Summary!$E$16,2),0)</f>
        <v>0</v>
      </c>
      <c r="P660" s="31">
        <f t="shared" si="32"/>
        <v>0</v>
      </c>
      <c r="Q660" s="31">
        <f>IF(M660=1,oneday(G659,G660,K660,L660,Summary!$E$13/2,Data!N659,Data!O659,Summary!$E$15,Summary!$E$14,Summary!$E$16,3),0)</f>
        <v>0</v>
      </c>
    </row>
    <row r="661" spans="1:17" x14ac:dyDescent="0.25">
      <c r="A661" s="32">
        <f>VLOOKUP(B661,'Expiration Dates'!$C$40:$J$272,8)</f>
        <v>31342</v>
      </c>
      <c r="B661" s="1">
        <v>31336</v>
      </c>
      <c r="C661">
        <f t="shared" si="31"/>
        <v>661</v>
      </c>
      <c r="D661" s="27">
        <v>29.450000762939453</v>
      </c>
      <c r="E661" s="28">
        <v>29.520000457763672</v>
      </c>
      <c r="F661" s="28">
        <v>29.229999542236328</v>
      </c>
      <c r="G661" s="24">
        <v>29.360000610351563</v>
      </c>
      <c r="H661" s="13">
        <v>28.860000610351563</v>
      </c>
      <c r="I661" s="14">
        <v>28.879999160766602</v>
      </c>
      <c r="J661" s="14">
        <v>28.520000457763672</v>
      </c>
      <c r="K661" s="24">
        <v>28.709999084472656</v>
      </c>
      <c r="L661">
        <f t="shared" si="30"/>
        <v>0</v>
      </c>
      <c r="M661">
        <f>IF(AND(B661&gt;Summary!$E$17,B661&lt;Summary!$E$18),1,0)</f>
        <v>0</v>
      </c>
      <c r="N661">
        <f>IF(M661=1,oneday(G660,G661,K661,L661,Summary!$E$13/2,Data!N660,Data!O660,Summary!$E$15,Summary!$E$14,Summary!$E$16,1),0)</f>
        <v>0</v>
      </c>
      <c r="O661" s="31">
        <f>IF(M661=1,oneday(G660,G661,K661,L661,Summary!$E$13/2,Data!N660,Data!O660,Summary!$E$15,Summary!$E$14,Summary!$E$16,2),0)</f>
        <v>0</v>
      </c>
      <c r="P661" s="31">
        <f t="shared" si="32"/>
        <v>0</v>
      </c>
      <c r="Q661" s="31">
        <f>IF(M661=1,oneday(G660,G661,K661,L661,Summary!$E$13/2,Data!N660,Data!O660,Summary!$E$15,Summary!$E$14,Summary!$E$16,3),0)</f>
        <v>0</v>
      </c>
    </row>
    <row r="662" spans="1:17" x14ac:dyDescent="0.25">
      <c r="A662" s="32">
        <f>VLOOKUP(B662,'Expiration Dates'!$C$40:$J$272,8)</f>
        <v>31342</v>
      </c>
      <c r="B662" s="1">
        <v>31337</v>
      </c>
      <c r="C662">
        <f t="shared" si="31"/>
        <v>662</v>
      </c>
      <c r="D662" s="27">
        <v>29.360000610351563</v>
      </c>
      <c r="E662" s="28">
        <v>29.559999465942383</v>
      </c>
      <c r="F662" s="28">
        <v>29.340000152587891</v>
      </c>
      <c r="G662" s="24">
        <v>29.549999237060547</v>
      </c>
      <c r="H662" s="13">
        <v>28.729999542236328</v>
      </c>
      <c r="I662" s="14">
        <v>28.920000076293945</v>
      </c>
      <c r="J662" s="14">
        <v>28.610000610351563</v>
      </c>
      <c r="K662" s="24">
        <v>28.829999923706055</v>
      </c>
      <c r="L662">
        <f t="shared" si="30"/>
        <v>0</v>
      </c>
      <c r="M662">
        <f>IF(AND(B662&gt;Summary!$E$17,B662&lt;Summary!$E$18),1,0)</f>
        <v>0</v>
      </c>
      <c r="N662">
        <f>IF(M662=1,oneday(G661,G662,K662,L662,Summary!$E$13/2,Data!N661,Data!O661,Summary!$E$15,Summary!$E$14,Summary!$E$16,1),0)</f>
        <v>0</v>
      </c>
      <c r="O662" s="31">
        <f>IF(M662=1,oneday(G661,G662,K662,L662,Summary!$E$13/2,Data!N661,Data!O661,Summary!$E$15,Summary!$E$14,Summary!$E$16,2),0)</f>
        <v>0</v>
      </c>
      <c r="P662" s="31">
        <f t="shared" si="32"/>
        <v>0</v>
      </c>
      <c r="Q662" s="31">
        <f>IF(M662=1,oneday(G661,G662,K662,L662,Summary!$E$13/2,Data!N661,Data!O661,Summary!$E$15,Summary!$E$14,Summary!$E$16,3),0)</f>
        <v>0</v>
      </c>
    </row>
    <row r="663" spans="1:17" x14ac:dyDescent="0.25">
      <c r="A663" s="32">
        <f>VLOOKUP(B663,'Expiration Dates'!$C$40:$J$272,8)</f>
        <v>31342</v>
      </c>
      <c r="B663" s="1">
        <v>31338</v>
      </c>
      <c r="C663">
        <f t="shared" si="31"/>
        <v>663</v>
      </c>
      <c r="D663" s="27">
        <v>29.450000762939453</v>
      </c>
      <c r="E663" s="28">
        <v>29.549999237060547</v>
      </c>
      <c r="F663" s="28">
        <v>29.409999847412109</v>
      </c>
      <c r="G663" s="24">
        <v>29.520000457763672</v>
      </c>
      <c r="H663" s="13">
        <v>28.690000534057617</v>
      </c>
      <c r="I663" s="14">
        <v>28.790000915527344</v>
      </c>
      <c r="J663" s="14">
        <v>28.659999847412109</v>
      </c>
      <c r="K663" s="24">
        <v>28.719999313354492</v>
      </c>
      <c r="L663">
        <f t="shared" si="30"/>
        <v>0</v>
      </c>
      <c r="M663">
        <f>IF(AND(B663&gt;Summary!$E$17,B663&lt;Summary!$E$18),1,0)</f>
        <v>0</v>
      </c>
      <c r="N663">
        <f>IF(M663=1,oneday(G662,G663,K663,L663,Summary!$E$13/2,Data!N662,Data!O662,Summary!$E$15,Summary!$E$14,Summary!$E$16,1),0)</f>
        <v>0</v>
      </c>
      <c r="O663" s="31">
        <f>IF(M663=1,oneday(G662,G663,K663,L663,Summary!$E$13/2,Data!N662,Data!O662,Summary!$E$15,Summary!$E$14,Summary!$E$16,2),0)</f>
        <v>0</v>
      </c>
      <c r="P663" s="31">
        <f t="shared" si="32"/>
        <v>0</v>
      </c>
      <c r="Q663" s="31">
        <f>IF(M663=1,oneday(G662,G663,K663,L663,Summary!$E$13/2,Data!N662,Data!O662,Summary!$E$15,Summary!$E$14,Summary!$E$16,3),0)</f>
        <v>0</v>
      </c>
    </row>
    <row r="664" spans="1:17" x14ac:dyDescent="0.25">
      <c r="A664" s="32">
        <f>VLOOKUP(B664,'Expiration Dates'!$C$40:$J$272,8)</f>
        <v>31342</v>
      </c>
      <c r="B664" s="1">
        <v>31341</v>
      </c>
      <c r="C664">
        <f t="shared" si="31"/>
        <v>664</v>
      </c>
      <c r="D664" s="27">
        <v>29.469999313354492</v>
      </c>
      <c r="E664" s="28">
        <v>30</v>
      </c>
      <c r="F664" s="28">
        <v>29.469999313354492</v>
      </c>
      <c r="G664" s="24">
        <v>29.969999313354492</v>
      </c>
      <c r="H664" s="13">
        <v>28.700000762939453</v>
      </c>
      <c r="I664" s="14">
        <v>29.079999923706055</v>
      </c>
      <c r="J664" s="14">
        <v>28.700000762939453</v>
      </c>
      <c r="K664" s="24">
        <v>29.049999237060547</v>
      </c>
      <c r="L664">
        <f t="shared" si="30"/>
        <v>0</v>
      </c>
      <c r="M664">
        <f>IF(AND(B664&gt;Summary!$E$17,B664&lt;Summary!$E$18),1,0)</f>
        <v>0</v>
      </c>
      <c r="N664">
        <f>IF(M664=1,oneday(G663,G664,K664,L664,Summary!$E$13/2,Data!N663,Data!O663,Summary!$E$15,Summary!$E$14,Summary!$E$16,1),0)</f>
        <v>0</v>
      </c>
      <c r="O664" s="31">
        <f>IF(M664=1,oneday(G663,G664,K664,L664,Summary!$E$13/2,Data!N663,Data!O663,Summary!$E$15,Summary!$E$14,Summary!$E$16,2),0)</f>
        <v>0</v>
      </c>
      <c r="P664" s="31">
        <f t="shared" si="32"/>
        <v>0</v>
      </c>
      <c r="Q664" s="31">
        <f>IF(M664=1,oneday(G663,G664,K664,L664,Summary!$E$13/2,Data!N663,Data!O663,Summary!$E$15,Summary!$E$14,Summary!$E$16,3),0)</f>
        <v>0</v>
      </c>
    </row>
    <row r="665" spans="1:17" x14ac:dyDescent="0.25">
      <c r="A665" s="32">
        <f>VLOOKUP(B665,'Expiration Dates'!$C$40:$J$272,8)</f>
        <v>31342</v>
      </c>
      <c r="B665" s="1">
        <v>31342</v>
      </c>
      <c r="C665">
        <f t="shared" si="31"/>
        <v>665</v>
      </c>
      <c r="D665" s="27">
        <v>30.079999923706055</v>
      </c>
      <c r="E665" s="28">
        <v>30.600000381469727</v>
      </c>
      <c r="F665" s="28">
        <v>29.909999847412109</v>
      </c>
      <c r="G665" s="24">
        <v>30.280000686645508</v>
      </c>
      <c r="H665" s="13">
        <v>29.180000305175781</v>
      </c>
      <c r="I665" s="14">
        <v>29.270000457763672</v>
      </c>
      <c r="J665" s="14">
        <v>28.729999542236328</v>
      </c>
      <c r="K665" s="24">
        <v>28.780000686645508</v>
      </c>
      <c r="L665">
        <f t="shared" si="30"/>
        <v>1</v>
      </c>
      <c r="M665">
        <f>IF(AND(B665&gt;Summary!$E$17,B665&lt;Summary!$E$18),1,0)</f>
        <v>0</v>
      </c>
      <c r="N665">
        <f>IF(M665=1,oneday(G664,G665,K665,L665,Summary!$E$13/2,Data!N664,Data!O664,Summary!$E$15,Summary!$E$14,Summary!$E$16,1),0)</f>
        <v>0</v>
      </c>
      <c r="O665" s="31">
        <f>IF(M665=1,oneday(G664,G665,K665,L665,Summary!$E$13/2,Data!N664,Data!O664,Summary!$E$15,Summary!$E$14,Summary!$E$16,2),0)</f>
        <v>0</v>
      </c>
      <c r="P665" s="31">
        <f t="shared" si="32"/>
        <v>0</v>
      </c>
      <c r="Q665" s="31">
        <f>IF(M665=1,oneday(G664,G665,K665,L665,Summary!$E$13/2,Data!N664,Data!O664,Summary!$E$15,Summary!$E$14,Summary!$E$16,3),0)</f>
        <v>0</v>
      </c>
    </row>
    <row r="666" spans="1:17" x14ac:dyDescent="0.25">
      <c r="A666" s="32">
        <f>VLOOKUP(B666,'Expiration Dates'!$C$40:$J$272,8)</f>
        <v>31342</v>
      </c>
      <c r="B666" s="1">
        <v>31343</v>
      </c>
      <c r="C666">
        <f t="shared" si="31"/>
        <v>666</v>
      </c>
      <c r="D666" s="27">
        <v>28.950000762939453</v>
      </c>
      <c r="E666" s="28">
        <v>29.360000610351563</v>
      </c>
      <c r="F666" s="28">
        <v>28.850000381469727</v>
      </c>
      <c r="G666" s="24">
        <v>29.329999923706055</v>
      </c>
      <c r="H666" s="13">
        <v>28.110000610351563</v>
      </c>
      <c r="I666" s="14">
        <v>28.420000076293945</v>
      </c>
      <c r="J666" s="14">
        <v>28.049999237060547</v>
      </c>
      <c r="K666" s="24">
        <v>28.379999160766602</v>
      </c>
      <c r="L666">
        <f t="shared" si="30"/>
        <v>0</v>
      </c>
      <c r="M666">
        <f>IF(AND(B666&gt;Summary!$E$17,B666&lt;Summary!$E$18),1,0)</f>
        <v>0</v>
      </c>
      <c r="N666">
        <f>IF(M666=1,oneday(G665,G666,K666,L666,Summary!$E$13/2,Data!N665,Data!O665,Summary!$E$15,Summary!$E$14,Summary!$E$16,1),0)</f>
        <v>0</v>
      </c>
      <c r="O666" s="31">
        <f>IF(M666=1,oneday(G665,G666,K666,L666,Summary!$E$13/2,Data!N665,Data!O665,Summary!$E$15,Summary!$E$14,Summary!$E$16,2),0)</f>
        <v>0</v>
      </c>
      <c r="P666" s="31">
        <f t="shared" si="32"/>
        <v>0</v>
      </c>
      <c r="Q666" s="31">
        <f>IF(M666=1,oneday(G665,G666,K666,L666,Summary!$E$13/2,Data!N665,Data!O665,Summary!$E$15,Summary!$E$14,Summary!$E$16,3),0)</f>
        <v>0</v>
      </c>
    </row>
    <row r="667" spans="1:17" x14ac:dyDescent="0.25">
      <c r="A667" s="32">
        <f>VLOOKUP(B667,'Expiration Dates'!$C$40:$J$272,8)</f>
        <v>31342</v>
      </c>
      <c r="B667" s="1">
        <v>31344</v>
      </c>
      <c r="C667">
        <f t="shared" si="31"/>
        <v>667</v>
      </c>
      <c r="D667" s="27">
        <v>29.430000305175781</v>
      </c>
      <c r="E667" s="28">
        <v>29.670000076293945</v>
      </c>
      <c r="F667" s="28">
        <v>29.329999923706055</v>
      </c>
      <c r="G667" s="24">
        <v>29.590000152587891</v>
      </c>
      <c r="H667" s="13">
        <v>28.459999084472656</v>
      </c>
      <c r="I667" s="14">
        <v>28.760000228881836</v>
      </c>
      <c r="J667" s="14">
        <v>28.420000076293945</v>
      </c>
      <c r="K667" s="24">
        <v>28.659999847412109</v>
      </c>
      <c r="L667">
        <f t="shared" si="30"/>
        <v>0</v>
      </c>
      <c r="M667">
        <f>IF(AND(B667&gt;Summary!$E$17,B667&lt;Summary!$E$18),1,0)</f>
        <v>0</v>
      </c>
      <c r="N667">
        <f>IF(M667=1,oneday(G666,G667,K667,L667,Summary!$E$13/2,Data!N666,Data!O666,Summary!$E$15,Summary!$E$14,Summary!$E$16,1),0)</f>
        <v>0</v>
      </c>
      <c r="O667" s="31">
        <f>IF(M667=1,oneday(G666,G667,K667,L667,Summary!$E$13/2,Data!N666,Data!O666,Summary!$E$15,Summary!$E$14,Summary!$E$16,2),0)</f>
        <v>0</v>
      </c>
      <c r="P667" s="31">
        <f t="shared" si="32"/>
        <v>0</v>
      </c>
      <c r="Q667" s="31">
        <f>IF(M667=1,oneday(G666,G667,K667,L667,Summary!$E$13/2,Data!N666,Data!O666,Summary!$E$15,Summary!$E$14,Summary!$E$16,3),0)</f>
        <v>0</v>
      </c>
    </row>
    <row r="668" spans="1:17" x14ac:dyDescent="0.25">
      <c r="A668" s="32">
        <f>VLOOKUP(B668,'Expiration Dates'!$C$40:$J$272,8)</f>
        <v>31342</v>
      </c>
      <c r="B668" s="1">
        <v>31345</v>
      </c>
      <c r="C668">
        <f t="shared" si="31"/>
        <v>668</v>
      </c>
      <c r="D668" s="27">
        <v>29.530000686645508</v>
      </c>
      <c r="E668" s="28">
        <v>29.700000762939453</v>
      </c>
      <c r="F668" s="28">
        <v>29.489999771118164</v>
      </c>
      <c r="G668" s="24">
        <v>29.649999618530273</v>
      </c>
      <c r="H668" s="13">
        <v>28.569999694824219</v>
      </c>
      <c r="I668" s="14">
        <v>28.819999694824219</v>
      </c>
      <c r="J668" s="14">
        <v>28.549999237060547</v>
      </c>
      <c r="K668" s="24">
        <v>28.760000228881836</v>
      </c>
      <c r="L668">
        <f t="shared" si="30"/>
        <v>0</v>
      </c>
      <c r="M668">
        <f>IF(AND(B668&gt;Summary!$E$17,B668&lt;Summary!$E$18),1,0)</f>
        <v>0</v>
      </c>
      <c r="N668">
        <f>IF(M668=1,oneday(G667,G668,K668,L668,Summary!$E$13/2,Data!N667,Data!O667,Summary!$E$15,Summary!$E$14,Summary!$E$16,1),0)</f>
        <v>0</v>
      </c>
      <c r="O668" s="31">
        <f>IF(M668=1,oneday(G667,G668,K668,L668,Summary!$E$13/2,Data!N667,Data!O667,Summary!$E$15,Summary!$E$14,Summary!$E$16,2),0)</f>
        <v>0</v>
      </c>
      <c r="P668" s="31">
        <f t="shared" si="32"/>
        <v>0</v>
      </c>
      <c r="Q668" s="31">
        <f>IF(M668=1,oneday(G667,G668,K668,L668,Summary!$E$13/2,Data!N667,Data!O667,Summary!$E$15,Summary!$E$14,Summary!$E$16,3),0)</f>
        <v>0</v>
      </c>
    </row>
    <row r="669" spans="1:17" x14ac:dyDescent="0.25">
      <c r="A669" s="32">
        <f>VLOOKUP(B669,'Expiration Dates'!$C$40:$J$272,8)</f>
        <v>31342</v>
      </c>
      <c r="B669" s="1">
        <v>31348</v>
      </c>
      <c r="C669">
        <f t="shared" si="31"/>
        <v>669</v>
      </c>
      <c r="D669" s="27">
        <v>29.75</v>
      </c>
      <c r="E669" s="28">
        <v>30.190000534057617</v>
      </c>
      <c r="F669" s="28">
        <v>29.75</v>
      </c>
      <c r="G669" s="24">
        <v>30.170000076293945</v>
      </c>
      <c r="H669" s="13">
        <v>28.899999618530273</v>
      </c>
      <c r="I669" s="14">
        <v>29.209999084472656</v>
      </c>
      <c r="J669" s="14">
        <v>28.889999389648438</v>
      </c>
      <c r="K669" s="24">
        <v>29.190000534057617</v>
      </c>
      <c r="L669">
        <f t="shared" si="30"/>
        <v>0</v>
      </c>
      <c r="M669">
        <f>IF(AND(B669&gt;Summary!$E$17,B669&lt;Summary!$E$18),1,0)</f>
        <v>0</v>
      </c>
      <c r="N669">
        <f>IF(M669=1,oneday(G668,G669,K669,L669,Summary!$E$13/2,Data!N668,Data!O668,Summary!$E$15,Summary!$E$14,Summary!$E$16,1),0)</f>
        <v>0</v>
      </c>
      <c r="O669" s="31">
        <f>IF(M669=1,oneday(G668,G669,K669,L669,Summary!$E$13/2,Data!N668,Data!O668,Summary!$E$15,Summary!$E$14,Summary!$E$16,2),0)</f>
        <v>0</v>
      </c>
      <c r="P669" s="31">
        <f t="shared" si="32"/>
        <v>0</v>
      </c>
      <c r="Q669" s="31">
        <f>IF(M669=1,oneday(G668,G669,K669,L669,Summary!$E$13/2,Data!N668,Data!O668,Summary!$E$15,Summary!$E$14,Summary!$E$16,3),0)</f>
        <v>0</v>
      </c>
    </row>
    <row r="670" spans="1:17" x14ac:dyDescent="0.25">
      <c r="A670" s="32">
        <f>VLOOKUP(B670,'Expiration Dates'!$C$40:$J$272,8)</f>
        <v>31342</v>
      </c>
      <c r="B670" s="1">
        <v>31349</v>
      </c>
      <c r="C670">
        <f t="shared" si="31"/>
        <v>670</v>
      </c>
      <c r="D670" s="27">
        <v>30.100000381469727</v>
      </c>
      <c r="E670" s="28">
        <v>30.25</v>
      </c>
      <c r="F670" s="28">
        <v>29.979999542236328</v>
      </c>
      <c r="G670" s="24">
        <v>30.219999313354492</v>
      </c>
      <c r="H670" s="13">
        <v>29.139999389648438</v>
      </c>
      <c r="I670" s="14">
        <v>29.379999160766602</v>
      </c>
      <c r="J670" s="14">
        <v>29.069999694824219</v>
      </c>
      <c r="K670" s="24">
        <v>29.360000610351563</v>
      </c>
      <c r="L670">
        <f t="shared" si="30"/>
        <v>0</v>
      </c>
      <c r="M670">
        <f>IF(AND(B670&gt;Summary!$E$17,B670&lt;Summary!$E$18),1,0)</f>
        <v>0</v>
      </c>
      <c r="N670">
        <f>IF(M670=1,oneday(G669,G670,K670,L670,Summary!$E$13/2,Data!N669,Data!O669,Summary!$E$15,Summary!$E$14,Summary!$E$16,1),0)</f>
        <v>0</v>
      </c>
      <c r="O670" s="31">
        <f>IF(M670=1,oneday(G669,G670,K670,L670,Summary!$E$13/2,Data!N669,Data!O669,Summary!$E$15,Summary!$E$14,Summary!$E$16,2),0)</f>
        <v>0</v>
      </c>
      <c r="P670" s="31">
        <f t="shared" si="32"/>
        <v>0</v>
      </c>
      <c r="Q670" s="31">
        <f>IF(M670=1,oneday(G669,G670,K670,L670,Summary!$E$13/2,Data!N669,Data!O669,Summary!$E$15,Summary!$E$14,Summary!$E$16,3),0)</f>
        <v>0</v>
      </c>
    </row>
    <row r="671" spans="1:17" x14ac:dyDescent="0.25">
      <c r="A671" s="32">
        <f>VLOOKUP(B671,'Expiration Dates'!$C$40:$J$272,8)</f>
        <v>31342</v>
      </c>
      <c r="B671" s="1">
        <v>31350</v>
      </c>
      <c r="C671">
        <f t="shared" si="31"/>
        <v>671</v>
      </c>
      <c r="D671" s="27">
        <v>30.010000228881836</v>
      </c>
      <c r="E671" s="28">
        <v>30.159999847412109</v>
      </c>
      <c r="F671" s="28">
        <v>29.879999160766602</v>
      </c>
      <c r="G671" s="24">
        <v>30.120000839233398</v>
      </c>
      <c r="H671" s="13">
        <v>29.159999847412109</v>
      </c>
      <c r="I671" s="14">
        <v>29.25</v>
      </c>
      <c r="J671" s="14">
        <v>28.969999313354492</v>
      </c>
      <c r="K671" s="24">
        <v>29.200000762939453</v>
      </c>
      <c r="L671">
        <f t="shared" si="30"/>
        <v>0</v>
      </c>
      <c r="M671">
        <f>IF(AND(B671&gt;Summary!$E$17,B671&lt;Summary!$E$18),1,0)</f>
        <v>0</v>
      </c>
      <c r="N671">
        <f>IF(M671=1,oneday(G670,G671,K671,L671,Summary!$E$13/2,Data!N670,Data!O670,Summary!$E$15,Summary!$E$14,Summary!$E$16,1),0)</f>
        <v>0</v>
      </c>
      <c r="O671" s="31">
        <f>IF(M671=1,oneday(G670,G671,K671,L671,Summary!$E$13/2,Data!N670,Data!O670,Summary!$E$15,Summary!$E$14,Summary!$E$16,2),0)</f>
        <v>0</v>
      </c>
      <c r="P671" s="31">
        <f t="shared" si="32"/>
        <v>0</v>
      </c>
      <c r="Q671" s="31">
        <f>IF(M671=1,oneday(G670,G671,K671,L671,Summary!$E$13/2,Data!N670,Data!O670,Summary!$E$15,Summary!$E$14,Summary!$E$16,3),0)</f>
        <v>0</v>
      </c>
    </row>
    <row r="672" spans="1:17" x14ac:dyDescent="0.25">
      <c r="A672" s="32">
        <f>VLOOKUP(B672,'Expiration Dates'!$C$40:$J$272,8)</f>
        <v>31342</v>
      </c>
      <c r="B672" s="1">
        <v>31351</v>
      </c>
      <c r="C672">
        <f t="shared" si="31"/>
        <v>672</v>
      </c>
      <c r="D672" s="27">
        <v>30.299999237060547</v>
      </c>
      <c r="E672" s="28">
        <v>30.399999618530273</v>
      </c>
      <c r="F672" s="28">
        <v>30.159999847412109</v>
      </c>
      <c r="G672" s="24">
        <v>30.379999160766602</v>
      </c>
      <c r="H672" s="13">
        <v>29.379999160766602</v>
      </c>
      <c r="I672" s="14">
        <v>29.430000305175781</v>
      </c>
      <c r="J672" s="14">
        <v>29.209999084472656</v>
      </c>
      <c r="K672" s="24">
        <v>29.379999160766602</v>
      </c>
      <c r="L672">
        <f t="shared" si="30"/>
        <v>0</v>
      </c>
      <c r="M672">
        <f>IF(AND(B672&gt;Summary!$E$17,B672&lt;Summary!$E$18),1,0)</f>
        <v>0</v>
      </c>
      <c r="N672">
        <f>IF(M672=1,oneday(G671,G672,K672,L672,Summary!$E$13/2,Data!N671,Data!O671,Summary!$E$15,Summary!$E$14,Summary!$E$16,1),0)</f>
        <v>0</v>
      </c>
      <c r="O672" s="31">
        <f>IF(M672=1,oneday(G671,G672,K672,L672,Summary!$E$13/2,Data!N671,Data!O671,Summary!$E$15,Summary!$E$14,Summary!$E$16,2),0)</f>
        <v>0</v>
      </c>
      <c r="P672" s="31">
        <f t="shared" si="32"/>
        <v>0</v>
      </c>
      <c r="Q672" s="31">
        <f>IF(M672=1,oneday(G671,G672,K672,L672,Summary!$E$13/2,Data!N671,Data!O671,Summary!$E$15,Summary!$E$14,Summary!$E$16,3),0)</f>
        <v>0</v>
      </c>
    </row>
    <row r="673" spans="1:17" x14ac:dyDescent="0.25">
      <c r="A673" s="32">
        <f>VLOOKUP(B673,'Expiration Dates'!$C$40:$J$272,8)</f>
        <v>31369</v>
      </c>
      <c r="B673" s="1">
        <v>31352</v>
      </c>
      <c r="C673">
        <f t="shared" si="31"/>
        <v>673</v>
      </c>
      <c r="D673" s="27">
        <v>30.360000610351563</v>
      </c>
      <c r="E673" s="28">
        <v>30.489999771118164</v>
      </c>
      <c r="F673" s="28">
        <v>30.309999465942383</v>
      </c>
      <c r="G673" s="24">
        <v>30.389999389648438</v>
      </c>
      <c r="H673" s="13">
        <v>29.360000610351563</v>
      </c>
      <c r="I673" s="14">
        <v>29.469999313354492</v>
      </c>
      <c r="J673" s="14">
        <v>29.299999237060547</v>
      </c>
      <c r="K673" s="24">
        <v>29.399999618530273</v>
      </c>
      <c r="L673">
        <f t="shared" si="30"/>
        <v>0</v>
      </c>
      <c r="M673">
        <f>IF(AND(B673&gt;Summary!$E$17,B673&lt;Summary!$E$18),1,0)</f>
        <v>0</v>
      </c>
      <c r="N673">
        <f>IF(M673=1,oneday(G672,G673,K673,L673,Summary!$E$13/2,Data!N672,Data!O672,Summary!$E$15,Summary!$E$14,Summary!$E$16,1),0)</f>
        <v>0</v>
      </c>
      <c r="O673" s="31">
        <f>IF(M673=1,oneday(G672,G673,K673,L673,Summary!$E$13/2,Data!N672,Data!O672,Summary!$E$15,Summary!$E$14,Summary!$E$16,2),0)</f>
        <v>0</v>
      </c>
      <c r="P673" s="31">
        <f t="shared" si="32"/>
        <v>0</v>
      </c>
      <c r="Q673" s="31">
        <f>IF(M673=1,oneday(G672,G673,K673,L673,Summary!$E$13/2,Data!N672,Data!O672,Summary!$E$15,Summary!$E$14,Summary!$E$16,3),0)</f>
        <v>0</v>
      </c>
    </row>
    <row r="674" spans="1:17" x14ac:dyDescent="0.25">
      <c r="A674" s="32">
        <f>VLOOKUP(B674,'Expiration Dates'!$C$40:$J$272,8)</f>
        <v>31369</v>
      </c>
      <c r="B674" s="1">
        <v>31355</v>
      </c>
      <c r="C674">
        <f t="shared" si="31"/>
        <v>674</v>
      </c>
      <c r="D674" s="27">
        <v>30.200000762939453</v>
      </c>
      <c r="E674" s="28">
        <v>30.299999237060547</v>
      </c>
      <c r="F674" s="28">
        <v>30.049999237060547</v>
      </c>
      <c r="G674" s="24">
        <v>30.190000534057617</v>
      </c>
      <c r="H674" s="13">
        <v>29.270000457763672</v>
      </c>
      <c r="I674" s="14">
        <v>29.299999237060547</v>
      </c>
      <c r="J674" s="14">
        <v>29.049999237060547</v>
      </c>
      <c r="K674" s="24">
        <v>29.170000076293945</v>
      </c>
      <c r="L674">
        <f t="shared" si="30"/>
        <v>0</v>
      </c>
      <c r="M674">
        <f>IF(AND(B674&gt;Summary!$E$17,B674&lt;Summary!$E$18),1,0)</f>
        <v>0</v>
      </c>
      <c r="N674">
        <f>IF(M674=1,oneday(G673,G674,K674,L674,Summary!$E$13/2,Data!N673,Data!O673,Summary!$E$15,Summary!$E$14,Summary!$E$16,1),0)</f>
        <v>0</v>
      </c>
      <c r="O674" s="31">
        <f>IF(M674=1,oneday(G673,G674,K674,L674,Summary!$E$13/2,Data!N673,Data!O673,Summary!$E$15,Summary!$E$14,Summary!$E$16,2),0)</f>
        <v>0</v>
      </c>
      <c r="P674" s="31">
        <f t="shared" si="32"/>
        <v>0</v>
      </c>
      <c r="Q674" s="31">
        <f>IF(M674=1,oneday(G673,G674,K674,L674,Summary!$E$13/2,Data!N673,Data!O673,Summary!$E$15,Summary!$E$14,Summary!$E$16,3),0)</f>
        <v>0</v>
      </c>
    </row>
    <row r="675" spans="1:17" x14ac:dyDescent="0.25">
      <c r="A675" s="32">
        <f>VLOOKUP(B675,'Expiration Dates'!$C$40:$J$272,8)</f>
        <v>31369</v>
      </c>
      <c r="B675" s="1">
        <v>31356</v>
      </c>
      <c r="C675">
        <f t="shared" si="31"/>
        <v>675</v>
      </c>
      <c r="D675" s="27">
        <v>29.989999771118164</v>
      </c>
      <c r="E675" s="28">
        <v>30.090000152587891</v>
      </c>
      <c r="F675" s="28">
        <v>29.930000305175781</v>
      </c>
      <c r="G675" s="24">
        <v>29.959999084472656</v>
      </c>
      <c r="H675" s="13">
        <v>28.989999771118164</v>
      </c>
      <c r="I675" s="14">
        <v>29.020000457763672</v>
      </c>
      <c r="J675" s="14">
        <v>28.850000381469727</v>
      </c>
      <c r="K675" s="24">
        <v>28.860000610351563</v>
      </c>
      <c r="L675">
        <f t="shared" si="30"/>
        <v>0</v>
      </c>
      <c r="M675">
        <f>IF(AND(B675&gt;Summary!$E$17,B675&lt;Summary!$E$18),1,0)</f>
        <v>0</v>
      </c>
      <c r="N675">
        <f>IF(M675=1,oneday(G674,G675,K675,L675,Summary!$E$13/2,Data!N674,Data!O674,Summary!$E$15,Summary!$E$14,Summary!$E$16,1),0)</f>
        <v>0</v>
      </c>
      <c r="O675" s="31">
        <f>IF(M675=1,oneday(G674,G675,K675,L675,Summary!$E$13/2,Data!N674,Data!O674,Summary!$E$15,Summary!$E$14,Summary!$E$16,2),0)</f>
        <v>0</v>
      </c>
      <c r="P675" s="31">
        <f t="shared" si="32"/>
        <v>0</v>
      </c>
      <c r="Q675" s="31">
        <f>IF(M675=1,oneday(G674,G675,K675,L675,Summary!$E$13/2,Data!N674,Data!O674,Summary!$E$15,Summary!$E$14,Summary!$E$16,3),0)</f>
        <v>0</v>
      </c>
    </row>
    <row r="676" spans="1:17" x14ac:dyDescent="0.25">
      <c r="A676" s="32">
        <f>VLOOKUP(B676,'Expiration Dates'!$C$40:$J$272,8)</f>
        <v>31369</v>
      </c>
      <c r="B676" s="1">
        <v>31357</v>
      </c>
      <c r="C676">
        <f t="shared" si="31"/>
        <v>676</v>
      </c>
      <c r="D676" s="27">
        <v>30.049999237060547</v>
      </c>
      <c r="E676" s="28">
        <v>30.350000381469727</v>
      </c>
      <c r="F676" s="28">
        <v>29.959999084472656</v>
      </c>
      <c r="G676" s="24">
        <v>30.340000152587891</v>
      </c>
      <c r="H676" s="13">
        <v>29</v>
      </c>
      <c r="I676" s="14">
        <v>29.319999694824219</v>
      </c>
      <c r="J676" s="14">
        <v>28.850000381469727</v>
      </c>
      <c r="K676" s="24">
        <v>29.280000686645508</v>
      </c>
      <c r="L676">
        <f t="shared" ref="L676:L739" si="33">IF(A676=B676,1,0)</f>
        <v>0</v>
      </c>
      <c r="M676">
        <f>IF(AND(B676&gt;Summary!$E$17,B676&lt;Summary!$E$18),1,0)</f>
        <v>0</v>
      </c>
      <c r="N676">
        <f>IF(M676=1,oneday(G675,G676,K676,L676,Summary!$E$13/2,Data!N675,Data!O675,Summary!$E$15,Summary!$E$14,Summary!$E$16,1),0)</f>
        <v>0</v>
      </c>
      <c r="O676" s="31">
        <f>IF(M676=1,oneday(G675,G676,K676,L676,Summary!$E$13/2,Data!N675,Data!O675,Summary!$E$15,Summary!$E$14,Summary!$E$16,2),0)</f>
        <v>0</v>
      </c>
      <c r="P676" s="31">
        <f t="shared" si="32"/>
        <v>0</v>
      </c>
      <c r="Q676" s="31">
        <f>IF(M676=1,oneday(G675,G676,K676,L676,Summary!$E$13/2,Data!N675,Data!O675,Summary!$E$15,Summary!$E$14,Summary!$E$16,3),0)</f>
        <v>0</v>
      </c>
    </row>
    <row r="677" spans="1:17" x14ac:dyDescent="0.25">
      <c r="A677" s="32">
        <f>VLOOKUP(B677,'Expiration Dates'!$C$40:$J$272,8)</f>
        <v>31369</v>
      </c>
      <c r="B677" s="1">
        <v>31358</v>
      </c>
      <c r="C677">
        <f t="shared" si="31"/>
        <v>677</v>
      </c>
      <c r="D677" s="27">
        <v>30.440000534057617</v>
      </c>
      <c r="E677" s="28">
        <v>30.540000915527344</v>
      </c>
      <c r="F677" s="28">
        <v>30.340000152587891</v>
      </c>
      <c r="G677" s="24">
        <v>30.389999389648438</v>
      </c>
      <c r="H677" s="13">
        <v>29.350000381469727</v>
      </c>
      <c r="I677" s="14">
        <v>29.5</v>
      </c>
      <c r="J677" s="14">
        <v>29.329999923706055</v>
      </c>
      <c r="K677" s="24">
        <v>29.420000076293945</v>
      </c>
      <c r="L677">
        <f t="shared" si="33"/>
        <v>0</v>
      </c>
      <c r="M677">
        <f>IF(AND(B677&gt;Summary!$E$17,B677&lt;Summary!$E$18),1,0)</f>
        <v>0</v>
      </c>
      <c r="N677">
        <f>IF(M677=1,oneday(G676,G677,K677,L677,Summary!$E$13/2,Data!N676,Data!O676,Summary!$E$15,Summary!$E$14,Summary!$E$16,1),0)</f>
        <v>0</v>
      </c>
      <c r="O677" s="31">
        <f>IF(M677=1,oneday(G676,G677,K677,L677,Summary!$E$13/2,Data!N676,Data!O676,Summary!$E$15,Summary!$E$14,Summary!$E$16,2),0)</f>
        <v>0</v>
      </c>
      <c r="P677" s="31">
        <f t="shared" si="32"/>
        <v>0</v>
      </c>
      <c r="Q677" s="31">
        <f>IF(M677=1,oneday(G676,G677,K677,L677,Summary!$E$13/2,Data!N676,Data!O676,Summary!$E$15,Summary!$E$14,Summary!$E$16,3),0)</f>
        <v>0</v>
      </c>
    </row>
    <row r="678" spans="1:17" x14ac:dyDescent="0.25">
      <c r="A678" s="32">
        <f>VLOOKUP(B678,'Expiration Dates'!$C$40:$J$272,8)</f>
        <v>31369</v>
      </c>
      <c r="B678" s="1">
        <v>31359</v>
      </c>
      <c r="C678">
        <f t="shared" si="31"/>
        <v>678</v>
      </c>
      <c r="D678" s="27">
        <v>30.319999694824219</v>
      </c>
      <c r="E678" s="28">
        <v>30.469999313354492</v>
      </c>
      <c r="F678" s="28">
        <v>30.319999694824219</v>
      </c>
      <c r="G678" s="24">
        <v>30.450000762939453</v>
      </c>
      <c r="H678" s="13">
        <v>29.370000839233398</v>
      </c>
      <c r="I678" s="14">
        <v>29.479999542236328</v>
      </c>
      <c r="J678" s="14">
        <v>29.309999465942383</v>
      </c>
      <c r="K678" s="24">
        <v>29.469999313354492</v>
      </c>
      <c r="L678">
        <f t="shared" si="33"/>
        <v>0</v>
      </c>
      <c r="M678">
        <f>IF(AND(B678&gt;Summary!$E$17,B678&lt;Summary!$E$18),1,0)</f>
        <v>0</v>
      </c>
      <c r="N678">
        <f>IF(M678=1,oneday(G677,G678,K678,L678,Summary!$E$13/2,Data!N677,Data!O677,Summary!$E$15,Summary!$E$14,Summary!$E$16,1),0)</f>
        <v>0</v>
      </c>
      <c r="O678" s="31">
        <f>IF(M678=1,oneday(G677,G678,K678,L678,Summary!$E$13/2,Data!N677,Data!O677,Summary!$E$15,Summary!$E$14,Summary!$E$16,2),0)</f>
        <v>0</v>
      </c>
      <c r="P678" s="31">
        <f t="shared" si="32"/>
        <v>0</v>
      </c>
      <c r="Q678" s="31">
        <f>IF(M678=1,oneday(G677,G678,K678,L678,Summary!$E$13/2,Data!N677,Data!O677,Summary!$E$15,Summary!$E$14,Summary!$E$16,3),0)</f>
        <v>0</v>
      </c>
    </row>
    <row r="679" spans="1:17" x14ac:dyDescent="0.25">
      <c r="A679" s="32">
        <f>VLOOKUP(B679,'Expiration Dates'!$C$40:$J$272,8)</f>
        <v>31369</v>
      </c>
      <c r="B679" s="1">
        <v>31362</v>
      </c>
      <c r="C679">
        <f t="shared" si="31"/>
        <v>679</v>
      </c>
      <c r="D679" s="27">
        <v>30.649999618530273</v>
      </c>
      <c r="E679" s="28">
        <v>30.709999084472656</v>
      </c>
      <c r="F679" s="28">
        <v>30.610000610351563</v>
      </c>
      <c r="G679" s="24">
        <v>30.690000534057617</v>
      </c>
      <c r="H679" s="13">
        <v>29.649999618530273</v>
      </c>
      <c r="I679" s="14">
        <v>29.770000457763672</v>
      </c>
      <c r="J679" s="14">
        <v>29.629999160766602</v>
      </c>
      <c r="K679" s="24">
        <v>29.75</v>
      </c>
      <c r="L679">
        <f t="shared" si="33"/>
        <v>0</v>
      </c>
      <c r="M679">
        <f>IF(AND(B679&gt;Summary!$E$17,B679&lt;Summary!$E$18),1,0)</f>
        <v>0</v>
      </c>
      <c r="N679">
        <f>IF(M679=1,oneday(G678,G679,K679,L679,Summary!$E$13/2,Data!N678,Data!O678,Summary!$E$15,Summary!$E$14,Summary!$E$16,1),0)</f>
        <v>0</v>
      </c>
      <c r="O679" s="31">
        <f>IF(M679=1,oneday(G678,G679,K679,L679,Summary!$E$13/2,Data!N678,Data!O678,Summary!$E$15,Summary!$E$14,Summary!$E$16,2),0)</f>
        <v>0</v>
      </c>
      <c r="P679" s="31">
        <f t="shared" si="32"/>
        <v>0</v>
      </c>
      <c r="Q679" s="31">
        <f>IF(M679=1,oneday(G678,G679,K679,L679,Summary!$E$13/2,Data!N678,Data!O678,Summary!$E$15,Summary!$E$14,Summary!$E$16,3),0)</f>
        <v>0</v>
      </c>
    </row>
    <row r="680" spans="1:17" x14ac:dyDescent="0.25">
      <c r="A680" s="32">
        <f>VLOOKUP(B680,'Expiration Dates'!$C$40:$J$272,8)</f>
        <v>31369</v>
      </c>
      <c r="B680" s="1">
        <v>31363</v>
      </c>
      <c r="C680">
        <f t="shared" si="31"/>
        <v>680</v>
      </c>
      <c r="D680" s="27">
        <v>30.649999618530273</v>
      </c>
      <c r="E680" s="28">
        <v>30.899999618530273</v>
      </c>
      <c r="F680" s="28">
        <v>30.629999160766602</v>
      </c>
      <c r="G680" s="24">
        <v>30.819999694824219</v>
      </c>
      <c r="H680" s="13">
        <v>29.729999542236328</v>
      </c>
      <c r="I680" s="14">
        <v>29.909999847412109</v>
      </c>
      <c r="J680" s="14">
        <v>29.649999618530273</v>
      </c>
      <c r="K680" s="24">
        <v>29.840000152587891</v>
      </c>
      <c r="L680">
        <f t="shared" si="33"/>
        <v>0</v>
      </c>
      <c r="M680">
        <f>IF(AND(B680&gt;Summary!$E$17,B680&lt;Summary!$E$18),1,0)</f>
        <v>0</v>
      </c>
      <c r="N680">
        <f>IF(M680=1,oneday(G679,G680,K680,L680,Summary!$E$13/2,Data!N679,Data!O679,Summary!$E$15,Summary!$E$14,Summary!$E$16,1),0)</f>
        <v>0</v>
      </c>
      <c r="O680" s="31">
        <f>IF(M680=1,oneday(G679,G680,K680,L680,Summary!$E$13/2,Data!N679,Data!O679,Summary!$E$15,Summary!$E$14,Summary!$E$16,2),0)</f>
        <v>0</v>
      </c>
      <c r="P680" s="31">
        <f t="shared" si="32"/>
        <v>0</v>
      </c>
      <c r="Q680" s="31">
        <f>IF(M680=1,oneday(G679,G680,K680,L680,Summary!$E$13/2,Data!N679,Data!O679,Summary!$E$15,Summary!$E$14,Summary!$E$16,3),0)</f>
        <v>0</v>
      </c>
    </row>
    <row r="681" spans="1:17" x14ac:dyDescent="0.25">
      <c r="A681" s="32">
        <f>VLOOKUP(B681,'Expiration Dates'!$C$40:$J$272,8)</f>
        <v>31369</v>
      </c>
      <c r="B681" s="1">
        <v>31364</v>
      </c>
      <c r="C681">
        <f t="shared" si="31"/>
        <v>681</v>
      </c>
      <c r="D681" s="27">
        <v>30.950000762939453</v>
      </c>
      <c r="E681" s="28">
        <v>31.079999923706055</v>
      </c>
      <c r="F681" s="28">
        <v>30.930000305175781</v>
      </c>
      <c r="G681" s="24">
        <v>31.040000915527344</v>
      </c>
      <c r="H681" s="13">
        <v>29.979999542236328</v>
      </c>
      <c r="I681" s="14">
        <v>30.079999923706055</v>
      </c>
      <c r="J681" s="14">
        <v>29.909999847412109</v>
      </c>
      <c r="K681" s="24">
        <v>29.979999542236328</v>
      </c>
      <c r="L681">
        <f t="shared" si="33"/>
        <v>0</v>
      </c>
      <c r="M681">
        <f>IF(AND(B681&gt;Summary!$E$17,B681&lt;Summary!$E$18),1,0)</f>
        <v>0</v>
      </c>
      <c r="N681">
        <f>IF(M681=1,oneday(G680,G681,K681,L681,Summary!$E$13/2,Data!N680,Data!O680,Summary!$E$15,Summary!$E$14,Summary!$E$16,1),0)</f>
        <v>0</v>
      </c>
      <c r="O681" s="31">
        <f>IF(M681=1,oneday(G680,G681,K681,L681,Summary!$E$13/2,Data!N680,Data!O680,Summary!$E$15,Summary!$E$14,Summary!$E$16,2),0)</f>
        <v>0</v>
      </c>
      <c r="P681" s="31">
        <f t="shared" si="32"/>
        <v>0</v>
      </c>
      <c r="Q681" s="31">
        <f>IF(M681=1,oneday(G680,G681,K681,L681,Summary!$E$13/2,Data!N680,Data!O680,Summary!$E$15,Summary!$E$14,Summary!$E$16,3),0)</f>
        <v>0</v>
      </c>
    </row>
    <row r="682" spans="1:17" x14ac:dyDescent="0.25">
      <c r="A682" s="32">
        <f>VLOOKUP(B682,'Expiration Dates'!$C$40:$J$272,8)</f>
        <v>31369</v>
      </c>
      <c r="B682" s="1">
        <v>31365</v>
      </c>
      <c r="C682">
        <f t="shared" si="31"/>
        <v>682</v>
      </c>
      <c r="D682" s="27">
        <v>31.379999160766602</v>
      </c>
      <c r="E682" s="28">
        <v>31.5</v>
      </c>
      <c r="F682" s="28">
        <v>31.350000381469727</v>
      </c>
      <c r="G682" s="24">
        <v>31.350000381469727</v>
      </c>
      <c r="H682" s="13">
        <v>30.350000381469727</v>
      </c>
      <c r="I682" s="14">
        <v>30.479999542236328</v>
      </c>
      <c r="J682" s="14">
        <v>30.280000686645508</v>
      </c>
      <c r="K682" s="24">
        <v>30.309999465942383</v>
      </c>
      <c r="L682">
        <f t="shared" si="33"/>
        <v>0</v>
      </c>
      <c r="M682">
        <f>IF(AND(B682&gt;Summary!$E$17,B682&lt;Summary!$E$18),1,0)</f>
        <v>0</v>
      </c>
      <c r="N682">
        <f>IF(M682=1,oneday(G681,G682,K682,L682,Summary!$E$13/2,Data!N681,Data!O681,Summary!$E$15,Summary!$E$14,Summary!$E$16,1),0)</f>
        <v>0</v>
      </c>
      <c r="O682" s="31">
        <f>IF(M682=1,oneday(G681,G682,K682,L682,Summary!$E$13/2,Data!N681,Data!O681,Summary!$E$15,Summary!$E$14,Summary!$E$16,2),0)</f>
        <v>0</v>
      </c>
      <c r="P682" s="31">
        <f t="shared" si="32"/>
        <v>0</v>
      </c>
      <c r="Q682" s="31">
        <f>IF(M682=1,oneday(G681,G682,K682,L682,Summary!$E$13/2,Data!N681,Data!O681,Summary!$E$15,Summary!$E$14,Summary!$E$16,3),0)</f>
        <v>0</v>
      </c>
    </row>
    <row r="683" spans="1:17" x14ac:dyDescent="0.25">
      <c r="A683" s="32">
        <f>VLOOKUP(B683,'Expiration Dates'!$C$40:$J$272,8)</f>
        <v>31369</v>
      </c>
      <c r="B683" s="1">
        <v>31366</v>
      </c>
      <c r="C683">
        <f t="shared" si="31"/>
        <v>683</v>
      </c>
      <c r="D683" s="27">
        <v>31.149999618530273</v>
      </c>
      <c r="E683" s="28">
        <v>31.200000762939453</v>
      </c>
      <c r="F683" s="28">
        <v>30.950000762939453</v>
      </c>
      <c r="G683" s="24">
        <v>30.969999313354492</v>
      </c>
      <c r="H683" s="13">
        <v>30.100000381469727</v>
      </c>
      <c r="I683" s="14">
        <v>30.110000610351563</v>
      </c>
      <c r="J683" s="14">
        <v>29.780000686645508</v>
      </c>
      <c r="K683" s="24">
        <v>29.850000381469727</v>
      </c>
      <c r="L683">
        <f t="shared" si="33"/>
        <v>0</v>
      </c>
      <c r="M683">
        <f>IF(AND(B683&gt;Summary!$E$17,B683&lt;Summary!$E$18),1,0)</f>
        <v>0</v>
      </c>
      <c r="N683">
        <f>IF(M683=1,oneday(G682,G683,K683,L683,Summary!$E$13/2,Data!N682,Data!O682,Summary!$E$15,Summary!$E$14,Summary!$E$16,1),0)</f>
        <v>0</v>
      </c>
      <c r="O683" s="31">
        <f>IF(M683=1,oneday(G682,G683,K683,L683,Summary!$E$13/2,Data!N682,Data!O682,Summary!$E$15,Summary!$E$14,Summary!$E$16,2),0)</f>
        <v>0</v>
      </c>
      <c r="P683" s="31">
        <f t="shared" si="32"/>
        <v>0</v>
      </c>
      <c r="Q683" s="31">
        <f>IF(M683=1,oneday(G682,G683,K683,L683,Summary!$E$13/2,Data!N682,Data!O682,Summary!$E$15,Summary!$E$14,Summary!$E$16,3),0)</f>
        <v>0</v>
      </c>
    </row>
    <row r="684" spans="1:17" x14ac:dyDescent="0.25">
      <c r="A684" s="32">
        <f>VLOOKUP(B684,'Expiration Dates'!$C$40:$J$272,8)</f>
        <v>31369</v>
      </c>
      <c r="B684" s="1">
        <v>31369</v>
      </c>
      <c r="C684">
        <f t="shared" si="31"/>
        <v>684</v>
      </c>
      <c r="D684" s="27">
        <v>30.879999160766602</v>
      </c>
      <c r="E684" s="28">
        <v>31.020000457763672</v>
      </c>
      <c r="F684" s="28">
        <v>30.75</v>
      </c>
      <c r="G684" s="24">
        <v>30.930000305175781</v>
      </c>
      <c r="H684" s="13">
        <v>29.719999313354492</v>
      </c>
      <c r="I684" s="14">
        <v>29.899999618530273</v>
      </c>
      <c r="J684" s="14">
        <v>29.559999465942383</v>
      </c>
      <c r="K684" s="24">
        <v>29.870000839233398</v>
      </c>
      <c r="L684">
        <f t="shared" si="33"/>
        <v>1</v>
      </c>
      <c r="M684">
        <f>IF(AND(B684&gt;Summary!$E$17,B684&lt;Summary!$E$18),1,0)</f>
        <v>0</v>
      </c>
      <c r="N684">
        <f>IF(M684=1,oneday(G683,G684,K684,L684,Summary!$E$13/2,Data!N683,Data!O683,Summary!$E$15,Summary!$E$14,Summary!$E$16,1),0)</f>
        <v>0</v>
      </c>
      <c r="O684" s="31">
        <f>IF(M684=1,oneday(G683,G684,K684,L684,Summary!$E$13/2,Data!N683,Data!O683,Summary!$E$15,Summary!$E$14,Summary!$E$16,2),0)</f>
        <v>0</v>
      </c>
      <c r="P684" s="31">
        <f t="shared" si="32"/>
        <v>0</v>
      </c>
      <c r="Q684" s="31">
        <f>IF(M684=1,oneday(G683,G684,K684,L684,Summary!$E$13/2,Data!N683,Data!O683,Summary!$E$15,Summary!$E$14,Summary!$E$16,3),0)</f>
        <v>0</v>
      </c>
    </row>
    <row r="685" spans="1:17" x14ac:dyDescent="0.25">
      <c r="A685" s="32">
        <f>VLOOKUP(B685,'Expiration Dates'!$C$40:$J$272,8)</f>
        <v>31369</v>
      </c>
      <c r="B685" s="1">
        <v>31370</v>
      </c>
      <c r="C685">
        <f t="shared" si="31"/>
        <v>685</v>
      </c>
      <c r="D685" s="27">
        <v>31.120000839233398</v>
      </c>
      <c r="E685" s="28">
        <v>31.319999694824219</v>
      </c>
      <c r="F685" s="28">
        <v>31</v>
      </c>
      <c r="G685" s="24">
        <v>31.309999465942383</v>
      </c>
      <c r="H685" s="13">
        <v>30.020000457763672</v>
      </c>
      <c r="I685" s="14">
        <v>30.260000228881836</v>
      </c>
      <c r="J685" s="14">
        <v>29.959999084472656</v>
      </c>
      <c r="K685" s="24">
        <v>30.25</v>
      </c>
      <c r="L685">
        <f t="shared" si="33"/>
        <v>0</v>
      </c>
      <c r="M685">
        <f>IF(AND(B685&gt;Summary!$E$17,B685&lt;Summary!$E$18),1,0)</f>
        <v>0</v>
      </c>
      <c r="N685">
        <f>IF(M685=1,oneday(G684,G685,K685,L685,Summary!$E$13/2,Data!N684,Data!O684,Summary!$E$15,Summary!$E$14,Summary!$E$16,1),0)</f>
        <v>0</v>
      </c>
      <c r="O685" s="31">
        <f>IF(M685=1,oneday(G684,G685,K685,L685,Summary!$E$13/2,Data!N684,Data!O684,Summary!$E$15,Summary!$E$14,Summary!$E$16,2),0)</f>
        <v>0</v>
      </c>
      <c r="P685" s="31">
        <f t="shared" si="32"/>
        <v>0</v>
      </c>
      <c r="Q685" s="31">
        <f>IF(M685=1,oneday(G684,G685,K685,L685,Summary!$E$13/2,Data!N684,Data!O684,Summary!$E$15,Summary!$E$14,Summary!$E$16,3),0)</f>
        <v>0</v>
      </c>
    </row>
    <row r="686" spans="1:17" x14ac:dyDescent="0.25">
      <c r="A686" s="32">
        <f>VLOOKUP(B686,'Expiration Dates'!$C$40:$J$272,8)</f>
        <v>31369</v>
      </c>
      <c r="B686" s="1">
        <v>31371</v>
      </c>
      <c r="C686">
        <f t="shared" si="31"/>
        <v>686</v>
      </c>
      <c r="D686" s="27">
        <v>31.360000610351563</v>
      </c>
      <c r="E686" s="28">
        <v>31.819999694824219</v>
      </c>
      <c r="F686" s="28">
        <v>31.299999237060547</v>
      </c>
      <c r="G686" s="24">
        <v>31.719999313354492</v>
      </c>
      <c r="H686" s="13">
        <v>30.270000457763672</v>
      </c>
      <c r="I686" s="14">
        <v>30.719999313354492</v>
      </c>
      <c r="J686" s="14">
        <v>30.170000076293945</v>
      </c>
      <c r="K686" s="24">
        <v>30.610000610351563</v>
      </c>
      <c r="L686">
        <f t="shared" si="33"/>
        <v>0</v>
      </c>
      <c r="M686">
        <f>IF(AND(B686&gt;Summary!$E$17,B686&lt;Summary!$E$18),1,0)</f>
        <v>0</v>
      </c>
      <c r="N686">
        <f>IF(M686=1,oneday(G685,G686,K686,L686,Summary!$E$13/2,Data!N685,Data!O685,Summary!$E$15,Summary!$E$14,Summary!$E$16,1),0)</f>
        <v>0</v>
      </c>
      <c r="O686" s="31">
        <f>IF(M686=1,oneday(G685,G686,K686,L686,Summary!$E$13/2,Data!N685,Data!O685,Summary!$E$15,Summary!$E$14,Summary!$E$16,2),0)</f>
        <v>0</v>
      </c>
      <c r="P686" s="31">
        <f t="shared" si="32"/>
        <v>0</v>
      </c>
      <c r="Q686" s="31">
        <f>IF(M686=1,oneday(G685,G686,K686,L686,Summary!$E$13/2,Data!N685,Data!O685,Summary!$E$15,Summary!$E$14,Summary!$E$16,3),0)</f>
        <v>0</v>
      </c>
    </row>
    <row r="687" spans="1:17" x14ac:dyDescent="0.25">
      <c r="A687" s="32">
        <f>VLOOKUP(B687,'Expiration Dates'!$C$40:$J$272,8)</f>
        <v>31369</v>
      </c>
      <c r="B687" s="1">
        <v>31372</v>
      </c>
      <c r="C687">
        <f t="shared" si="31"/>
        <v>687</v>
      </c>
      <c r="D687" s="27">
        <v>30.709999084472656</v>
      </c>
      <c r="E687" s="28">
        <v>30.950000762939453</v>
      </c>
      <c r="F687" s="28">
        <v>30.530000686645508</v>
      </c>
      <c r="G687" s="24">
        <v>30.819999694824219</v>
      </c>
      <c r="H687" s="13">
        <v>29.780000686645508</v>
      </c>
      <c r="I687" s="14">
        <v>30.120000839233398</v>
      </c>
      <c r="J687" s="14">
        <v>29.659999847412109</v>
      </c>
      <c r="K687" s="24">
        <v>29.989999771118164</v>
      </c>
      <c r="L687">
        <f t="shared" si="33"/>
        <v>0</v>
      </c>
      <c r="M687">
        <f>IF(AND(B687&gt;Summary!$E$17,B687&lt;Summary!$E$18),1,0)</f>
        <v>0</v>
      </c>
      <c r="N687">
        <f>IF(M687=1,oneday(G686,G687,K687,L687,Summary!$E$13/2,Data!N686,Data!O686,Summary!$E$15,Summary!$E$14,Summary!$E$16,1),0)</f>
        <v>0</v>
      </c>
      <c r="O687" s="31">
        <f>IF(M687=1,oneday(G686,G687,K687,L687,Summary!$E$13/2,Data!N686,Data!O686,Summary!$E$15,Summary!$E$14,Summary!$E$16,2),0)</f>
        <v>0</v>
      </c>
      <c r="P687" s="31">
        <f t="shared" si="32"/>
        <v>0</v>
      </c>
      <c r="Q687" s="31">
        <f>IF(M687=1,oneday(G686,G687,K687,L687,Summary!$E$13/2,Data!N686,Data!O686,Summary!$E$15,Summary!$E$14,Summary!$E$16,3),0)</f>
        <v>0</v>
      </c>
    </row>
    <row r="688" spans="1:17" x14ac:dyDescent="0.25">
      <c r="A688" s="32">
        <f>VLOOKUP(B688,'Expiration Dates'!$C$40:$J$272,8)</f>
        <v>31369</v>
      </c>
      <c r="B688" s="1">
        <v>31373</v>
      </c>
      <c r="C688">
        <f t="shared" si="31"/>
        <v>688</v>
      </c>
      <c r="D688" s="27">
        <v>30.75</v>
      </c>
      <c r="E688" s="28">
        <v>30.940000534057617</v>
      </c>
      <c r="F688" s="28">
        <v>30.680000305175781</v>
      </c>
      <c r="G688" s="24">
        <v>30.909999847412109</v>
      </c>
      <c r="H688" s="13">
        <v>29.920000076293945</v>
      </c>
      <c r="I688" s="14">
        <v>30.129999160766602</v>
      </c>
      <c r="J688" s="14">
        <v>29.860000610351563</v>
      </c>
      <c r="K688" s="24">
        <v>30.079999923706055</v>
      </c>
      <c r="L688">
        <f t="shared" si="33"/>
        <v>0</v>
      </c>
      <c r="M688">
        <f>IF(AND(B688&gt;Summary!$E$17,B688&lt;Summary!$E$18),1,0)</f>
        <v>0</v>
      </c>
      <c r="N688">
        <f>IF(M688=1,oneday(G687,G688,K688,L688,Summary!$E$13/2,Data!N687,Data!O687,Summary!$E$15,Summary!$E$14,Summary!$E$16,1),0)</f>
        <v>0</v>
      </c>
      <c r="O688" s="31">
        <f>IF(M688=1,oneday(G687,G688,K688,L688,Summary!$E$13/2,Data!N687,Data!O687,Summary!$E$15,Summary!$E$14,Summary!$E$16,2),0)</f>
        <v>0</v>
      </c>
      <c r="P688" s="31">
        <f t="shared" si="32"/>
        <v>0</v>
      </c>
      <c r="Q688" s="31">
        <f>IF(M688=1,oneday(G687,G688,K688,L688,Summary!$E$13/2,Data!N687,Data!O687,Summary!$E$15,Summary!$E$14,Summary!$E$16,3),0)</f>
        <v>0</v>
      </c>
    </row>
    <row r="689" spans="1:17" x14ac:dyDescent="0.25">
      <c r="A689" s="32">
        <f>VLOOKUP(B689,'Expiration Dates'!$C$40:$J$272,8)</f>
        <v>31369</v>
      </c>
      <c r="B689" s="1">
        <v>31376</v>
      </c>
      <c r="C689">
        <f t="shared" si="31"/>
        <v>689</v>
      </c>
      <c r="D689" s="27">
        <v>30.979999542236328</v>
      </c>
      <c r="E689" s="28">
        <v>31.170000076293945</v>
      </c>
      <c r="F689" s="28">
        <v>30.979999542236328</v>
      </c>
      <c r="G689" s="24">
        <v>31.010000228881836</v>
      </c>
      <c r="H689" s="13">
        <v>30.170000076293945</v>
      </c>
      <c r="I689" s="14">
        <v>30.430000305175781</v>
      </c>
      <c r="J689" s="14">
        <v>30.149999618530273</v>
      </c>
      <c r="K689" s="24">
        <v>30.239999771118164</v>
      </c>
      <c r="L689">
        <f t="shared" si="33"/>
        <v>0</v>
      </c>
      <c r="M689">
        <f>IF(AND(B689&gt;Summary!$E$17,B689&lt;Summary!$E$18),1,0)</f>
        <v>0</v>
      </c>
      <c r="N689">
        <f>IF(M689=1,oneday(G688,G689,K689,L689,Summary!$E$13/2,Data!N688,Data!O688,Summary!$E$15,Summary!$E$14,Summary!$E$16,1),0)</f>
        <v>0</v>
      </c>
      <c r="O689" s="31">
        <f>IF(M689=1,oneday(G688,G689,K689,L689,Summary!$E$13/2,Data!N688,Data!O688,Summary!$E$15,Summary!$E$14,Summary!$E$16,2),0)</f>
        <v>0</v>
      </c>
      <c r="P689" s="31">
        <f t="shared" si="32"/>
        <v>0</v>
      </c>
      <c r="Q689" s="31">
        <f>IF(M689=1,oneday(G688,G689,K689,L689,Summary!$E$13/2,Data!N688,Data!O688,Summary!$E$15,Summary!$E$14,Summary!$E$16,3),0)</f>
        <v>0</v>
      </c>
    </row>
    <row r="690" spans="1:17" x14ac:dyDescent="0.25">
      <c r="A690" s="32">
        <f>VLOOKUP(B690,'Expiration Dates'!$C$40:$J$272,8)</f>
        <v>31369</v>
      </c>
      <c r="B690" s="1">
        <v>31377</v>
      </c>
      <c r="C690">
        <f t="shared" si="31"/>
        <v>690</v>
      </c>
      <c r="D690" s="27">
        <v>30.920000076293945</v>
      </c>
      <c r="E690" s="28">
        <v>30.950000762939453</v>
      </c>
      <c r="F690" s="28">
        <v>30.709999084472656</v>
      </c>
      <c r="G690" s="24">
        <v>30.739999771118164</v>
      </c>
      <c r="H690" s="13">
        <v>30.090000152587891</v>
      </c>
      <c r="I690" s="14">
        <v>30.190000534057617</v>
      </c>
      <c r="J690" s="14">
        <v>29.899999618530273</v>
      </c>
      <c r="K690" s="24">
        <v>29.930000305175781</v>
      </c>
      <c r="L690">
        <f t="shared" si="33"/>
        <v>0</v>
      </c>
      <c r="M690">
        <f>IF(AND(B690&gt;Summary!$E$17,B690&lt;Summary!$E$18),1,0)</f>
        <v>0</v>
      </c>
      <c r="N690">
        <f>IF(M690=1,oneday(G689,G690,K690,L690,Summary!$E$13/2,Data!N689,Data!O689,Summary!$E$15,Summary!$E$14,Summary!$E$16,1),0)</f>
        <v>0</v>
      </c>
      <c r="O690" s="31">
        <f>IF(M690=1,oneday(G689,G690,K690,L690,Summary!$E$13/2,Data!N689,Data!O689,Summary!$E$15,Summary!$E$14,Summary!$E$16,2),0)</f>
        <v>0</v>
      </c>
      <c r="P690" s="31">
        <f t="shared" si="32"/>
        <v>0</v>
      </c>
      <c r="Q690" s="31">
        <f>IF(M690=1,oneday(G689,G690,K690,L690,Summary!$E$13/2,Data!N689,Data!O689,Summary!$E$15,Summary!$E$14,Summary!$E$16,3),0)</f>
        <v>0</v>
      </c>
    </row>
    <row r="691" spans="1:17" x14ac:dyDescent="0.25">
      <c r="A691" s="32">
        <f>VLOOKUP(B691,'Expiration Dates'!$C$40:$J$272,8)</f>
        <v>31369</v>
      </c>
      <c r="B691" s="1">
        <v>31378</v>
      </c>
      <c r="C691">
        <f t="shared" si="31"/>
        <v>691</v>
      </c>
      <c r="D691" s="27">
        <v>30.420000076293945</v>
      </c>
      <c r="E691" s="28">
        <v>30.569999694824219</v>
      </c>
      <c r="F691" s="28">
        <v>29.739999771118164</v>
      </c>
      <c r="G691" s="24">
        <v>29.75</v>
      </c>
      <c r="H691" s="13">
        <v>29.579999923706055</v>
      </c>
      <c r="I691" s="14">
        <v>29.75</v>
      </c>
      <c r="J691" s="14">
        <v>28.930000305175781</v>
      </c>
      <c r="K691" s="24">
        <v>28.940000534057617</v>
      </c>
      <c r="L691">
        <f t="shared" si="33"/>
        <v>0</v>
      </c>
      <c r="M691">
        <f>IF(AND(B691&gt;Summary!$E$17,B691&lt;Summary!$E$18),1,0)</f>
        <v>0</v>
      </c>
      <c r="N691">
        <f>IF(M691=1,oneday(G690,G691,K691,L691,Summary!$E$13/2,Data!N690,Data!O690,Summary!$E$15,Summary!$E$14,Summary!$E$16,1),0)</f>
        <v>0</v>
      </c>
      <c r="O691" s="31">
        <f>IF(M691=1,oneday(G690,G691,K691,L691,Summary!$E$13/2,Data!N690,Data!O690,Summary!$E$15,Summary!$E$14,Summary!$E$16,2),0)</f>
        <v>0</v>
      </c>
      <c r="P691" s="31">
        <f t="shared" si="32"/>
        <v>0</v>
      </c>
      <c r="Q691" s="31">
        <f>IF(M691=1,oneday(G690,G691,K691,L691,Summary!$E$13/2,Data!N690,Data!O690,Summary!$E$15,Summary!$E$14,Summary!$E$16,3),0)</f>
        <v>0</v>
      </c>
    </row>
    <row r="692" spans="1:17" x14ac:dyDescent="0.25">
      <c r="A692" s="32">
        <f>VLOOKUP(B692,'Expiration Dates'!$C$40:$J$272,8)</f>
        <v>31400</v>
      </c>
      <c r="B692" s="1">
        <v>31383</v>
      </c>
      <c r="C692">
        <f t="shared" si="31"/>
        <v>692</v>
      </c>
      <c r="D692" s="27">
        <v>29.350000381469727</v>
      </c>
      <c r="E692" s="28">
        <v>29.799999237060547</v>
      </c>
      <c r="F692" s="28">
        <v>28.739999771118164</v>
      </c>
      <c r="G692" s="24">
        <v>29.75</v>
      </c>
      <c r="H692" s="13">
        <v>28.5</v>
      </c>
      <c r="I692" s="14">
        <v>29.190000534057617</v>
      </c>
      <c r="J692" s="14">
        <v>28.100000381469727</v>
      </c>
      <c r="K692" s="24">
        <v>29.139999389648438</v>
      </c>
      <c r="L692">
        <f t="shared" si="33"/>
        <v>0</v>
      </c>
      <c r="M692">
        <f>IF(AND(B692&gt;Summary!$E$17,B692&lt;Summary!$E$18),1,0)</f>
        <v>0</v>
      </c>
      <c r="N692">
        <f>IF(M692=1,oneday(G691,G692,K692,L692,Summary!$E$13/2,Data!N691,Data!O691,Summary!$E$15,Summary!$E$14,Summary!$E$16,1),0)</f>
        <v>0</v>
      </c>
      <c r="O692" s="31">
        <f>IF(M692=1,oneday(G691,G692,K692,L692,Summary!$E$13/2,Data!N691,Data!O691,Summary!$E$15,Summary!$E$14,Summary!$E$16,2),0)</f>
        <v>0</v>
      </c>
      <c r="P692" s="31">
        <f t="shared" si="32"/>
        <v>0</v>
      </c>
      <c r="Q692" s="31">
        <f>IF(M692=1,oneday(G691,G692,K692,L692,Summary!$E$13/2,Data!N691,Data!O691,Summary!$E$15,Summary!$E$14,Summary!$E$16,3),0)</f>
        <v>0</v>
      </c>
    </row>
    <row r="693" spans="1:17" x14ac:dyDescent="0.25">
      <c r="A693" s="32">
        <f>VLOOKUP(B693,'Expiration Dates'!$C$40:$J$272,8)</f>
        <v>31400</v>
      </c>
      <c r="B693" s="1">
        <v>31384</v>
      </c>
      <c r="C693">
        <f t="shared" si="31"/>
        <v>693</v>
      </c>
      <c r="D693" s="27">
        <v>29.799999237060547</v>
      </c>
      <c r="E693" s="28">
        <v>29.850000381469727</v>
      </c>
      <c r="F693" s="28">
        <v>29</v>
      </c>
      <c r="G693" s="24">
        <v>29.059999465942383</v>
      </c>
      <c r="H693" s="13">
        <v>29.049999237060547</v>
      </c>
      <c r="I693" s="14">
        <v>29.100000381469727</v>
      </c>
      <c r="J693" s="14">
        <v>28.399999618530273</v>
      </c>
      <c r="K693" s="24">
        <v>28.489999771118164</v>
      </c>
      <c r="L693">
        <f t="shared" si="33"/>
        <v>0</v>
      </c>
      <c r="M693">
        <f>IF(AND(B693&gt;Summary!$E$17,B693&lt;Summary!$E$18),1,0)</f>
        <v>0</v>
      </c>
      <c r="N693">
        <f>IF(M693=1,oneday(G692,G693,K693,L693,Summary!$E$13/2,Data!N692,Data!O692,Summary!$E$15,Summary!$E$14,Summary!$E$16,1),0)</f>
        <v>0</v>
      </c>
      <c r="O693" s="31">
        <f>IF(M693=1,oneday(G692,G693,K693,L693,Summary!$E$13/2,Data!N692,Data!O692,Summary!$E$15,Summary!$E$14,Summary!$E$16,2),0)</f>
        <v>0</v>
      </c>
      <c r="P693" s="31">
        <f t="shared" si="32"/>
        <v>0</v>
      </c>
      <c r="Q693" s="31">
        <f>IF(M693=1,oneday(G692,G693,K693,L693,Summary!$E$13/2,Data!N692,Data!O692,Summary!$E$15,Summary!$E$14,Summary!$E$16,3),0)</f>
        <v>0</v>
      </c>
    </row>
    <row r="694" spans="1:17" x14ac:dyDescent="0.25">
      <c r="A694" s="32">
        <f>VLOOKUP(B694,'Expiration Dates'!$C$40:$J$272,8)</f>
        <v>31400</v>
      </c>
      <c r="B694" s="1">
        <v>31385</v>
      </c>
      <c r="C694">
        <f t="shared" si="31"/>
        <v>694</v>
      </c>
      <c r="D694" s="27">
        <v>28.75</v>
      </c>
      <c r="E694" s="28">
        <v>29.079999923706055</v>
      </c>
      <c r="F694" s="28">
        <v>28.549999237060547</v>
      </c>
      <c r="G694" s="24">
        <v>28.639999389648438</v>
      </c>
      <c r="H694" s="13">
        <v>28.149999618530273</v>
      </c>
      <c r="I694" s="14">
        <v>28.409999847412109</v>
      </c>
      <c r="J694" s="14">
        <v>27.829999923706055</v>
      </c>
      <c r="K694" s="24">
        <v>27.940000534057617</v>
      </c>
      <c r="L694">
        <f t="shared" si="33"/>
        <v>0</v>
      </c>
      <c r="M694">
        <f>IF(AND(B694&gt;Summary!$E$17,B694&lt;Summary!$E$18),1,0)</f>
        <v>0</v>
      </c>
      <c r="N694">
        <f>IF(M694=1,oneday(G693,G694,K694,L694,Summary!$E$13/2,Data!N693,Data!O693,Summary!$E$15,Summary!$E$14,Summary!$E$16,1),0)</f>
        <v>0</v>
      </c>
      <c r="O694" s="31">
        <f>IF(M694=1,oneday(G693,G694,K694,L694,Summary!$E$13/2,Data!N693,Data!O693,Summary!$E$15,Summary!$E$14,Summary!$E$16,2),0)</f>
        <v>0</v>
      </c>
      <c r="P694" s="31">
        <f t="shared" si="32"/>
        <v>0</v>
      </c>
      <c r="Q694" s="31">
        <f>IF(M694=1,oneday(G693,G694,K694,L694,Summary!$E$13/2,Data!N693,Data!O693,Summary!$E$15,Summary!$E$14,Summary!$E$16,3),0)</f>
        <v>0</v>
      </c>
    </row>
    <row r="695" spans="1:17" x14ac:dyDescent="0.25">
      <c r="A695" s="32">
        <f>VLOOKUP(B695,'Expiration Dates'!$C$40:$J$272,8)</f>
        <v>31400</v>
      </c>
      <c r="B695" s="1">
        <v>31386</v>
      </c>
      <c r="C695">
        <f t="shared" si="31"/>
        <v>695</v>
      </c>
      <c r="D695" s="27">
        <v>28.899999618530273</v>
      </c>
      <c r="E695" s="28">
        <v>29.020000457763672</v>
      </c>
      <c r="F695" s="28">
        <v>28.620000839233398</v>
      </c>
      <c r="G695" s="24">
        <v>28.879999160766602</v>
      </c>
      <c r="H695" s="13">
        <v>28.200000762939453</v>
      </c>
      <c r="I695" s="14">
        <v>28.350000381469727</v>
      </c>
      <c r="J695" s="14">
        <v>27.799999237060547</v>
      </c>
      <c r="K695" s="24">
        <v>28.110000610351563</v>
      </c>
      <c r="L695">
        <f t="shared" si="33"/>
        <v>0</v>
      </c>
      <c r="M695">
        <f>IF(AND(B695&gt;Summary!$E$17,B695&lt;Summary!$E$18),1,0)</f>
        <v>0</v>
      </c>
      <c r="N695">
        <f>IF(M695=1,oneday(G694,G695,K695,L695,Summary!$E$13/2,Data!N694,Data!O694,Summary!$E$15,Summary!$E$14,Summary!$E$16,1),0)</f>
        <v>0</v>
      </c>
      <c r="O695" s="31">
        <f>IF(M695=1,oneday(G694,G695,K695,L695,Summary!$E$13/2,Data!N694,Data!O694,Summary!$E$15,Summary!$E$14,Summary!$E$16,2),0)</f>
        <v>0</v>
      </c>
      <c r="P695" s="31">
        <f t="shared" si="32"/>
        <v>0</v>
      </c>
      <c r="Q695" s="31">
        <f>IF(M695=1,oneday(G694,G695,K695,L695,Summary!$E$13/2,Data!N694,Data!O694,Summary!$E$15,Summary!$E$14,Summary!$E$16,3),0)</f>
        <v>0</v>
      </c>
    </row>
    <row r="696" spans="1:17" x14ac:dyDescent="0.25">
      <c r="A696" s="32">
        <f>VLOOKUP(B696,'Expiration Dates'!$C$40:$J$272,8)</f>
        <v>31400</v>
      </c>
      <c r="B696" s="1">
        <v>31387</v>
      </c>
      <c r="C696">
        <f t="shared" si="31"/>
        <v>696</v>
      </c>
      <c r="D696" s="27">
        <v>29</v>
      </c>
      <c r="E696" s="28">
        <v>29.120000839233398</v>
      </c>
      <c r="F696" s="28">
        <v>28.680000305175781</v>
      </c>
      <c r="G696" s="24">
        <v>28.739999771118164</v>
      </c>
      <c r="H696" s="13">
        <v>28.219999313354492</v>
      </c>
      <c r="I696" s="14">
        <v>28.309999465942383</v>
      </c>
      <c r="J696" s="14">
        <v>27.979999542236328</v>
      </c>
      <c r="K696" s="24">
        <v>28.030000686645508</v>
      </c>
      <c r="L696">
        <f t="shared" si="33"/>
        <v>0</v>
      </c>
      <c r="M696">
        <f>IF(AND(B696&gt;Summary!$E$17,B696&lt;Summary!$E$18),1,0)</f>
        <v>0</v>
      </c>
      <c r="N696">
        <f>IF(M696=1,oneday(G695,G696,K696,L696,Summary!$E$13/2,Data!N695,Data!O695,Summary!$E$15,Summary!$E$14,Summary!$E$16,1),0)</f>
        <v>0</v>
      </c>
      <c r="O696" s="31">
        <f>IF(M696=1,oneday(G695,G696,K696,L696,Summary!$E$13/2,Data!N695,Data!O695,Summary!$E$15,Summary!$E$14,Summary!$E$16,2),0)</f>
        <v>0</v>
      </c>
      <c r="P696" s="31">
        <f t="shared" si="32"/>
        <v>0</v>
      </c>
      <c r="Q696" s="31">
        <f>IF(M696=1,oneday(G695,G696,K696,L696,Summary!$E$13/2,Data!N695,Data!O695,Summary!$E$15,Summary!$E$14,Summary!$E$16,3),0)</f>
        <v>0</v>
      </c>
    </row>
    <row r="697" spans="1:17" x14ac:dyDescent="0.25">
      <c r="A697" s="32">
        <f>VLOOKUP(B697,'Expiration Dates'!$C$40:$J$272,8)</f>
        <v>31400</v>
      </c>
      <c r="B697" s="1">
        <v>31390</v>
      </c>
      <c r="C697">
        <f t="shared" si="31"/>
        <v>697</v>
      </c>
      <c r="D697" s="27">
        <v>27.950000762939453</v>
      </c>
      <c r="E697" s="28">
        <v>27.950000762939453</v>
      </c>
      <c r="F697" s="28">
        <v>27.450000762939453</v>
      </c>
      <c r="G697" s="24">
        <v>27.510000228881836</v>
      </c>
      <c r="H697" s="13">
        <v>27.030000686645508</v>
      </c>
      <c r="I697" s="14">
        <v>27.170000076293945</v>
      </c>
      <c r="J697" s="14">
        <v>27.030000686645508</v>
      </c>
      <c r="K697" s="24">
        <v>27.030000686645508</v>
      </c>
      <c r="L697">
        <f t="shared" si="33"/>
        <v>0</v>
      </c>
      <c r="M697">
        <f>IF(AND(B697&gt;Summary!$E$17,B697&lt;Summary!$E$18),1,0)</f>
        <v>0</v>
      </c>
      <c r="N697">
        <f>IF(M697=1,oneday(G696,G697,K697,L697,Summary!$E$13/2,Data!N696,Data!O696,Summary!$E$15,Summary!$E$14,Summary!$E$16,1),0)</f>
        <v>0</v>
      </c>
      <c r="O697" s="31">
        <f>IF(M697=1,oneday(G696,G697,K697,L697,Summary!$E$13/2,Data!N696,Data!O696,Summary!$E$15,Summary!$E$14,Summary!$E$16,2),0)</f>
        <v>0</v>
      </c>
      <c r="P697" s="31">
        <f t="shared" si="32"/>
        <v>0</v>
      </c>
      <c r="Q697" s="31">
        <f>IF(M697=1,oneday(G696,G697,K697,L697,Summary!$E$13/2,Data!N696,Data!O696,Summary!$E$15,Summary!$E$14,Summary!$E$16,3),0)</f>
        <v>0</v>
      </c>
    </row>
    <row r="698" spans="1:17" x14ac:dyDescent="0.25">
      <c r="A698" s="32">
        <f>VLOOKUP(B698,'Expiration Dates'!$C$40:$J$272,8)</f>
        <v>31400</v>
      </c>
      <c r="B698" s="1">
        <v>31391</v>
      </c>
      <c r="C698">
        <f t="shared" si="31"/>
        <v>698</v>
      </c>
      <c r="D698" s="27">
        <v>27.049999237060547</v>
      </c>
      <c r="E698" s="28">
        <v>27.120000839233398</v>
      </c>
      <c r="F698" s="28">
        <v>25.049999237060547</v>
      </c>
      <c r="G698" s="24">
        <v>25.229999542236328</v>
      </c>
      <c r="H698" s="13">
        <v>26.25</v>
      </c>
      <c r="I698" s="14">
        <v>26.299999237060547</v>
      </c>
      <c r="J698" s="14">
        <v>25.530000686645508</v>
      </c>
      <c r="K698" s="24">
        <v>25.530000686645508</v>
      </c>
      <c r="L698">
        <f t="shared" si="33"/>
        <v>0</v>
      </c>
      <c r="M698">
        <f>IF(AND(B698&gt;Summary!$E$17,B698&lt;Summary!$E$18),1,0)</f>
        <v>0</v>
      </c>
      <c r="N698">
        <f>IF(M698=1,oneday(G697,G698,K698,L698,Summary!$E$13/2,Data!N697,Data!O697,Summary!$E$15,Summary!$E$14,Summary!$E$16,1),0)</f>
        <v>0</v>
      </c>
      <c r="O698" s="31">
        <f>IF(M698=1,oneday(G697,G698,K698,L698,Summary!$E$13/2,Data!N697,Data!O697,Summary!$E$15,Summary!$E$14,Summary!$E$16,2),0)</f>
        <v>0</v>
      </c>
      <c r="P698" s="31">
        <f t="shared" si="32"/>
        <v>0</v>
      </c>
      <c r="Q698" s="31">
        <f>IF(M698=1,oneday(G697,G698,K698,L698,Summary!$E$13/2,Data!N697,Data!O697,Summary!$E$15,Summary!$E$14,Summary!$E$16,3),0)</f>
        <v>0</v>
      </c>
    </row>
    <row r="699" spans="1:17" x14ac:dyDescent="0.25">
      <c r="A699" s="32">
        <f>VLOOKUP(B699,'Expiration Dates'!$C$40:$J$272,8)</f>
        <v>31400</v>
      </c>
      <c r="B699" s="1">
        <v>31392</v>
      </c>
      <c r="C699">
        <f t="shared" si="31"/>
        <v>699</v>
      </c>
      <c r="D699" s="27">
        <v>25</v>
      </c>
      <c r="E699" s="28">
        <v>27.200000762939453</v>
      </c>
      <c r="F699" s="28">
        <v>24.799999237060547</v>
      </c>
      <c r="G699" s="24">
        <v>26.780000686645508</v>
      </c>
      <c r="H699" s="13">
        <v>25</v>
      </c>
      <c r="I699" s="14">
        <v>26.5</v>
      </c>
      <c r="J699" s="14">
        <v>25</v>
      </c>
      <c r="K699" s="24">
        <v>25.790000915527344</v>
      </c>
      <c r="L699">
        <f t="shared" si="33"/>
        <v>0</v>
      </c>
      <c r="M699">
        <f>IF(AND(B699&gt;Summary!$E$17,B699&lt;Summary!$E$18),1,0)</f>
        <v>0</v>
      </c>
      <c r="N699">
        <f>IF(M699=1,oneday(G698,G699,K699,L699,Summary!$E$13/2,Data!N698,Data!O698,Summary!$E$15,Summary!$E$14,Summary!$E$16,1),0)</f>
        <v>0</v>
      </c>
      <c r="O699" s="31">
        <f>IF(M699=1,oneday(G698,G699,K699,L699,Summary!$E$13/2,Data!N698,Data!O698,Summary!$E$15,Summary!$E$14,Summary!$E$16,2),0)</f>
        <v>0</v>
      </c>
      <c r="P699" s="31">
        <f t="shared" si="32"/>
        <v>0</v>
      </c>
      <c r="Q699" s="31">
        <f>IF(M699=1,oneday(G698,G699,K699,L699,Summary!$E$13/2,Data!N698,Data!O698,Summary!$E$15,Summary!$E$14,Summary!$E$16,3),0)</f>
        <v>0</v>
      </c>
    </row>
    <row r="700" spans="1:17" x14ac:dyDescent="0.25">
      <c r="A700" s="32">
        <f>VLOOKUP(B700,'Expiration Dates'!$C$40:$J$272,8)</f>
        <v>31400</v>
      </c>
      <c r="B700" s="1">
        <v>31393</v>
      </c>
      <c r="C700">
        <f t="shared" si="31"/>
        <v>700</v>
      </c>
      <c r="D700" s="27">
        <v>27.200000762939453</v>
      </c>
      <c r="E700" s="28">
        <v>27.600000381469727</v>
      </c>
      <c r="F700" s="28">
        <v>27.100000381469727</v>
      </c>
      <c r="G700" s="24">
        <v>27.25</v>
      </c>
      <c r="H700" s="13">
        <v>26.299999237060547</v>
      </c>
      <c r="I700" s="14">
        <v>26.700000762939453</v>
      </c>
      <c r="J700" s="14">
        <v>26.100000381469727</v>
      </c>
      <c r="K700" s="24">
        <v>26.209999084472656</v>
      </c>
      <c r="L700">
        <f t="shared" si="33"/>
        <v>0</v>
      </c>
      <c r="M700">
        <f>IF(AND(B700&gt;Summary!$E$17,B700&lt;Summary!$E$18),1,0)</f>
        <v>0</v>
      </c>
      <c r="N700">
        <f>IF(M700=1,oneday(G699,G700,K700,L700,Summary!$E$13/2,Data!N699,Data!O699,Summary!$E$15,Summary!$E$14,Summary!$E$16,1),0)</f>
        <v>0</v>
      </c>
      <c r="O700" s="31">
        <f>IF(M700=1,oneday(G699,G700,K700,L700,Summary!$E$13/2,Data!N699,Data!O699,Summary!$E$15,Summary!$E$14,Summary!$E$16,2),0)</f>
        <v>0</v>
      </c>
      <c r="P700" s="31">
        <f t="shared" si="32"/>
        <v>0</v>
      </c>
      <c r="Q700" s="31">
        <f>IF(M700=1,oneday(G699,G700,K700,L700,Summary!$E$13/2,Data!N699,Data!O699,Summary!$E$15,Summary!$E$14,Summary!$E$16,3),0)</f>
        <v>0</v>
      </c>
    </row>
    <row r="701" spans="1:17" x14ac:dyDescent="0.25">
      <c r="A701" s="32">
        <f>VLOOKUP(B701,'Expiration Dates'!$C$40:$J$272,8)</f>
        <v>31400</v>
      </c>
      <c r="B701" s="1">
        <v>31394</v>
      </c>
      <c r="C701">
        <f t="shared" si="31"/>
        <v>701</v>
      </c>
      <c r="D701" s="27">
        <v>27.409999847412109</v>
      </c>
      <c r="E701" s="28">
        <v>27.530000686645508</v>
      </c>
      <c r="F701" s="28">
        <v>27.170000076293945</v>
      </c>
      <c r="G701" s="24">
        <v>27.370000839233398</v>
      </c>
      <c r="H701" s="13">
        <v>26.299999237060547</v>
      </c>
      <c r="I701" s="14">
        <v>26.559999465942383</v>
      </c>
      <c r="J701" s="14">
        <v>25.930000305175781</v>
      </c>
      <c r="K701" s="24">
        <v>26.110000610351563</v>
      </c>
      <c r="L701">
        <f t="shared" si="33"/>
        <v>0</v>
      </c>
      <c r="M701">
        <f>IF(AND(B701&gt;Summary!$E$17,B701&lt;Summary!$E$18),1,0)</f>
        <v>0</v>
      </c>
      <c r="N701">
        <f>IF(M701=1,oneday(G700,G701,K701,L701,Summary!$E$13/2,Data!N700,Data!O700,Summary!$E$15,Summary!$E$14,Summary!$E$16,1),0)</f>
        <v>0</v>
      </c>
      <c r="O701" s="31">
        <f>IF(M701=1,oneday(G700,G701,K701,L701,Summary!$E$13/2,Data!N700,Data!O700,Summary!$E$15,Summary!$E$14,Summary!$E$16,2),0)</f>
        <v>0</v>
      </c>
      <c r="P701" s="31">
        <f t="shared" si="32"/>
        <v>0</v>
      </c>
      <c r="Q701" s="31">
        <f>IF(M701=1,oneday(G700,G701,K701,L701,Summary!$E$13/2,Data!N700,Data!O700,Summary!$E$15,Summary!$E$14,Summary!$E$16,3),0)</f>
        <v>0</v>
      </c>
    </row>
    <row r="702" spans="1:17" x14ac:dyDescent="0.25">
      <c r="A702" s="32">
        <f>VLOOKUP(B702,'Expiration Dates'!$C$40:$J$272,8)</f>
        <v>31400</v>
      </c>
      <c r="B702" s="1">
        <v>31397</v>
      </c>
      <c r="C702">
        <f t="shared" si="31"/>
        <v>702</v>
      </c>
      <c r="D702" s="27">
        <v>27.610000610351563</v>
      </c>
      <c r="E702" s="28">
        <v>27.799999237060547</v>
      </c>
      <c r="F702" s="28">
        <v>27.25</v>
      </c>
      <c r="G702" s="24">
        <v>27.270000457763672</v>
      </c>
      <c r="H702" s="13">
        <v>26.5</v>
      </c>
      <c r="I702" s="14">
        <v>26.549999237060547</v>
      </c>
      <c r="J702" s="14">
        <v>25.959999084472656</v>
      </c>
      <c r="K702" s="24">
        <v>26.010000228881836</v>
      </c>
      <c r="L702">
        <f t="shared" si="33"/>
        <v>0</v>
      </c>
      <c r="M702">
        <f>IF(AND(B702&gt;Summary!$E$17,B702&lt;Summary!$E$18),1,0)</f>
        <v>0</v>
      </c>
      <c r="N702">
        <f>IF(M702=1,oneday(G701,G702,K702,L702,Summary!$E$13/2,Data!N701,Data!O701,Summary!$E$15,Summary!$E$14,Summary!$E$16,1),0)</f>
        <v>0</v>
      </c>
      <c r="O702" s="31">
        <f>IF(M702=1,oneday(G701,G702,K702,L702,Summary!$E$13/2,Data!N701,Data!O701,Summary!$E$15,Summary!$E$14,Summary!$E$16,2),0)</f>
        <v>0</v>
      </c>
      <c r="P702" s="31">
        <f t="shared" si="32"/>
        <v>0</v>
      </c>
      <c r="Q702" s="31">
        <f>IF(M702=1,oneday(G701,G702,K702,L702,Summary!$E$13/2,Data!N701,Data!O701,Summary!$E$15,Summary!$E$14,Summary!$E$16,3),0)</f>
        <v>0</v>
      </c>
    </row>
    <row r="703" spans="1:17" x14ac:dyDescent="0.25">
      <c r="A703" s="32">
        <f>VLOOKUP(B703,'Expiration Dates'!$C$40:$J$272,8)</f>
        <v>31400</v>
      </c>
      <c r="B703" s="1">
        <v>31398</v>
      </c>
      <c r="C703">
        <f t="shared" si="31"/>
        <v>703</v>
      </c>
      <c r="D703" s="27">
        <v>26.850000381469727</v>
      </c>
      <c r="E703" s="28">
        <v>26.850000381469727</v>
      </c>
      <c r="F703" s="28">
        <v>26.200000762939453</v>
      </c>
      <c r="G703" s="24">
        <v>26.420000076293945</v>
      </c>
      <c r="H703" s="13">
        <v>25.5</v>
      </c>
      <c r="I703" s="14">
        <v>25.600000381469727</v>
      </c>
      <c r="J703" s="14">
        <v>25.010000228881836</v>
      </c>
      <c r="K703" s="24">
        <v>25.090000152587891</v>
      </c>
      <c r="L703">
        <f t="shared" si="33"/>
        <v>0</v>
      </c>
      <c r="M703">
        <f>IF(AND(B703&gt;Summary!$E$17,B703&lt;Summary!$E$18),1,0)</f>
        <v>0</v>
      </c>
      <c r="N703">
        <f>IF(M703=1,oneday(G702,G703,K703,L703,Summary!$E$13/2,Data!N702,Data!O702,Summary!$E$15,Summary!$E$14,Summary!$E$16,1),0)</f>
        <v>0</v>
      </c>
      <c r="O703" s="31">
        <f>IF(M703=1,oneday(G702,G703,K703,L703,Summary!$E$13/2,Data!N702,Data!O702,Summary!$E$15,Summary!$E$14,Summary!$E$16,2),0)</f>
        <v>0</v>
      </c>
      <c r="P703" s="31">
        <f t="shared" si="32"/>
        <v>0</v>
      </c>
      <c r="Q703" s="31">
        <f>IF(M703=1,oneday(G702,G703,K703,L703,Summary!$E$13/2,Data!N702,Data!O702,Summary!$E$15,Summary!$E$14,Summary!$E$16,3),0)</f>
        <v>0</v>
      </c>
    </row>
    <row r="704" spans="1:17" x14ac:dyDescent="0.25">
      <c r="A704" s="32">
        <f>VLOOKUP(B704,'Expiration Dates'!$C$40:$J$272,8)</f>
        <v>31400</v>
      </c>
      <c r="B704" s="1">
        <v>31399</v>
      </c>
      <c r="C704">
        <f t="shared" si="31"/>
        <v>704</v>
      </c>
      <c r="D704" s="27">
        <v>26.649999618530273</v>
      </c>
      <c r="E704" s="28">
        <v>26.899999618530273</v>
      </c>
      <c r="F704" s="28">
        <v>26.180000305175781</v>
      </c>
      <c r="G704" s="24">
        <v>26.530000686645508</v>
      </c>
      <c r="H704" s="13">
        <v>25.399999618530273</v>
      </c>
      <c r="I704" s="14">
        <v>25.799999237060547</v>
      </c>
      <c r="J704" s="14">
        <v>24.899999618530273</v>
      </c>
      <c r="K704" s="24">
        <v>25.719999313354492</v>
      </c>
      <c r="L704">
        <f t="shared" si="33"/>
        <v>0</v>
      </c>
      <c r="M704">
        <f>IF(AND(B704&gt;Summary!$E$17,B704&lt;Summary!$E$18),1,0)</f>
        <v>0</v>
      </c>
      <c r="N704">
        <f>IF(M704=1,oneday(G703,G704,K704,L704,Summary!$E$13/2,Data!N703,Data!O703,Summary!$E$15,Summary!$E$14,Summary!$E$16,1),0)</f>
        <v>0</v>
      </c>
      <c r="O704" s="31">
        <f>IF(M704=1,oneday(G703,G704,K704,L704,Summary!$E$13/2,Data!N703,Data!O703,Summary!$E$15,Summary!$E$14,Summary!$E$16,2),0)</f>
        <v>0</v>
      </c>
      <c r="P704" s="31">
        <f t="shared" si="32"/>
        <v>0</v>
      </c>
      <c r="Q704" s="31">
        <f>IF(M704=1,oneday(G703,G704,K704,L704,Summary!$E$13/2,Data!N703,Data!O703,Summary!$E$15,Summary!$E$14,Summary!$E$16,3),0)</f>
        <v>0</v>
      </c>
    </row>
    <row r="705" spans="1:17" x14ac:dyDescent="0.25">
      <c r="A705" s="32">
        <f>VLOOKUP(B705,'Expiration Dates'!$C$40:$J$272,8)</f>
        <v>31400</v>
      </c>
      <c r="B705" s="1">
        <v>31400</v>
      </c>
      <c r="C705">
        <f t="shared" si="31"/>
        <v>705</v>
      </c>
      <c r="D705" s="27">
        <v>26</v>
      </c>
      <c r="E705" s="28">
        <v>26.299999237060547</v>
      </c>
      <c r="F705" s="28">
        <v>25.920000076293945</v>
      </c>
      <c r="G705" s="24">
        <v>26.069999694824219</v>
      </c>
      <c r="H705" s="13">
        <v>25.200000762939453</v>
      </c>
      <c r="I705" s="14">
        <v>25.350000381469727</v>
      </c>
      <c r="J705" s="14">
        <v>25.020000457763672</v>
      </c>
      <c r="K705" s="24">
        <v>25.190000534057617</v>
      </c>
      <c r="L705">
        <f t="shared" si="33"/>
        <v>1</v>
      </c>
      <c r="M705">
        <f>IF(AND(B705&gt;Summary!$E$17,B705&lt;Summary!$E$18),1,0)</f>
        <v>0</v>
      </c>
      <c r="N705">
        <f>IF(M705=1,oneday(G704,G705,K705,L705,Summary!$E$13/2,Data!N704,Data!O704,Summary!$E$15,Summary!$E$14,Summary!$E$16,1),0)</f>
        <v>0</v>
      </c>
      <c r="O705" s="31">
        <f>IF(M705=1,oneday(G704,G705,K705,L705,Summary!$E$13/2,Data!N704,Data!O704,Summary!$E$15,Summary!$E$14,Summary!$E$16,2),0)</f>
        <v>0</v>
      </c>
      <c r="P705" s="31">
        <f t="shared" si="32"/>
        <v>0</v>
      </c>
      <c r="Q705" s="31">
        <f>IF(M705=1,oneday(G704,G705,K705,L705,Summary!$E$13/2,Data!N704,Data!O704,Summary!$E$15,Summary!$E$14,Summary!$E$16,3),0)</f>
        <v>0</v>
      </c>
    </row>
    <row r="706" spans="1:17" x14ac:dyDescent="0.25">
      <c r="A706" s="32">
        <f>VLOOKUP(B706,'Expiration Dates'!$C$40:$J$272,8)</f>
        <v>31400</v>
      </c>
      <c r="B706" s="1">
        <v>31401</v>
      </c>
      <c r="C706">
        <f t="shared" si="31"/>
        <v>706</v>
      </c>
      <c r="D706" s="27">
        <v>26.25</v>
      </c>
      <c r="E706" s="28">
        <v>26.25</v>
      </c>
      <c r="F706" s="28">
        <v>25.649999618530273</v>
      </c>
      <c r="G706" s="24">
        <v>25.770000457763672</v>
      </c>
      <c r="H706" s="13">
        <v>25.299999237060547</v>
      </c>
      <c r="I706" s="14">
        <v>25.319999694824219</v>
      </c>
      <c r="J706" s="14">
        <v>24.780000686645508</v>
      </c>
      <c r="K706" s="24">
        <v>24.899999618530273</v>
      </c>
      <c r="L706">
        <f t="shared" si="33"/>
        <v>0</v>
      </c>
      <c r="M706">
        <f>IF(AND(B706&gt;Summary!$E$17,B706&lt;Summary!$E$18),1,0)</f>
        <v>0</v>
      </c>
      <c r="N706">
        <f>IF(M706=1,oneday(G705,G706,K706,L706,Summary!$E$13/2,Data!N705,Data!O705,Summary!$E$15,Summary!$E$14,Summary!$E$16,1),0)</f>
        <v>0</v>
      </c>
      <c r="O706" s="31">
        <f>IF(M706=1,oneday(G705,G706,K706,L706,Summary!$E$13/2,Data!N705,Data!O705,Summary!$E$15,Summary!$E$14,Summary!$E$16,2),0)</f>
        <v>0</v>
      </c>
      <c r="P706" s="31">
        <f t="shared" si="32"/>
        <v>0</v>
      </c>
      <c r="Q706" s="31">
        <f>IF(M706=1,oneday(G705,G706,K706,L706,Summary!$E$13/2,Data!N705,Data!O705,Summary!$E$15,Summary!$E$14,Summary!$E$16,3),0)</f>
        <v>0</v>
      </c>
    </row>
    <row r="707" spans="1:17" x14ac:dyDescent="0.25">
      <c r="A707" s="32">
        <f>VLOOKUP(B707,'Expiration Dates'!$C$40:$J$272,8)</f>
        <v>31400</v>
      </c>
      <c r="B707" s="1">
        <v>31404</v>
      </c>
      <c r="C707">
        <f t="shared" si="31"/>
        <v>707</v>
      </c>
      <c r="D707" s="27">
        <v>25.700000762939453</v>
      </c>
      <c r="E707" s="28">
        <v>25.860000610351563</v>
      </c>
      <c r="F707" s="28">
        <v>25.530000686645508</v>
      </c>
      <c r="G707" s="24">
        <v>25.569999694824219</v>
      </c>
      <c r="H707" s="13">
        <v>24.780000686645508</v>
      </c>
      <c r="I707" s="14">
        <v>25</v>
      </c>
      <c r="J707" s="14">
        <v>24.649999618530273</v>
      </c>
      <c r="K707" s="24">
        <v>24.680000305175781</v>
      </c>
      <c r="L707">
        <f t="shared" si="33"/>
        <v>0</v>
      </c>
      <c r="M707">
        <f>IF(AND(B707&gt;Summary!$E$17,B707&lt;Summary!$E$18),1,0)</f>
        <v>0</v>
      </c>
      <c r="N707">
        <f>IF(M707=1,oneday(G706,G707,K707,L707,Summary!$E$13/2,Data!N706,Data!O706,Summary!$E$15,Summary!$E$14,Summary!$E$16,1),0)</f>
        <v>0</v>
      </c>
      <c r="O707" s="31">
        <f>IF(M707=1,oneday(G706,G707,K707,L707,Summary!$E$13/2,Data!N706,Data!O706,Summary!$E$15,Summary!$E$14,Summary!$E$16,2),0)</f>
        <v>0</v>
      </c>
      <c r="P707" s="31">
        <f t="shared" si="32"/>
        <v>0</v>
      </c>
      <c r="Q707" s="31">
        <f>IF(M707=1,oneday(G706,G707,K707,L707,Summary!$E$13/2,Data!N706,Data!O706,Summary!$E$15,Summary!$E$14,Summary!$E$16,3),0)</f>
        <v>0</v>
      </c>
    </row>
    <row r="708" spans="1:17" x14ac:dyDescent="0.25">
      <c r="A708" s="32">
        <f>VLOOKUP(B708,'Expiration Dates'!$C$40:$J$272,8)</f>
        <v>31400</v>
      </c>
      <c r="B708" s="1">
        <v>31407</v>
      </c>
      <c r="C708">
        <f t="shared" si="31"/>
        <v>708</v>
      </c>
      <c r="D708" s="27">
        <v>25.799999237060547</v>
      </c>
      <c r="E708" s="28">
        <v>26.239999771118164</v>
      </c>
      <c r="F708" s="28">
        <v>25.75</v>
      </c>
      <c r="G708" s="24">
        <v>26.219999313354492</v>
      </c>
      <c r="H708" s="13">
        <v>24.899999618530273</v>
      </c>
      <c r="I708" s="14">
        <v>25.340000152587891</v>
      </c>
      <c r="J708" s="14">
        <v>24.879999160766602</v>
      </c>
      <c r="K708" s="24">
        <v>25.319999694824219</v>
      </c>
      <c r="L708">
        <f t="shared" si="33"/>
        <v>0</v>
      </c>
      <c r="M708">
        <f>IF(AND(B708&gt;Summary!$E$17,B708&lt;Summary!$E$18),1,0)</f>
        <v>0</v>
      </c>
      <c r="N708">
        <f>IF(M708=1,oneday(G707,G708,K708,L708,Summary!$E$13/2,Data!N707,Data!O707,Summary!$E$15,Summary!$E$14,Summary!$E$16,1),0)</f>
        <v>0</v>
      </c>
      <c r="O708" s="31">
        <f>IF(M708=1,oneday(G707,G708,K708,L708,Summary!$E$13/2,Data!N707,Data!O707,Summary!$E$15,Summary!$E$14,Summary!$E$16,2),0)</f>
        <v>0</v>
      </c>
      <c r="P708" s="31">
        <f t="shared" si="32"/>
        <v>0</v>
      </c>
      <c r="Q708" s="31">
        <f>IF(M708=1,oneday(G707,G708,K708,L708,Summary!$E$13/2,Data!N707,Data!O707,Summary!$E$15,Summary!$E$14,Summary!$E$16,3),0)</f>
        <v>0</v>
      </c>
    </row>
    <row r="709" spans="1:17" x14ac:dyDescent="0.25">
      <c r="A709" s="32">
        <f>VLOOKUP(B709,'Expiration Dates'!$C$40:$J$272,8)</f>
        <v>31400</v>
      </c>
      <c r="B709" s="1">
        <v>31408</v>
      </c>
      <c r="C709">
        <f t="shared" si="31"/>
        <v>709</v>
      </c>
      <c r="D709" s="27">
        <v>26.5</v>
      </c>
      <c r="E709" s="28">
        <v>26.899999618530273</v>
      </c>
      <c r="F709" s="28">
        <v>26.409999847412109</v>
      </c>
      <c r="G709" s="24">
        <v>26.889999389648438</v>
      </c>
      <c r="H709" s="13">
        <v>25.600000381469727</v>
      </c>
      <c r="I709" s="14">
        <v>25.899999618530273</v>
      </c>
      <c r="J709" s="14">
        <v>25.450000762939453</v>
      </c>
      <c r="K709" s="24">
        <v>25.889999389648438</v>
      </c>
      <c r="L709">
        <f t="shared" si="33"/>
        <v>0</v>
      </c>
      <c r="M709">
        <f>IF(AND(B709&gt;Summary!$E$17,B709&lt;Summary!$E$18),1,0)</f>
        <v>0</v>
      </c>
      <c r="N709">
        <f>IF(M709=1,oneday(G708,G709,K709,L709,Summary!$E$13/2,Data!N708,Data!O708,Summary!$E$15,Summary!$E$14,Summary!$E$16,1),0)</f>
        <v>0</v>
      </c>
      <c r="O709" s="31">
        <f>IF(M709=1,oneday(G708,G709,K709,L709,Summary!$E$13/2,Data!N708,Data!O708,Summary!$E$15,Summary!$E$14,Summary!$E$16,2),0)</f>
        <v>0</v>
      </c>
      <c r="P709" s="31">
        <f t="shared" si="32"/>
        <v>0</v>
      </c>
      <c r="Q709" s="31">
        <f>IF(M709=1,oneday(G708,G709,K709,L709,Summary!$E$13/2,Data!N708,Data!O708,Summary!$E$15,Summary!$E$14,Summary!$E$16,3),0)</f>
        <v>0</v>
      </c>
    </row>
    <row r="710" spans="1:17" x14ac:dyDescent="0.25">
      <c r="A710" s="32">
        <f>VLOOKUP(B710,'Expiration Dates'!$C$40:$J$272,8)</f>
        <v>31400</v>
      </c>
      <c r="B710" s="1">
        <v>31411</v>
      </c>
      <c r="C710">
        <f t="shared" si="31"/>
        <v>710</v>
      </c>
      <c r="D710" s="27">
        <v>27.010000228881836</v>
      </c>
      <c r="E710" s="28">
        <v>27.010000228881836</v>
      </c>
      <c r="F710" s="28">
        <v>26.379999160766602</v>
      </c>
      <c r="G710" s="24">
        <v>26.659999847412109</v>
      </c>
      <c r="H710" s="13">
        <v>26</v>
      </c>
      <c r="I710" s="14">
        <v>26</v>
      </c>
      <c r="J710" s="14">
        <v>25.469999313354492</v>
      </c>
      <c r="K710" s="24">
        <v>25.649999618530273</v>
      </c>
      <c r="L710">
        <f t="shared" si="33"/>
        <v>0</v>
      </c>
      <c r="M710">
        <f>IF(AND(B710&gt;Summary!$E$17,B710&lt;Summary!$E$18),1,0)</f>
        <v>0</v>
      </c>
      <c r="N710">
        <f>IF(M710=1,oneday(G709,G710,K710,L710,Summary!$E$13/2,Data!N709,Data!O709,Summary!$E$15,Summary!$E$14,Summary!$E$16,1),0)</f>
        <v>0</v>
      </c>
      <c r="O710" s="31">
        <f>IF(M710=1,oneday(G709,G710,K710,L710,Summary!$E$13/2,Data!N709,Data!O709,Summary!$E$15,Summary!$E$14,Summary!$E$16,2),0)</f>
        <v>0</v>
      </c>
      <c r="P710" s="31">
        <f t="shared" si="32"/>
        <v>0</v>
      </c>
      <c r="Q710" s="31">
        <f>IF(M710=1,oneday(G709,G710,K710,L710,Summary!$E$13/2,Data!N709,Data!O709,Summary!$E$15,Summary!$E$14,Summary!$E$16,3),0)</f>
        <v>0</v>
      </c>
    </row>
    <row r="711" spans="1:17" x14ac:dyDescent="0.25">
      <c r="A711" s="32">
        <f>VLOOKUP(B711,'Expiration Dates'!$C$40:$J$272,8)</f>
        <v>31400</v>
      </c>
      <c r="B711" s="1">
        <v>31412</v>
      </c>
      <c r="C711">
        <f t="shared" si="31"/>
        <v>711</v>
      </c>
      <c r="D711" s="27">
        <v>26.5</v>
      </c>
      <c r="E711" s="28">
        <v>26.600000381469727</v>
      </c>
      <c r="F711" s="28">
        <v>26.25</v>
      </c>
      <c r="G711" s="24">
        <v>26.299999237060547</v>
      </c>
      <c r="H711" s="13">
        <v>25.450000762939453</v>
      </c>
      <c r="I711" s="14">
        <v>25.489999771118164</v>
      </c>
      <c r="J711" s="14">
        <v>25.180000305175781</v>
      </c>
      <c r="K711" s="24">
        <v>25.290000915527344</v>
      </c>
      <c r="L711">
        <f t="shared" si="33"/>
        <v>0</v>
      </c>
      <c r="M711">
        <f>IF(AND(B711&gt;Summary!$E$17,B711&lt;Summary!$E$18),1,0)</f>
        <v>0</v>
      </c>
      <c r="N711">
        <f>IF(M711=1,oneday(G710,G711,K711,L711,Summary!$E$13/2,Data!N710,Data!O710,Summary!$E$15,Summary!$E$14,Summary!$E$16,1),0)</f>
        <v>0</v>
      </c>
      <c r="O711" s="31">
        <f>IF(M711=1,oneday(G710,G711,K711,L711,Summary!$E$13/2,Data!N710,Data!O710,Summary!$E$15,Summary!$E$14,Summary!$E$16,2),0)</f>
        <v>0</v>
      </c>
      <c r="P711" s="31">
        <f t="shared" si="32"/>
        <v>0</v>
      </c>
      <c r="Q711" s="31">
        <f>IF(M711=1,oneday(G710,G711,K711,L711,Summary!$E$13/2,Data!N710,Data!O710,Summary!$E$15,Summary!$E$14,Summary!$E$16,3),0)</f>
        <v>0</v>
      </c>
    </row>
    <row r="712" spans="1:17" x14ac:dyDescent="0.25">
      <c r="A712" s="32">
        <f>VLOOKUP(B712,'Expiration Dates'!$C$40:$J$272,8)</f>
        <v>31434</v>
      </c>
      <c r="B712" s="1">
        <v>31414</v>
      </c>
      <c r="C712">
        <f t="shared" si="31"/>
        <v>712</v>
      </c>
      <c r="D712" s="27">
        <v>25.950000762939453</v>
      </c>
      <c r="E712" s="28">
        <v>25.959999084472656</v>
      </c>
      <c r="F712" s="28">
        <v>25.200000762939453</v>
      </c>
      <c r="G712" s="24">
        <v>25.559999465942383</v>
      </c>
      <c r="H712" s="13">
        <v>24.75</v>
      </c>
      <c r="I712" s="14">
        <v>24.799999237060547</v>
      </c>
      <c r="J712" s="14">
        <v>24.290000915527344</v>
      </c>
      <c r="K712" s="24">
        <v>24.549999237060547</v>
      </c>
      <c r="L712">
        <f t="shared" si="33"/>
        <v>0</v>
      </c>
      <c r="M712">
        <f>IF(AND(B712&gt;Summary!$E$17,B712&lt;Summary!$E$18),1,0)</f>
        <v>0</v>
      </c>
      <c r="N712">
        <f>IF(M712=1,oneday(G711,G712,K712,L712,Summary!$E$13/2,Data!N711,Data!O711,Summary!$E$15,Summary!$E$14,Summary!$E$16,1),0)</f>
        <v>0</v>
      </c>
      <c r="O712" s="31">
        <f>IF(M712=1,oneday(G711,G712,K712,L712,Summary!$E$13/2,Data!N711,Data!O711,Summary!$E$15,Summary!$E$14,Summary!$E$16,2),0)</f>
        <v>0</v>
      </c>
      <c r="P712" s="31">
        <f t="shared" si="32"/>
        <v>0</v>
      </c>
      <c r="Q712" s="31">
        <f>IF(M712=1,oneday(G711,G712,K712,L712,Summary!$E$13/2,Data!N711,Data!O711,Summary!$E$15,Summary!$E$14,Summary!$E$16,3),0)</f>
        <v>0</v>
      </c>
    </row>
    <row r="713" spans="1:17" x14ac:dyDescent="0.25">
      <c r="A713" s="32">
        <f>VLOOKUP(B713,'Expiration Dates'!$C$40:$J$272,8)</f>
        <v>31434</v>
      </c>
      <c r="B713" s="1">
        <v>31415</v>
      </c>
      <c r="C713">
        <f t="shared" si="31"/>
        <v>713</v>
      </c>
      <c r="D713" s="27">
        <v>25.899999618530273</v>
      </c>
      <c r="E713" s="28">
        <v>26.090000152587891</v>
      </c>
      <c r="F713" s="28">
        <v>25.510000228881836</v>
      </c>
      <c r="G713" s="24">
        <v>25.969999313354492</v>
      </c>
      <c r="H713" s="13">
        <v>24.850000381469727</v>
      </c>
      <c r="I713" s="14">
        <v>25.049999237060547</v>
      </c>
      <c r="J713" s="14">
        <v>24.520000457763672</v>
      </c>
      <c r="K713" s="24">
        <v>25.010000228881836</v>
      </c>
      <c r="L713">
        <f t="shared" si="33"/>
        <v>0</v>
      </c>
      <c r="M713">
        <f>IF(AND(B713&gt;Summary!$E$17,B713&lt;Summary!$E$18),1,0)</f>
        <v>0</v>
      </c>
      <c r="N713">
        <f>IF(M713=1,oneday(G712,G713,K713,L713,Summary!$E$13/2,Data!N712,Data!O712,Summary!$E$15,Summary!$E$14,Summary!$E$16,1),0)</f>
        <v>0</v>
      </c>
      <c r="O713" s="31">
        <f>IF(M713=1,oneday(G712,G713,K713,L713,Summary!$E$13/2,Data!N712,Data!O712,Summary!$E$15,Summary!$E$14,Summary!$E$16,2),0)</f>
        <v>0</v>
      </c>
      <c r="P713" s="31">
        <f t="shared" si="32"/>
        <v>0</v>
      </c>
      <c r="Q713" s="31">
        <f>IF(M713=1,oneday(G712,G713,K713,L713,Summary!$E$13/2,Data!N712,Data!O712,Summary!$E$15,Summary!$E$14,Summary!$E$16,3),0)</f>
        <v>0</v>
      </c>
    </row>
    <row r="714" spans="1:17" x14ac:dyDescent="0.25">
      <c r="A714" s="32">
        <f>VLOOKUP(B714,'Expiration Dates'!$C$40:$J$272,8)</f>
        <v>31434</v>
      </c>
      <c r="B714" s="1">
        <v>31418</v>
      </c>
      <c r="C714">
        <f t="shared" si="31"/>
        <v>714</v>
      </c>
      <c r="D714" s="27">
        <v>26.25</v>
      </c>
      <c r="E714" s="28">
        <v>26.600000381469727</v>
      </c>
      <c r="F714" s="28">
        <v>26.200000762939453</v>
      </c>
      <c r="G714" s="24">
        <v>26.569999694824219</v>
      </c>
      <c r="H714" s="13">
        <v>25.260000228881836</v>
      </c>
      <c r="I714" s="14">
        <v>25.629999160766602</v>
      </c>
      <c r="J714" s="14">
        <v>25.200000762939453</v>
      </c>
      <c r="K714" s="24">
        <v>25.590000152587891</v>
      </c>
      <c r="L714">
        <f t="shared" si="33"/>
        <v>0</v>
      </c>
      <c r="M714">
        <f>IF(AND(B714&gt;Summary!$E$17,B714&lt;Summary!$E$18),1,0)</f>
        <v>0</v>
      </c>
      <c r="N714">
        <f>IF(M714=1,oneday(G713,G714,K714,L714,Summary!$E$13/2,Data!N713,Data!O713,Summary!$E$15,Summary!$E$14,Summary!$E$16,1),0)</f>
        <v>0</v>
      </c>
      <c r="O714" s="31">
        <f>IF(M714=1,oneday(G713,G714,K714,L714,Summary!$E$13/2,Data!N713,Data!O713,Summary!$E$15,Summary!$E$14,Summary!$E$16,2),0)</f>
        <v>0</v>
      </c>
      <c r="P714" s="31">
        <f t="shared" si="32"/>
        <v>0</v>
      </c>
      <c r="Q714" s="31">
        <f>IF(M714=1,oneday(G713,G714,K714,L714,Summary!$E$13/2,Data!N713,Data!O713,Summary!$E$15,Summary!$E$14,Summary!$E$16,3),0)</f>
        <v>0</v>
      </c>
    </row>
    <row r="715" spans="1:17" x14ac:dyDescent="0.25">
      <c r="A715" s="32">
        <f>VLOOKUP(B715,'Expiration Dates'!$C$40:$J$272,8)</f>
        <v>31434</v>
      </c>
      <c r="B715" s="1">
        <v>31419</v>
      </c>
      <c r="C715">
        <f t="shared" si="31"/>
        <v>715</v>
      </c>
      <c r="D715" s="27">
        <v>26.409999847412109</v>
      </c>
      <c r="E715" s="28">
        <v>26.440000534057617</v>
      </c>
      <c r="F715" s="28">
        <v>26.059999465942383</v>
      </c>
      <c r="G715" s="24">
        <v>26.200000762939453</v>
      </c>
      <c r="H715" s="13">
        <v>25.329999923706055</v>
      </c>
      <c r="I715" s="14">
        <v>25.430000305175781</v>
      </c>
      <c r="J715" s="14">
        <v>25.059999465942383</v>
      </c>
      <c r="K715" s="24">
        <v>25.200000762939453</v>
      </c>
      <c r="L715">
        <f t="shared" si="33"/>
        <v>0</v>
      </c>
      <c r="M715">
        <f>IF(AND(B715&gt;Summary!$E$17,B715&lt;Summary!$E$18),1,0)</f>
        <v>0</v>
      </c>
      <c r="N715">
        <f>IF(M715=1,oneday(G714,G715,K715,L715,Summary!$E$13/2,Data!N714,Data!O714,Summary!$E$15,Summary!$E$14,Summary!$E$16,1),0)</f>
        <v>0</v>
      </c>
      <c r="O715" s="31">
        <f>IF(M715=1,oneday(G714,G715,K715,L715,Summary!$E$13/2,Data!N714,Data!O714,Summary!$E$15,Summary!$E$14,Summary!$E$16,2),0)</f>
        <v>0</v>
      </c>
      <c r="P715" s="31">
        <f t="shared" si="32"/>
        <v>0</v>
      </c>
      <c r="Q715" s="31">
        <f>IF(M715=1,oneday(G714,G715,K715,L715,Summary!$E$13/2,Data!N714,Data!O714,Summary!$E$15,Summary!$E$14,Summary!$E$16,3),0)</f>
        <v>0</v>
      </c>
    </row>
    <row r="716" spans="1:17" x14ac:dyDescent="0.25">
      <c r="A716" s="32">
        <f>VLOOKUP(B716,'Expiration Dates'!$C$40:$J$272,8)</f>
        <v>31434</v>
      </c>
      <c r="B716" s="1">
        <v>31420</v>
      </c>
      <c r="C716">
        <f t="shared" si="31"/>
        <v>716</v>
      </c>
      <c r="D716" s="27">
        <v>25.5</v>
      </c>
      <c r="E716" s="28">
        <v>26.049999237060547</v>
      </c>
      <c r="F716" s="28">
        <v>25.5</v>
      </c>
      <c r="G716" s="24">
        <v>25.930000305175781</v>
      </c>
      <c r="H716" s="13">
        <v>24.600000381469727</v>
      </c>
      <c r="I716" s="14">
        <v>24.889999389648438</v>
      </c>
      <c r="J716" s="14">
        <v>24.399999618530273</v>
      </c>
      <c r="K716" s="24">
        <v>24.829999923706055</v>
      </c>
      <c r="L716">
        <f t="shared" si="33"/>
        <v>0</v>
      </c>
      <c r="M716">
        <f>IF(AND(B716&gt;Summary!$E$17,B716&lt;Summary!$E$18),1,0)</f>
        <v>0</v>
      </c>
      <c r="N716">
        <f>IF(M716=1,oneday(G715,G716,K716,L716,Summary!$E$13/2,Data!N715,Data!O715,Summary!$E$15,Summary!$E$14,Summary!$E$16,1),0)</f>
        <v>0</v>
      </c>
      <c r="O716" s="31">
        <f>IF(M716=1,oneday(G715,G716,K716,L716,Summary!$E$13/2,Data!N715,Data!O715,Summary!$E$15,Summary!$E$14,Summary!$E$16,2),0)</f>
        <v>0</v>
      </c>
      <c r="P716" s="31">
        <f t="shared" si="32"/>
        <v>0</v>
      </c>
      <c r="Q716" s="31">
        <f>IF(M716=1,oneday(G715,G716,K716,L716,Summary!$E$13/2,Data!N715,Data!O715,Summary!$E$15,Summary!$E$14,Summary!$E$16,3),0)</f>
        <v>0</v>
      </c>
    </row>
    <row r="717" spans="1:17" x14ac:dyDescent="0.25">
      <c r="A717" s="32">
        <f>VLOOKUP(B717,'Expiration Dates'!$C$40:$J$272,8)</f>
        <v>31434</v>
      </c>
      <c r="B717" s="1">
        <v>31421</v>
      </c>
      <c r="C717">
        <f t="shared" si="31"/>
        <v>717</v>
      </c>
      <c r="D717" s="27">
        <v>25.649999618530273</v>
      </c>
      <c r="E717" s="28">
        <v>25.899999618530273</v>
      </c>
      <c r="F717" s="28">
        <v>25.299999237060547</v>
      </c>
      <c r="G717" s="24">
        <v>25.899999618530273</v>
      </c>
      <c r="H717" s="13">
        <v>24.530000686645508</v>
      </c>
      <c r="I717" s="14">
        <v>24.690000534057617</v>
      </c>
      <c r="J717" s="14">
        <v>24.149999618530273</v>
      </c>
      <c r="K717" s="24">
        <v>24.649999618530273</v>
      </c>
      <c r="L717">
        <f t="shared" si="33"/>
        <v>0</v>
      </c>
      <c r="M717">
        <f>IF(AND(B717&gt;Summary!$E$17,B717&lt;Summary!$E$18),1,0)</f>
        <v>0</v>
      </c>
      <c r="N717">
        <f>IF(M717=1,oneday(G716,G717,K717,L717,Summary!$E$13/2,Data!N716,Data!O716,Summary!$E$15,Summary!$E$14,Summary!$E$16,1),0)</f>
        <v>0</v>
      </c>
      <c r="O717" s="31">
        <f>IF(M717=1,oneday(G716,G717,K717,L717,Summary!$E$13/2,Data!N716,Data!O716,Summary!$E$15,Summary!$E$14,Summary!$E$16,2),0)</f>
        <v>0</v>
      </c>
      <c r="P717" s="31">
        <f t="shared" si="32"/>
        <v>0</v>
      </c>
      <c r="Q717" s="31">
        <f>IF(M717=1,oneday(G716,G717,K717,L717,Summary!$E$13/2,Data!N716,Data!O716,Summary!$E$15,Summary!$E$14,Summary!$E$16,3),0)</f>
        <v>0</v>
      </c>
    </row>
    <row r="718" spans="1:17" x14ac:dyDescent="0.25">
      <c r="A718" s="32">
        <f>VLOOKUP(B718,'Expiration Dates'!$C$40:$J$272,8)</f>
        <v>31434</v>
      </c>
      <c r="B718" s="1">
        <v>31422</v>
      </c>
      <c r="C718">
        <f t="shared" si="31"/>
        <v>718</v>
      </c>
      <c r="D718" s="27">
        <v>25.700000762939453</v>
      </c>
      <c r="E718" s="28">
        <v>25.969999313354492</v>
      </c>
      <c r="F718" s="28">
        <v>25.489999771118164</v>
      </c>
      <c r="G718" s="24">
        <v>25.790000915527344</v>
      </c>
      <c r="H718" s="13">
        <v>24.450000762939453</v>
      </c>
      <c r="I718" s="14">
        <v>24.840000152587891</v>
      </c>
      <c r="J718" s="14">
        <v>24.270000457763672</v>
      </c>
      <c r="K718" s="24">
        <v>24.639999389648438</v>
      </c>
      <c r="L718">
        <f t="shared" si="33"/>
        <v>0</v>
      </c>
      <c r="M718">
        <f>IF(AND(B718&gt;Summary!$E$17,B718&lt;Summary!$E$18),1,0)</f>
        <v>0</v>
      </c>
      <c r="N718">
        <f>IF(M718=1,oneday(G717,G718,K718,L718,Summary!$E$13/2,Data!N717,Data!O717,Summary!$E$15,Summary!$E$14,Summary!$E$16,1),0)</f>
        <v>0</v>
      </c>
      <c r="O718" s="31">
        <f>IF(M718=1,oneday(G717,G718,K718,L718,Summary!$E$13/2,Data!N717,Data!O717,Summary!$E$15,Summary!$E$14,Summary!$E$16,2),0)</f>
        <v>0</v>
      </c>
      <c r="P718" s="31">
        <f t="shared" si="32"/>
        <v>0</v>
      </c>
      <c r="Q718" s="31">
        <f>IF(M718=1,oneday(G717,G718,K718,L718,Summary!$E$13/2,Data!N717,Data!O717,Summary!$E$15,Summary!$E$14,Summary!$E$16,3),0)</f>
        <v>0</v>
      </c>
    </row>
    <row r="719" spans="1:17" x14ac:dyDescent="0.25">
      <c r="A719" s="32">
        <f>VLOOKUP(B719,'Expiration Dates'!$C$40:$J$272,8)</f>
        <v>31434</v>
      </c>
      <c r="B719" s="1">
        <v>31425</v>
      </c>
      <c r="C719">
        <f t="shared" ref="C719:C782" si="34">ROW(B719)</f>
        <v>719</v>
      </c>
      <c r="D719" s="27">
        <v>25.399999618530273</v>
      </c>
      <c r="E719" s="28">
        <v>25.579999923706055</v>
      </c>
      <c r="F719" s="28">
        <v>25.020000457763672</v>
      </c>
      <c r="G719" s="24">
        <v>25.079999923706055</v>
      </c>
      <c r="H719" s="13">
        <v>24.149999618530273</v>
      </c>
      <c r="I719" s="14">
        <v>24.299999237060547</v>
      </c>
      <c r="J719" s="14">
        <v>23.680000305175781</v>
      </c>
      <c r="K719" s="24">
        <v>23.719999313354492</v>
      </c>
      <c r="L719">
        <f t="shared" si="33"/>
        <v>0</v>
      </c>
      <c r="M719">
        <f>IF(AND(B719&gt;Summary!$E$17,B719&lt;Summary!$E$18),1,0)</f>
        <v>0</v>
      </c>
      <c r="N719">
        <f>IF(M719=1,oneday(G718,G719,K719,L719,Summary!$E$13/2,Data!N718,Data!O718,Summary!$E$15,Summary!$E$14,Summary!$E$16,1),0)</f>
        <v>0</v>
      </c>
      <c r="O719" s="31">
        <f>IF(M719=1,oneday(G718,G719,K719,L719,Summary!$E$13/2,Data!N718,Data!O718,Summary!$E$15,Summary!$E$14,Summary!$E$16,2),0)</f>
        <v>0</v>
      </c>
      <c r="P719" s="31">
        <f t="shared" si="32"/>
        <v>0</v>
      </c>
      <c r="Q719" s="31">
        <f>IF(M719=1,oneday(G718,G719,K719,L719,Summary!$E$13/2,Data!N718,Data!O718,Summary!$E$15,Summary!$E$14,Summary!$E$16,3),0)</f>
        <v>0</v>
      </c>
    </row>
    <row r="720" spans="1:17" x14ac:dyDescent="0.25">
      <c r="A720" s="32">
        <f>VLOOKUP(B720,'Expiration Dates'!$C$40:$J$272,8)</f>
        <v>31434</v>
      </c>
      <c r="B720" s="1">
        <v>31426</v>
      </c>
      <c r="C720">
        <f t="shared" si="34"/>
        <v>720</v>
      </c>
      <c r="D720" s="27">
        <v>25.049999237060547</v>
      </c>
      <c r="E720" s="28">
        <v>25.299999237060547</v>
      </c>
      <c r="F720" s="28">
        <v>24.899999618530273</v>
      </c>
      <c r="G720" s="24">
        <v>24.959999084472656</v>
      </c>
      <c r="H720" s="13">
        <v>23.850000381469727</v>
      </c>
      <c r="I720" s="14">
        <v>23.959999084472656</v>
      </c>
      <c r="J720" s="14">
        <v>23.5</v>
      </c>
      <c r="K720" s="24">
        <v>23.629999160766602</v>
      </c>
      <c r="L720">
        <f t="shared" si="33"/>
        <v>0</v>
      </c>
      <c r="M720">
        <f>IF(AND(B720&gt;Summary!$E$17,B720&lt;Summary!$E$18),1,0)</f>
        <v>0</v>
      </c>
      <c r="N720">
        <f>IF(M720=1,oneday(G719,G720,K720,L720,Summary!$E$13/2,Data!N719,Data!O719,Summary!$E$15,Summary!$E$14,Summary!$E$16,1),0)</f>
        <v>0</v>
      </c>
      <c r="O720" s="31">
        <f>IF(M720=1,oneday(G719,G720,K720,L720,Summary!$E$13/2,Data!N719,Data!O719,Summary!$E$15,Summary!$E$14,Summary!$E$16,2),0)</f>
        <v>0</v>
      </c>
      <c r="P720" s="31">
        <f t="shared" ref="P720:P783" si="35">IF(M720=1,O720-O719,0)</f>
        <v>0</v>
      </c>
      <c r="Q720" s="31">
        <f>IF(M720=1,oneday(G719,G720,K720,L720,Summary!$E$13/2,Data!N719,Data!O719,Summary!$E$15,Summary!$E$14,Summary!$E$16,3),0)</f>
        <v>0</v>
      </c>
    </row>
    <row r="721" spans="1:17" x14ac:dyDescent="0.25">
      <c r="A721" s="32">
        <f>VLOOKUP(B721,'Expiration Dates'!$C$40:$J$272,8)</f>
        <v>31434</v>
      </c>
      <c r="B721" s="1">
        <v>31427</v>
      </c>
      <c r="C721">
        <f t="shared" si="34"/>
        <v>721</v>
      </c>
      <c r="D721" s="27">
        <v>25.159999847412109</v>
      </c>
      <c r="E721" s="28">
        <v>25.299999237060547</v>
      </c>
      <c r="F721" s="28">
        <v>25.090000152587891</v>
      </c>
      <c r="G721" s="24">
        <v>25.149999618530273</v>
      </c>
      <c r="H721" s="13">
        <v>23.899999618530273</v>
      </c>
      <c r="I721" s="14">
        <v>24.149999618530273</v>
      </c>
      <c r="J721" s="14">
        <v>23.760000228881836</v>
      </c>
      <c r="K721" s="24">
        <v>23.860000610351563</v>
      </c>
      <c r="L721">
        <f t="shared" si="33"/>
        <v>0</v>
      </c>
      <c r="M721">
        <f>IF(AND(B721&gt;Summary!$E$17,B721&lt;Summary!$E$18),1,0)</f>
        <v>0</v>
      </c>
      <c r="N721">
        <f>IF(M721=1,oneday(G720,G721,K721,L721,Summary!$E$13/2,Data!N720,Data!O720,Summary!$E$15,Summary!$E$14,Summary!$E$16,1),0)</f>
        <v>0</v>
      </c>
      <c r="O721" s="31">
        <f>IF(M721=1,oneday(G720,G721,K721,L721,Summary!$E$13/2,Data!N720,Data!O720,Summary!$E$15,Summary!$E$14,Summary!$E$16,2),0)</f>
        <v>0</v>
      </c>
      <c r="P721" s="31">
        <f t="shared" si="35"/>
        <v>0</v>
      </c>
      <c r="Q721" s="31">
        <f>IF(M721=1,oneday(G720,G721,K721,L721,Summary!$E$13/2,Data!N720,Data!O720,Summary!$E$15,Summary!$E$14,Summary!$E$16,3),0)</f>
        <v>0</v>
      </c>
    </row>
    <row r="722" spans="1:17" x14ac:dyDescent="0.25">
      <c r="A722" s="32">
        <f>VLOOKUP(B722,'Expiration Dates'!$C$40:$J$272,8)</f>
        <v>31434</v>
      </c>
      <c r="B722" s="1">
        <v>31428</v>
      </c>
      <c r="C722">
        <f t="shared" si="34"/>
        <v>722</v>
      </c>
      <c r="D722" s="27">
        <v>24.649999618530273</v>
      </c>
      <c r="E722" s="28">
        <v>24.649999618530273</v>
      </c>
      <c r="F722" s="28">
        <v>23.959999084472656</v>
      </c>
      <c r="G722" s="24">
        <v>24.110000610351563</v>
      </c>
      <c r="H722" s="13">
        <v>23.25</v>
      </c>
      <c r="I722" s="14">
        <v>23.309999465942383</v>
      </c>
      <c r="J722" s="14">
        <v>22.860000610351563</v>
      </c>
      <c r="K722" s="24">
        <v>22.860000610351563</v>
      </c>
      <c r="L722">
        <f t="shared" si="33"/>
        <v>0</v>
      </c>
      <c r="M722">
        <f>IF(AND(B722&gt;Summary!$E$17,B722&lt;Summary!$E$18),1,0)</f>
        <v>0</v>
      </c>
      <c r="N722">
        <f>IF(M722=1,oneday(G721,G722,K722,L722,Summary!$E$13/2,Data!N721,Data!O721,Summary!$E$15,Summary!$E$14,Summary!$E$16,1),0)</f>
        <v>0</v>
      </c>
      <c r="O722" s="31">
        <f>IF(M722=1,oneday(G721,G722,K722,L722,Summary!$E$13/2,Data!N721,Data!O721,Summary!$E$15,Summary!$E$14,Summary!$E$16,2),0)</f>
        <v>0</v>
      </c>
      <c r="P722" s="31">
        <f t="shared" si="35"/>
        <v>0</v>
      </c>
      <c r="Q722" s="31">
        <f>IF(M722=1,oneday(G721,G722,K722,L722,Summary!$E$13/2,Data!N721,Data!O721,Summary!$E$15,Summary!$E$14,Summary!$E$16,3),0)</f>
        <v>0</v>
      </c>
    </row>
    <row r="723" spans="1:17" x14ac:dyDescent="0.25">
      <c r="A723" s="32">
        <f>VLOOKUP(B723,'Expiration Dates'!$C$40:$J$272,8)</f>
        <v>31434</v>
      </c>
      <c r="B723" s="1">
        <v>31429</v>
      </c>
      <c r="C723">
        <f t="shared" si="34"/>
        <v>723</v>
      </c>
      <c r="D723" s="27">
        <v>24.100000381469727</v>
      </c>
      <c r="E723" s="28">
        <v>24.25</v>
      </c>
      <c r="F723" s="28">
        <v>23.399999618530273</v>
      </c>
      <c r="G723" s="24">
        <v>23.530000686645508</v>
      </c>
      <c r="H723" s="13">
        <v>22.850000381469727</v>
      </c>
      <c r="I723" s="14">
        <v>23.180000305175781</v>
      </c>
      <c r="J723" s="14">
        <v>22.370000839233398</v>
      </c>
      <c r="K723" s="24">
        <v>22.600000381469727</v>
      </c>
      <c r="L723">
        <f t="shared" si="33"/>
        <v>0</v>
      </c>
      <c r="M723">
        <f>IF(AND(B723&gt;Summary!$E$17,B723&lt;Summary!$E$18),1,0)</f>
        <v>0</v>
      </c>
      <c r="N723">
        <f>IF(M723=1,oneday(G722,G723,K723,L723,Summary!$E$13/2,Data!N722,Data!O722,Summary!$E$15,Summary!$E$14,Summary!$E$16,1),0)</f>
        <v>0</v>
      </c>
      <c r="O723" s="31">
        <f>IF(M723=1,oneday(G722,G723,K723,L723,Summary!$E$13/2,Data!N722,Data!O722,Summary!$E$15,Summary!$E$14,Summary!$E$16,2),0)</f>
        <v>0</v>
      </c>
      <c r="P723" s="31">
        <f t="shared" si="35"/>
        <v>0</v>
      </c>
      <c r="Q723" s="31">
        <f>IF(M723=1,oneday(G722,G723,K723,L723,Summary!$E$13/2,Data!N722,Data!O722,Summary!$E$15,Summary!$E$14,Summary!$E$16,3),0)</f>
        <v>0</v>
      </c>
    </row>
    <row r="724" spans="1:17" x14ac:dyDescent="0.25">
      <c r="A724" s="32">
        <f>VLOOKUP(B724,'Expiration Dates'!$C$40:$J$272,8)</f>
        <v>31434</v>
      </c>
      <c r="B724" s="1">
        <v>31432</v>
      </c>
      <c r="C724">
        <f t="shared" si="34"/>
        <v>724</v>
      </c>
      <c r="D724" s="27">
        <v>22.5</v>
      </c>
      <c r="E724" s="28">
        <v>22.799999237060547</v>
      </c>
      <c r="F724" s="28">
        <v>21.190000534057617</v>
      </c>
      <c r="G724" s="24">
        <v>21.270000457763672</v>
      </c>
      <c r="H724" s="13">
        <v>21.75</v>
      </c>
      <c r="I724" s="14">
        <v>21.950000762939453</v>
      </c>
      <c r="J724" s="14">
        <v>21.600000381469727</v>
      </c>
      <c r="K724" s="24">
        <v>21.600000381469727</v>
      </c>
      <c r="L724">
        <f t="shared" si="33"/>
        <v>0</v>
      </c>
      <c r="M724">
        <f>IF(AND(B724&gt;Summary!$E$17,B724&lt;Summary!$E$18),1,0)</f>
        <v>0</v>
      </c>
      <c r="N724">
        <f>IF(M724=1,oneday(G723,G724,K724,L724,Summary!$E$13/2,Data!N723,Data!O723,Summary!$E$15,Summary!$E$14,Summary!$E$16,1),0)</f>
        <v>0</v>
      </c>
      <c r="O724" s="31">
        <f>IF(M724=1,oneday(G723,G724,K724,L724,Summary!$E$13/2,Data!N723,Data!O723,Summary!$E$15,Summary!$E$14,Summary!$E$16,2),0)</f>
        <v>0</v>
      </c>
      <c r="P724" s="31">
        <f t="shared" si="35"/>
        <v>0</v>
      </c>
      <c r="Q724" s="31">
        <f>IF(M724=1,oneday(G723,G724,K724,L724,Summary!$E$13/2,Data!N723,Data!O723,Summary!$E$15,Summary!$E$14,Summary!$E$16,3),0)</f>
        <v>0</v>
      </c>
    </row>
    <row r="725" spans="1:17" x14ac:dyDescent="0.25">
      <c r="A725" s="32">
        <f>VLOOKUP(B725,'Expiration Dates'!$C$40:$J$272,8)</f>
        <v>31434</v>
      </c>
      <c r="B725" s="1">
        <v>31433</v>
      </c>
      <c r="C725">
        <f t="shared" si="34"/>
        <v>725</v>
      </c>
      <c r="D725" s="27">
        <v>22.200000762939453</v>
      </c>
      <c r="E725" s="28">
        <v>22.219999313354492</v>
      </c>
      <c r="F725" s="28">
        <v>19.850000381469727</v>
      </c>
      <c r="G725" s="24">
        <v>20.590000152587891</v>
      </c>
      <c r="H725" s="13">
        <v>21.600000381469727</v>
      </c>
      <c r="I725" s="14">
        <v>22.149999618530273</v>
      </c>
      <c r="J725" s="14">
        <v>20.100000381469727</v>
      </c>
      <c r="K725" s="24">
        <v>20.809999465942383</v>
      </c>
      <c r="L725">
        <f t="shared" si="33"/>
        <v>0</v>
      </c>
      <c r="M725">
        <f>IF(AND(B725&gt;Summary!$E$17,B725&lt;Summary!$E$18),1,0)</f>
        <v>0</v>
      </c>
      <c r="N725">
        <f>IF(M725=1,oneday(G724,G725,K725,L725,Summary!$E$13/2,Data!N724,Data!O724,Summary!$E$15,Summary!$E$14,Summary!$E$16,1),0)</f>
        <v>0</v>
      </c>
      <c r="O725" s="31">
        <f>IF(M725=1,oneday(G724,G725,K725,L725,Summary!$E$13/2,Data!N724,Data!O724,Summary!$E$15,Summary!$E$14,Summary!$E$16,2),0)</f>
        <v>0</v>
      </c>
      <c r="P725" s="31">
        <f t="shared" si="35"/>
        <v>0</v>
      </c>
      <c r="Q725" s="31">
        <f>IF(M725=1,oneday(G724,G725,K725,L725,Summary!$E$13/2,Data!N724,Data!O724,Summary!$E$15,Summary!$E$14,Summary!$E$16,3),0)</f>
        <v>0</v>
      </c>
    </row>
    <row r="726" spans="1:17" x14ac:dyDescent="0.25">
      <c r="A726" s="32">
        <f>VLOOKUP(B726,'Expiration Dates'!$C$40:$J$272,8)</f>
        <v>31434</v>
      </c>
      <c r="B726" s="1">
        <v>31434</v>
      </c>
      <c r="C726">
        <f t="shared" si="34"/>
        <v>726</v>
      </c>
      <c r="D726" s="27">
        <v>21.200000762939453</v>
      </c>
      <c r="E726" s="28">
        <v>21.399999618530273</v>
      </c>
      <c r="F726" s="28">
        <v>20.319999694824219</v>
      </c>
      <c r="G726" s="24">
        <v>20.389999389648438</v>
      </c>
      <c r="H726" s="13">
        <v>20.850000381469727</v>
      </c>
      <c r="I726" s="14">
        <v>21.100000381469727</v>
      </c>
      <c r="J726" s="14">
        <v>20.200000762939453</v>
      </c>
      <c r="K726" s="24">
        <v>20.280000686645508</v>
      </c>
      <c r="L726">
        <f t="shared" si="33"/>
        <v>1</v>
      </c>
      <c r="M726">
        <f>IF(AND(B726&gt;Summary!$E$17,B726&lt;Summary!$E$18),1,0)</f>
        <v>0</v>
      </c>
      <c r="N726">
        <f>IF(M726=1,oneday(G725,G726,K726,L726,Summary!$E$13/2,Data!N725,Data!O725,Summary!$E$15,Summary!$E$14,Summary!$E$16,1),0)</f>
        <v>0</v>
      </c>
      <c r="O726" s="31">
        <f>IF(M726=1,oneday(G725,G726,K726,L726,Summary!$E$13/2,Data!N725,Data!O725,Summary!$E$15,Summary!$E$14,Summary!$E$16,2),0)</f>
        <v>0</v>
      </c>
      <c r="P726" s="31">
        <f t="shared" si="35"/>
        <v>0</v>
      </c>
      <c r="Q726" s="31">
        <f>IF(M726=1,oneday(G725,G726,K726,L726,Summary!$E$13/2,Data!N725,Data!O725,Summary!$E$15,Summary!$E$14,Summary!$E$16,3),0)</f>
        <v>0</v>
      </c>
    </row>
    <row r="727" spans="1:17" x14ac:dyDescent="0.25">
      <c r="A727" s="32">
        <f>VLOOKUP(B727,'Expiration Dates'!$C$40:$J$272,8)</f>
        <v>31434</v>
      </c>
      <c r="B727" s="1">
        <v>31435</v>
      </c>
      <c r="C727">
        <f t="shared" si="34"/>
        <v>727</v>
      </c>
      <c r="D727" s="27">
        <v>18.899999618530273</v>
      </c>
      <c r="E727" s="28">
        <v>20.5</v>
      </c>
      <c r="F727" s="28">
        <v>18.600000381469727</v>
      </c>
      <c r="G727" s="24">
        <v>19.819999694824219</v>
      </c>
      <c r="H727" s="13">
        <v>19.280000686645508</v>
      </c>
      <c r="I727" s="14">
        <v>20.450000762939453</v>
      </c>
      <c r="J727" s="14">
        <v>19.280000686645508</v>
      </c>
      <c r="K727" s="24">
        <v>19.879999160766602</v>
      </c>
      <c r="L727">
        <f t="shared" si="33"/>
        <v>0</v>
      </c>
      <c r="M727">
        <f>IF(AND(B727&gt;Summary!$E$17,B727&lt;Summary!$E$18),1,0)</f>
        <v>0</v>
      </c>
      <c r="N727">
        <f>IF(M727=1,oneday(G726,G727,K727,L727,Summary!$E$13/2,Data!N726,Data!O726,Summary!$E$15,Summary!$E$14,Summary!$E$16,1),0)</f>
        <v>0</v>
      </c>
      <c r="O727" s="31">
        <f>IF(M727=1,oneday(G726,G727,K727,L727,Summary!$E$13/2,Data!N726,Data!O726,Summary!$E$15,Summary!$E$14,Summary!$E$16,2),0)</f>
        <v>0</v>
      </c>
      <c r="P727" s="31">
        <f t="shared" si="35"/>
        <v>0</v>
      </c>
      <c r="Q727" s="31">
        <f>IF(M727=1,oneday(G726,G727,K727,L727,Summary!$E$13/2,Data!N726,Data!O726,Summary!$E$15,Summary!$E$14,Summary!$E$16,3),0)</f>
        <v>0</v>
      </c>
    </row>
    <row r="728" spans="1:17" x14ac:dyDescent="0.25">
      <c r="A728" s="32">
        <f>VLOOKUP(B728,'Expiration Dates'!$C$40:$J$272,8)</f>
        <v>31434</v>
      </c>
      <c r="B728" s="1">
        <v>31436</v>
      </c>
      <c r="C728">
        <f t="shared" si="34"/>
        <v>728</v>
      </c>
      <c r="D728" s="27">
        <v>19.799999237060547</v>
      </c>
      <c r="E728" s="28">
        <v>20.260000228881836</v>
      </c>
      <c r="F728" s="28">
        <v>19.399999618530273</v>
      </c>
      <c r="G728" s="24">
        <v>19.5</v>
      </c>
      <c r="H728" s="13">
        <v>19.819999694824219</v>
      </c>
      <c r="I728" s="14">
        <v>20.399999618530273</v>
      </c>
      <c r="J728" s="14">
        <v>19.379999160766602</v>
      </c>
      <c r="K728" s="24">
        <v>19.520000457763672</v>
      </c>
      <c r="L728">
        <f t="shared" si="33"/>
        <v>0</v>
      </c>
      <c r="M728">
        <f>IF(AND(B728&gt;Summary!$E$17,B728&lt;Summary!$E$18),1,0)</f>
        <v>0</v>
      </c>
      <c r="N728">
        <f>IF(M728=1,oneday(G727,G728,K728,L728,Summary!$E$13/2,Data!N727,Data!O727,Summary!$E$15,Summary!$E$14,Summary!$E$16,1),0)</f>
        <v>0</v>
      </c>
      <c r="O728" s="31">
        <f>IF(M728=1,oneday(G727,G728,K728,L728,Summary!$E$13/2,Data!N727,Data!O727,Summary!$E$15,Summary!$E$14,Summary!$E$16,2),0)</f>
        <v>0</v>
      </c>
      <c r="P728" s="31">
        <f t="shared" si="35"/>
        <v>0</v>
      </c>
      <c r="Q728" s="31">
        <f>IF(M728=1,oneday(G727,G728,K728,L728,Summary!$E$13/2,Data!N727,Data!O727,Summary!$E$15,Summary!$E$14,Summary!$E$16,3),0)</f>
        <v>0</v>
      </c>
    </row>
    <row r="729" spans="1:17" x14ac:dyDescent="0.25">
      <c r="A729" s="32">
        <f>VLOOKUP(B729,'Expiration Dates'!$C$40:$J$272,8)</f>
        <v>31434</v>
      </c>
      <c r="B729" s="1">
        <v>31439</v>
      </c>
      <c r="C729">
        <f t="shared" si="34"/>
        <v>729</v>
      </c>
      <c r="D729" s="27">
        <v>19.850000381469727</v>
      </c>
      <c r="E729" s="28">
        <v>20.920000076293945</v>
      </c>
      <c r="F729" s="28">
        <v>19.700000762939453</v>
      </c>
      <c r="G729" s="24">
        <v>20.829999923706055</v>
      </c>
      <c r="H729" s="13">
        <v>19.850000381469727</v>
      </c>
      <c r="I729" s="14">
        <v>20.520000457763672</v>
      </c>
      <c r="J729" s="14">
        <v>19.719999313354492</v>
      </c>
      <c r="K729" s="24">
        <v>20.520000457763672</v>
      </c>
      <c r="L729">
        <f t="shared" si="33"/>
        <v>0</v>
      </c>
      <c r="M729">
        <f>IF(AND(B729&gt;Summary!$E$17,B729&lt;Summary!$E$18),1,0)</f>
        <v>0</v>
      </c>
      <c r="N729">
        <f>IF(M729=1,oneday(G728,G729,K729,L729,Summary!$E$13/2,Data!N728,Data!O728,Summary!$E$15,Summary!$E$14,Summary!$E$16,1),0)</f>
        <v>0</v>
      </c>
      <c r="O729" s="31">
        <f>IF(M729=1,oneday(G728,G729,K729,L729,Summary!$E$13/2,Data!N728,Data!O728,Summary!$E$15,Summary!$E$14,Summary!$E$16,2),0)</f>
        <v>0</v>
      </c>
      <c r="P729" s="31">
        <f t="shared" si="35"/>
        <v>0</v>
      </c>
      <c r="Q729" s="31">
        <f>IF(M729=1,oneday(G728,G729,K729,L729,Summary!$E$13/2,Data!N728,Data!O728,Summary!$E$15,Summary!$E$14,Summary!$E$16,3),0)</f>
        <v>0</v>
      </c>
    </row>
    <row r="730" spans="1:17" x14ac:dyDescent="0.25">
      <c r="A730" s="32">
        <f>VLOOKUP(B730,'Expiration Dates'!$C$40:$J$272,8)</f>
        <v>31434</v>
      </c>
      <c r="B730" s="1">
        <v>31440</v>
      </c>
      <c r="C730">
        <f t="shared" si="34"/>
        <v>730</v>
      </c>
      <c r="D730" s="27">
        <v>21.149999618530273</v>
      </c>
      <c r="E730" s="28">
        <v>21.370000839233398</v>
      </c>
      <c r="F730" s="28">
        <v>20.139999389648438</v>
      </c>
      <c r="G730" s="24">
        <v>20.170000076293945</v>
      </c>
      <c r="H730" s="13">
        <v>21.25</v>
      </c>
      <c r="I730" s="14">
        <v>21.479999542236328</v>
      </c>
      <c r="J730" s="14">
        <v>20.190000534057617</v>
      </c>
      <c r="K730" s="24">
        <v>20.239999771118164</v>
      </c>
      <c r="L730">
        <f t="shared" si="33"/>
        <v>0</v>
      </c>
      <c r="M730">
        <f>IF(AND(B730&gt;Summary!$E$17,B730&lt;Summary!$E$18),1,0)</f>
        <v>0</v>
      </c>
      <c r="N730">
        <f>IF(M730=1,oneday(G729,G730,K730,L730,Summary!$E$13/2,Data!N729,Data!O729,Summary!$E$15,Summary!$E$14,Summary!$E$16,1),0)</f>
        <v>0</v>
      </c>
      <c r="O730" s="31">
        <f>IF(M730=1,oneday(G729,G730,K730,L730,Summary!$E$13/2,Data!N729,Data!O729,Summary!$E$15,Summary!$E$14,Summary!$E$16,2),0)</f>
        <v>0</v>
      </c>
      <c r="P730" s="31">
        <f t="shared" si="35"/>
        <v>0</v>
      </c>
      <c r="Q730" s="31">
        <f>IF(M730=1,oneday(G729,G730,K730,L730,Summary!$E$13/2,Data!N729,Data!O729,Summary!$E$15,Summary!$E$14,Summary!$E$16,3),0)</f>
        <v>0</v>
      </c>
    </row>
    <row r="731" spans="1:17" x14ac:dyDescent="0.25">
      <c r="A731" s="32">
        <f>VLOOKUP(B731,'Expiration Dates'!$C$40:$J$272,8)</f>
        <v>31434</v>
      </c>
      <c r="B731" s="1">
        <v>31441</v>
      </c>
      <c r="C731">
        <f t="shared" si="34"/>
        <v>731</v>
      </c>
      <c r="D731" s="27">
        <v>19.600000381469727</v>
      </c>
      <c r="E731" s="28">
        <v>20</v>
      </c>
      <c r="F731" s="28">
        <v>19.399999618530273</v>
      </c>
      <c r="G731" s="24">
        <v>19.659999847412109</v>
      </c>
      <c r="H731" s="13">
        <v>19.600000381469727</v>
      </c>
      <c r="I731" s="14">
        <v>20</v>
      </c>
      <c r="J731" s="14">
        <v>19.350000381469727</v>
      </c>
      <c r="K731" s="24">
        <v>19.709999084472656</v>
      </c>
      <c r="L731">
        <f t="shared" si="33"/>
        <v>0</v>
      </c>
      <c r="M731">
        <f>IF(AND(B731&gt;Summary!$E$17,B731&lt;Summary!$E$18),1,0)</f>
        <v>0</v>
      </c>
      <c r="N731">
        <f>IF(M731=1,oneday(G730,G731,K731,L731,Summary!$E$13/2,Data!N730,Data!O730,Summary!$E$15,Summary!$E$14,Summary!$E$16,1),0)</f>
        <v>0</v>
      </c>
      <c r="O731" s="31">
        <f>IF(M731=1,oneday(G730,G731,K731,L731,Summary!$E$13/2,Data!N730,Data!O730,Summary!$E$15,Summary!$E$14,Summary!$E$16,2),0)</f>
        <v>0</v>
      </c>
      <c r="P731" s="31">
        <f t="shared" si="35"/>
        <v>0</v>
      </c>
      <c r="Q731" s="31">
        <f>IF(M731=1,oneday(G730,G731,K731,L731,Summary!$E$13/2,Data!N730,Data!O730,Summary!$E$15,Summary!$E$14,Summary!$E$16,3),0)</f>
        <v>0</v>
      </c>
    </row>
    <row r="732" spans="1:17" x14ac:dyDescent="0.25">
      <c r="A732" s="32">
        <f>VLOOKUP(B732,'Expiration Dates'!$C$40:$J$272,8)</f>
        <v>31434</v>
      </c>
      <c r="B732" s="1">
        <v>31442</v>
      </c>
      <c r="C732">
        <f t="shared" si="34"/>
        <v>732</v>
      </c>
      <c r="D732" s="27">
        <v>20</v>
      </c>
      <c r="E732" s="28">
        <v>20.100000381469727</v>
      </c>
      <c r="F732" s="28">
        <v>19.5</v>
      </c>
      <c r="G732" s="24">
        <v>19.659999847412109</v>
      </c>
      <c r="H732" s="13">
        <v>20.149999618530273</v>
      </c>
      <c r="I732" s="14">
        <v>20.159999847412109</v>
      </c>
      <c r="J732" s="14">
        <v>19.430000305175781</v>
      </c>
      <c r="K732" s="24">
        <v>19.610000610351563</v>
      </c>
      <c r="L732">
        <f t="shared" si="33"/>
        <v>0</v>
      </c>
      <c r="M732">
        <f>IF(AND(B732&gt;Summary!$E$17,B732&lt;Summary!$E$18),1,0)</f>
        <v>0</v>
      </c>
      <c r="N732">
        <f>IF(M732=1,oneday(G731,G732,K732,L732,Summary!$E$13/2,Data!N731,Data!O731,Summary!$E$15,Summary!$E$14,Summary!$E$16,1),0)</f>
        <v>0</v>
      </c>
      <c r="O732" s="31">
        <f>IF(M732=1,oneday(G731,G732,K732,L732,Summary!$E$13/2,Data!N731,Data!O731,Summary!$E$15,Summary!$E$14,Summary!$E$16,2),0)</f>
        <v>0</v>
      </c>
      <c r="P732" s="31">
        <f t="shared" si="35"/>
        <v>0</v>
      </c>
      <c r="Q732" s="31">
        <f>IF(M732=1,oneday(G731,G732,K732,L732,Summary!$E$13/2,Data!N731,Data!O731,Summary!$E$15,Summary!$E$14,Summary!$E$16,3),0)</f>
        <v>0</v>
      </c>
    </row>
    <row r="733" spans="1:17" x14ac:dyDescent="0.25">
      <c r="A733" s="32">
        <f>VLOOKUP(B733,'Expiration Dates'!$C$40:$J$272,8)</f>
        <v>31434</v>
      </c>
      <c r="B733" s="1">
        <v>31443</v>
      </c>
      <c r="C733">
        <f t="shared" si="34"/>
        <v>733</v>
      </c>
      <c r="D733" s="27">
        <v>19.200000762939453</v>
      </c>
      <c r="E733" s="28">
        <v>19.299999237060547</v>
      </c>
      <c r="F733" s="28">
        <v>18.75</v>
      </c>
      <c r="G733" s="24">
        <v>18.829999923706055</v>
      </c>
      <c r="H733" s="13">
        <v>19.100000381469727</v>
      </c>
      <c r="I733" s="14">
        <v>19.329999923706055</v>
      </c>
      <c r="J733" s="14">
        <v>18.799999237060547</v>
      </c>
      <c r="K733" s="24">
        <v>18.829999923706055</v>
      </c>
      <c r="L733">
        <f t="shared" si="33"/>
        <v>0</v>
      </c>
      <c r="M733">
        <f>IF(AND(B733&gt;Summary!$E$17,B733&lt;Summary!$E$18),1,0)</f>
        <v>0</v>
      </c>
      <c r="N733">
        <f>IF(M733=1,oneday(G732,G733,K733,L733,Summary!$E$13/2,Data!N732,Data!O732,Summary!$E$15,Summary!$E$14,Summary!$E$16,1),0)</f>
        <v>0</v>
      </c>
      <c r="O733" s="31">
        <f>IF(M733=1,oneday(G732,G733,K733,L733,Summary!$E$13/2,Data!N732,Data!O732,Summary!$E$15,Summary!$E$14,Summary!$E$16,2),0)</f>
        <v>0</v>
      </c>
      <c r="P733" s="31">
        <f t="shared" si="35"/>
        <v>0</v>
      </c>
      <c r="Q733" s="31">
        <f>IF(M733=1,oneday(G732,G733,K733,L733,Summary!$E$13/2,Data!N732,Data!O732,Summary!$E$15,Summary!$E$14,Summary!$E$16,3),0)</f>
        <v>0</v>
      </c>
    </row>
    <row r="734" spans="1:17" x14ac:dyDescent="0.25">
      <c r="A734" s="32">
        <f>VLOOKUP(B734,'Expiration Dates'!$C$40:$J$272,8)</f>
        <v>31463</v>
      </c>
      <c r="B734" s="1">
        <v>31446</v>
      </c>
      <c r="C734">
        <f t="shared" si="34"/>
        <v>734</v>
      </c>
      <c r="D734" s="27">
        <v>18</v>
      </c>
      <c r="E734" s="28">
        <v>18</v>
      </c>
      <c r="F734" s="28">
        <v>17.049999237060547</v>
      </c>
      <c r="G734" s="24">
        <v>17.360000610351563</v>
      </c>
      <c r="H734" s="13">
        <v>17.829999923706055</v>
      </c>
      <c r="I734" s="14">
        <v>18.049999237060547</v>
      </c>
      <c r="J734" s="14">
        <v>17.829999923706055</v>
      </c>
      <c r="K734" s="24">
        <v>17.829999923706055</v>
      </c>
      <c r="L734">
        <f t="shared" si="33"/>
        <v>0</v>
      </c>
      <c r="M734">
        <f>IF(AND(B734&gt;Summary!$E$17,B734&lt;Summary!$E$18),1,0)</f>
        <v>0</v>
      </c>
      <c r="N734">
        <f>IF(M734=1,oneday(G733,G734,K734,L734,Summary!$E$13/2,Data!N733,Data!O733,Summary!$E$15,Summary!$E$14,Summary!$E$16,1),0)</f>
        <v>0</v>
      </c>
      <c r="O734" s="31">
        <f>IF(M734=1,oneday(G733,G734,K734,L734,Summary!$E$13/2,Data!N733,Data!O733,Summary!$E$15,Summary!$E$14,Summary!$E$16,2),0)</f>
        <v>0</v>
      </c>
      <c r="P734" s="31">
        <f t="shared" si="35"/>
        <v>0</v>
      </c>
      <c r="Q734" s="31">
        <f>IF(M734=1,oneday(G733,G734,K734,L734,Summary!$E$13/2,Data!N733,Data!O733,Summary!$E$15,Summary!$E$14,Summary!$E$16,3),0)</f>
        <v>0</v>
      </c>
    </row>
    <row r="735" spans="1:17" x14ac:dyDescent="0.25">
      <c r="A735" s="32">
        <f>VLOOKUP(B735,'Expiration Dates'!$C$40:$J$272,8)</f>
        <v>31463</v>
      </c>
      <c r="B735" s="1">
        <v>31447</v>
      </c>
      <c r="C735">
        <f t="shared" si="34"/>
        <v>735</v>
      </c>
      <c r="D735" s="27">
        <v>16.200000762939453</v>
      </c>
      <c r="E735" s="28">
        <v>16.799999237060547</v>
      </c>
      <c r="F735" s="28">
        <v>15.350000381469727</v>
      </c>
      <c r="G735" s="24">
        <v>15.439999580383301</v>
      </c>
      <c r="H735" s="13">
        <v>16.5</v>
      </c>
      <c r="I735" s="14">
        <v>17</v>
      </c>
      <c r="J735" s="14">
        <v>16.329999923706055</v>
      </c>
      <c r="K735" s="24">
        <v>16.329999923706055</v>
      </c>
      <c r="L735">
        <f t="shared" si="33"/>
        <v>0</v>
      </c>
      <c r="M735">
        <f>IF(AND(B735&gt;Summary!$E$17,B735&lt;Summary!$E$18),1,0)</f>
        <v>0</v>
      </c>
      <c r="N735">
        <f>IF(M735=1,oneday(G734,G735,K735,L735,Summary!$E$13/2,Data!N734,Data!O734,Summary!$E$15,Summary!$E$14,Summary!$E$16,1),0)</f>
        <v>0</v>
      </c>
      <c r="O735" s="31">
        <f>IF(M735=1,oneday(G734,G735,K735,L735,Summary!$E$13/2,Data!N734,Data!O734,Summary!$E$15,Summary!$E$14,Summary!$E$16,2),0)</f>
        <v>0</v>
      </c>
      <c r="P735" s="31">
        <f t="shared" si="35"/>
        <v>0</v>
      </c>
      <c r="Q735" s="31">
        <f>IF(M735=1,oneday(G734,G735,K735,L735,Summary!$E$13/2,Data!N734,Data!O734,Summary!$E$15,Summary!$E$14,Summary!$E$16,3),0)</f>
        <v>0</v>
      </c>
    </row>
    <row r="736" spans="1:17" x14ac:dyDescent="0.25">
      <c r="A736" s="32">
        <f>VLOOKUP(B736,'Expiration Dates'!$C$40:$J$272,8)</f>
        <v>31463</v>
      </c>
      <c r="B736" s="1">
        <v>31448</v>
      </c>
      <c r="C736">
        <f t="shared" si="34"/>
        <v>736</v>
      </c>
      <c r="D736" s="27">
        <v>16.299999237060547</v>
      </c>
      <c r="E736" s="28">
        <v>16.649999618530273</v>
      </c>
      <c r="F736" s="28">
        <v>15.699999809265137</v>
      </c>
      <c r="G736" s="24">
        <v>16.159999847412109</v>
      </c>
      <c r="H736" s="13">
        <v>16.5</v>
      </c>
      <c r="I736" s="14">
        <v>16.840000152587891</v>
      </c>
      <c r="J736" s="14">
        <v>15.699999809265137</v>
      </c>
      <c r="K736" s="24">
        <v>16.379999160766602</v>
      </c>
      <c r="L736">
        <f t="shared" si="33"/>
        <v>0</v>
      </c>
      <c r="M736">
        <f>IF(AND(B736&gt;Summary!$E$17,B736&lt;Summary!$E$18),1,0)</f>
        <v>0</v>
      </c>
      <c r="N736">
        <f>IF(M736=1,oneday(G735,G736,K736,L736,Summary!$E$13/2,Data!N735,Data!O735,Summary!$E$15,Summary!$E$14,Summary!$E$16,1),0)</f>
        <v>0</v>
      </c>
      <c r="O736" s="31">
        <f>IF(M736=1,oneday(G735,G736,K736,L736,Summary!$E$13/2,Data!N735,Data!O735,Summary!$E$15,Summary!$E$14,Summary!$E$16,2),0)</f>
        <v>0</v>
      </c>
      <c r="P736" s="31">
        <f t="shared" si="35"/>
        <v>0</v>
      </c>
      <c r="Q736" s="31">
        <f>IF(M736=1,oneday(G735,G736,K736,L736,Summary!$E$13/2,Data!N735,Data!O735,Summary!$E$15,Summary!$E$14,Summary!$E$16,3),0)</f>
        <v>0</v>
      </c>
    </row>
    <row r="737" spans="1:17" x14ac:dyDescent="0.25">
      <c r="A737" s="32">
        <f>VLOOKUP(B737,'Expiration Dates'!$C$40:$J$272,8)</f>
        <v>31463</v>
      </c>
      <c r="B737" s="1">
        <v>31449</v>
      </c>
      <c r="C737">
        <f t="shared" si="34"/>
        <v>737</v>
      </c>
      <c r="D737" s="27">
        <v>16.25</v>
      </c>
      <c r="E737" s="28">
        <v>16.799999237060547</v>
      </c>
      <c r="F737" s="28">
        <v>15.949999809265137</v>
      </c>
      <c r="G737" s="24">
        <v>16.450000762939453</v>
      </c>
      <c r="H737" s="13">
        <v>16.5</v>
      </c>
      <c r="I737" s="14">
        <v>17.100000381469727</v>
      </c>
      <c r="J737" s="14">
        <v>16.200000762939453</v>
      </c>
      <c r="K737" s="24">
        <v>16.670000076293945</v>
      </c>
      <c r="L737">
        <f t="shared" si="33"/>
        <v>0</v>
      </c>
      <c r="M737">
        <f>IF(AND(B737&gt;Summary!$E$17,B737&lt;Summary!$E$18),1,0)</f>
        <v>0</v>
      </c>
      <c r="N737">
        <f>IF(M737=1,oneday(G736,G737,K737,L737,Summary!$E$13/2,Data!N736,Data!O736,Summary!$E$15,Summary!$E$14,Summary!$E$16,1),0)</f>
        <v>0</v>
      </c>
      <c r="O737" s="31">
        <f>IF(M737=1,oneday(G736,G737,K737,L737,Summary!$E$13/2,Data!N736,Data!O736,Summary!$E$15,Summary!$E$14,Summary!$E$16,2),0)</f>
        <v>0</v>
      </c>
      <c r="P737" s="31">
        <f t="shared" si="35"/>
        <v>0</v>
      </c>
      <c r="Q737" s="31">
        <f>IF(M737=1,oneday(G736,G737,K737,L737,Summary!$E$13/2,Data!N736,Data!O736,Summary!$E$15,Summary!$E$14,Summary!$E$16,3),0)</f>
        <v>0</v>
      </c>
    </row>
    <row r="738" spans="1:17" x14ac:dyDescent="0.25">
      <c r="A738" s="32">
        <f>VLOOKUP(B738,'Expiration Dates'!$C$40:$J$272,8)</f>
        <v>31463</v>
      </c>
      <c r="B738" s="1">
        <v>31450</v>
      </c>
      <c r="C738">
        <f t="shared" si="34"/>
        <v>738</v>
      </c>
      <c r="D738" s="27">
        <v>17</v>
      </c>
      <c r="E738" s="28">
        <v>17.850000381469727</v>
      </c>
      <c r="F738" s="28">
        <v>17</v>
      </c>
      <c r="G738" s="24">
        <v>17.680000305175781</v>
      </c>
      <c r="H738" s="13">
        <v>17.299999237060547</v>
      </c>
      <c r="I738" s="14">
        <v>17.670000076293945</v>
      </c>
      <c r="J738" s="14">
        <v>17.25</v>
      </c>
      <c r="K738" s="24">
        <v>17.659999847412109</v>
      </c>
      <c r="L738">
        <f t="shared" si="33"/>
        <v>0</v>
      </c>
      <c r="M738">
        <f>IF(AND(B738&gt;Summary!$E$17,B738&lt;Summary!$E$18),1,0)</f>
        <v>0</v>
      </c>
      <c r="N738">
        <f>IF(M738=1,oneday(G737,G738,K738,L738,Summary!$E$13/2,Data!N737,Data!O737,Summary!$E$15,Summary!$E$14,Summary!$E$16,1),0)</f>
        <v>0</v>
      </c>
      <c r="O738" s="31">
        <f>IF(M738=1,oneday(G737,G738,K738,L738,Summary!$E$13/2,Data!N737,Data!O737,Summary!$E$15,Summary!$E$14,Summary!$E$16,2),0)</f>
        <v>0</v>
      </c>
      <c r="P738" s="31">
        <f t="shared" si="35"/>
        <v>0</v>
      </c>
      <c r="Q738" s="31">
        <f>IF(M738=1,oneday(G737,G738,K738,L738,Summary!$E$13/2,Data!N737,Data!O737,Summary!$E$15,Summary!$E$14,Summary!$E$16,3),0)</f>
        <v>0</v>
      </c>
    </row>
    <row r="739" spans="1:17" x14ac:dyDescent="0.25">
      <c r="A739" s="32">
        <f>VLOOKUP(B739,'Expiration Dates'!$C$40:$J$272,8)</f>
        <v>31463</v>
      </c>
      <c r="B739" s="1">
        <v>31453</v>
      </c>
      <c r="C739">
        <f t="shared" si="34"/>
        <v>739</v>
      </c>
      <c r="D739" s="27">
        <v>18.200000762939453</v>
      </c>
      <c r="E739" s="28">
        <v>18.670000076293945</v>
      </c>
      <c r="F739" s="28">
        <v>16.399999618530273</v>
      </c>
      <c r="G739" s="24">
        <v>16.780000686645508</v>
      </c>
      <c r="H739" s="13">
        <v>18.299999237060547</v>
      </c>
      <c r="I739" s="14">
        <v>18.719999313354492</v>
      </c>
      <c r="J739" s="14">
        <v>16.399999618530273</v>
      </c>
      <c r="K739" s="24">
        <v>16.739999771118164</v>
      </c>
      <c r="L739">
        <f t="shared" si="33"/>
        <v>0</v>
      </c>
      <c r="M739">
        <f>IF(AND(B739&gt;Summary!$E$17,B739&lt;Summary!$E$18),1,0)</f>
        <v>0</v>
      </c>
      <c r="N739">
        <f>IF(M739=1,oneday(G738,G739,K739,L739,Summary!$E$13/2,Data!N738,Data!O738,Summary!$E$15,Summary!$E$14,Summary!$E$16,1),0)</f>
        <v>0</v>
      </c>
      <c r="O739" s="31">
        <f>IF(M739=1,oneday(G738,G739,K739,L739,Summary!$E$13/2,Data!N738,Data!O738,Summary!$E$15,Summary!$E$14,Summary!$E$16,2),0)</f>
        <v>0</v>
      </c>
      <c r="P739" s="31">
        <f t="shared" si="35"/>
        <v>0</v>
      </c>
      <c r="Q739" s="31">
        <f>IF(M739=1,oneday(G738,G739,K739,L739,Summary!$E$13/2,Data!N738,Data!O738,Summary!$E$15,Summary!$E$14,Summary!$E$16,3),0)</f>
        <v>0</v>
      </c>
    </row>
    <row r="740" spans="1:17" x14ac:dyDescent="0.25">
      <c r="A740" s="32">
        <f>VLOOKUP(B740,'Expiration Dates'!$C$40:$J$272,8)</f>
        <v>31463</v>
      </c>
      <c r="B740" s="1">
        <v>31454</v>
      </c>
      <c r="C740">
        <f t="shared" si="34"/>
        <v>740</v>
      </c>
      <c r="D740" s="27">
        <v>16.5</v>
      </c>
      <c r="E740" s="28">
        <v>17.049999237060547</v>
      </c>
      <c r="F740" s="28">
        <v>16.100000381469727</v>
      </c>
      <c r="G740" s="24">
        <v>16.549999237060547</v>
      </c>
      <c r="H740" s="13">
        <v>16.649999618530273</v>
      </c>
      <c r="I740" s="14">
        <v>17.100000381469727</v>
      </c>
      <c r="J740" s="14">
        <v>16.100000381469727</v>
      </c>
      <c r="K740" s="24">
        <v>16.520000457763672</v>
      </c>
      <c r="L740">
        <f t="shared" ref="L740:L803" si="36">IF(A740=B740,1,0)</f>
        <v>0</v>
      </c>
      <c r="M740">
        <f>IF(AND(B740&gt;Summary!$E$17,B740&lt;Summary!$E$18),1,0)</f>
        <v>0</v>
      </c>
      <c r="N740">
        <f>IF(M740=1,oneday(G739,G740,K740,L740,Summary!$E$13/2,Data!N739,Data!O739,Summary!$E$15,Summary!$E$14,Summary!$E$16,1),0)</f>
        <v>0</v>
      </c>
      <c r="O740" s="31">
        <f>IF(M740=1,oneday(G739,G740,K740,L740,Summary!$E$13/2,Data!N739,Data!O739,Summary!$E$15,Summary!$E$14,Summary!$E$16,2),0)</f>
        <v>0</v>
      </c>
      <c r="P740" s="31">
        <f t="shared" si="35"/>
        <v>0</v>
      </c>
      <c r="Q740" s="31">
        <f>IF(M740=1,oneday(G739,G740,K740,L740,Summary!$E$13/2,Data!N739,Data!O739,Summary!$E$15,Summary!$E$14,Summary!$E$16,3),0)</f>
        <v>0</v>
      </c>
    </row>
    <row r="741" spans="1:17" x14ac:dyDescent="0.25">
      <c r="A741" s="32">
        <f>VLOOKUP(B741,'Expiration Dates'!$C$40:$J$272,8)</f>
        <v>31463</v>
      </c>
      <c r="B741" s="1">
        <v>31455</v>
      </c>
      <c r="C741">
        <f t="shared" si="34"/>
        <v>741</v>
      </c>
      <c r="D741" s="27">
        <v>16.25</v>
      </c>
      <c r="E741" s="28">
        <v>16.600000381469727</v>
      </c>
      <c r="F741" s="28">
        <v>15.699999809265137</v>
      </c>
      <c r="G741" s="24">
        <v>15.729999542236328</v>
      </c>
      <c r="H741" s="13">
        <v>16.200000762939453</v>
      </c>
      <c r="I741" s="14">
        <v>16.649999618530273</v>
      </c>
      <c r="J741" s="14">
        <v>15.699999809265137</v>
      </c>
      <c r="K741" s="24">
        <v>15.779999732971191</v>
      </c>
      <c r="L741">
        <f t="shared" si="36"/>
        <v>0</v>
      </c>
      <c r="M741">
        <f>IF(AND(B741&gt;Summary!$E$17,B741&lt;Summary!$E$18),1,0)</f>
        <v>0</v>
      </c>
      <c r="N741">
        <f>IF(M741=1,oneday(G740,G741,K741,L741,Summary!$E$13/2,Data!N740,Data!O740,Summary!$E$15,Summary!$E$14,Summary!$E$16,1),0)</f>
        <v>0</v>
      </c>
      <c r="O741" s="31">
        <f>IF(M741=1,oneday(G740,G741,K741,L741,Summary!$E$13/2,Data!N740,Data!O740,Summary!$E$15,Summary!$E$14,Summary!$E$16,2),0)</f>
        <v>0</v>
      </c>
      <c r="P741" s="31">
        <f t="shared" si="35"/>
        <v>0</v>
      </c>
      <c r="Q741" s="31">
        <f>IF(M741=1,oneday(G740,G741,K741,L741,Summary!$E$13/2,Data!N740,Data!O740,Summary!$E$15,Summary!$E$14,Summary!$E$16,3),0)</f>
        <v>0</v>
      </c>
    </row>
    <row r="742" spans="1:17" x14ac:dyDescent="0.25">
      <c r="A742" s="32">
        <f>VLOOKUP(B742,'Expiration Dates'!$C$40:$J$272,8)</f>
        <v>31463</v>
      </c>
      <c r="B742" s="1">
        <v>31456</v>
      </c>
      <c r="C742">
        <f t="shared" si="34"/>
        <v>742</v>
      </c>
      <c r="D742" s="27">
        <v>15.5</v>
      </c>
      <c r="E742" s="28">
        <v>16.5</v>
      </c>
      <c r="F742" s="28">
        <v>15.449999809265137</v>
      </c>
      <c r="G742" s="24">
        <v>16.469999313354492</v>
      </c>
      <c r="H742" s="13">
        <v>15.550000190734863</v>
      </c>
      <c r="I742" s="14">
        <v>16.600000381469727</v>
      </c>
      <c r="J742" s="14">
        <v>15.5</v>
      </c>
      <c r="K742" s="24">
        <v>16.540000915527344</v>
      </c>
      <c r="L742">
        <f t="shared" si="36"/>
        <v>0</v>
      </c>
      <c r="M742">
        <f>IF(AND(B742&gt;Summary!$E$17,B742&lt;Summary!$E$18),1,0)</f>
        <v>0</v>
      </c>
      <c r="N742">
        <f>IF(M742=1,oneday(G741,G742,K742,L742,Summary!$E$13/2,Data!N741,Data!O741,Summary!$E$15,Summary!$E$14,Summary!$E$16,1),0)</f>
        <v>0</v>
      </c>
      <c r="O742" s="31">
        <f>IF(M742=1,oneday(G741,G742,K742,L742,Summary!$E$13/2,Data!N741,Data!O741,Summary!$E$15,Summary!$E$14,Summary!$E$16,2),0)</f>
        <v>0</v>
      </c>
      <c r="P742" s="31">
        <f t="shared" si="35"/>
        <v>0</v>
      </c>
      <c r="Q742" s="31">
        <f>IF(M742=1,oneday(G741,G742,K742,L742,Summary!$E$13/2,Data!N741,Data!O741,Summary!$E$15,Summary!$E$14,Summary!$E$16,3),0)</f>
        <v>0</v>
      </c>
    </row>
    <row r="743" spans="1:17" x14ac:dyDescent="0.25">
      <c r="A743" s="32">
        <f>VLOOKUP(B743,'Expiration Dates'!$C$40:$J$272,8)</f>
        <v>31463</v>
      </c>
      <c r="B743" s="1">
        <v>31457</v>
      </c>
      <c r="C743">
        <f t="shared" si="34"/>
        <v>743</v>
      </c>
      <c r="D743" s="27">
        <v>16.700000762939453</v>
      </c>
      <c r="E743" s="28">
        <v>16.799999237060547</v>
      </c>
      <c r="F743" s="28">
        <v>15.949999809265137</v>
      </c>
      <c r="G743" s="24">
        <v>16.010000228881836</v>
      </c>
      <c r="H743" s="13">
        <v>16.75</v>
      </c>
      <c r="I743" s="14">
        <v>16.899999618530273</v>
      </c>
      <c r="J743" s="14">
        <v>16.200000762939453</v>
      </c>
      <c r="K743" s="24">
        <v>16.229999542236328</v>
      </c>
      <c r="L743">
        <f t="shared" si="36"/>
        <v>0</v>
      </c>
      <c r="M743">
        <f>IF(AND(B743&gt;Summary!$E$17,B743&lt;Summary!$E$18),1,0)</f>
        <v>0</v>
      </c>
      <c r="N743">
        <f>IF(M743=1,oneday(G742,G743,K743,L743,Summary!$E$13/2,Data!N742,Data!O742,Summary!$E$15,Summary!$E$14,Summary!$E$16,1),0)</f>
        <v>0</v>
      </c>
      <c r="O743" s="31">
        <f>IF(M743=1,oneday(G742,G743,K743,L743,Summary!$E$13/2,Data!N742,Data!O742,Summary!$E$15,Summary!$E$14,Summary!$E$16,2),0)</f>
        <v>0</v>
      </c>
      <c r="P743" s="31">
        <f t="shared" si="35"/>
        <v>0</v>
      </c>
      <c r="Q743" s="31">
        <f>IF(M743=1,oneday(G742,G743,K743,L743,Summary!$E$13/2,Data!N742,Data!O742,Summary!$E$15,Summary!$E$14,Summary!$E$16,3),0)</f>
        <v>0</v>
      </c>
    </row>
    <row r="744" spans="1:17" x14ac:dyDescent="0.25">
      <c r="A744" s="32">
        <f>VLOOKUP(B744,'Expiration Dates'!$C$40:$J$272,8)</f>
        <v>31463</v>
      </c>
      <c r="B744" s="1">
        <v>31461</v>
      </c>
      <c r="C744">
        <f t="shared" si="34"/>
        <v>744</v>
      </c>
      <c r="D744" s="27">
        <v>15.810000419616699</v>
      </c>
      <c r="E744" s="28">
        <v>15.949999809265137</v>
      </c>
      <c r="F744" s="28">
        <v>14.649999618530273</v>
      </c>
      <c r="G744" s="24">
        <v>14.770000457763672</v>
      </c>
      <c r="H744" s="13">
        <v>16.049999237060547</v>
      </c>
      <c r="I744" s="14">
        <v>16.25</v>
      </c>
      <c r="J744" s="14">
        <v>15.229999542236328</v>
      </c>
      <c r="K744" s="24">
        <v>15.229999542236328</v>
      </c>
      <c r="L744">
        <f t="shared" si="36"/>
        <v>0</v>
      </c>
      <c r="M744">
        <f>IF(AND(B744&gt;Summary!$E$17,B744&lt;Summary!$E$18),1,0)</f>
        <v>0</v>
      </c>
      <c r="N744">
        <f>IF(M744=1,oneday(G743,G744,K744,L744,Summary!$E$13/2,Data!N743,Data!O743,Summary!$E$15,Summary!$E$14,Summary!$E$16,1),0)</f>
        <v>0</v>
      </c>
      <c r="O744" s="31">
        <f>IF(M744=1,oneday(G743,G744,K744,L744,Summary!$E$13/2,Data!N743,Data!O743,Summary!$E$15,Summary!$E$14,Summary!$E$16,2),0)</f>
        <v>0</v>
      </c>
      <c r="P744" s="31">
        <f t="shared" si="35"/>
        <v>0</v>
      </c>
      <c r="Q744" s="31">
        <f>IF(M744=1,oneday(G743,G744,K744,L744,Summary!$E$13/2,Data!N743,Data!O743,Summary!$E$15,Summary!$E$14,Summary!$E$16,3),0)</f>
        <v>0</v>
      </c>
    </row>
    <row r="745" spans="1:17" x14ac:dyDescent="0.25">
      <c r="A745" s="32">
        <f>VLOOKUP(B745,'Expiration Dates'!$C$40:$J$272,8)</f>
        <v>31463</v>
      </c>
      <c r="B745" s="1">
        <v>31462</v>
      </c>
      <c r="C745">
        <f t="shared" si="34"/>
        <v>745</v>
      </c>
      <c r="D745" s="27">
        <v>14.449999809265137</v>
      </c>
      <c r="E745" s="28">
        <v>15.350000381469727</v>
      </c>
      <c r="F745" s="28">
        <v>14.300000190734863</v>
      </c>
      <c r="G745" s="24">
        <v>15.119999885559082</v>
      </c>
      <c r="H745" s="13">
        <v>14.829999923706055</v>
      </c>
      <c r="I745" s="14">
        <v>15.5</v>
      </c>
      <c r="J745" s="14">
        <v>14.670000076293945</v>
      </c>
      <c r="K745" s="24">
        <v>15.399999618530273</v>
      </c>
      <c r="L745">
        <f t="shared" si="36"/>
        <v>0</v>
      </c>
      <c r="M745">
        <f>IF(AND(B745&gt;Summary!$E$17,B745&lt;Summary!$E$18),1,0)</f>
        <v>0</v>
      </c>
      <c r="N745">
        <f>IF(M745=1,oneday(G744,G745,K745,L745,Summary!$E$13/2,Data!N744,Data!O744,Summary!$E$15,Summary!$E$14,Summary!$E$16,1),0)</f>
        <v>0</v>
      </c>
      <c r="O745" s="31">
        <f>IF(M745=1,oneday(G744,G745,K745,L745,Summary!$E$13/2,Data!N744,Data!O744,Summary!$E$15,Summary!$E$14,Summary!$E$16,2),0)</f>
        <v>0</v>
      </c>
      <c r="P745" s="31">
        <f t="shared" si="35"/>
        <v>0</v>
      </c>
      <c r="Q745" s="31">
        <f>IF(M745=1,oneday(G744,G745,K745,L745,Summary!$E$13/2,Data!N744,Data!O744,Summary!$E$15,Summary!$E$14,Summary!$E$16,3),0)</f>
        <v>0</v>
      </c>
    </row>
    <row r="746" spans="1:17" x14ac:dyDescent="0.25">
      <c r="A746" s="32">
        <f>VLOOKUP(B746,'Expiration Dates'!$C$40:$J$272,8)</f>
        <v>31463</v>
      </c>
      <c r="B746" s="1">
        <v>31463</v>
      </c>
      <c r="C746">
        <f t="shared" si="34"/>
        <v>746</v>
      </c>
      <c r="D746" s="27">
        <v>15.300000190734863</v>
      </c>
      <c r="E746" s="28">
        <v>15.550000190734863</v>
      </c>
      <c r="F746" s="28">
        <v>13.850000381469727</v>
      </c>
      <c r="G746" s="24">
        <v>14.170000076293945</v>
      </c>
      <c r="H746" s="13">
        <v>15.699999809265137</v>
      </c>
      <c r="I746" s="14">
        <v>15.699999809265137</v>
      </c>
      <c r="J746" s="14">
        <v>14.399999618530273</v>
      </c>
      <c r="K746" s="24">
        <v>14.640000343322754</v>
      </c>
      <c r="L746">
        <f t="shared" si="36"/>
        <v>1</v>
      </c>
      <c r="M746">
        <f>IF(AND(B746&gt;Summary!$E$17,B746&lt;Summary!$E$18),1,0)</f>
        <v>0</v>
      </c>
      <c r="N746">
        <f>IF(M746=1,oneday(G745,G746,K746,L746,Summary!$E$13/2,Data!N745,Data!O745,Summary!$E$15,Summary!$E$14,Summary!$E$16,1),0)</f>
        <v>0</v>
      </c>
      <c r="O746" s="31">
        <f>IF(M746=1,oneday(G745,G746,K746,L746,Summary!$E$13/2,Data!N745,Data!O745,Summary!$E$15,Summary!$E$14,Summary!$E$16,2),0)</f>
        <v>0</v>
      </c>
      <c r="P746" s="31">
        <f t="shared" si="35"/>
        <v>0</v>
      </c>
      <c r="Q746" s="31">
        <f>IF(M746=1,oneday(G745,G746,K746,L746,Summary!$E$13/2,Data!N745,Data!O745,Summary!$E$15,Summary!$E$14,Summary!$E$16,3),0)</f>
        <v>0</v>
      </c>
    </row>
    <row r="747" spans="1:17" x14ac:dyDescent="0.25">
      <c r="A747" s="32">
        <f>VLOOKUP(B747,'Expiration Dates'!$C$40:$J$272,8)</f>
        <v>31463</v>
      </c>
      <c r="B747" s="1">
        <v>31464</v>
      </c>
      <c r="C747">
        <f t="shared" si="34"/>
        <v>747</v>
      </c>
      <c r="D747" s="27">
        <v>14.550000190734863</v>
      </c>
      <c r="E747" s="28">
        <v>14.800000190734863</v>
      </c>
      <c r="F747" s="28">
        <v>13.399999618530273</v>
      </c>
      <c r="G747" s="24">
        <v>13.529999732971191</v>
      </c>
      <c r="H747" s="13">
        <v>14.75</v>
      </c>
      <c r="I747" s="14">
        <v>14.899999618530273</v>
      </c>
      <c r="J747" s="14">
        <v>13.729999542236328</v>
      </c>
      <c r="K747" s="24">
        <v>13.729999542236328</v>
      </c>
      <c r="L747">
        <f t="shared" si="36"/>
        <v>0</v>
      </c>
      <c r="M747">
        <f>IF(AND(B747&gt;Summary!$E$17,B747&lt;Summary!$E$18),1,0)</f>
        <v>0</v>
      </c>
      <c r="N747">
        <f>IF(M747=1,oneday(G746,G747,K747,L747,Summary!$E$13/2,Data!N746,Data!O746,Summary!$E$15,Summary!$E$14,Summary!$E$16,1),0)</f>
        <v>0</v>
      </c>
      <c r="O747" s="31">
        <f>IF(M747=1,oneday(G746,G747,K747,L747,Summary!$E$13/2,Data!N746,Data!O746,Summary!$E$15,Summary!$E$14,Summary!$E$16,2),0)</f>
        <v>0</v>
      </c>
      <c r="P747" s="31">
        <f t="shared" si="35"/>
        <v>0</v>
      </c>
      <c r="Q747" s="31">
        <f>IF(M747=1,oneday(G746,G747,K747,L747,Summary!$E$13/2,Data!N746,Data!O746,Summary!$E$15,Summary!$E$14,Summary!$E$16,3),0)</f>
        <v>0</v>
      </c>
    </row>
    <row r="748" spans="1:17" x14ac:dyDescent="0.25">
      <c r="A748" s="32">
        <f>VLOOKUP(B748,'Expiration Dates'!$C$40:$J$272,8)</f>
        <v>31463</v>
      </c>
      <c r="B748" s="1">
        <v>31467</v>
      </c>
      <c r="C748">
        <f t="shared" si="34"/>
        <v>748</v>
      </c>
      <c r="D748" s="27">
        <v>14.199999809265137</v>
      </c>
      <c r="E748" s="28">
        <v>15.199999809265137</v>
      </c>
      <c r="F748" s="28">
        <v>13.949999809265137</v>
      </c>
      <c r="G748" s="24">
        <v>15.109999656677246</v>
      </c>
      <c r="H748" s="13">
        <v>14.5</v>
      </c>
      <c r="I748" s="14">
        <v>15.229999542236328</v>
      </c>
      <c r="J748" s="14">
        <v>14</v>
      </c>
      <c r="K748" s="24">
        <v>15.229999542236328</v>
      </c>
      <c r="L748">
        <f t="shared" si="36"/>
        <v>0</v>
      </c>
      <c r="M748">
        <f>IF(AND(B748&gt;Summary!$E$17,B748&lt;Summary!$E$18),1,0)</f>
        <v>0</v>
      </c>
      <c r="N748">
        <f>IF(M748=1,oneday(G747,G748,K748,L748,Summary!$E$13/2,Data!N747,Data!O747,Summary!$E$15,Summary!$E$14,Summary!$E$16,1),0)</f>
        <v>0</v>
      </c>
      <c r="O748" s="31">
        <f>IF(M748=1,oneday(G747,G748,K748,L748,Summary!$E$13/2,Data!N747,Data!O747,Summary!$E$15,Summary!$E$14,Summary!$E$16,2),0)</f>
        <v>0</v>
      </c>
      <c r="P748" s="31">
        <f t="shared" si="35"/>
        <v>0</v>
      </c>
      <c r="Q748" s="31">
        <f>IF(M748=1,oneday(G747,G748,K748,L748,Summary!$E$13/2,Data!N747,Data!O747,Summary!$E$15,Summary!$E$14,Summary!$E$16,3),0)</f>
        <v>0</v>
      </c>
    </row>
    <row r="749" spans="1:17" x14ac:dyDescent="0.25">
      <c r="A749" s="32">
        <f>VLOOKUP(B749,'Expiration Dates'!$C$40:$J$272,8)</f>
        <v>31463</v>
      </c>
      <c r="B749" s="1">
        <v>31468</v>
      </c>
      <c r="C749">
        <f t="shared" si="34"/>
        <v>749</v>
      </c>
      <c r="D749" s="27">
        <v>15.390000343322754</v>
      </c>
      <c r="E749" s="28">
        <v>15.699999809265137</v>
      </c>
      <c r="F749" s="28">
        <v>14</v>
      </c>
      <c r="G749" s="24">
        <v>14.550000190734863</v>
      </c>
      <c r="H749" s="13">
        <v>15.399999618530273</v>
      </c>
      <c r="I749" s="14">
        <v>15.899999618530273</v>
      </c>
      <c r="J749" s="14">
        <v>14.180000305175781</v>
      </c>
      <c r="K749" s="24">
        <v>14.829999923706055</v>
      </c>
      <c r="L749">
        <f t="shared" si="36"/>
        <v>0</v>
      </c>
      <c r="M749">
        <f>IF(AND(B749&gt;Summary!$E$17,B749&lt;Summary!$E$18),1,0)</f>
        <v>0</v>
      </c>
      <c r="N749">
        <f>IF(M749=1,oneday(G748,G749,K749,L749,Summary!$E$13/2,Data!N748,Data!O748,Summary!$E$15,Summary!$E$14,Summary!$E$16,1),0)</f>
        <v>0</v>
      </c>
      <c r="O749" s="31">
        <f>IF(M749=1,oneday(G748,G749,K749,L749,Summary!$E$13/2,Data!N748,Data!O748,Summary!$E$15,Summary!$E$14,Summary!$E$16,2),0)</f>
        <v>0</v>
      </c>
      <c r="P749" s="31">
        <f t="shared" si="35"/>
        <v>0</v>
      </c>
      <c r="Q749" s="31">
        <f>IF(M749=1,oneday(G748,G749,K749,L749,Summary!$E$13/2,Data!N748,Data!O748,Summary!$E$15,Summary!$E$14,Summary!$E$16,3),0)</f>
        <v>0</v>
      </c>
    </row>
    <row r="750" spans="1:17" x14ac:dyDescent="0.25">
      <c r="A750" s="32">
        <f>VLOOKUP(B750,'Expiration Dates'!$C$40:$J$272,8)</f>
        <v>31463</v>
      </c>
      <c r="B750" s="1">
        <v>31469</v>
      </c>
      <c r="C750">
        <f t="shared" si="34"/>
        <v>750</v>
      </c>
      <c r="D750" s="27">
        <v>14.699999809265137</v>
      </c>
      <c r="E750" s="28">
        <v>14.720000267028809</v>
      </c>
      <c r="F750" s="28">
        <v>14.149999618530273</v>
      </c>
      <c r="G750" s="24">
        <v>14.600000381469727</v>
      </c>
      <c r="H750" s="13">
        <v>14.949999809265137</v>
      </c>
      <c r="I750" s="14">
        <v>15</v>
      </c>
      <c r="J750" s="14">
        <v>14.399999618530273</v>
      </c>
      <c r="K750" s="24">
        <v>14.819999694824219</v>
      </c>
      <c r="L750">
        <f t="shared" si="36"/>
        <v>0</v>
      </c>
      <c r="M750">
        <f>IF(AND(B750&gt;Summary!$E$17,B750&lt;Summary!$E$18),1,0)</f>
        <v>0</v>
      </c>
      <c r="N750">
        <f>IF(M750=1,oneday(G749,G750,K750,L750,Summary!$E$13/2,Data!N749,Data!O749,Summary!$E$15,Summary!$E$14,Summary!$E$16,1),0)</f>
        <v>0</v>
      </c>
      <c r="O750" s="31">
        <f>IF(M750=1,oneday(G749,G750,K750,L750,Summary!$E$13/2,Data!N749,Data!O749,Summary!$E$15,Summary!$E$14,Summary!$E$16,2),0)</f>
        <v>0</v>
      </c>
      <c r="P750" s="31">
        <f t="shared" si="35"/>
        <v>0</v>
      </c>
      <c r="Q750" s="31">
        <f>IF(M750=1,oneday(G749,G750,K750,L750,Summary!$E$13/2,Data!N749,Data!O749,Summary!$E$15,Summary!$E$14,Summary!$E$16,3),0)</f>
        <v>0</v>
      </c>
    </row>
    <row r="751" spans="1:17" x14ac:dyDescent="0.25">
      <c r="A751" s="32">
        <f>VLOOKUP(B751,'Expiration Dates'!$C$40:$J$272,8)</f>
        <v>31463</v>
      </c>
      <c r="B751" s="1">
        <v>31470</v>
      </c>
      <c r="C751">
        <f t="shared" si="34"/>
        <v>751</v>
      </c>
      <c r="D751" s="27">
        <v>14.25</v>
      </c>
      <c r="E751" s="28">
        <v>14.399999618530273</v>
      </c>
      <c r="F751" s="28">
        <v>13.699999809265137</v>
      </c>
      <c r="G751" s="24">
        <v>13.949999809265137</v>
      </c>
      <c r="H751" s="13">
        <v>14.399999618530273</v>
      </c>
      <c r="I751" s="14">
        <v>14.5</v>
      </c>
      <c r="J751" s="14">
        <v>13.899999618530273</v>
      </c>
      <c r="K751" s="24">
        <v>14.25</v>
      </c>
      <c r="L751">
        <f t="shared" si="36"/>
        <v>0</v>
      </c>
      <c r="M751">
        <f>IF(AND(B751&gt;Summary!$E$17,B751&lt;Summary!$E$18),1,0)</f>
        <v>0</v>
      </c>
      <c r="N751">
        <f>IF(M751=1,oneday(G750,G751,K751,L751,Summary!$E$13/2,Data!N750,Data!O750,Summary!$E$15,Summary!$E$14,Summary!$E$16,1),0)</f>
        <v>0</v>
      </c>
      <c r="O751" s="31">
        <f>IF(M751=1,oneday(G750,G751,K751,L751,Summary!$E$13/2,Data!N750,Data!O750,Summary!$E$15,Summary!$E$14,Summary!$E$16,2),0)</f>
        <v>0</v>
      </c>
      <c r="P751" s="31">
        <f t="shared" si="35"/>
        <v>0</v>
      </c>
      <c r="Q751" s="31">
        <f>IF(M751=1,oneday(G750,G751,K751,L751,Summary!$E$13/2,Data!N750,Data!O750,Summary!$E$15,Summary!$E$14,Summary!$E$16,3),0)</f>
        <v>0</v>
      </c>
    </row>
    <row r="752" spans="1:17" x14ac:dyDescent="0.25">
      <c r="A752" s="32">
        <f>VLOOKUP(B752,'Expiration Dates'!$C$40:$J$272,8)</f>
        <v>31463</v>
      </c>
      <c r="B752" s="1">
        <v>31471</v>
      </c>
      <c r="C752">
        <f t="shared" si="34"/>
        <v>752</v>
      </c>
      <c r="D752" s="27">
        <v>13</v>
      </c>
      <c r="E752" s="28">
        <v>13.5</v>
      </c>
      <c r="F752" s="28">
        <v>12.699999809265137</v>
      </c>
      <c r="G752" s="24">
        <v>13.260000228881836</v>
      </c>
      <c r="H752" s="13">
        <v>13.25</v>
      </c>
      <c r="I752" s="14">
        <v>13.699999809265137</v>
      </c>
      <c r="J752" s="14">
        <v>13.25</v>
      </c>
      <c r="K752" s="24">
        <v>13.590000152587891</v>
      </c>
      <c r="L752">
        <f t="shared" si="36"/>
        <v>0</v>
      </c>
      <c r="M752">
        <f>IF(AND(B752&gt;Summary!$E$17,B752&lt;Summary!$E$18),1,0)</f>
        <v>0</v>
      </c>
      <c r="N752">
        <f>IF(M752=1,oneday(G751,G752,K752,L752,Summary!$E$13/2,Data!N751,Data!O751,Summary!$E$15,Summary!$E$14,Summary!$E$16,1),0)</f>
        <v>0</v>
      </c>
      <c r="O752" s="31">
        <f>IF(M752=1,oneday(G751,G752,K752,L752,Summary!$E$13/2,Data!N751,Data!O751,Summary!$E$15,Summary!$E$14,Summary!$E$16,2),0)</f>
        <v>0</v>
      </c>
      <c r="P752" s="31">
        <f t="shared" si="35"/>
        <v>0</v>
      </c>
      <c r="Q752" s="31">
        <f>IF(M752=1,oneday(G751,G752,K752,L752,Summary!$E$13/2,Data!N751,Data!O751,Summary!$E$15,Summary!$E$14,Summary!$E$16,3),0)</f>
        <v>0</v>
      </c>
    </row>
    <row r="753" spans="1:17" x14ac:dyDescent="0.25">
      <c r="A753" s="32">
        <f>VLOOKUP(B753,'Expiration Dates'!$C$40:$J$272,8)</f>
        <v>31490</v>
      </c>
      <c r="B753" s="1">
        <v>31474</v>
      </c>
      <c r="C753">
        <f t="shared" si="34"/>
        <v>753</v>
      </c>
      <c r="D753" s="27">
        <v>12.810000419616699</v>
      </c>
      <c r="E753" s="28">
        <v>13</v>
      </c>
      <c r="F753" s="28">
        <v>12.149999618530273</v>
      </c>
      <c r="G753" s="24">
        <v>12.270000457763672</v>
      </c>
      <c r="H753" s="13">
        <v>13.260000228881836</v>
      </c>
      <c r="I753" s="14">
        <v>13.300000190734863</v>
      </c>
      <c r="J753" s="14">
        <v>12.590000152587891</v>
      </c>
      <c r="K753" s="24">
        <v>12.659999847412109</v>
      </c>
      <c r="L753">
        <f t="shared" si="36"/>
        <v>0</v>
      </c>
      <c r="M753">
        <f>IF(AND(B753&gt;Summary!$E$17,B753&lt;Summary!$E$18),1,0)</f>
        <v>0</v>
      </c>
      <c r="N753">
        <f>IF(M753=1,oneday(G752,G753,K753,L753,Summary!$E$13/2,Data!N752,Data!O752,Summary!$E$15,Summary!$E$14,Summary!$E$16,1),0)</f>
        <v>0</v>
      </c>
      <c r="O753" s="31">
        <f>IF(M753=1,oneday(G752,G753,K753,L753,Summary!$E$13/2,Data!N752,Data!O752,Summary!$E$15,Summary!$E$14,Summary!$E$16,2),0)</f>
        <v>0</v>
      </c>
      <c r="P753" s="31">
        <f t="shared" si="35"/>
        <v>0</v>
      </c>
      <c r="Q753" s="31">
        <f>IF(M753=1,oneday(G752,G753,K753,L753,Summary!$E$13/2,Data!N752,Data!O752,Summary!$E$15,Summary!$E$14,Summary!$E$16,3),0)</f>
        <v>0</v>
      </c>
    </row>
    <row r="754" spans="1:17" x14ac:dyDescent="0.25">
      <c r="A754" s="32">
        <f>VLOOKUP(B754,'Expiration Dates'!$C$40:$J$272,8)</f>
        <v>31490</v>
      </c>
      <c r="B754" s="1">
        <v>31475</v>
      </c>
      <c r="C754">
        <f t="shared" si="34"/>
        <v>754</v>
      </c>
      <c r="D754" s="27">
        <v>12.25</v>
      </c>
      <c r="E754" s="28">
        <v>12.600000381469727</v>
      </c>
      <c r="F754" s="28">
        <v>11.899999618530273</v>
      </c>
      <c r="G754" s="24">
        <v>11.979999542236328</v>
      </c>
      <c r="H754" s="13">
        <v>12.649999618530273</v>
      </c>
      <c r="I754" s="14">
        <v>13.100000381469727</v>
      </c>
      <c r="J754" s="14">
        <v>12.25</v>
      </c>
      <c r="K754" s="24">
        <v>12.300000190734863</v>
      </c>
      <c r="L754">
        <f t="shared" si="36"/>
        <v>0</v>
      </c>
      <c r="M754">
        <f>IF(AND(B754&gt;Summary!$E$17,B754&lt;Summary!$E$18),1,0)</f>
        <v>0</v>
      </c>
      <c r="N754">
        <f>IF(M754=1,oneday(G753,G754,K754,L754,Summary!$E$13/2,Data!N753,Data!O753,Summary!$E$15,Summary!$E$14,Summary!$E$16,1),0)</f>
        <v>0</v>
      </c>
      <c r="O754" s="31">
        <f>IF(M754=1,oneday(G753,G754,K754,L754,Summary!$E$13/2,Data!N753,Data!O753,Summary!$E$15,Summary!$E$14,Summary!$E$16,2),0)</f>
        <v>0</v>
      </c>
      <c r="P754" s="31">
        <f t="shared" si="35"/>
        <v>0</v>
      </c>
      <c r="Q754" s="31">
        <f>IF(M754=1,oneday(G753,G754,K754,L754,Summary!$E$13/2,Data!N753,Data!O753,Summary!$E$15,Summary!$E$14,Summary!$E$16,3),0)</f>
        <v>0</v>
      </c>
    </row>
    <row r="755" spans="1:17" x14ac:dyDescent="0.25">
      <c r="A755" s="32">
        <f>VLOOKUP(B755,'Expiration Dates'!$C$40:$J$272,8)</f>
        <v>31490</v>
      </c>
      <c r="B755" s="1">
        <v>31476</v>
      </c>
      <c r="C755">
        <f t="shared" si="34"/>
        <v>755</v>
      </c>
      <c r="D755" s="27">
        <v>12</v>
      </c>
      <c r="E755" s="28">
        <v>13</v>
      </c>
      <c r="F755" s="28">
        <v>11.489999771118164</v>
      </c>
      <c r="G755" s="24">
        <v>12.090000152587891</v>
      </c>
      <c r="H755" s="13">
        <v>12.300000190734863</v>
      </c>
      <c r="I755" s="14">
        <v>13.100000381469727</v>
      </c>
      <c r="J755" s="14">
        <v>11.819999694824219</v>
      </c>
      <c r="K755" s="24">
        <v>12.319999694824219</v>
      </c>
      <c r="L755">
        <f t="shared" si="36"/>
        <v>0</v>
      </c>
      <c r="M755">
        <f>IF(AND(B755&gt;Summary!$E$17,B755&lt;Summary!$E$18),1,0)</f>
        <v>0</v>
      </c>
      <c r="N755">
        <f>IF(M755=1,oneday(G754,G755,K755,L755,Summary!$E$13/2,Data!N754,Data!O754,Summary!$E$15,Summary!$E$14,Summary!$E$16,1),0)</f>
        <v>0</v>
      </c>
      <c r="O755" s="31">
        <f>IF(M755=1,oneday(G754,G755,K755,L755,Summary!$E$13/2,Data!N754,Data!O754,Summary!$E$15,Summary!$E$14,Summary!$E$16,2),0)</f>
        <v>0</v>
      </c>
      <c r="P755" s="31">
        <f t="shared" si="35"/>
        <v>0</v>
      </c>
      <c r="Q755" s="31">
        <f>IF(M755=1,oneday(G754,G755,K755,L755,Summary!$E$13/2,Data!N754,Data!O754,Summary!$E$15,Summary!$E$14,Summary!$E$16,3),0)</f>
        <v>0</v>
      </c>
    </row>
    <row r="756" spans="1:17" x14ac:dyDescent="0.25">
      <c r="A756" s="32">
        <f>VLOOKUP(B756,'Expiration Dates'!$C$40:$J$272,8)</f>
        <v>31490</v>
      </c>
      <c r="B756" s="1">
        <v>31477</v>
      </c>
      <c r="C756">
        <f t="shared" si="34"/>
        <v>756</v>
      </c>
      <c r="D756" s="27">
        <v>12.5</v>
      </c>
      <c r="E756" s="28">
        <v>13.199999809265137</v>
      </c>
      <c r="F756" s="28">
        <v>12.25</v>
      </c>
      <c r="G756" s="24">
        <v>13.159999847412109</v>
      </c>
      <c r="H756" s="13">
        <v>12.75</v>
      </c>
      <c r="I756" s="14">
        <v>13.319999694824219</v>
      </c>
      <c r="J756" s="14">
        <v>12.449999809265137</v>
      </c>
      <c r="K756" s="24">
        <v>13.300000190734863</v>
      </c>
      <c r="L756">
        <f t="shared" si="36"/>
        <v>0</v>
      </c>
      <c r="M756">
        <f>IF(AND(B756&gt;Summary!$E$17,B756&lt;Summary!$E$18),1,0)</f>
        <v>0</v>
      </c>
      <c r="N756">
        <f>IF(M756=1,oneday(G755,G756,K756,L756,Summary!$E$13/2,Data!N755,Data!O755,Summary!$E$15,Summary!$E$14,Summary!$E$16,1),0)</f>
        <v>0</v>
      </c>
      <c r="O756" s="31">
        <f>IF(M756=1,oneday(G755,G756,K756,L756,Summary!$E$13/2,Data!N755,Data!O755,Summary!$E$15,Summary!$E$14,Summary!$E$16,2),0)</f>
        <v>0</v>
      </c>
      <c r="P756" s="31">
        <f t="shared" si="35"/>
        <v>0</v>
      </c>
      <c r="Q756" s="31">
        <f>IF(M756=1,oneday(G755,G756,K756,L756,Summary!$E$13/2,Data!N755,Data!O755,Summary!$E$15,Summary!$E$14,Summary!$E$16,3),0)</f>
        <v>0</v>
      </c>
    </row>
    <row r="757" spans="1:17" x14ac:dyDescent="0.25">
      <c r="A757" s="32">
        <f>VLOOKUP(B757,'Expiration Dates'!$C$40:$J$272,8)</f>
        <v>31490</v>
      </c>
      <c r="B757" s="1">
        <v>31478</v>
      </c>
      <c r="C757">
        <f t="shared" si="34"/>
        <v>757</v>
      </c>
      <c r="D757" s="27">
        <v>13.600000381469727</v>
      </c>
      <c r="E757" s="28">
        <v>13.600000381469727</v>
      </c>
      <c r="F757" s="28">
        <v>12.100000381469727</v>
      </c>
      <c r="G757" s="24">
        <v>12.279999732971191</v>
      </c>
      <c r="H757" s="13">
        <v>13.600000381469727</v>
      </c>
      <c r="I757" s="14">
        <v>13.600000381469727</v>
      </c>
      <c r="J757" s="14">
        <v>12.350000381469727</v>
      </c>
      <c r="K757" s="24">
        <v>12.470000267028809</v>
      </c>
      <c r="L757">
        <f t="shared" si="36"/>
        <v>0</v>
      </c>
      <c r="M757">
        <f>IF(AND(B757&gt;Summary!$E$17,B757&lt;Summary!$E$18),1,0)</f>
        <v>0</v>
      </c>
      <c r="N757">
        <f>IF(M757=1,oneday(G756,G757,K757,L757,Summary!$E$13/2,Data!N756,Data!O756,Summary!$E$15,Summary!$E$14,Summary!$E$16,1),0)</f>
        <v>0</v>
      </c>
      <c r="O757" s="31">
        <f>IF(M757=1,oneday(G756,G757,K757,L757,Summary!$E$13/2,Data!N756,Data!O756,Summary!$E$15,Summary!$E$14,Summary!$E$16,2),0)</f>
        <v>0</v>
      </c>
      <c r="P757" s="31">
        <f t="shared" si="35"/>
        <v>0</v>
      </c>
      <c r="Q757" s="31">
        <f>IF(M757=1,oneday(G756,G757,K757,L757,Summary!$E$13/2,Data!N756,Data!O756,Summary!$E$15,Summary!$E$14,Summary!$E$16,3),0)</f>
        <v>0</v>
      </c>
    </row>
    <row r="758" spans="1:17" x14ac:dyDescent="0.25">
      <c r="A758" s="32">
        <f>VLOOKUP(B758,'Expiration Dates'!$C$40:$J$272,8)</f>
        <v>31490</v>
      </c>
      <c r="B758" s="1">
        <v>31481</v>
      </c>
      <c r="C758">
        <f t="shared" si="34"/>
        <v>758</v>
      </c>
      <c r="D758" s="27">
        <v>12.100000381469727</v>
      </c>
      <c r="E758" s="28">
        <v>13.100000381469727</v>
      </c>
      <c r="F758" s="28">
        <v>11.899999618530273</v>
      </c>
      <c r="G758" s="24">
        <v>12.850000381469727</v>
      </c>
      <c r="H758" s="13">
        <v>12.199999809265137</v>
      </c>
      <c r="I758" s="14">
        <v>13.300000190734863</v>
      </c>
      <c r="J758" s="14">
        <v>12.100000381469727</v>
      </c>
      <c r="K758" s="24">
        <v>13.180000305175781</v>
      </c>
      <c r="L758">
        <f t="shared" si="36"/>
        <v>0</v>
      </c>
      <c r="M758">
        <f>IF(AND(B758&gt;Summary!$E$17,B758&lt;Summary!$E$18),1,0)</f>
        <v>0</v>
      </c>
      <c r="N758">
        <f>IF(M758=1,oneday(G757,G758,K758,L758,Summary!$E$13/2,Data!N757,Data!O757,Summary!$E$15,Summary!$E$14,Summary!$E$16,1),0)</f>
        <v>0</v>
      </c>
      <c r="O758" s="31">
        <f>IF(M758=1,oneday(G757,G758,K758,L758,Summary!$E$13/2,Data!N757,Data!O757,Summary!$E$15,Summary!$E$14,Summary!$E$16,2),0)</f>
        <v>0</v>
      </c>
      <c r="P758" s="31">
        <f t="shared" si="35"/>
        <v>0</v>
      </c>
      <c r="Q758" s="31">
        <f>IF(M758=1,oneday(G757,G758,K758,L758,Summary!$E$13/2,Data!N757,Data!O757,Summary!$E$15,Summary!$E$14,Summary!$E$16,3),0)</f>
        <v>0</v>
      </c>
    </row>
    <row r="759" spans="1:17" x14ac:dyDescent="0.25">
      <c r="A759" s="32">
        <f>VLOOKUP(B759,'Expiration Dates'!$C$40:$J$272,8)</f>
        <v>31490</v>
      </c>
      <c r="B759" s="1">
        <v>31482</v>
      </c>
      <c r="C759">
        <f t="shared" si="34"/>
        <v>759</v>
      </c>
      <c r="D759" s="27">
        <v>13.050000190734863</v>
      </c>
      <c r="E759" s="28">
        <v>13.489999771118164</v>
      </c>
      <c r="F759" s="28">
        <v>12.779999732971191</v>
      </c>
      <c r="G759" s="24">
        <v>13.100000381469727</v>
      </c>
      <c r="H759" s="13">
        <v>13.300000190734863</v>
      </c>
      <c r="I759" s="14">
        <v>13.800000190734863</v>
      </c>
      <c r="J759" s="14">
        <v>12.949999809265137</v>
      </c>
      <c r="K759" s="24">
        <v>13.409999847412109</v>
      </c>
      <c r="L759">
        <f t="shared" si="36"/>
        <v>0</v>
      </c>
      <c r="M759">
        <f>IF(AND(B759&gt;Summary!$E$17,B759&lt;Summary!$E$18),1,0)</f>
        <v>0</v>
      </c>
      <c r="N759">
        <f>IF(M759=1,oneday(G758,G759,K759,L759,Summary!$E$13/2,Data!N758,Data!O758,Summary!$E$15,Summary!$E$14,Summary!$E$16,1),0)</f>
        <v>0</v>
      </c>
      <c r="O759" s="31">
        <f>IF(M759=1,oneday(G758,G759,K759,L759,Summary!$E$13/2,Data!N758,Data!O758,Summary!$E$15,Summary!$E$14,Summary!$E$16,2),0)</f>
        <v>0</v>
      </c>
      <c r="P759" s="31">
        <f t="shared" si="35"/>
        <v>0</v>
      </c>
      <c r="Q759" s="31">
        <f>IF(M759=1,oneday(G758,G759,K759,L759,Summary!$E$13/2,Data!N758,Data!O758,Summary!$E$15,Summary!$E$14,Summary!$E$16,3),0)</f>
        <v>0</v>
      </c>
    </row>
    <row r="760" spans="1:17" x14ac:dyDescent="0.25">
      <c r="A760" s="32">
        <f>VLOOKUP(B760,'Expiration Dates'!$C$40:$J$272,8)</f>
        <v>31490</v>
      </c>
      <c r="B760" s="1">
        <v>31483</v>
      </c>
      <c r="C760">
        <f t="shared" si="34"/>
        <v>760</v>
      </c>
      <c r="D760" s="27">
        <v>13.699999809265137</v>
      </c>
      <c r="E760" s="28">
        <v>14.050000190734863</v>
      </c>
      <c r="F760" s="28">
        <v>13.350000381469727</v>
      </c>
      <c r="G760" s="24">
        <v>14.010000228881836</v>
      </c>
      <c r="H760" s="13">
        <v>14</v>
      </c>
      <c r="I760" s="14">
        <v>14.380000114440918</v>
      </c>
      <c r="J760" s="14">
        <v>13.659999847412109</v>
      </c>
      <c r="K760" s="24">
        <v>14.340000152587891</v>
      </c>
      <c r="L760">
        <f t="shared" si="36"/>
        <v>0</v>
      </c>
      <c r="M760">
        <f>IF(AND(B760&gt;Summary!$E$17,B760&lt;Summary!$E$18),1,0)</f>
        <v>0</v>
      </c>
      <c r="N760">
        <f>IF(M760=1,oneday(G759,G760,K760,L760,Summary!$E$13/2,Data!N759,Data!O759,Summary!$E$15,Summary!$E$14,Summary!$E$16,1),0)</f>
        <v>0</v>
      </c>
      <c r="O760" s="31">
        <f>IF(M760=1,oneday(G759,G760,K760,L760,Summary!$E$13/2,Data!N759,Data!O759,Summary!$E$15,Summary!$E$14,Summary!$E$16,2),0)</f>
        <v>0</v>
      </c>
      <c r="P760" s="31">
        <f t="shared" si="35"/>
        <v>0</v>
      </c>
      <c r="Q760" s="31">
        <f>IF(M760=1,oneday(G759,G760,K760,L760,Summary!$E$13/2,Data!N759,Data!O759,Summary!$E$15,Summary!$E$14,Summary!$E$16,3),0)</f>
        <v>0</v>
      </c>
    </row>
    <row r="761" spans="1:17" x14ac:dyDescent="0.25">
      <c r="A761" s="32">
        <f>VLOOKUP(B761,'Expiration Dates'!$C$40:$J$272,8)</f>
        <v>31490</v>
      </c>
      <c r="B761" s="1">
        <v>31484</v>
      </c>
      <c r="C761">
        <f t="shared" si="34"/>
        <v>761</v>
      </c>
      <c r="D761" s="27">
        <v>14.100000381469727</v>
      </c>
      <c r="E761" s="28">
        <v>14.149999618530273</v>
      </c>
      <c r="F761" s="28">
        <v>12.560000419616699</v>
      </c>
      <c r="G761" s="24">
        <v>12.649999618530273</v>
      </c>
      <c r="H761" s="13">
        <v>14.5</v>
      </c>
      <c r="I761" s="14">
        <v>14.5</v>
      </c>
      <c r="J761" s="14">
        <v>13.340000152587891</v>
      </c>
      <c r="K761" s="24">
        <v>13.340000152587891</v>
      </c>
      <c r="L761">
        <f t="shared" si="36"/>
        <v>0</v>
      </c>
      <c r="M761">
        <f>IF(AND(B761&gt;Summary!$E$17,B761&lt;Summary!$E$18),1,0)</f>
        <v>0</v>
      </c>
      <c r="N761">
        <f>IF(M761=1,oneday(G760,G761,K761,L761,Summary!$E$13/2,Data!N760,Data!O760,Summary!$E$15,Summary!$E$14,Summary!$E$16,1),0)</f>
        <v>0</v>
      </c>
      <c r="O761" s="31">
        <f>IF(M761=1,oneday(G760,G761,K761,L761,Summary!$E$13/2,Data!N760,Data!O760,Summary!$E$15,Summary!$E$14,Summary!$E$16,2),0)</f>
        <v>0</v>
      </c>
      <c r="P761" s="31">
        <f t="shared" si="35"/>
        <v>0</v>
      </c>
      <c r="Q761" s="31">
        <f>IF(M761=1,oneday(G760,G761,K761,L761,Summary!$E$13/2,Data!N760,Data!O760,Summary!$E$15,Summary!$E$14,Summary!$E$16,3),0)</f>
        <v>0</v>
      </c>
    </row>
    <row r="762" spans="1:17" x14ac:dyDescent="0.25">
      <c r="A762" s="32">
        <f>VLOOKUP(B762,'Expiration Dates'!$C$40:$J$272,8)</f>
        <v>31490</v>
      </c>
      <c r="B762" s="1">
        <v>31485</v>
      </c>
      <c r="C762">
        <f t="shared" si="34"/>
        <v>762</v>
      </c>
      <c r="D762" s="27">
        <v>12.800000190734863</v>
      </c>
      <c r="E762" s="28">
        <v>13.119999885559082</v>
      </c>
      <c r="F762" s="28">
        <v>12.350000381469727</v>
      </c>
      <c r="G762" s="24">
        <v>12.720000267028809</v>
      </c>
      <c r="H762" s="13">
        <v>13.199999809265137</v>
      </c>
      <c r="I762" s="14">
        <v>13.550000190734863</v>
      </c>
      <c r="J762" s="14">
        <v>12.680000305175781</v>
      </c>
      <c r="K762" s="24">
        <v>12.960000038146973</v>
      </c>
      <c r="L762">
        <f t="shared" si="36"/>
        <v>0</v>
      </c>
      <c r="M762">
        <f>IF(AND(B762&gt;Summary!$E$17,B762&lt;Summary!$E$18),1,0)</f>
        <v>0</v>
      </c>
      <c r="N762">
        <f>IF(M762=1,oneday(G761,G762,K762,L762,Summary!$E$13/2,Data!N761,Data!O761,Summary!$E$15,Summary!$E$14,Summary!$E$16,1),0)</f>
        <v>0</v>
      </c>
      <c r="O762" s="31">
        <f>IF(M762=1,oneday(G761,G762,K762,L762,Summary!$E$13/2,Data!N761,Data!O761,Summary!$E$15,Summary!$E$14,Summary!$E$16,2),0)</f>
        <v>0</v>
      </c>
      <c r="P762" s="31">
        <f t="shared" si="35"/>
        <v>0</v>
      </c>
      <c r="Q762" s="31">
        <f>IF(M762=1,oneday(G761,G762,K762,L762,Summary!$E$13/2,Data!N761,Data!O761,Summary!$E$15,Summary!$E$14,Summary!$E$16,3),0)</f>
        <v>0</v>
      </c>
    </row>
    <row r="763" spans="1:17" x14ac:dyDescent="0.25">
      <c r="A763" s="32">
        <f>VLOOKUP(B763,'Expiration Dates'!$C$40:$J$272,8)</f>
        <v>31490</v>
      </c>
      <c r="B763" s="1">
        <v>31488</v>
      </c>
      <c r="C763">
        <f t="shared" si="34"/>
        <v>763</v>
      </c>
      <c r="D763" s="27">
        <v>12.5</v>
      </c>
      <c r="E763" s="28">
        <v>13.380000114440918</v>
      </c>
      <c r="F763" s="28">
        <v>12.25</v>
      </c>
      <c r="G763" s="24">
        <v>13.199999809265137</v>
      </c>
      <c r="H763" s="13">
        <v>12.649999618530273</v>
      </c>
      <c r="I763" s="14">
        <v>13.850000381469727</v>
      </c>
      <c r="J763" s="14">
        <v>12.449999809265137</v>
      </c>
      <c r="K763" s="24">
        <v>13.569999694824219</v>
      </c>
      <c r="L763">
        <f t="shared" si="36"/>
        <v>0</v>
      </c>
      <c r="M763">
        <f>IF(AND(B763&gt;Summary!$E$17,B763&lt;Summary!$E$18),1,0)</f>
        <v>0</v>
      </c>
      <c r="N763">
        <f>IF(M763=1,oneday(G762,G763,K763,L763,Summary!$E$13/2,Data!N762,Data!O762,Summary!$E$15,Summary!$E$14,Summary!$E$16,1),0)</f>
        <v>0</v>
      </c>
      <c r="O763" s="31">
        <f>IF(M763=1,oneday(G762,G763,K763,L763,Summary!$E$13/2,Data!N762,Data!O762,Summary!$E$15,Summary!$E$14,Summary!$E$16,2),0)</f>
        <v>0</v>
      </c>
      <c r="P763" s="31">
        <f t="shared" si="35"/>
        <v>0</v>
      </c>
      <c r="Q763" s="31">
        <f>IF(M763=1,oneday(G762,G763,K763,L763,Summary!$E$13/2,Data!N762,Data!O762,Summary!$E$15,Summary!$E$14,Summary!$E$16,3),0)</f>
        <v>0</v>
      </c>
    </row>
    <row r="764" spans="1:17" x14ac:dyDescent="0.25">
      <c r="A764" s="32">
        <f>VLOOKUP(B764,'Expiration Dates'!$C$40:$J$272,8)</f>
        <v>31490</v>
      </c>
      <c r="B764" s="1">
        <v>31489</v>
      </c>
      <c r="C764">
        <f t="shared" si="34"/>
        <v>764</v>
      </c>
      <c r="D764" s="27">
        <v>13.75</v>
      </c>
      <c r="E764" s="28">
        <v>14.180000305175781</v>
      </c>
      <c r="F764" s="28">
        <v>13.199999809265137</v>
      </c>
      <c r="G764" s="24">
        <v>13.729999542236328</v>
      </c>
      <c r="H764" s="13">
        <v>14.199999809265137</v>
      </c>
      <c r="I764" s="14">
        <v>14.5</v>
      </c>
      <c r="J764" s="14">
        <v>13.439999580383301</v>
      </c>
      <c r="K764" s="24">
        <v>14.029999732971191</v>
      </c>
      <c r="L764">
        <f t="shared" si="36"/>
        <v>0</v>
      </c>
      <c r="M764">
        <f>IF(AND(B764&gt;Summary!$E$17,B764&lt;Summary!$E$18),1,0)</f>
        <v>0</v>
      </c>
      <c r="N764">
        <f>IF(M764=1,oneday(G763,G764,K764,L764,Summary!$E$13/2,Data!N763,Data!O763,Summary!$E$15,Summary!$E$14,Summary!$E$16,1),0)</f>
        <v>0</v>
      </c>
      <c r="O764" s="31">
        <f>IF(M764=1,oneday(G763,G764,K764,L764,Summary!$E$13/2,Data!N763,Data!O763,Summary!$E$15,Summary!$E$14,Summary!$E$16,2),0)</f>
        <v>0</v>
      </c>
      <c r="P764" s="31">
        <f t="shared" si="35"/>
        <v>0</v>
      </c>
      <c r="Q764" s="31">
        <f>IF(M764=1,oneday(G763,G764,K764,L764,Summary!$E$13/2,Data!N763,Data!O763,Summary!$E$15,Summary!$E$14,Summary!$E$16,3),0)</f>
        <v>0</v>
      </c>
    </row>
    <row r="765" spans="1:17" x14ac:dyDescent="0.25">
      <c r="A765" s="32">
        <f>VLOOKUP(B765,'Expiration Dates'!$C$40:$J$272,8)</f>
        <v>31490</v>
      </c>
      <c r="B765" s="1">
        <v>31490</v>
      </c>
      <c r="C765">
        <f t="shared" si="34"/>
        <v>765</v>
      </c>
      <c r="D765" s="27">
        <v>14</v>
      </c>
      <c r="E765" s="28">
        <v>14.140000343322754</v>
      </c>
      <c r="F765" s="28">
        <v>13.149999618530273</v>
      </c>
      <c r="G765" s="24">
        <v>13.279999732971191</v>
      </c>
      <c r="H765" s="13">
        <v>14.399999618530273</v>
      </c>
      <c r="I765" s="14">
        <v>14.489999771118164</v>
      </c>
      <c r="J765" s="14">
        <v>13.5</v>
      </c>
      <c r="K765" s="24">
        <v>13.710000038146973</v>
      </c>
      <c r="L765">
        <f t="shared" si="36"/>
        <v>1</v>
      </c>
      <c r="M765">
        <f>IF(AND(B765&gt;Summary!$E$17,B765&lt;Summary!$E$18),1,0)</f>
        <v>0</v>
      </c>
      <c r="N765">
        <f>IF(M765=1,oneday(G764,G765,K765,L765,Summary!$E$13/2,Data!N764,Data!O764,Summary!$E$15,Summary!$E$14,Summary!$E$16,1),0)</f>
        <v>0</v>
      </c>
      <c r="O765" s="31">
        <f>IF(M765=1,oneday(G764,G765,K765,L765,Summary!$E$13/2,Data!N764,Data!O764,Summary!$E$15,Summary!$E$14,Summary!$E$16,2),0)</f>
        <v>0</v>
      </c>
      <c r="P765" s="31">
        <f t="shared" si="35"/>
        <v>0</v>
      </c>
      <c r="Q765" s="31">
        <f>IF(M765=1,oneday(G764,G765,K765,L765,Summary!$E$13/2,Data!N764,Data!O764,Summary!$E$15,Summary!$E$14,Summary!$E$16,3),0)</f>
        <v>0</v>
      </c>
    </row>
    <row r="766" spans="1:17" x14ac:dyDescent="0.25">
      <c r="A766" s="32">
        <f>VLOOKUP(B766,'Expiration Dates'!$C$40:$J$272,8)</f>
        <v>31490</v>
      </c>
      <c r="B766" s="1">
        <v>31491</v>
      </c>
      <c r="C766">
        <f t="shared" si="34"/>
        <v>766</v>
      </c>
      <c r="D766" s="27">
        <v>13.149999618530273</v>
      </c>
      <c r="E766" s="28">
        <v>13.399999618530273</v>
      </c>
      <c r="F766" s="28">
        <v>12.600000381469727</v>
      </c>
      <c r="G766" s="24">
        <v>12.779999732971191</v>
      </c>
      <c r="H766" s="13">
        <v>13.5</v>
      </c>
      <c r="I766" s="14">
        <v>13.800000190734863</v>
      </c>
      <c r="J766" s="14">
        <v>12.970000267028809</v>
      </c>
      <c r="K766" s="24">
        <v>13.020000457763672</v>
      </c>
      <c r="L766">
        <f t="shared" si="36"/>
        <v>0</v>
      </c>
      <c r="M766">
        <f>IF(AND(B766&gt;Summary!$E$17,B766&lt;Summary!$E$18),1,0)</f>
        <v>0</v>
      </c>
      <c r="N766">
        <f>IF(M766=1,oneday(G765,G766,K766,L766,Summary!$E$13/2,Data!N765,Data!O765,Summary!$E$15,Summary!$E$14,Summary!$E$16,1),0)</f>
        <v>0</v>
      </c>
      <c r="O766" s="31">
        <f>IF(M766=1,oneday(G765,G766,K766,L766,Summary!$E$13/2,Data!N765,Data!O765,Summary!$E$15,Summary!$E$14,Summary!$E$16,2),0)</f>
        <v>0</v>
      </c>
      <c r="P766" s="31">
        <f t="shared" si="35"/>
        <v>0</v>
      </c>
      <c r="Q766" s="31">
        <f>IF(M766=1,oneday(G765,G766,K766,L766,Summary!$E$13/2,Data!N765,Data!O765,Summary!$E$15,Summary!$E$14,Summary!$E$16,3),0)</f>
        <v>0</v>
      </c>
    </row>
    <row r="767" spans="1:17" x14ac:dyDescent="0.25">
      <c r="A767" s="32">
        <f>VLOOKUP(B767,'Expiration Dates'!$C$40:$J$272,8)</f>
        <v>31490</v>
      </c>
      <c r="B767" s="1">
        <v>31492</v>
      </c>
      <c r="C767">
        <f t="shared" si="34"/>
        <v>767</v>
      </c>
      <c r="D767" s="27">
        <v>12.75</v>
      </c>
      <c r="E767" s="28">
        <v>14.050000190734863</v>
      </c>
      <c r="F767" s="28">
        <v>12.600000381469727</v>
      </c>
      <c r="G767" s="24">
        <v>13.939999580383301</v>
      </c>
      <c r="H767" s="13">
        <v>13</v>
      </c>
      <c r="I767" s="14">
        <v>14.239999771118164</v>
      </c>
      <c r="J767" s="14">
        <v>12.850000381469727</v>
      </c>
      <c r="K767" s="24">
        <v>14.170000076293945</v>
      </c>
      <c r="L767">
        <f t="shared" si="36"/>
        <v>0</v>
      </c>
      <c r="M767">
        <f>IF(AND(B767&gt;Summary!$E$17,B767&lt;Summary!$E$18),1,0)</f>
        <v>0</v>
      </c>
      <c r="N767">
        <f>IF(M767=1,oneday(G766,G767,K767,L767,Summary!$E$13/2,Data!N766,Data!O766,Summary!$E$15,Summary!$E$14,Summary!$E$16,1),0)</f>
        <v>0</v>
      </c>
      <c r="O767" s="31">
        <f>IF(M767=1,oneday(G766,G767,K767,L767,Summary!$E$13/2,Data!N766,Data!O766,Summary!$E$15,Summary!$E$14,Summary!$E$16,2),0)</f>
        <v>0</v>
      </c>
      <c r="P767" s="31">
        <f t="shared" si="35"/>
        <v>0</v>
      </c>
      <c r="Q767" s="31">
        <f>IF(M767=1,oneday(G766,G767,K767,L767,Summary!$E$13/2,Data!N766,Data!O766,Summary!$E$15,Summary!$E$14,Summary!$E$16,3),0)</f>
        <v>0</v>
      </c>
    </row>
    <row r="768" spans="1:17" x14ac:dyDescent="0.25">
      <c r="A768" s="32">
        <f>VLOOKUP(B768,'Expiration Dates'!$C$40:$J$272,8)</f>
        <v>31490</v>
      </c>
      <c r="B768" s="1">
        <v>31495</v>
      </c>
      <c r="C768">
        <f t="shared" si="34"/>
        <v>768</v>
      </c>
      <c r="D768" s="27">
        <v>12.25</v>
      </c>
      <c r="E768" s="28">
        <v>12.470000267028809</v>
      </c>
      <c r="F768" s="28">
        <v>11</v>
      </c>
      <c r="G768" s="24">
        <v>12.130000114440918</v>
      </c>
      <c r="H768" s="13">
        <v>13.170000076293945</v>
      </c>
      <c r="I768" s="14">
        <v>13.170000076293945</v>
      </c>
      <c r="J768" s="14">
        <v>13.170000076293945</v>
      </c>
      <c r="K768" s="24">
        <v>13.170000076293945</v>
      </c>
      <c r="L768">
        <f t="shared" si="36"/>
        <v>0</v>
      </c>
      <c r="M768">
        <f>IF(AND(B768&gt;Summary!$E$17,B768&lt;Summary!$E$18),1,0)</f>
        <v>0</v>
      </c>
      <c r="N768">
        <f>IF(M768=1,oneday(G767,G768,K768,L768,Summary!$E$13/2,Data!N767,Data!O767,Summary!$E$15,Summary!$E$14,Summary!$E$16,1),0)</f>
        <v>0</v>
      </c>
      <c r="O768" s="31">
        <f>IF(M768=1,oneday(G767,G768,K768,L768,Summary!$E$13/2,Data!N767,Data!O767,Summary!$E$15,Summary!$E$14,Summary!$E$16,2),0)</f>
        <v>0</v>
      </c>
      <c r="P768" s="31">
        <f t="shared" si="35"/>
        <v>0</v>
      </c>
      <c r="Q768" s="31">
        <f>IF(M768=1,oneday(G767,G768,K768,L768,Summary!$E$13/2,Data!N767,Data!O767,Summary!$E$15,Summary!$E$14,Summary!$E$16,3),0)</f>
        <v>0</v>
      </c>
    </row>
    <row r="769" spans="1:17" x14ac:dyDescent="0.25">
      <c r="A769" s="32">
        <f>VLOOKUP(B769,'Expiration Dates'!$C$40:$J$272,8)</f>
        <v>31490</v>
      </c>
      <c r="B769" s="1">
        <v>31496</v>
      </c>
      <c r="C769">
        <f t="shared" si="34"/>
        <v>769</v>
      </c>
      <c r="D769" s="27">
        <v>12</v>
      </c>
      <c r="E769" s="28">
        <v>12.470000267028809</v>
      </c>
      <c r="F769" s="28">
        <v>11.949999809265137</v>
      </c>
      <c r="G769" s="24">
        <v>12.25</v>
      </c>
      <c r="H769" s="13">
        <v>12.5</v>
      </c>
      <c r="I769" s="14">
        <v>12.850000381469727</v>
      </c>
      <c r="J769" s="14">
        <v>12.350000381469727</v>
      </c>
      <c r="K769" s="24">
        <v>12.619999885559082</v>
      </c>
      <c r="L769">
        <f t="shared" si="36"/>
        <v>0</v>
      </c>
      <c r="M769">
        <f>IF(AND(B769&gt;Summary!$E$17,B769&lt;Summary!$E$18),1,0)</f>
        <v>0</v>
      </c>
      <c r="N769">
        <f>IF(M769=1,oneday(G768,G769,K769,L769,Summary!$E$13/2,Data!N768,Data!O768,Summary!$E$15,Summary!$E$14,Summary!$E$16,1),0)</f>
        <v>0</v>
      </c>
      <c r="O769" s="31">
        <f>IF(M769=1,oneday(G768,G769,K769,L769,Summary!$E$13/2,Data!N768,Data!O768,Summary!$E$15,Summary!$E$14,Summary!$E$16,2),0)</f>
        <v>0</v>
      </c>
      <c r="P769" s="31">
        <f t="shared" si="35"/>
        <v>0</v>
      </c>
      <c r="Q769" s="31">
        <f>IF(M769=1,oneday(G768,G769,K769,L769,Summary!$E$13/2,Data!N768,Data!O768,Summary!$E$15,Summary!$E$14,Summary!$E$16,3),0)</f>
        <v>0</v>
      </c>
    </row>
    <row r="770" spans="1:17" x14ac:dyDescent="0.25">
      <c r="A770" s="32">
        <f>VLOOKUP(B770,'Expiration Dates'!$C$40:$J$272,8)</f>
        <v>31490</v>
      </c>
      <c r="B770" s="1">
        <v>31497</v>
      </c>
      <c r="C770">
        <f t="shared" si="34"/>
        <v>770</v>
      </c>
      <c r="D770" s="27">
        <v>12.149999618530273</v>
      </c>
      <c r="E770" s="28">
        <v>12.350000381469727</v>
      </c>
      <c r="F770" s="28">
        <v>12</v>
      </c>
      <c r="G770" s="24">
        <v>12.020000457763672</v>
      </c>
      <c r="H770" s="13">
        <v>12.520000457763672</v>
      </c>
      <c r="I770" s="14">
        <v>12.649999618530273</v>
      </c>
      <c r="J770" s="14">
        <v>12.149999618530273</v>
      </c>
      <c r="K770" s="24">
        <v>12.189999580383301</v>
      </c>
      <c r="L770">
        <f t="shared" si="36"/>
        <v>0</v>
      </c>
      <c r="M770">
        <f>IF(AND(B770&gt;Summary!$E$17,B770&lt;Summary!$E$18),1,0)</f>
        <v>0</v>
      </c>
      <c r="N770">
        <f>IF(M770=1,oneday(G769,G770,K770,L770,Summary!$E$13/2,Data!N769,Data!O769,Summary!$E$15,Summary!$E$14,Summary!$E$16,1),0)</f>
        <v>0</v>
      </c>
      <c r="O770" s="31">
        <f>IF(M770=1,oneday(G769,G770,K770,L770,Summary!$E$13/2,Data!N769,Data!O769,Summary!$E$15,Summary!$E$14,Summary!$E$16,2),0)</f>
        <v>0</v>
      </c>
      <c r="P770" s="31">
        <f t="shared" si="35"/>
        <v>0</v>
      </c>
      <c r="Q770" s="31">
        <f>IF(M770=1,oneday(G769,G770,K770,L770,Summary!$E$13/2,Data!N769,Data!O769,Summary!$E$15,Summary!$E$14,Summary!$E$16,3),0)</f>
        <v>0</v>
      </c>
    </row>
    <row r="771" spans="1:17" x14ac:dyDescent="0.25">
      <c r="A771" s="32">
        <f>VLOOKUP(B771,'Expiration Dates'!$C$40:$J$272,8)</f>
        <v>31490</v>
      </c>
      <c r="B771" s="1">
        <v>31498</v>
      </c>
      <c r="C771">
        <f t="shared" si="34"/>
        <v>771</v>
      </c>
      <c r="D771" s="27">
        <v>11.800000190734863</v>
      </c>
      <c r="E771" s="28">
        <v>11.899999618530273</v>
      </c>
      <c r="F771" s="28">
        <v>11.350000381469727</v>
      </c>
      <c r="G771" s="24">
        <v>11.439999580383301</v>
      </c>
      <c r="H771" s="13">
        <v>11.949999809265137</v>
      </c>
      <c r="I771" s="14">
        <v>11.989999771118164</v>
      </c>
      <c r="J771" s="14">
        <v>11.5</v>
      </c>
      <c r="K771" s="24">
        <v>11.609999656677246</v>
      </c>
      <c r="L771">
        <f t="shared" si="36"/>
        <v>0</v>
      </c>
      <c r="M771">
        <f>IF(AND(B771&gt;Summary!$E$17,B771&lt;Summary!$E$18),1,0)</f>
        <v>0</v>
      </c>
      <c r="N771">
        <f>IF(M771=1,oneday(G770,G771,K771,L771,Summary!$E$13/2,Data!N770,Data!O770,Summary!$E$15,Summary!$E$14,Summary!$E$16,1),0)</f>
        <v>0</v>
      </c>
      <c r="O771" s="31">
        <f>IF(M771=1,oneday(G770,G771,K771,L771,Summary!$E$13/2,Data!N770,Data!O770,Summary!$E$15,Summary!$E$14,Summary!$E$16,2),0)</f>
        <v>0</v>
      </c>
      <c r="P771" s="31">
        <f t="shared" si="35"/>
        <v>0</v>
      </c>
      <c r="Q771" s="31">
        <f>IF(M771=1,oneday(G770,G771,K771,L771,Summary!$E$13/2,Data!N770,Data!O770,Summary!$E$15,Summary!$E$14,Summary!$E$16,3),0)</f>
        <v>0</v>
      </c>
    </row>
    <row r="772" spans="1:17" x14ac:dyDescent="0.25">
      <c r="A772" s="32">
        <f>VLOOKUP(B772,'Expiration Dates'!$C$40:$J$272,8)</f>
        <v>31490</v>
      </c>
      <c r="B772" s="1">
        <v>31502</v>
      </c>
      <c r="C772">
        <f t="shared" si="34"/>
        <v>772</v>
      </c>
      <c r="D772" s="27">
        <v>11.109999656677246</v>
      </c>
      <c r="E772" s="28">
        <v>11.199999809265137</v>
      </c>
      <c r="F772" s="28">
        <v>10.300000190734863</v>
      </c>
      <c r="G772" s="24">
        <v>10.420000076293945</v>
      </c>
      <c r="H772" s="13">
        <v>11.300000190734863</v>
      </c>
      <c r="I772" s="14">
        <v>11.399999618530273</v>
      </c>
      <c r="J772" s="14">
        <v>10.609999656677246</v>
      </c>
      <c r="K772" s="24">
        <v>10.630000114440918</v>
      </c>
      <c r="L772">
        <f t="shared" si="36"/>
        <v>0</v>
      </c>
      <c r="M772">
        <f>IF(AND(B772&gt;Summary!$E$17,B772&lt;Summary!$E$18),1,0)</f>
        <v>0</v>
      </c>
      <c r="N772">
        <f>IF(M772=1,oneday(G771,G772,K772,L772,Summary!$E$13/2,Data!N771,Data!O771,Summary!$E$15,Summary!$E$14,Summary!$E$16,1),0)</f>
        <v>0</v>
      </c>
      <c r="O772" s="31">
        <f>IF(M772=1,oneday(G771,G772,K772,L772,Summary!$E$13/2,Data!N771,Data!O771,Summary!$E$15,Summary!$E$14,Summary!$E$16,2),0)</f>
        <v>0</v>
      </c>
      <c r="P772" s="31">
        <f t="shared" si="35"/>
        <v>0</v>
      </c>
      <c r="Q772" s="31">
        <f>IF(M772=1,oneday(G771,G772,K772,L772,Summary!$E$13/2,Data!N771,Data!O771,Summary!$E$15,Summary!$E$14,Summary!$E$16,3),0)</f>
        <v>0</v>
      </c>
    </row>
    <row r="773" spans="1:17" x14ac:dyDescent="0.25">
      <c r="A773" s="32">
        <f>VLOOKUP(B773,'Expiration Dates'!$C$40:$J$272,8)</f>
        <v>31524</v>
      </c>
      <c r="B773" s="1">
        <v>31503</v>
      </c>
      <c r="C773">
        <f t="shared" si="34"/>
        <v>773</v>
      </c>
      <c r="D773" s="27">
        <v>10</v>
      </c>
      <c r="E773" s="28">
        <v>11.399999618530273</v>
      </c>
      <c r="F773" s="28">
        <v>9.75</v>
      </c>
      <c r="G773" s="24">
        <v>11.270000457763672</v>
      </c>
      <c r="H773" s="13">
        <v>10.25</v>
      </c>
      <c r="I773" s="14">
        <v>11.630000114440918</v>
      </c>
      <c r="J773" s="14">
        <v>9.9499998092651367</v>
      </c>
      <c r="K773" s="24">
        <v>11.520000457763672</v>
      </c>
      <c r="L773">
        <f t="shared" si="36"/>
        <v>0</v>
      </c>
      <c r="M773">
        <f>IF(AND(B773&gt;Summary!$E$17,B773&lt;Summary!$E$18),1,0)</f>
        <v>0</v>
      </c>
      <c r="N773">
        <f>IF(M773=1,oneday(G772,G773,K773,L773,Summary!$E$13/2,Data!N772,Data!O772,Summary!$E$15,Summary!$E$14,Summary!$E$16,1),0)</f>
        <v>0</v>
      </c>
      <c r="O773" s="31">
        <f>IF(M773=1,oneday(G772,G773,K773,L773,Summary!$E$13/2,Data!N772,Data!O772,Summary!$E$15,Summary!$E$14,Summary!$E$16,2),0)</f>
        <v>0</v>
      </c>
      <c r="P773" s="31">
        <f t="shared" si="35"/>
        <v>0</v>
      </c>
      <c r="Q773" s="31">
        <f>IF(M773=1,oneday(G772,G773,K773,L773,Summary!$E$13/2,Data!N772,Data!O772,Summary!$E$15,Summary!$E$14,Summary!$E$16,3),0)</f>
        <v>0</v>
      </c>
    </row>
    <row r="774" spans="1:17" x14ac:dyDescent="0.25">
      <c r="A774" s="32">
        <f>VLOOKUP(B774,'Expiration Dates'!$C$40:$J$272,8)</f>
        <v>31524</v>
      </c>
      <c r="B774" s="1">
        <v>31504</v>
      </c>
      <c r="C774">
        <f t="shared" si="34"/>
        <v>774</v>
      </c>
      <c r="D774" s="27">
        <v>11.649999618530273</v>
      </c>
      <c r="E774" s="28">
        <v>12.449999809265137</v>
      </c>
      <c r="F774" s="28">
        <v>11.350000381469727</v>
      </c>
      <c r="G774" s="24">
        <v>11.520000457763672</v>
      </c>
      <c r="H774" s="13">
        <v>11.899999618530273</v>
      </c>
      <c r="I774" s="14">
        <v>12.520000457763672</v>
      </c>
      <c r="J774" s="14">
        <v>11.600000381469727</v>
      </c>
      <c r="K774" s="24">
        <v>11.720000267028809</v>
      </c>
      <c r="L774">
        <f t="shared" si="36"/>
        <v>0</v>
      </c>
      <c r="M774">
        <f>IF(AND(B774&gt;Summary!$E$17,B774&lt;Summary!$E$18),1,0)</f>
        <v>0</v>
      </c>
      <c r="N774">
        <f>IF(M774=1,oneday(G773,G774,K774,L774,Summary!$E$13/2,Data!N773,Data!O773,Summary!$E$15,Summary!$E$14,Summary!$E$16,1),0)</f>
        <v>0</v>
      </c>
      <c r="O774" s="31">
        <f>IF(M774=1,oneday(G773,G774,K774,L774,Summary!$E$13/2,Data!N773,Data!O773,Summary!$E$15,Summary!$E$14,Summary!$E$16,2),0)</f>
        <v>0</v>
      </c>
      <c r="P774" s="31">
        <f t="shared" si="35"/>
        <v>0</v>
      </c>
      <c r="Q774" s="31">
        <f>IF(M774=1,oneday(G773,G774,K774,L774,Summary!$E$13/2,Data!N773,Data!O773,Summary!$E$15,Summary!$E$14,Summary!$E$16,3),0)</f>
        <v>0</v>
      </c>
    </row>
    <row r="775" spans="1:17" x14ac:dyDescent="0.25">
      <c r="A775" s="32">
        <f>VLOOKUP(B775,'Expiration Dates'!$C$40:$J$272,8)</f>
        <v>31524</v>
      </c>
      <c r="B775" s="1">
        <v>31505</v>
      </c>
      <c r="C775">
        <f t="shared" si="34"/>
        <v>775</v>
      </c>
      <c r="D775" s="27">
        <v>11.100000381469727</v>
      </c>
      <c r="E775" s="28">
        <v>11.880000114440918</v>
      </c>
      <c r="F775" s="28">
        <v>10.899999618530273</v>
      </c>
      <c r="G775" s="24">
        <v>11.75</v>
      </c>
      <c r="H775" s="13">
        <v>11.350000381469727</v>
      </c>
      <c r="I775" s="14">
        <v>12.100000381469727</v>
      </c>
      <c r="J775" s="14">
        <v>11.149999618530273</v>
      </c>
      <c r="K775" s="24">
        <v>12</v>
      </c>
      <c r="L775">
        <f t="shared" si="36"/>
        <v>0</v>
      </c>
      <c r="M775">
        <f>IF(AND(B775&gt;Summary!$E$17,B775&lt;Summary!$E$18),1,0)</f>
        <v>0</v>
      </c>
      <c r="N775">
        <f>IF(M775=1,oneday(G774,G775,K775,L775,Summary!$E$13/2,Data!N774,Data!O774,Summary!$E$15,Summary!$E$14,Summary!$E$16,1),0)</f>
        <v>0</v>
      </c>
      <c r="O775" s="31">
        <f>IF(M775=1,oneday(G774,G775,K775,L775,Summary!$E$13/2,Data!N774,Data!O774,Summary!$E$15,Summary!$E$14,Summary!$E$16,2),0)</f>
        <v>0</v>
      </c>
      <c r="P775" s="31">
        <f t="shared" si="35"/>
        <v>0</v>
      </c>
      <c r="Q775" s="31">
        <f>IF(M775=1,oneday(G774,G775,K775,L775,Summary!$E$13/2,Data!N774,Data!O774,Summary!$E$15,Summary!$E$14,Summary!$E$16,3),0)</f>
        <v>0</v>
      </c>
    </row>
    <row r="776" spans="1:17" x14ac:dyDescent="0.25">
      <c r="A776" s="32">
        <f>VLOOKUP(B776,'Expiration Dates'!$C$40:$J$272,8)</f>
        <v>31524</v>
      </c>
      <c r="B776" s="1">
        <v>31506</v>
      </c>
      <c r="C776">
        <f t="shared" si="34"/>
        <v>776</v>
      </c>
      <c r="D776" s="27">
        <v>12.149999618530273</v>
      </c>
      <c r="E776" s="28">
        <v>12.800000190734863</v>
      </c>
      <c r="F776" s="28">
        <v>12.050000190734863</v>
      </c>
      <c r="G776" s="24">
        <v>12.739999771118164</v>
      </c>
      <c r="H776" s="13">
        <v>12.399999618530273</v>
      </c>
      <c r="I776" s="14">
        <v>12.899999618530273</v>
      </c>
      <c r="J776" s="14">
        <v>12.300000190734863</v>
      </c>
      <c r="K776" s="24">
        <v>12.869999885559082</v>
      </c>
      <c r="L776">
        <f t="shared" si="36"/>
        <v>0</v>
      </c>
      <c r="M776">
        <f>IF(AND(B776&gt;Summary!$E$17,B776&lt;Summary!$E$18),1,0)</f>
        <v>0</v>
      </c>
      <c r="N776">
        <f>IF(M776=1,oneday(G775,G776,K776,L776,Summary!$E$13/2,Data!N775,Data!O775,Summary!$E$15,Summary!$E$14,Summary!$E$16,1),0)</f>
        <v>0</v>
      </c>
      <c r="O776" s="31">
        <f>IF(M776=1,oneday(G775,G776,K776,L776,Summary!$E$13/2,Data!N775,Data!O775,Summary!$E$15,Summary!$E$14,Summary!$E$16,2),0)</f>
        <v>0</v>
      </c>
      <c r="P776" s="31">
        <f t="shared" si="35"/>
        <v>0</v>
      </c>
      <c r="Q776" s="31">
        <f>IF(M776=1,oneday(G775,G776,K776,L776,Summary!$E$13/2,Data!N775,Data!O775,Summary!$E$15,Summary!$E$14,Summary!$E$16,3),0)</f>
        <v>0</v>
      </c>
    </row>
    <row r="777" spans="1:17" x14ac:dyDescent="0.25">
      <c r="A777" s="32">
        <f>VLOOKUP(B777,'Expiration Dates'!$C$40:$J$272,8)</f>
        <v>31524</v>
      </c>
      <c r="B777" s="1">
        <v>31509</v>
      </c>
      <c r="C777">
        <f t="shared" si="34"/>
        <v>777</v>
      </c>
      <c r="D777" s="27">
        <v>13.5</v>
      </c>
      <c r="E777" s="28">
        <v>14.399999618530273</v>
      </c>
      <c r="F777" s="28">
        <v>13.199999809265137</v>
      </c>
      <c r="G777" s="24">
        <v>14.329999923706055</v>
      </c>
      <c r="H777" s="13">
        <v>13.699999809265137</v>
      </c>
      <c r="I777" s="14">
        <v>13.869999885559082</v>
      </c>
      <c r="J777" s="14">
        <v>13.220000267028809</v>
      </c>
      <c r="K777" s="24">
        <v>13.869999885559082</v>
      </c>
      <c r="L777">
        <f t="shared" si="36"/>
        <v>0</v>
      </c>
      <c r="M777">
        <f>IF(AND(B777&gt;Summary!$E$17,B777&lt;Summary!$E$18),1,0)</f>
        <v>0</v>
      </c>
      <c r="N777">
        <f>IF(M777=1,oneday(G776,G777,K777,L777,Summary!$E$13/2,Data!N776,Data!O776,Summary!$E$15,Summary!$E$14,Summary!$E$16,1),0)</f>
        <v>0</v>
      </c>
      <c r="O777" s="31">
        <f>IF(M777=1,oneday(G776,G777,K777,L777,Summary!$E$13/2,Data!N776,Data!O776,Summary!$E$15,Summary!$E$14,Summary!$E$16,2),0)</f>
        <v>0</v>
      </c>
      <c r="P777" s="31">
        <f t="shared" si="35"/>
        <v>0</v>
      </c>
      <c r="Q777" s="31">
        <f>IF(M777=1,oneday(G776,G777,K777,L777,Summary!$E$13/2,Data!N776,Data!O776,Summary!$E$15,Summary!$E$14,Summary!$E$16,3),0)</f>
        <v>0</v>
      </c>
    </row>
    <row r="778" spans="1:17" x14ac:dyDescent="0.25">
      <c r="A778" s="32">
        <f>VLOOKUP(B778,'Expiration Dates'!$C$40:$J$272,8)</f>
        <v>31524</v>
      </c>
      <c r="B778" s="1">
        <v>31510</v>
      </c>
      <c r="C778">
        <f t="shared" si="34"/>
        <v>778</v>
      </c>
      <c r="D778" s="27">
        <v>13.800000190734863</v>
      </c>
      <c r="E778" s="28">
        <v>13.850000381469727</v>
      </c>
      <c r="F778" s="28">
        <v>12.399999618530273</v>
      </c>
      <c r="G778" s="24">
        <v>12.470000267028809</v>
      </c>
      <c r="H778" s="13">
        <v>13.699999809265137</v>
      </c>
      <c r="I778" s="14">
        <v>13.729999542236328</v>
      </c>
      <c r="J778" s="14">
        <v>12.420000076293945</v>
      </c>
      <c r="K778" s="24">
        <v>12.489999771118164</v>
      </c>
      <c r="L778">
        <f t="shared" si="36"/>
        <v>0</v>
      </c>
      <c r="M778">
        <f>IF(AND(B778&gt;Summary!$E$17,B778&lt;Summary!$E$18),1,0)</f>
        <v>0</v>
      </c>
      <c r="N778">
        <f>IF(M778=1,oneday(G777,G778,K778,L778,Summary!$E$13/2,Data!N777,Data!O777,Summary!$E$15,Summary!$E$14,Summary!$E$16,1),0)</f>
        <v>0</v>
      </c>
      <c r="O778" s="31">
        <f>IF(M778=1,oneday(G777,G778,K778,L778,Summary!$E$13/2,Data!N777,Data!O777,Summary!$E$15,Summary!$E$14,Summary!$E$16,2),0)</f>
        <v>0</v>
      </c>
      <c r="P778" s="31">
        <f t="shared" si="35"/>
        <v>0</v>
      </c>
      <c r="Q778" s="31">
        <f>IF(M778=1,oneday(G777,G778,K778,L778,Summary!$E$13/2,Data!N777,Data!O777,Summary!$E$15,Summary!$E$14,Summary!$E$16,3),0)</f>
        <v>0</v>
      </c>
    </row>
    <row r="779" spans="1:17" x14ac:dyDescent="0.25">
      <c r="A779" s="32">
        <f>VLOOKUP(B779,'Expiration Dates'!$C$40:$J$272,8)</f>
        <v>31524</v>
      </c>
      <c r="B779" s="1">
        <v>31511</v>
      </c>
      <c r="C779">
        <f t="shared" si="34"/>
        <v>779</v>
      </c>
      <c r="D779" s="27">
        <v>12.300000190734863</v>
      </c>
      <c r="E779" s="28">
        <v>13.399999618530273</v>
      </c>
      <c r="F779" s="28">
        <v>12.199999809265137</v>
      </c>
      <c r="G779" s="24">
        <v>13</v>
      </c>
      <c r="H779" s="13">
        <v>12.25</v>
      </c>
      <c r="I779" s="14">
        <v>13.380000114440918</v>
      </c>
      <c r="J779" s="14">
        <v>12.199999809265137</v>
      </c>
      <c r="K779" s="24">
        <v>12.960000038146973</v>
      </c>
      <c r="L779">
        <f t="shared" si="36"/>
        <v>0</v>
      </c>
      <c r="M779">
        <f>IF(AND(B779&gt;Summary!$E$17,B779&lt;Summary!$E$18),1,0)</f>
        <v>0</v>
      </c>
      <c r="N779">
        <f>IF(M779=1,oneday(G778,G779,K779,L779,Summary!$E$13/2,Data!N778,Data!O778,Summary!$E$15,Summary!$E$14,Summary!$E$16,1),0)</f>
        <v>0</v>
      </c>
      <c r="O779" s="31">
        <f>IF(M779=1,oneday(G778,G779,K779,L779,Summary!$E$13/2,Data!N778,Data!O778,Summary!$E$15,Summary!$E$14,Summary!$E$16,2),0)</f>
        <v>0</v>
      </c>
      <c r="P779" s="31">
        <f t="shared" si="35"/>
        <v>0</v>
      </c>
      <c r="Q779" s="31">
        <f>IF(M779=1,oneday(G778,G779,K779,L779,Summary!$E$13/2,Data!N778,Data!O778,Summary!$E$15,Summary!$E$14,Summary!$E$16,3),0)</f>
        <v>0</v>
      </c>
    </row>
    <row r="780" spans="1:17" x14ac:dyDescent="0.25">
      <c r="A780" s="32">
        <f>VLOOKUP(B780,'Expiration Dates'!$C$40:$J$272,8)</f>
        <v>31524</v>
      </c>
      <c r="B780" s="1">
        <v>31512</v>
      </c>
      <c r="C780">
        <f t="shared" si="34"/>
        <v>780</v>
      </c>
      <c r="D780" s="27">
        <v>13.350000381469727</v>
      </c>
      <c r="E780" s="28">
        <v>13.699999809265137</v>
      </c>
      <c r="F780" s="28">
        <v>13.350000381469727</v>
      </c>
      <c r="G780" s="24">
        <v>13.479999542236328</v>
      </c>
      <c r="H780" s="13">
        <v>13.350000381469727</v>
      </c>
      <c r="I780" s="14">
        <v>13.630000114440918</v>
      </c>
      <c r="J780" s="14">
        <v>13.199999809265137</v>
      </c>
      <c r="K780" s="24">
        <v>13.310000419616699</v>
      </c>
      <c r="L780">
        <f t="shared" si="36"/>
        <v>0</v>
      </c>
      <c r="M780">
        <f>IF(AND(B780&gt;Summary!$E$17,B780&lt;Summary!$E$18),1,0)</f>
        <v>0</v>
      </c>
      <c r="N780">
        <f>IF(M780=1,oneday(G779,G780,K780,L780,Summary!$E$13/2,Data!N779,Data!O779,Summary!$E$15,Summary!$E$14,Summary!$E$16,1),0)</f>
        <v>0</v>
      </c>
      <c r="O780" s="31">
        <f>IF(M780=1,oneday(G779,G780,K780,L780,Summary!$E$13/2,Data!N779,Data!O779,Summary!$E$15,Summary!$E$14,Summary!$E$16,2),0)</f>
        <v>0</v>
      </c>
      <c r="P780" s="31">
        <f t="shared" si="35"/>
        <v>0</v>
      </c>
      <c r="Q780" s="31">
        <f>IF(M780=1,oneday(G779,G780,K780,L780,Summary!$E$13/2,Data!N779,Data!O779,Summary!$E$15,Summary!$E$14,Summary!$E$16,3),0)</f>
        <v>0</v>
      </c>
    </row>
    <row r="781" spans="1:17" x14ac:dyDescent="0.25">
      <c r="A781" s="32">
        <f>VLOOKUP(B781,'Expiration Dates'!$C$40:$J$272,8)</f>
        <v>31524</v>
      </c>
      <c r="B781" s="1">
        <v>31513</v>
      </c>
      <c r="C781">
        <f t="shared" si="34"/>
        <v>781</v>
      </c>
      <c r="D781" s="27">
        <v>13.5</v>
      </c>
      <c r="E781" s="28">
        <v>14.149999618530273</v>
      </c>
      <c r="F781" s="28">
        <v>13.399999618530273</v>
      </c>
      <c r="G781" s="24">
        <v>13.609999656677246</v>
      </c>
      <c r="H781" s="13">
        <v>13.5</v>
      </c>
      <c r="I781" s="14">
        <v>14</v>
      </c>
      <c r="J781" s="14">
        <v>13.260000228881836</v>
      </c>
      <c r="K781" s="24">
        <v>13.460000038146973</v>
      </c>
      <c r="L781">
        <f t="shared" si="36"/>
        <v>0</v>
      </c>
      <c r="M781">
        <f>IF(AND(B781&gt;Summary!$E$17,B781&lt;Summary!$E$18),1,0)</f>
        <v>0</v>
      </c>
      <c r="N781">
        <f>IF(M781=1,oneday(G780,G781,K781,L781,Summary!$E$13/2,Data!N780,Data!O780,Summary!$E$15,Summary!$E$14,Summary!$E$16,1),0)</f>
        <v>0</v>
      </c>
      <c r="O781" s="31">
        <f>IF(M781=1,oneday(G780,G781,K781,L781,Summary!$E$13/2,Data!N780,Data!O780,Summary!$E$15,Summary!$E$14,Summary!$E$16,2),0)</f>
        <v>0</v>
      </c>
      <c r="P781" s="31">
        <f t="shared" si="35"/>
        <v>0</v>
      </c>
      <c r="Q781" s="31">
        <f>IF(M781=1,oneday(G780,G781,K781,L781,Summary!$E$13/2,Data!N780,Data!O780,Summary!$E$15,Summary!$E$14,Summary!$E$16,3),0)</f>
        <v>0</v>
      </c>
    </row>
    <row r="782" spans="1:17" x14ac:dyDescent="0.25">
      <c r="A782" s="32">
        <f>VLOOKUP(B782,'Expiration Dates'!$C$40:$J$272,8)</f>
        <v>31524</v>
      </c>
      <c r="B782" s="1">
        <v>31516</v>
      </c>
      <c r="C782">
        <f t="shared" si="34"/>
        <v>782</v>
      </c>
      <c r="D782" s="27">
        <v>13.399999618530273</v>
      </c>
      <c r="E782" s="28">
        <v>13.800000190734863</v>
      </c>
      <c r="F782" s="28">
        <v>12.949999809265137</v>
      </c>
      <c r="G782" s="24">
        <v>12.970000267028809</v>
      </c>
      <c r="H782" s="13">
        <v>13.199999809265137</v>
      </c>
      <c r="I782" s="14">
        <v>13.600000381469727</v>
      </c>
      <c r="J782" s="14">
        <v>12.75</v>
      </c>
      <c r="K782" s="24">
        <v>12.800000190734863</v>
      </c>
      <c r="L782">
        <f t="shared" si="36"/>
        <v>0</v>
      </c>
      <c r="M782">
        <f>IF(AND(B782&gt;Summary!$E$17,B782&lt;Summary!$E$18),1,0)</f>
        <v>0</v>
      </c>
      <c r="N782">
        <f>IF(M782=1,oneday(G781,G782,K782,L782,Summary!$E$13/2,Data!N781,Data!O781,Summary!$E$15,Summary!$E$14,Summary!$E$16,1),0)</f>
        <v>0</v>
      </c>
      <c r="O782" s="31">
        <f>IF(M782=1,oneday(G781,G782,K782,L782,Summary!$E$13/2,Data!N781,Data!O781,Summary!$E$15,Summary!$E$14,Summary!$E$16,2),0)</f>
        <v>0</v>
      </c>
      <c r="P782" s="31">
        <f t="shared" si="35"/>
        <v>0</v>
      </c>
      <c r="Q782" s="31">
        <f>IF(M782=1,oneday(G781,G782,K782,L782,Summary!$E$13/2,Data!N781,Data!O781,Summary!$E$15,Summary!$E$14,Summary!$E$16,3),0)</f>
        <v>0</v>
      </c>
    </row>
    <row r="783" spans="1:17" x14ac:dyDescent="0.25">
      <c r="A783" s="32">
        <f>VLOOKUP(B783,'Expiration Dates'!$C$40:$J$272,8)</f>
        <v>31524</v>
      </c>
      <c r="B783" s="1">
        <v>31517</v>
      </c>
      <c r="C783">
        <f t="shared" ref="C783:C846" si="37">ROW(B783)</f>
        <v>783</v>
      </c>
      <c r="D783" s="27">
        <v>13</v>
      </c>
      <c r="E783" s="28">
        <v>13.25</v>
      </c>
      <c r="F783" s="28">
        <v>12.649999618530273</v>
      </c>
      <c r="G783" s="24">
        <v>12.699999809265137</v>
      </c>
      <c r="H783" s="13">
        <v>13</v>
      </c>
      <c r="I783" s="14">
        <v>13.149999618530273</v>
      </c>
      <c r="J783" s="14">
        <v>12.399999618530273</v>
      </c>
      <c r="K783" s="24">
        <v>12.520000457763672</v>
      </c>
      <c r="L783">
        <f t="shared" si="36"/>
        <v>0</v>
      </c>
      <c r="M783">
        <f>IF(AND(B783&gt;Summary!$E$17,B783&lt;Summary!$E$18),1,0)</f>
        <v>0</v>
      </c>
      <c r="N783">
        <f>IF(M783=1,oneday(G782,G783,K783,L783,Summary!$E$13/2,Data!N782,Data!O782,Summary!$E$15,Summary!$E$14,Summary!$E$16,1),0)</f>
        <v>0</v>
      </c>
      <c r="O783" s="31">
        <f>IF(M783=1,oneday(G782,G783,K783,L783,Summary!$E$13/2,Data!N782,Data!O782,Summary!$E$15,Summary!$E$14,Summary!$E$16,2),0)</f>
        <v>0</v>
      </c>
      <c r="P783" s="31">
        <f t="shared" si="35"/>
        <v>0</v>
      </c>
      <c r="Q783" s="31">
        <f>IF(M783=1,oneday(G782,G783,K783,L783,Summary!$E$13/2,Data!N782,Data!O782,Summary!$E$15,Summary!$E$14,Summary!$E$16,3),0)</f>
        <v>0</v>
      </c>
    </row>
    <row r="784" spans="1:17" x14ac:dyDescent="0.25">
      <c r="A784" s="32">
        <f>VLOOKUP(B784,'Expiration Dates'!$C$40:$J$272,8)</f>
        <v>31524</v>
      </c>
      <c r="B784" s="1">
        <v>31518</v>
      </c>
      <c r="C784">
        <f t="shared" si="37"/>
        <v>784</v>
      </c>
      <c r="D784" s="27">
        <v>11.899999618530273</v>
      </c>
      <c r="E784" s="28">
        <v>12.25</v>
      </c>
      <c r="F784" s="28">
        <v>11.399999618530273</v>
      </c>
      <c r="G784" s="24">
        <v>11.430000305175781</v>
      </c>
      <c r="H784" s="13">
        <v>11.800000190734863</v>
      </c>
      <c r="I784" s="14">
        <v>12.149999618530273</v>
      </c>
      <c r="J784" s="14">
        <v>11.520000457763672</v>
      </c>
      <c r="K784" s="24">
        <v>11.520000457763672</v>
      </c>
      <c r="L784">
        <f t="shared" si="36"/>
        <v>0</v>
      </c>
      <c r="M784">
        <f>IF(AND(B784&gt;Summary!$E$17,B784&lt;Summary!$E$18),1,0)</f>
        <v>0</v>
      </c>
      <c r="N784">
        <f>IF(M784=1,oneday(G783,G784,K784,L784,Summary!$E$13/2,Data!N783,Data!O783,Summary!$E$15,Summary!$E$14,Summary!$E$16,1),0)</f>
        <v>0</v>
      </c>
      <c r="O784" s="31">
        <f>IF(M784=1,oneday(G783,G784,K784,L784,Summary!$E$13/2,Data!N783,Data!O783,Summary!$E$15,Summary!$E$14,Summary!$E$16,2),0)</f>
        <v>0</v>
      </c>
      <c r="P784" s="31">
        <f t="shared" ref="P784:P847" si="38">IF(M784=1,O784-O783,0)</f>
        <v>0</v>
      </c>
      <c r="Q784" s="31">
        <f>IF(M784=1,oneday(G783,G784,K784,L784,Summary!$E$13/2,Data!N783,Data!O783,Summary!$E$15,Summary!$E$14,Summary!$E$16,3),0)</f>
        <v>0</v>
      </c>
    </row>
    <row r="785" spans="1:17" x14ac:dyDescent="0.25">
      <c r="A785" s="32">
        <f>VLOOKUP(B785,'Expiration Dates'!$C$40:$J$272,8)</f>
        <v>31524</v>
      </c>
      <c r="B785" s="1">
        <v>31519</v>
      </c>
      <c r="C785">
        <f t="shared" si="37"/>
        <v>785</v>
      </c>
      <c r="D785" s="27">
        <v>11.300000190734863</v>
      </c>
      <c r="E785" s="28">
        <v>11.899999618530273</v>
      </c>
      <c r="F785" s="28">
        <v>11.25</v>
      </c>
      <c r="G785" s="24">
        <v>11.829999923706055</v>
      </c>
      <c r="H785" s="13">
        <v>11.279999732971191</v>
      </c>
      <c r="I785" s="14">
        <v>11.899999618530273</v>
      </c>
      <c r="J785" s="14">
        <v>11.279999732971191</v>
      </c>
      <c r="K785" s="24">
        <v>11.800000190734863</v>
      </c>
      <c r="L785">
        <f t="shared" si="36"/>
        <v>0</v>
      </c>
      <c r="M785">
        <f>IF(AND(B785&gt;Summary!$E$17,B785&lt;Summary!$E$18),1,0)</f>
        <v>0</v>
      </c>
      <c r="N785">
        <f>IF(M785=1,oneday(G784,G785,K785,L785,Summary!$E$13/2,Data!N784,Data!O784,Summary!$E$15,Summary!$E$14,Summary!$E$16,1),0)</f>
        <v>0</v>
      </c>
      <c r="O785" s="31">
        <f>IF(M785=1,oneday(G784,G785,K785,L785,Summary!$E$13/2,Data!N784,Data!O784,Summary!$E$15,Summary!$E$14,Summary!$E$16,2),0)</f>
        <v>0</v>
      </c>
      <c r="P785" s="31">
        <f t="shared" si="38"/>
        <v>0</v>
      </c>
      <c r="Q785" s="31">
        <f>IF(M785=1,oneday(G784,G785,K785,L785,Summary!$E$13/2,Data!N784,Data!O784,Summary!$E$15,Summary!$E$14,Summary!$E$16,3),0)</f>
        <v>0</v>
      </c>
    </row>
    <row r="786" spans="1:17" x14ac:dyDescent="0.25">
      <c r="A786" s="32">
        <f>VLOOKUP(B786,'Expiration Dates'!$C$40:$J$272,8)</f>
        <v>31524</v>
      </c>
      <c r="B786" s="1">
        <v>31520</v>
      </c>
      <c r="C786">
        <f t="shared" si="37"/>
        <v>786</v>
      </c>
      <c r="D786" s="27">
        <v>11.850000381469727</v>
      </c>
      <c r="E786" s="28">
        <v>12.25</v>
      </c>
      <c r="F786" s="28">
        <v>11.75</v>
      </c>
      <c r="G786" s="24">
        <v>11.920000076293945</v>
      </c>
      <c r="H786" s="13">
        <v>11.850000381469727</v>
      </c>
      <c r="I786" s="14">
        <v>12.149999618530273</v>
      </c>
      <c r="J786" s="14">
        <v>11.600000381469727</v>
      </c>
      <c r="K786" s="24">
        <v>11.869999885559082</v>
      </c>
      <c r="L786">
        <f t="shared" si="36"/>
        <v>0</v>
      </c>
      <c r="M786">
        <f>IF(AND(B786&gt;Summary!$E$17,B786&lt;Summary!$E$18),1,0)</f>
        <v>0</v>
      </c>
      <c r="N786">
        <f>IF(M786=1,oneday(G785,G786,K786,L786,Summary!$E$13/2,Data!N785,Data!O785,Summary!$E$15,Summary!$E$14,Summary!$E$16,1),0)</f>
        <v>0</v>
      </c>
      <c r="O786" s="31">
        <f>IF(M786=1,oneday(G785,G786,K786,L786,Summary!$E$13/2,Data!N785,Data!O785,Summary!$E$15,Summary!$E$14,Summary!$E$16,2),0)</f>
        <v>0</v>
      </c>
      <c r="P786" s="31">
        <f t="shared" si="38"/>
        <v>0</v>
      </c>
      <c r="Q786" s="31">
        <f>IF(M786=1,oneday(G785,G786,K786,L786,Summary!$E$13/2,Data!N785,Data!O785,Summary!$E$15,Summary!$E$14,Summary!$E$16,3),0)</f>
        <v>0</v>
      </c>
    </row>
    <row r="787" spans="1:17" x14ac:dyDescent="0.25">
      <c r="A787" s="32">
        <f>VLOOKUP(B787,'Expiration Dates'!$C$40:$J$272,8)</f>
        <v>31524</v>
      </c>
      <c r="B787" s="1">
        <v>31523</v>
      </c>
      <c r="C787">
        <f t="shared" si="37"/>
        <v>787</v>
      </c>
      <c r="D787" s="27">
        <v>11.699999809265137</v>
      </c>
      <c r="E787" s="28">
        <v>12.619999885559082</v>
      </c>
      <c r="F787" s="28">
        <v>11.699999809265137</v>
      </c>
      <c r="G787" s="24">
        <v>12.569999694824219</v>
      </c>
      <c r="H787" s="13">
        <v>11.699999809265137</v>
      </c>
      <c r="I787" s="14">
        <v>12.300000190734863</v>
      </c>
      <c r="J787" s="14">
        <v>11.699999809265137</v>
      </c>
      <c r="K787" s="24">
        <v>12.260000228881836</v>
      </c>
      <c r="L787">
        <f t="shared" si="36"/>
        <v>0</v>
      </c>
      <c r="M787">
        <f>IF(AND(B787&gt;Summary!$E$17,B787&lt;Summary!$E$18),1,0)</f>
        <v>0</v>
      </c>
      <c r="N787">
        <f>IF(M787=1,oneday(G786,G787,K787,L787,Summary!$E$13/2,Data!N786,Data!O786,Summary!$E$15,Summary!$E$14,Summary!$E$16,1),0)</f>
        <v>0</v>
      </c>
      <c r="O787" s="31">
        <f>IF(M787=1,oneday(G786,G787,K787,L787,Summary!$E$13/2,Data!N786,Data!O786,Summary!$E$15,Summary!$E$14,Summary!$E$16,2),0)</f>
        <v>0</v>
      </c>
      <c r="P787" s="31">
        <f t="shared" si="38"/>
        <v>0</v>
      </c>
      <c r="Q787" s="31">
        <f>IF(M787=1,oneday(G786,G787,K787,L787,Summary!$E$13/2,Data!N786,Data!O786,Summary!$E$15,Summary!$E$14,Summary!$E$16,3),0)</f>
        <v>0</v>
      </c>
    </row>
    <row r="788" spans="1:17" x14ac:dyDescent="0.25">
      <c r="A788" s="32">
        <f>VLOOKUP(B788,'Expiration Dates'!$C$40:$J$272,8)</f>
        <v>31524</v>
      </c>
      <c r="B788" s="1">
        <v>31524</v>
      </c>
      <c r="C788">
        <f t="shared" si="37"/>
        <v>788</v>
      </c>
      <c r="D788" s="27">
        <v>12.75</v>
      </c>
      <c r="E788" s="28">
        <v>13.5</v>
      </c>
      <c r="F788" s="28">
        <v>12.75</v>
      </c>
      <c r="G788" s="24">
        <v>13.199999809265137</v>
      </c>
      <c r="H788" s="13">
        <v>12.5</v>
      </c>
      <c r="I788" s="14">
        <v>12.649999618530273</v>
      </c>
      <c r="J788" s="14">
        <v>12.050000190734863</v>
      </c>
      <c r="K788" s="24">
        <v>12.600000381469727</v>
      </c>
      <c r="L788">
        <f t="shared" si="36"/>
        <v>1</v>
      </c>
      <c r="M788">
        <f>IF(AND(B788&gt;Summary!$E$17,B788&lt;Summary!$E$18),1,0)</f>
        <v>0</v>
      </c>
      <c r="N788">
        <f>IF(M788=1,oneday(G787,G788,K788,L788,Summary!$E$13/2,Data!N787,Data!O787,Summary!$E$15,Summary!$E$14,Summary!$E$16,1),0)</f>
        <v>0</v>
      </c>
      <c r="O788" s="31">
        <f>IF(M788=1,oneday(G787,G788,K788,L788,Summary!$E$13/2,Data!N787,Data!O787,Summary!$E$15,Summary!$E$14,Summary!$E$16,2),0)</f>
        <v>0</v>
      </c>
      <c r="P788" s="31">
        <f t="shared" si="38"/>
        <v>0</v>
      </c>
      <c r="Q788" s="31">
        <f>IF(M788=1,oneday(G787,G788,K788,L788,Summary!$E$13/2,Data!N787,Data!O787,Summary!$E$15,Summary!$E$14,Summary!$E$16,3),0)</f>
        <v>0</v>
      </c>
    </row>
    <row r="789" spans="1:17" x14ac:dyDescent="0.25">
      <c r="A789" s="32">
        <f>VLOOKUP(B789,'Expiration Dates'!$C$40:$J$272,8)</f>
        <v>31524</v>
      </c>
      <c r="B789" s="1">
        <v>31525</v>
      </c>
      <c r="C789">
        <f t="shared" si="37"/>
        <v>789</v>
      </c>
      <c r="D789" s="27">
        <v>12.800000190734863</v>
      </c>
      <c r="E789" s="28">
        <v>13.479999542236328</v>
      </c>
      <c r="F789" s="28">
        <v>12.699999809265137</v>
      </c>
      <c r="G789" s="24">
        <v>13.210000038146973</v>
      </c>
      <c r="H789" s="13">
        <v>12.399999618530273</v>
      </c>
      <c r="I789" s="14">
        <v>13.149999618530273</v>
      </c>
      <c r="J789" s="14">
        <v>12.350000381469727</v>
      </c>
      <c r="K789" s="24">
        <v>12.920000076293945</v>
      </c>
      <c r="L789">
        <f t="shared" si="36"/>
        <v>0</v>
      </c>
      <c r="M789">
        <f>IF(AND(B789&gt;Summary!$E$17,B789&lt;Summary!$E$18),1,0)</f>
        <v>0</v>
      </c>
      <c r="N789">
        <f>IF(M789=1,oneday(G788,G789,K789,L789,Summary!$E$13/2,Data!N788,Data!O788,Summary!$E$15,Summary!$E$14,Summary!$E$16,1),0)</f>
        <v>0</v>
      </c>
      <c r="O789" s="31">
        <f>IF(M789=1,oneday(G788,G789,K789,L789,Summary!$E$13/2,Data!N788,Data!O788,Summary!$E$15,Summary!$E$14,Summary!$E$16,2),0)</f>
        <v>0</v>
      </c>
      <c r="P789" s="31">
        <f t="shared" si="38"/>
        <v>0</v>
      </c>
      <c r="Q789" s="31">
        <f>IF(M789=1,oneday(G788,G789,K789,L789,Summary!$E$13/2,Data!N788,Data!O788,Summary!$E$15,Summary!$E$14,Summary!$E$16,3),0)</f>
        <v>0</v>
      </c>
    </row>
    <row r="790" spans="1:17" x14ac:dyDescent="0.25">
      <c r="A790" s="32">
        <f>VLOOKUP(B790,'Expiration Dates'!$C$40:$J$272,8)</f>
        <v>31524</v>
      </c>
      <c r="B790" s="1">
        <v>31526</v>
      </c>
      <c r="C790">
        <f t="shared" si="37"/>
        <v>790</v>
      </c>
      <c r="D790" s="27">
        <v>13.449999809265137</v>
      </c>
      <c r="E790" s="28">
        <v>13.920000076293945</v>
      </c>
      <c r="F790" s="28">
        <v>12.800000190734863</v>
      </c>
      <c r="G790" s="24">
        <v>12.979999542236328</v>
      </c>
      <c r="H790" s="13">
        <v>13.350000381469727</v>
      </c>
      <c r="I790" s="14">
        <v>13.600000381469727</v>
      </c>
      <c r="J790" s="14">
        <v>12.5</v>
      </c>
      <c r="K790" s="24">
        <v>12.729999542236328</v>
      </c>
      <c r="L790">
        <f t="shared" si="36"/>
        <v>0</v>
      </c>
      <c r="M790">
        <f>IF(AND(B790&gt;Summary!$E$17,B790&lt;Summary!$E$18),1,0)</f>
        <v>0</v>
      </c>
      <c r="N790">
        <f>IF(M790=1,oneday(G789,G790,K790,L790,Summary!$E$13/2,Data!N789,Data!O789,Summary!$E$15,Summary!$E$14,Summary!$E$16,1),0)</f>
        <v>0</v>
      </c>
      <c r="O790" s="31">
        <f>IF(M790=1,oneday(G789,G790,K790,L790,Summary!$E$13/2,Data!N789,Data!O789,Summary!$E$15,Summary!$E$14,Summary!$E$16,2),0)</f>
        <v>0</v>
      </c>
      <c r="P790" s="31">
        <f t="shared" si="38"/>
        <v>0</v>
      </c>
      <c r="Q790" s="31">
        <f>IF(M790=1,oneday(G789,G790,K790,L790,Summary!$E$13/2,Data!N789,Data!O789,Summary!$E$15,Summary!$E$14,Summary!$E$16,3),0)</f>
        <v>0</v>
      </c>
    </row>
    <row r="791" spans="1:17" x14ac:dyDescent="0.25">
      <c r="A791" s="32">
        <f>VLOOKUP(B791,'Expiration Dates'!$C$40:$J$272,8)</f>
        <v>31524</v>
      </c>
      <c r="B791" s="1">
        <v>31527</v>
      </c>
      <c r="C791">
        <f t="shared" si="37"/>
        <v>791</v>
      </c>
      <c r="D791" s="27">
        <v>12.550000190734863</v>
      </c>
      <c r="E791" s="28">
        <v>13.550000190734863</v>
      </c>
      <c r="F791" s="28">
        <v>12.5</v>
      </c>
      <c r="G791" s="24">
        <v>13.390000343322754</v>
      </c>
      <c r="H791" s="13">
        <v>12.300000190734863</v>
      </c>
      <c r="I791" s="14">
        <v>13.300000190734863</v>
      </c>
      <c r="J791" s="14">
        <v>12.149999618530273</v>
      </c>
      <c r="K791" s="24">
        <v>13.189999580383301</v>
      </c>
      <c r="L791">
        <f t="shared" si="36"/>
        <v>0</v>
      </c>
      <c r="M791">
        <f>IF(AND(B791&gt;Summary!$E$17,B791&lt;Summary!$E$18),1,0)</f>
        <v>0</v>
      </c>
      <c r="N791">
        <f>IF(M791=1,oneday(G790,G791,K791,L791,Summary!$E$13/2,Data!N790,Data!O790,Summary!$E$15,Summary!$E$14,Summary!$E$16,1),0)</f>
        <v>0</v>
      </c>
      <c r="O791" s="31">
        <f>IF(M791=1,oneday(G790,G791,K791,L791,Summary!$E$13/2,Data!N790,Data!O790,Summary!$E$15,Summary!$E$14,Summary!$E$16,2),0)</f>
        <v>0</v>
      </c>
      <c r="P791" s="31">
        <f t="shared" si="38"/>
        <v>0</v>
      </c>
      <c r="Q791" s="31">
        <f>IF(M791=1,oneday(G790,G791,K791,L791,Summary!$E$13/2,Data!N790,Data!O790,Summary!$E$15,Summary!$E$14,Summary!$E$16,3),0)</f>
        <v>0</v>
      </c>
    </row>
    <row r="792" spans="1:17" x14ac:dyDescent="0.25">
      <c r="A792" s="32">
        <f>VLOOKUP(B792,'Expiration Dates'!$C$40:$J$272,8)</f>
        <v>31524</v>
      </c>
      <c r="B792" s="1">
        <v>31530</v>
      </c>
      <c r="C792">
        <f t="shared" si="37"/>
        <v>792</v>
      </c>
      <c r="D792" s="27">
        <v>13.800000190734863</v>
      </c>
      <c r="E792" s="28">
        <v>13.949999809265137</v>
      </c>
      <c r="F792" s="28">
        <v>13.25</v>
      </c>
      <c r="G792" s="24">
        <v>13.359999656677246</v>
      </c>
      <c r="H792" s="13">
        <v>13.520000457763672</v>
      </c>
      <c r="I792" s="14">
        <v>13.550000190734863</v>
      </c>
      <c r="J792" s="14">
        <v>12.949999809265137</v>
      </c>
      <c r="K792" s="24">
        <v>13.079999923706055</v>
      </c>
      <c r="L792">
        <f t="shared" si="36"/>
        <v>0</v>
      </c>
      <c r="M792">
        <f>IF(AND(B792&gt;Summary!$E$17,B792&lt;Summary!$E$18),1,0)</f>
        <v>0</v>
      </c>
      <c r="N792">
        <f>IF(M792=1,oneday(G791,G792,K792,L792,Summary!$E$13/2,Data!N791,Data!O791,Summary!$E$15,Summary!$E$14,Summary!$E$16,1),0)</f>
        <v>0</v>
      </c>
      <c r="O792" s="31">
        <f>IF(M792=1,oneday(G791,G792,K792,L792,Summary!$E$13/2,Data!N791,Data!O791,Summary!$E$15,Summary!$E$14,Summary!$E$16,2),0)</f>
        <v>0</v>
      </c>
      <c r="P792" s="31">
        <f t="shared" si="38"/>
        <v>0</v>
      </c>
      <c r="Q792" s="31">
        <f>IF(M792=1,oneday(G791,G792,K792,L792,Summary!$E$13/2,Data!N791,Data!O791,Summary!$E$15,Summary!$E$14,Summary!$E$16,3),0)</f>
        <v>0</v>
      </c>
    </row>
    <row r="793" spans="1:17" x14ac:dyDescent="0.25">
      <c r="A793" s="32">
        <f>VLOOKUP(B793,'Expiration Dates'!$C$40:$J$272,8)</f>
        <v>31524</v>
      </c>
      <c r="B793" s="1">
        <v>31531</v>
      </c>
      <c r="C793">
        <f t="shared" si="37"/>
        <v>793</v>
      </c>
      <c r="D793" s="27">
        <v>13.149999618530273</v>
      </c>
      <c r="E793" s="28">
        <v>13.649999618530273</v>
      </c>
      <c r="F793" s="28">
        <v>13.079999923706055</v>
      </c>
      <c r="G793" s="24">
        <v>13.510000228881836</v>
      </c>
      <c r="H793" s="13">
        <v>13.100000381469727</v>
      </c>
      <c r="I793" s="14">
        <v>13.25</v>
      </c>
      <c r="J793" s="14">
        <v>12.75</v>
      </c>
      <c r="K793" s="24">
        <v>13.130000114440918</v>
      </c>
      <c r="L793">
        <f t="shared" si="36"/>
        <v>0</v>
      </c>
      <c r="M793">
        <f>IF(AND(B793&gt;Summary!$E$17,B793&lt;Summary!$E$18),1,0)</f>
        <v>0</v>
      </c>
      <c r="N793">
        <f>IF(M793=1,oneday(G792,G793,K793,L793,Summary!$E$13/2,Data!N792,Data!O792,Summary!$E$15,Summary!$E$14,Summary!$E$16,1),0)</f>
        <v>0</v>
      </c>
      <c r="O793" s="31">
        <f>IF(M793=1,oneday(G792,G793,K793,L793,Summary!$E$13/2,Data!N792,Data!O792,Summary!$E$15,Summary!$E$14,Summary!$E$16,2),0)</f>
        <v>0</v>
      </c>
      <c r="P793" s="31">
        <f t="shared" si="38"/>
        <v>0</v>
      </c>
      <c r="Q793" s="31">
        <f>IF(M793=1,oneday(G792,G793,K793,L793,Summary!$E$13/2,Data!N792,Data!O792,Summary!$E$15,Summary!$E$14,Summary!$E$16,3),0)</f>
        <v>0</v>
      </c>
    </row>
    <row r="794" spans="1:17" x14ac:dyDescent="0.25">
      <c r="A794" s="32">
        <f>VLOOKUP(B794,'Expiration Dates'!$C$40:$J$272,8)</f>
        <v>31524</v>
      </c>
      <c r="B794" s="1">
        <v>31532</v>
      </c>
      <c r="C794">
        <f t="shared" si="37"/>
        <v>794</v>
      </c>
      <c r="D794" s="27">
        <v>13.399999618530273</v>
      </c>
      <c r="E794" s="28">
        <v>13.800000190734863</v>
      </c>
      <c r="F794" s="28">
        <v>13.300000190734863</v>
      </c>
      <c r="G794" s="24">
        <v>13.340000152587891</v>
      </c>
      <c r="H794" s="13">
        <v>13</v>
      </c>
      <c r="I794" s="14">
        <v>13.380000114440918</v>
      </c>
      <c r="J794" s="14">
        <v>12.939999580383301</v>
      </c>
      <c r="K794" s="24">
        <v>13.039999961853027</v>
      </c>
      <c r="L794">
        <f t="shared" si="36"/>
        <v>0</v>
      </c>
      <c r="M794">
        <f>IF(AND(B794&gt;Summary!$E$17,B794&lt;Summary!$E$18),1,0)</f>
        <v>0</v>
      </c>
      <c r="N794">
        <f>IF(M794=1,oneday(G793,G794,K794,L794,Summary!$E$13/2,Data!N793,Data!O793,Summary!$E$15,Summary!$E$14,Summary!$E$16,1),0)</f>
        <v>0</v>
      </c>
      <c r="O794" s="31">
        <f>IF(M794=1,oneday(G793,G794,K794,L794,Summary!$E$13/2,Data!N793,Data!O793,Summary!$E$15,Summary!$E$14,Summary!$E$16,2),0)</f>
        <v>0</v>
      </c>
      <c r="P794" s="31">
        <f t="shared" si="38"/>
        <v>0</v>
      </c>
      <c r="Q794" s="31">
        <f>IF(M794=1,oneday(G793,G794,K794,L794,Summary!$E$13/2,Data!N793,Data!O793,Summary!$E$15,Summary!$E$14,Summary!$E$16,3),0)</f>
        <v>0</v>
      </c>
    </row>
    <row r="795" spans="1:17" x14ac:dyDescent="0.25">
      <c r="A795" s="32">
        <f>VLOOKUP(B795,'Expiration Dates'!$C$40:$J$272,8)</f>
        <v>31553</v>
      </c>
      <c r="B795" s="1">
        <v>31533</v>
      </c>
      <c r="C795">
        <f t="shared" si="37"/>
        <v>795</v>
      </c>
      <c r="D795" s="27">
        <v>13.5</v>
      </c>
      <c r="E795" s="28">
        <v>13.899999618530273</v>
      </c>
      <c r="F795" s="28">
        <v>13.5</v>
      </c>
      <c r="G795" s="24">
        <v>13.810000419616699</v>
      </c>
      <c r="H795" s="13">
        <v>13.199999809265137</v>
      </c>
      <c r="I795" s="14">
        <v>13.569999694824219</v>
      </c>
      <c r="J795" s="14">
        <v>13.180000305175781</v>
      </c>
      <c r="K795" s="24">
        <v>13.479999542236328</v>
      </c>
      <c r="L795">
        <f t="shared" si="36"/>
        <v>0</v>
      </c>
      <c r="M795">
        <f>IF(AND(B795&gt;Summary!$E$17,B795&lt;Summary!$E$18),1,0)</f>
        <v>0</v>
      </c>
      <c r="N795">
        <f>IF(M795=1,oneday(G794,G795,K795,L795,Summary!$E$13/2,Data!N794,Data!O794,Summary!$E$15,Summary!$E$14,Summary!$E$16,1),0)</f>
        <v>0</v>
      </c>
      <c r="O795" s="31">
        <f>IF(M795=1,oneday(G794,G795,K795,L795,Summary!$E$13/2,Data!N794,Data!O794,Summary!$E$15,Summary!$E$14,Summary!$E$16,2),0)</f>
        <v>0</v>
      </c>
      <c r="P795" s="31">
        <f t="shared" si="38"/>
        <v>0</v>
      </c>
      <c r="Q795" s="31">
        <f>IF(M795=1,oneday(G794,G795,K795,L795,Summary!$E$13/2,Data!N794,Data!O794,Summary!$E$15,Summary!$E$14,Summary!$E$16,3),0)</f>
        <v>0</v>
      </c>
    </row>
    <row r="796" spans="1:17" x14ac:dyDescent="0.25">
      <c r="A796" s="32">
        <f>VLOOKUP(B796,'Expiration Dates'!$C$40:$J$272,8)</f>
        <v>31553</v>
      </c>
      <c r="B796" s="1">
        <v>31534</v>
      </c>
      <c r="C796">
        <f t="shared" si="37"/>
        <v>796</v>
      </c>
      <c r="D796" s="27">
        <v>14.25</v>
      </c>
      <c r="E796" s="28">
        <v>14.949999809265137</v>
      </c>
      <c r="F796" s="28">
        <v>14.100000381469727</v>
      </c>
      <c r="G796" s="24">
        <v>14.729999542236328</v>
      </c>
      <c r="H796" s="13">
        <v>13.899999618530273</v>
      </c>
      <c r="I796" s="14">
        <v>14.479999542236328</v>
      </c>
      <c r="J796" s="14">
        <v>13.699999809265137</v>
      </c>
      <c r="K796" s="24">
        <v>14.329999923706055</v>
      </c>
      <c r="L796">
        <f t="shared" si="36"/>
        <v>0</v>
      </c>
      <c r="M796">
        <f>IF(AND(B796&gt;Summary!$E$17,B796&lt;Summary!$E$18),1,0)</f>
        <v>0</v>
      </c>
      <c r="N796">
        <f>IF(M796=1,oneday(G795,G796,K796,L796,Summary!$E$13/2,Data!N795,Data!O795,Summary!$E$15,Summary!$E$14,Summary!$E$16,1),0)</f>
        <v>0</v>
      </c>
      <c r="O796" s="31">
        <f>IF(M796=1,oneday(G795,G796,K796,L796,Summary!$E$13/2,Data!N795,Data!O795,Summary!$E$15,Summary!$E$14,Summary!$E$16,2),0)</f>
        <v>0</v>
      </c>
      <c r="P796" s="31">
        <f t="shared" si="38"/>
        <v>0</v>
      </c>
      <c r="Q796" s="31">
        <f>IF(M796=1,oneday(G795,G796,K796,L796,Summary!$E$13/2,Data!N795,Data!O795,Summary!$E$15,Summary!$E$14,Summary!$E$16,3),0)</f>
        <v>0</v>
      </c>
    </row>
    <row r="797" spans="1:17" x14ac:dyDescent="0.25">
      <c r="A797" s="32">
        <f>VLOOKUP(B797,'Expiration Dates'!$C$40:$J$272,8)</f>
        <v>31553</v>
      </c>
      <c r="B797" s="1">
        <v>31537</v>
      </c>
      <c r="C797">
        <f t="shared" si="37"/>
        <v>797</v>
      </c>
      <c r="D797" s="27">
        <v>14.75</v>
      </c>
      <c r="E797" s="28">
        <v>14.850000381469727</v>
      </c>
      <c r="F797" s="28">
        <v>14.119999885559082</v>
      </c>
      <c r="G797" s="24">
        <v>14.329999923706055</v>
      </c>
      <c r="H797" s="13">
        <v>14.329999923706055</v>
      </c>
      <c r="I797" s="14">
        <v>14.329999923706055</v>
      </c>
      <c r="J797" s="14">
        <v>13.720000267028809</v>
      </c>
      <c r="K797" s="24">
        <v>13.899999618530273</v>
      </c>
      <c r="L797">
        <f t="shared" si="36"/>
        <v>0</v>
      </c>
      <c r="M797">
        <f>IF(AND(B797&gt;Summary!$E$17,B797&lt;Summary!$E$18),1,0)</f>
        <v>0</v>
      </c>
      <c r="N797">
        <f>IF(M797=1,oneday(G796,G797,K797,L797,Summary!$E$13/2,Data!N796,Data!O796,Summary!$E$15,Summary!$E$14,Summary!$E$16,1),0)</f>
        <v>0</v>
      </c>
      <c r="O797" s="31">
        <f>IF(M797=1,oneday(G796,G797,K797,L797,Summary!$E$13/2,Data!N796,Data!O796,Summary!$E$15,Summary!$E$14,Summary!$E$16,2),0)</f>
        <v>0</v>
      </c>
      <c r="P797" s="31">
        <f t="shared" si="38"/>
        <v>0</v>
      </c>
      <c r="Q797" s="31">
        <f>IF(M797=1,oneday(G796,G797,K797,L797,Summary!$E$13/2,Data!N796,Data!O796,Summary!$E$15,Summary!$E$14,Summary!$E$16,3),0)</f>
        <v>0</v>
      </c>
    </row>
    <row r="798" spans="1:17" x14ac:dyDescent="0.25">
      <c r="A798" s="32">
        <f>VLOOKUP(B798,'Expiration Dates'!$C$40:$J$272,8)</f>
        <v>31553</v>
      </c>
      <c r="B798" s="1">
        <v>31538</v>
      </c>
      <c r="C798">
        <f t="shared" si="37"/>
        <v>798</v>
      </c>
      <c r="D798" s="27">
        <v>14.380000114440918</v>
      </c>
      <c r="E798" s="28">
        <v>14.520000457763672</v>
      </c>
      <c r="F798" s="28">
        <v>14.109999656677246</v>
      </c>
      <c r="G798" s="24">
        <v>14.319999694824219</v>
      </c>
      <c r="H798" s="13">
        <v>13.949999809265137</v>
      </c>
      <c r="I798" s="14">
        <v>14.149999618530273</v>
      </c>
      <c r="J798" s="14">
        <v>13.699999809265137</v>
      </c>
      <c r="K798" s="24">
        <v>13.909999847412109</v>
      </c>
      <c r="L798">
        <f t="shared" si="36"/>
        <v>0</v>
      </c>
      <c r="M798">
        <f>IF(AND(B798&gt;Summary!$E$17,B798&lt;Summary!$E$18),1,0)</f>
        <v>0</v>
      </c>
      <c r="N798">
        <f>IF(M798=1,oneday(G797,G798,K798,L798,Summary!$E$13/2,Data!N797,Data!O797,Summary!$E$15,Summary!$E$14,Summary!$E$16,1),0)</f>
        <v>0</v>
      </c>
      <c r="O798" s="31">
        <f>IF(M798=1,oneday(G797,G798,K798,L798,Summary!$E$13/2,Data!N797,Data!O797,Summary!$E$15,Summary!$E$14,Summary!$E$16,2),0)</f>
        <v>0</v>
      </c>
      <c r="P798" s="31">
        <f t="shared" si="38"/>
        <v>0</v>
      </c>
      <c r="Q798" s="31">
        <f>IF(M798=1,oneday(G797,G798,K798,L798,Summary!$E$13/2,Data!N797,Data!O797,Summary!$E$15,Summary!$E$14,Summary!$E$16,3),0)</f>
        <v>0</v>
      </c>
    </row>
    <row r="799" spans="1:17" x14ac:dyDescent="0.25">
      <c r="A799" s="32">
        <f>VLOOKUP(B799,'Expiration Dates'!$C$40:$J$272,8)</f>
        <v>31553</v>
      </c>
      <c r="B799" s="1">
        <v>31539</v>
      </c>
      <c r="C799">
        <f t="shared" si="37"/>
        <v>799</v>
      </c>
      <c r="D799" s="27">
        <v>14.850000381469727</v>
      </c>
      <c r="E799" s="28">
        <v>15.340000152587891</v>
      </c>
      <c r="F799" s="28">
        <v>14.800000190734863</v>
      </c>
      <c r="G799" s="24">
        <v>15.210000038146973</v>
      </c>
      <c r="H799" s="13">
        <v>14.449999809265137</v>
      </c>
      <c r="I799" s="14">
        <v>14.850000381469727</v>
      </c>
      <c r="J799" s="14">
        <v>14.350000381469727</v>
      </c>
      <c r="K799" s="24">
        <v>14.770000457763672</v>
      </c>
      <c r="L799">
        <f t="shared" si="36"/>
        <v>0</v>
      </c>
      <c r="M799">
        <f>IF(AND(B799&gt;Summary!$E$17,B799&lt;Summary!$E$18),1,0)</f>
        <v>0</v>
      </c>
      <c r="N799">
        <f>IF(M799=1,oneday(G798,G799,K799,L799,Summary!$E$13/2,Data!N798,Data!O798,Summary!$E$15,Summary!$E$14,Summary!$E$16,1),0)</f>
        <v>0</v>
      </c>
      <c r="O799" s="31">
        <f>IF(M799=1,oneday(G798,G799,K799,L799,Summary!$E$13/2,Data!N798,Data!O798,Summary!$E$15,Summary!$E$14,Summary!$E$16,2),0)</f>
        <v>0</v>
      </c>
      <c r="P799" s="31">
        <f t="shared" si="38"/>
        <v>0</v>
      </c>
      <c r="Q799" s="31">
        <f>IF(M799=1,oneday(G798,G799,K799,L799,Summary!$E$13/2,Data!N798,Data!O798,Summary!$E$15,Summary!$E$14,Summary!$E$16,3),0)</f>
        <v>0</v>
      </c>
    </row>
    <row r="800" spans="1:17" x14ac:dyDescent="0.25">
      <c r="A800" s="32">
        <f>VLOOKUP(B800,'Expiration Dates'!$C$40:$J$272,8)</f>
        <v>31553</v>
      </c>
      <c r="B800" s="1">
        <v>31540</v>
      </c>
      <c r="C800">
        <f t="shared" si="37"/>
        <v>800</v>
      </c>
      <c r="D800" s="27">
        <v>15.100000381469727</v>
      </c>
      <c r="E800" s="28">
        <v>15.779999732971191</v>
      </c>
      <c r="F800" s="28">
        <v>14.960000038146973</v>
      </c>
      <c r="G800" s="24">
        <v>15.739999771118164</v>
      </c>
      <c r="H800" s="13">
        <v>14.649999618530273</v>
      </c>
      <c r="I800" s="14">
        <v>15.300000190734863</v>
      </c>
      <c r="J800" s="14">
        <v>14.550000190734863</v>
      </c>
      <c r="K800" s="24">
        <v>15.199999809265137</v>
      </c>
      <c r="L800">
        <f t="shared" si="36"/>
        <v>0</v>
      </c>
      <c r="M800">
        <f>IF(AND(B800&gt;Summary!$E$17,B800&lt;Summary!$E$18),1,0)</f>
        <v>0</v>
      </c>
      <c r="N800">
        <f>IF(M800=1,oneday(G799,G800,K800,L800,Summary!$E$13/2,Data!N799,Data!O799,Summary!$E$15,Summary!$E$14,Summary!$E$16,1),0)</f>
        <v>0</v>
      </c>
      <c r="O800" s="31">
        <f>IF(M800=1,oneday(G799,G800,K800,L800,Summary!$E$13/2,Data!N799,Data!O799,Summary!$E$15,Summary!$E$14,Summary!$E$16,2),0)</f>
        <v>0</v>
      </c>
      <c r="P800" s="31">
        <f t="shared" si="38"/>
        <v>0</v>
      </c>
      <c r="Q800" s="31">
        <f>IF(M800=1,oneday(G799,G800,K800,L800,Summary!$E$13/2,Data!N799,Data!O799,Summary!$E$15,Summary!$E$14,Summary!$E$16,3),0)</f>
        <v>0</v>
      </c>
    </row>
    <row r="801" spans="1:17" x14ac:dyDescent="0.25">
      <c r="A801" s="32">
        <f>VLOOKUP(B801,'Expiration Dates'!$C$40:$J$272,8)</f>
        <v>31553</v>
      </c>
      <c r="B801" s="1">
        <v>31541</v>
      </c>
      <c r="C801">
        <f t="shared" si="37"/>
        <v>801</v>
      </c>
      <c r="D801" s="27">
        <v>15.550000190734863</v>
      </c>
      <c r="E801" s="28">
        <v>15.899999618530273</v>
      </c>
      <c r="F801" s="28">
        <v>15.430000305175781</v>
      </c>
      <c r="G801" s="24">
        <v>15.859999656677246</v>
      </c>
      <c r="H801" s="13">
        <v>15</v>
      </c>
      <c r="I801" s="14">
        <v>15.350000381469727</v>
      </c>
      <c r="J801" s="14">
        <v>14.850000381469727</v>
      </c>
      <c r="K801" s="24">
        <v>15.260000228881836</v>
      </c>
      <c r="L801">
        <f t="shared" si="36"/>
        <v>0</v>
      </c>
      <c r="M801">
        <f>IF(AND(B801&gt;Summary!$E$17,B801&lt;Summary!$E$18),1,0)</f>
        <v>0</v>
      </c>
      <c r="N801">
        <f>IF(M801=1,oneday(G800,G801,K801,L801,Summary!$E$13/2,Data!N800,Data!O800,Summary!$E$15,Summary!$E$14,Summary!$E$16,1),0)</f>
        <v>0</v>
      </c>
      <c r="O801" s="31">
        <f>IF(M801=1,oneday(G800,G801,K801,L801,Summary!$E$13/2,Data!N800,Data!O800,Summary!$E$15,Summary!$E$14,Summary!$E$16,2),0)</f>
        <v>0</v>
      </c>
      <c r="P801" s="31">
        <f t="shared" si="38"/>
        <v>0</v>
      </c>
      <c r="Q801" s="31">
        <f>IF(M801=1,oneday(G800,G801,K801,L801,Summary!$E$13/2,Data!N800,Data!O800,Summary!$E$15,Summary!$E$14,Summary!$E$16,3),0)</f>
        <v>0</v>
      </c>
    </row>
    <row r="802" spans="1:17" x14ac:dyDescent="0.25">
      <c r="A802" s="32">
        <f>VLOOKUP(B802,'Expiration Dates'!$C$40:$J$272,8)</f>
        <v>31553</v>
      </c>
      <c r="B802" s="1">
        <v>31544</v>
      </c>
      <c r="C802">
        <f t="shared" si="37"/>
        <v>802</v>
      </c>
      <c r="D802" s="27">
        <v>15.800000190734863</v>
      </c>
      <c r="E802" s="28">
        <v>16.129999160766602</v>
      </c>
      <c r="F802" s="28">
        <v>15.600000381469727</v>
      </c>
      <c r="G802" s="24">
        <v>15.770000457763672</v>
      </c>
      <c r="H802" s="13">
        <v>15.199999809265137</v>
      </c>
      <c r="I802" s="14">
        <v>15.520000457763672</v>
      </c>
      <c r="J802" s="14">
        <v>15.050000190734863</v>
      </c>
      <c r="K802" s="24">
        <v>15.149999618530273</v>
      </c>
      <c r="L802">
        <f t="shared" si="36"/>
        <v>0</v>
      </c>
      <c r="M802">
        <f>IF(AND(B802&gt;Summary!$E$17,B802&lt;Summary!$E$18),1,0)</f>
        <v>0</v>
      </c>
      <c r="N802">
        <f>IF(M802=1,oneday(G801,G802,K802,L802,Summary!$E$13/2,Data!N801,Data!O801,Summary!$E$15,Summary!$E$14,Summary!$E$16,1),0)</f>
        <v>0</v>
      </c>
      <c r="O802" s="31">
        <f>IF(M802=1,oneday(G801,G802,K802,L802,Summary!$E$13/2,Data!N801,Data!O801,Summary!$E$15,Summary!$E$14,Summary!$E$16,2),0)</f>
        <v>0</v>
      </c>
      <c r="P802" s="31">
        <f t="shared" si="38"/>
        <v>0</v>
      </c>
      <c r="Q802" s="31">
        <f>IF(M802=1,oneday(G801,G802,K802,L802,Summary!$E$13/2,Data!N801,Data!O801,Summary!$E$15,Summary!$E$14,Summary!$E$16,3),0)</f>
        <v>0</v>
      </c>
    </row>
    <row r="803" spans="1:17" x14ac:dyDescent="0.25">
      <c r="A803" s="32">
        <f>VLOOKUP(B803,'Expiration Dates'!$C$40:$J$272,8)</f>
        <v>31553</v>
      </c>
      <c r="B803" s="1">
        <v>31545</v>
      </c>
      <c r="C803">
        <f t="shared" si="37"/>
        <v>803</v>
      </c>
      <c r="D803" s="27">
        <v>15.300000190734863</v>
      </c>
      <c r="E803" s="28">
        <v>15.949999809265137</v>
      </c>
      <c r="F803" s="28">
        <v>15.180000305175781</v>
      </c>
      <c r="G803" s="24">
        <v>15.890000343322754</v>
      </c>
      <c r="H803" s="13">
        <v>14.649999618530273</v>
      </c>
      <c r="I803" s="14">
        <v>15.25</v>
      </c>
      <c r="J803" s="14">
        <v>14.600000381469727</v>
      </c>
      <c r="K803" s="24">
        <v>15.210000038146973</v>
      </c>
      <c r="L803">
        <f t="shared" si="36"/>
        <v>0</v>
      </c>
      <c r="M803">
        <f>IF(AND(B803&gt;Summary!$E$17,B803&lt;Summary!$E$18),1,0)</f>
        <v>0</v>
      </c>
      <c r="N803">
        <f>IF(M803=1,oneday(G802,G803,K803,L803,Summary!$E$13/2,Data!N802,Data!O802,Summary!$E$15,Summary!$E$14,Summary!$E$16,1),0)</f>
        <v>0</v>
      </c>
      <c r="O803" s="31">
        <f>IF(M803=1,oneday(G802,G803,K803,L803,Summary!$E$13/2,Data!N802,Data!O802,Summary!$E$15,Summary!$E$14,Summary!$E$16,2),0)</f>
        <v>0</v>
      </c>
      <c r="P803" s="31">
        <f t="shared" si="38"/>
        <v>0</v>
      </c>
      <c r="Q803" s="31">
        <f>IF(M803=1,oneday(G802,G803,K803,L803,Summary!$E$13/2,Data!N802,Data!O802,Summary!$E$15,Summary!$E$14,Summary!$E$16,3),0)</f>
        <v>0</v>
      </c>
    </row>
    <row r="804" spans="1:17" x14ac:dyDescent="0.25">
      <c r="A804" s="32">
        <f>VLOOKUP(B804,'Expiration Dates'!$C$40:$J$272,8)</f>
        <v>31553</v>
      </c>
      <c r="B804" s="1">
        <v>31546</v>
      </c>
      <c r="C804">
        <f t="shared" si="37"/>
        <v>804</v>
      </c>
      <c r="D804" s="27">
        <v>15.800000190734863</v>
      </c>
      <c r="E804" s="28">
        <v>16</v>
      </c>
      <c r="F804" s="28">
        <v>15.399999618530273</v>
      </c>
      <c r="G804" s="24">
        <v>15.510000228881836</v>
      </c>
      <c r="H804" s="13">
        <v>15.149999618530273</v>
      </c>
      <c r="I804" s="14">
        <v>15.399999618530273</v>
      </c>
      <c r="J804" s="14">
        <v>14.859999656677246</v>
      </c>
      <c r="K804" s="24">
        <v>14.930000305175781</v>
      </c>
      <c r="L804">
        <f t="shared" ref="L804:L867" si="39">IF(A804=B804,1,0)</f>
        <v>0</v>
      </c>
      <c r="M804">
        <f>IF(AND(B804&gt;Summary!$E$17,B804&lt;Summary!$E$18),1,0)</f>
        <v>0</v>
      </c>
      <c r="N804">
        <f>IF(M804=1,oneday(G803,G804,K804,L804,Summary!$E$13/2,Data!N803,Data!O803,Summary!$E$15,Summary!$E$14,Summary!$E$16,1),0)</f>
        <v>0</v>
      </c>
      <c r="O804" s="31">
        <f>IF(M804=1,oneday(G803,G804,K804,L804,Summary!$E$13/2,Data!N803,Data!O803,Summary!$E$15,Summary!$E$14,Summary!$E$16,2),0)</f>
        <v>0</v>
      </c>
      <c r="P804" s="31">
        <f t="shared" si="38"/>
        <v>0</v>
      </c>
      <c r="Q804" s="31">
        <f>IF(M804=1,oneday(G803,G804,K804,L804,Summary!$E$13/2,Data!N803,Data!O803,Summary!$E$15,Summary!$E$14,Summary!$E$16,3),0)</f>
        <v>0</v>
      </c>
    </row>
    <row r="805" spans="1:17" x14ac:dyDescent="0.25">
      <c r="A805" s="32">
        <f>VLOOKUP(B805,'Expiration Dates'!$C$40:$J$272,8)</f>
        <v>31553</v>
      </c>
      <c r="B805" s="1">
        <v>31547</v>
      </c>
      <c r="C805">
        <f t="shared" si="37"/>
        <v>805</v>
      </c>
      <c r="D805" s="27">
        <v>15.529999732971191</v>
      </c>
      <c r="E805" s="28">
        <v>15.720000267028809</v>
      </c>
      <c r="F805" s="28">
        <v>15.380000114440918</v>
      </c>
      <c r="G805" s="24">
        <v>15.680000305175781</v>
      </c>
      <c r="H805" s="13">
        <v>14.899999618530273</v>
      </c>
      <c r="I805" s="14">
        <v>15.180000305175781</v>
      </c>
      <c r="J805" s="14">
        <v>14.800000190734863</v>
      </c>
      <c r="K805" s="24">
        <v>15.149999618530273</v>
      </c>
      <c r="L805">
        <f t="shared" si="39"/>
        <v>0</v>
      </c>
      <c r="M805">
        <f>IF(AND(B805&gt;Summary!$E$17,B805&lt;Summary!$E$18),1,0)</f>
        <v>0</v>
      </c>
      <c r="N805">
        <f>IF(M805=1,oneday(G804,G805,K805,L805,Summary!$E$13/2,Data!N804,Data!O804,Summary!$E$15,Summary!$E$14,Summary!$E$16,1),0)</f>
        <v>0</v>
      </c>
      <c r="O805" s="31">
        <f>IF(M805=1,oneday(G804,G805,K805,L805,Summary!$E$13/2,Data!N804,Data!O804,Summary!$E$15,Summary!$E$14,Summary!$E$16,2),0)</f>
        <v>0</v>
      </c>
      <c r="P805" s="31">
        <f t="shared" si="38"/>
        <v>0</v>
      </c>
      <c r="Q805" s="31">
        <f>IF(M805=1,oneday(G804,G805,K805,L805,Summary!$E$13/2,Data!N804,Data!O804,Summary!$E$15,Summary!$E$14,Summary!$E$16,3),0)</f>
        <v>0</v>
      </c>
    </row>
    <row r="806" spans="1:17" x14ac:dyDescent="0.25">
      <c r="A806" s="32">
        <f>VLOOKUP(B806,'Expiration Dates'!$C$40:$J$272,8)</f>
        <v>31553</v>
      </c>
      <c r="B806" s="1">
        <v>31548</v>
      </c>
      <c r="C806">
        <f t="shared" si="37"/>
        <v>806</v>
      </c>
      <c r="D806" s="27">
        <v>15.619999885559082</v>
      </c>
      <c r="E806" s="28">
        <v>16.200000762939453</v>
      </c>
      <c r="F806" s="28">
        <v>15.619999885559082</v>
      </c>
      <c r="G806" s="24">
        <v>16.159999847412109</v>
      </c>
      <c r="H806" s="13">
        <v>15.149999618530273</v>
      </c>
      <c r="I806" s="14">
        <v>15.75</v>
      </c>
      <c r="J806" s="14">
        <v>15.100000381469727</v>
      </c>
      <c r="K806" s="24">
        <v>15.590000152587891</v>
      </c>
      <c r="L806">
        <f t="shared" si="39"/>
        <v>0</v>
      </c>
      <c r="M806">
        <f>IF(AND(B806&gt;Summary!$E$17,B806&lt;Summary!$E$18),1,0)</f>
        <v>0</v>
      </c>
      <c r="N806">
        <f>IF(M806=1,oneday(G805,G806,K806,L806,Summary!$E$13/2,Data!N805,Data!O805,Summary!$E$15,Summary!$E$14,Summary!$E$16,1),0)</f>
        <v>0</v>
      </c>
      <c r="O806" s="31">
        <f>IF(M806=1,oneday(G805,G806,K806,L806,Summary!$E$13/2,Data!N805,Data!O805,Summary!$E$15,Summary!$E$14,Summary!$E$16,2),0)</f>
        <v>0</v>
      </c>
      <c r="P806" s="31">
        <f t="shared" si="38"/>
        <v>0</v>
      </c>
      <c r="Q806" s="31">
        <f>IF(M806=1,oneday(G805,G806,K806,L806,Summary!$E$13/2,Data!N805,Data!O805,Summary!$E$15,Summary!$E$14,Summary!$E$16,3),0)</f>
        <v>0</v>
      </c>
    </row>
    <row r="807" spans="1:17" x14ac:dyDescent="0.25">
      <c r="A807" s="32">
        <f>VLOOKUP(B807,'Expiration Dates'!$C$40:$J$272,8)</f>
        <v>31553</v>
      </c>
      <c r="B807" s="1">
        <v>31551</v>
      </c>
      <c r="C807">
        <f t="shared" si="37"/>
        <v>807</v>
      </c>
      <c r="D807" s="27">
        <v>16.450000762939453</v>
      </c>
      <c r="E807" s="28">
        <v>17.200000762939453</v>
      </c>
      <c r="F807" s="28">
        <v>16.399999618530273</v>
      </c>
      <c r="G807" s="24">
        <v>17.159999847412109</v>
      </c>
      <c r="H807" s="13">
        <v>15.949999809265137</v>
      </c>
      <c r="I807" s="14">
        <v>16.549999237060547</v>
      </c>
      <c r="J807" s="14">
        <v>15.819999694824219</v>
      </c>
      <c r="K807" s="24">
        <v>16.510000228881836</v>
      </c>
      <c r="L807">
        <f t="shared" si="39"/>
        <v>0</v>
      </c>
      <c r="M807">
        <f>IF(AND(B807&gt;Summary!$E$17,B807&lt;Summary!$E$18),1,0)</f>
        <v>0</v>
      </c>
      <c r="N807">
        <f>IF(M807=1,oneday(G806,G807,K807,L807,Summary!$E$13/2,Data!N806,Data!O806,Summary!$E$15,Summary!$E$14,Summary!$E$16,1),0)</f>
        <v>0</v>
      </c>
      <c r="O807" s="31">
        <f>IF(M807=1,oneday(G806,G807,K807,L807,Summary!$E$13/2,Data!N806,Data!O806,Summary!$E$15,Summary!$E$14,Summary!$E$16,2),0)</f>
        <v>0</v>
      </c>
      <c r="P807" s="31">
        <f t="shared" si="38"/>
        <v>0</v>
      </c>
      <c r="Q807" s="31">
        <f>IF(M807=1,oneday(G806,G807,K807,L807,Summary!$E$13/2,Data!N806,Data!O806,Summary!$E$15,Summary!$E$14,Summary!$E$16,3),0)</f>
        <v>0</v>
      </c>
    </row>
    <row r="808" spans="1:17" x14ac:dyDescent="0.25">
      <c r="A808" s="32">
        <f>VLOOKUP(B808,'Expiration Dates'!$C$40:$J$272,8)</f>
        <v>31553</v>
      </c>
      <c r="B808" s="1">
        <v>31552</v>
      </c>
      <c r="C808">
        <f t="shared" si="37"/>
        <v>808</v>
      </c>
      <c r="D808" s="27">
        <v>16.899999618530273</v>
      </c>
      <c r="E808" s="28">
        <v>17.100000381469727</v>
      </c>
      <c r="F808" s="28">
        <v>16</v>
      </c>
      <c r="G808" s="24">
        <v>16.040000915527344</v>
      </c>
      <c r="H808" s="13">
        <v>16.25</v>
      </c>
      <c r="I808" s="14">
        <v>16.299999237060547</v>
      </c>
      <c r="J808" s="14">
        <v>15.510000228881836</v>
      </c>
      <c r="K808" s="24">
        <v>15.510000228881836</v>
      </c>
      <c r="L808">
        <f t="shared" si="39"/>
        <v>0</v>
      </c>
      <c r="M808">
        <f>IF(AND(B808&gt;Summary!$E$17,B808&lt;Summary!$E$18),1,0)</f>
        <v>0</v>
      </c>
      <c r="N808">
        <f>IF(M808=1,oneday(G807,G808,K808,L808,Summary!$E$13/2,Data!N807,Data!O807,Summary!$E$15,Summary!$E$14,Summary!$E$16,1),0)</f>
        <v>0</v>
      </c>
      <c r="O808" s="31">
        <f>IF(M808=1,oneday(G807,G808,K808,L808,Summary!$E$13/2,Data!N807,Data!O807,Summary!$E$15,Summary!$E$14,Summary!$E$16,2),0)</f>
        <v>0</v>
      </c>
      <c r="P808" s="31">
        <f t="shared" si="38"/>
        <v>0</v>
      </c>
      <c r="Q808" s="31">
        <f>IF(M808=1,oneday(G807,G808,K808,L808,Summary!$E$13/2,Data!N807,Data!O807,Summary!$E$15,Summary!$E$14,Summary!$E$16,3),0)</f>
        <v>0</v>
      </c>
    </row>
    <row r="809" spans="1:17" x14ac:dyDescent="0.25">
      <c r="A809" s="32">
        <f>VLOOKUP(B809,'Expiration Dates'!$C$40:$J$272,8)</f>
        <v>31553</v>
      </c>
      <c r="B809" s="1">
        <v>31553</v>
      </c>
      <c r="C809">
        <f t="shared" si="37"/>
        <v>809</v>
      </c>
      <c r="D809" s="27">
        <v>15.800000190734863</v>
      </c>
      <c r="E809" s="28">
        <v>15.899999618530273</v>
      </c>
      <c r="F809" s="28">
        <v>14.75</v>
      </c>
      <c r="G809" s="24">
        <v>14.819999694824219</v>
      </c>
      <c r="H809" s="13">
        <v>15.340000152587891</v>
      </c>
      <c r="I809" s="14">
        <v>15.380000114440918</v>
      </c>
      <c r="J809" s="14">
        <v>14.300000190734863</v>
      </c>
      <c r="K809" s="24">
        <v>14.340000152587891</v>
      </c>
      <c r="L809">
        <f t="shared" si="39"/>
        <v>1</v>
      </c>
      <c r="M809">
        <f>IF(AND(B809&gt;Summary!$E$17,B809&lt;Summary!$E$18),1,0)</f>
        <v>0</v>
      </c>
      <c r="N809">
        <f>IF(M809=1,oneday(G808,G809,K809,L809,Summary!$E$13/2,Data!N808,Data!O808,Summary!$E$15,Summary!$E$14,Summary!$E$16,1),0)</f>
        <v>0</v>
      </c>
      <c r="O809" s="31">
        <f>IF(M809=1,oneday(G808,G809,K809,L809,Summary!$E$13/2,Data!N808,Data!O808,Summary!$E$15,Summary!$E$14,Summary!$E$16,2),0)</f>
        <v>0</v>
      </c>
      <c r="P809" s="31">
        <f t="shared" si="38"/>
        <v>0</v>
      </c>
      <c r="Q809" s="31">
        <f>IF(M809=1,oneday(G808,G809,K809,L809,Summary!$E$13/2,Data!N808,Data!O808,Summary!$E$15,Summary!$E$14,Summary!$E$16,3),0)</f>
        <v>0</v>
      </c>
    </row>
    <row r="810" spans="1:17" x14ac:dyDescent="0.25">
      <c r="A810" s="32">
        <f>VLOOKUP(B810,'Expiration Dates'!$C$40:$J$272,8)</f>
        <v>31553</v>
      </c>
      <c r="B810" s="1">
        <v>31554</v>
      </c>
      <c r="C810">
        <f t="shared" si="37"/>
        <v>810</v>
      </c>
      <c r="D810" s="27">
        <v>14.5</v>
      </c>
      <c r="E810" s="28">
        <v>15.199999809265137</v>
      </c>
      <c r="F810" s="28">
        <v>14.5</v>
      </c>
      <c r="G810" s="24">
        <v>15.159999847412109</v>
      </c>
      <c r="H810" s="13">
        <v>14.100000381469727</v>
      </c>
      <c r="I810" s="14">
        <v>14.699999809265137</v>
      </c>
      <c r="J810" s="14">
        <v>14.069999694824219</v>
      </c>
      <c r="K810" s="24">
        <v>14.649999618530273</v>
      </c>
      <c r="L810">
        <f t="shared" si="39"/>
        <v>0</v>
      </c>
      <c r="M810">
        <f>IF(AND(B810&gt;Summary!$E$17,B810&lt;Summary!$E$18),1,0)</f>
        <v>0</v>
      </c>
      <c r="N810">
        <f>IF(M810=1,oneday(G809,G810,K810,L810,Summary!$E$13/2,Data!N809,Data!O809,Summary!$E$15,Summary!$E$14,Summary!$E$16,1),0)</f>
        <v>0</v>
      </c>
      <c r="O810" s="31">
        <f>IF(M810=1,oneday(G809,G810,K810,L810,Summary!$E$13/2,Data!N809,Data!O809,Summary!$E$15,Summary!$E$14,Summary!$E$16,2),0)</f>
        <v>0</v>
      </c>
      <c r="P810" s="31">
        <f t="shared" si="38"/>
        <v>0</v>
      </c>
      <c r="Q810" s="31">
        <f>IF(M810=1,oneday(G809,G810,K810,L810,Summary!$E$13/2,Data!N809,Data!O809,Summary!$E$15,Summary!$E$14,Summary!$E$16,3),0)</f>
        <v>0</v>
      </c>
    </row>
    <row r="811" spans="1:17" x14ac:dyDescent="0.25">
      <c r="A811" s="32">
        <f>VLOOKUP(B811,'Expiration Dates'!$C$40:$J$272,8)</f>
        <v>31553</v>
      </c>
      <c r="B811" s="1">
        <v>31555</v>
      </c>
      <c r="C811">
        <f t="shared" si="37"/>
        <v>811</v>
      </c>
      <c r="D811" s="27">
        <v>15.300000190734863</v>
      </c>
      <c r="E811" s="28">
        <v>15.699999809265137</v>
      </c>
      <c r="F811" s="28">
        <v>14.930000305175781</v>
      </c>
      <c r="G811" s="24">
        <v>15.590000152587891</v>
      </c>
      <c r="H811" s="13">
        <v>14.75</v>
      </c>
      <c r="I811" s="14">
        <v>15.100000381469727</v>
      </c>
      <c r="J811" s="14">
        <v>14.449999809265137</v>
      </c>
      <c r="K811" s="24">
        <v>15.020000457763672</v>
      </c>
      <c r="L811">
        <f t="shared" si="39"/>
        <v>0</v>
      </c>
      <c r="M811">
        <f>IF(AND(B811&gt;Summary!$E$17,B811&lt;Summary!$E$18),1,0)</f>
        <v>0</v>
      </c>
      <c r="N811">
        <f>IF(M811=1,oneday(G810,G811,K811,L811,Summary!$E$13/2,Data!N810,Data!O810,Summary!$E$15,Summary!$E$14,Summary!$E$16,1),0)</f>
        <v>0</v>
      </c>
      <c r="O811" s="31">
        <f>IF(M811=1,oneday(G810,G811,K811,L811,Summary!$E$13/2,Data!N810,Data!O810,Summary!$E$15,Summary!$E$14,Summary!$E$16,2),0)</f>
        <v>0</v>
      </c>
      <c r="P811" s="31">
        <f t="shared" si="38"/>
        <v>0</v>
      </c>
      <c r="Q811" s="31">
        <f>IF(M811=1,oneday(G810,G811,K811,L811,Summary!$E$13/2,Data!N810,Data!O810,Summary!$E$15,Summary!$E$14,Summary!$E$16,3),0)</f>
        <v>0</v>
      </c>
    </row>
    <row r="812" spans="1:17" x14ac:dyDescent="0.25">
      <c r="A812" s="32">
        <f>VLOOKUP(B812,'Expiration Dates'!$C$40:$J$272,8)</f>
        <v>31553</v>
      </c>
      <c r="B812" s="1">
        <v>31559</v>
      </c>
      <c r="C812">
        <f t="shared" si="37"/>
        <v>812</v>
      </c>
      <c r="D812" s="27">
        <v>15.430000305175781</v>
      </c>
      <c r="E812" s="28">
        <v>15.470000267028809</v>
      </c>
      <c r="F812" s="28">
        <v>15.050000190734863</v>
      </c>
      <c r="G812" s="24">
        <v>15.100000381469727</v>
      </c>
      <c r="H812" s="13">
        <v>14.779999732971191</v>
      </c>
      <c r="I812" s="14">
        <v>14.880000114440918</v>
      </c>
      <c r="J812" s="14">
        <v>14.5</v>
      </c>
      <c r="K812" s="24">
        <v>14.539999961853027</v>
      </c>
      <c r="L812">
        <f t="shared" si="39"/>
        <v>0</v>
      </c>
      <c r="M812">
        <f>IF(AND(B812&gt;Summary!$E$17,B812&lt;Summary!$E$18),1,0)</f>
        <v>0</v>
      </c>
      <c r="N812">
        <f>IF(M812=1,oneday(G811,G812,K812,L812,Summary!$E$13/2,Data!N811,Data!O811,Summary!$E$15,Summary!$E$14,Summary!$E$16,1),0)</f>
        <v>0</v>
      </c>
      <c r="O812" s="31">
        <f>IF(M812=1,oneday(G811,G812,K812,L812,Summary!$E$13/2,Data!N811,Data!O811,Summary!$E$15,Summary!$E$14,Summary!$E$16,2),0)</f>
        <v>0</v>
      </c>
      <c r="P812" s="31">
        <f t="shared" si="38"/>
        <v>0</v>
      </c>
      <c r="Q812" s="31">
        <f>IF(M812=1,oneday(G811,G812,K812,L812,Summary!$E$13/2,Data!N811,Data!O811,Summary!$E$15,Summary!$E$14,Summary!$E$16,3),0)</f>
        <v>0</v>
      </c>
    </row>
    <row r="813" spans="1:17" x14ac:dyDescent="0.25">
      <c r="A813" s="32">
        <f>VLOOKUP(B813,'Expiration Dates'!$C$40:$J$272,8)</f>
        <v>31553</v>
      </c>
      <c r="B813" s="1">
        <v>31560</v>
      </c>
      <c r="C813">
        <f t="shared" si="37"/>
        <v>813</v>
      </c>
      <c r="D813" s="27">
        <v>14.850000381469727</v>
      </c>
      <c r="E813" s="28">
        <v>15.100000381469727</v>
      </c>
      <c r="F813" s="28">
        <v>14.600000381469727</v>
      </c>
      <c r="G813" s="24">
        <v>14.829999923706055</v>
      </c>
      <c r="H813" s="13">
        <v>14.300000190734863</v>
      </c>
      <c r="I813" s="14">
        <v>14.579999923706055</v>
      </c>
      <c r="J813" s="14">
        <v>14.100000381469727</v>
      </c>
      <c r="K813" s="24">
        <v>14.359999656677246</v>
      </c>
      <c r="L813">
        <f t="shared" si="39"/>
        <v>0</v>
      </c>
      <c r="M813">
        <f>IF(AND(B813&gt;Summary!$E$17,B813&lt;Summary!$E$18),1,0)</f>
        <v>0</v>
      </c>
      <c r="N813">
        <f>IF(M813=1,oneday(G812,G813,K813,L813,Summary!$E$13/2,Data!N812,Data!O812,Summary!$E$15,Summary!$E$14,Summary!$E$16,1),0)</f>
        <v>0</v>
      </c>
      <c r="O813" s="31">
        <f>IF(M813=1,oneday(G812,G813,K813,L813,Summary!$E$13/2,Data!N812,Data!O812,Summary!$E$15,Summary!$E$14,Summary!$E$16,2),0)</f>
        <v>0</v>
      </c>
      <c r="P813" s="31">
        <f t="shared" si="38"/>
        <v>0</v>
      </c>
      <c r="Q813" s="31">
        <f>IF(M813=1,oneday(G812,G813,K813,L813,Summary!$E$13/2,Data!N812,Data!O812,Summary!$E$15,Summary!$E$14,Summary!$E$16,3),0)</f>
        <v>0</v>
      </c>
    </row>
    <row r="814" spans="1:17" x14ac:dyDescent="0.25">
      <c r="A814" s="32">
        <f>VLOOKUP(B814,'Expiration Dates'!$C$40:$J$272,8)</f>
        <v>31553</v>
      </c>
      <c r="B814" s="1">
        <v>31561</v>
      </c>
      <c r="C814">
        <f t="shared" si="37"/>
        <v>814</v>
      </c>
      <c r="D814" s="27">
        <v>14.399999618530273</v>
      </c>
      <c r="E814" s="28">
        <v>14.680000305175781</v>
      </c>
      <c r="F814" s="28">
        <v>14.149999618530273</v>
      </c>
      <c r="G814" s="24">
        <v>14.539999961853027</v>
      </c>
      <c r="H814" s="13">
        <v>13.899999618530273</v>
      </c>
      <c r="I814" s="14">
        <v>14.340000152587891</v>
      </c>
      <c r="J814" s="14">
        <v>13.720000267028809</v>
      </c>
      <c r="K814" s="24">
        <v>14.149999618530273</v>
      </c>
      <c r="L814">
        <f t="shared" si="39"/>
        <v>0</v>
      </c>
      <c r="M814">
        <f>IF(AND(B814&gt;Summary!$E$17,B814&lt;Summary!$E$18),1,0)</f>
        <v>0</v>
      </c>
      <c r="N814">
        <f>IF(M814=1,oneday(G813,G814,K814,L814,Summary!$E$13/2,Data!N813,Data!O813,Summary!$E$15,Summary!$E$14,Summary!$E$16,1),0)</f>
        <v>0</v>
      </c>
      <c r="O814" s="31">
        <f>IF(M814=1,oneday(G813,G814,K814,L814,Summary!$E$13/2,Data!N813,Data!O813,Summary!$E$15,Summary!$E$14,Summary!$E$16,2),0)</f>
        <v>0</v>
      </c>
      <c r="P814" s="31">
        <f t="shared" si="38"/>
        <v>0</v>
      </c>
      <c r="Q814" s="31">
        <f>IF(M814=1,oneday(G813,G814,K814,L814,Summary!$E$13/2,Data!N813,Data!O813,Summary!$E$15,Summary!$E$14,Summary!$E$16,3),0)</f>
        <v>0</v>
      </c>
    </row>
    <row r="815" spans="1:17" x14ac:dyDescent="0.25">
      <c r="A815" s="32">
        <f>VLOOKUP(B815,'Expiration Dates'!$C$40:$J$272,8)</f>
        <v>31553</v>
      </c>
      <c r="B815" s="1">
        <v>31562</v>
      </c>
      <c r="C815">
        <f t="shared" si="37"/>
        <v>815</v>
      </c>
      <c r="D815" s="27">
        <v>14.640000343322754</v>
      </c>
      <c r="E815" s="28">
        <v>14.800000190734863</v>
      </c>
      <c r="F815" s="28">
        <v>14.210000038146973</v>
      </c>
      <c r="G815" s="24">
        <v>14.300000190734863</v>
      </c>
      <c r="H815" s="13">
        <v>14.25</v>
      </c>
      <c r="I815" s="14">
        <v>14.399999618530273</v>
      </c>
      <c r="J815" s="14">
        <v>13.800000190734863</v>
      </c>
      <c r="K815" s="24">
        <v>13.899999618530273</v>
      </c>
      <c r="L815">
        <f t="shared" si="39"/>
        <v>0</v>
      </c>
      <c r="M815">
        <f>IF(AND(B815&gt;Summary!$E$17,B815&lt;Summary!$E$18),1,0)</f>
        <v>0</v>
      </c>
      <c r="N815">
        <f>IF(M815=1,oneday(G814,G815,K815,L815,Summary!$E$13/2,Data!N814,Data!O814,Summary!$E$15,Summary!$E$14,Summary!$E$16,1),0)</f>
        <v>0</v>
      </c>
      <c r="O815" s="31">
        <f>IF(M815=1,oneday(G814,G815,K815,L815,Summary!$E$13/2,Data!N814,Data!O814,Summary!$E$15,Summary!$E$14,Summary!$E$16,2),0)</f>
        <v>0</v>
      </c>
      <c r="P815" s="31">
        <f t="shared" si="38"/>
        <v>0</v>
      </c>
      <c r="Q815" s="31">
        <f>IF(M815=1,oneday(G814,G815,K815,L815,Summary!$E$13/2,Data!N814,Data!O814,Summary!$E$15,Summary!$E$14,Summary!$E$16,3),0)</f>
        <v>0</v>
      </c>
    </row>
    <row r="816" spans="1:17" x14ac:dyDescent="0.25">
      <c r="A816" s="32">
        <f>VLOOKUP(B816,'Expiration Dates'!$C$40:$J$272,8)</f>
        <v>31582</v>
      </c>
      <c r="B816" s="1">
        <v>31565</v>
      </c>
      <c r="C816">
        <f t="shared" si="37"/>
        <v>816</v>
      </c>
      <c r="D816" s="27">
        <v>14</v>
      </c>
      <c r="E816" s="28">
        <v>14.050000190734863</v>
      </c>
      <c r="F816" s="28">
        <v>13.729999542236328</v>
      </c>
      <c r="G816" s="24">
        <v>13.810000419616699</v>
      </c>
      <c r="H816" s="13">
        <v>13.550000190734863</v>
      </c>
      <c r="I816" s="14">
        <v>13.649999618530273</v>
      </c>
      <c r="J816" s="14">
        <v>13.279999732971191</v>
      </c>
      <c r="K816" s="24">
        <v>13.350000381469727</v>
      </c>
      <c r="L816">
        <f t="shared" si="39"/>
        <v>0</v>
      </c>
      <c r="M816">
        <f>IF(AND(B816&gt;Summary!$E$17,B816&lt;Summary!$E$18),1,0)</f>
        <v>0</v>
      </c>
      <c r="N816">
        <f>IF(M816=1,oneday(G815,G816,K816,L816,Summary!$E$13/2,Data!N815,Data!O815,Summary!$E$15,Summary!$E$14,Summary!$E$16,1),0)</f>
        <v>0</v>
      </c>
      <c r="O816" s="31">
        <f>IF(M816=1,oneday(G815,G816,K816,L816,Summary!$E$13/2,Data!N815,Data!O815,Summary!$E$15,Summary!$E$14,Summary!$E$16,2),0)</f>
        <v>0</v>
      </c>
      <c r="P816" s="31">
        <f t="shared" si="38"/>
        <v>0</v>
      </c>
      <c r="Q816" s="31">
        <f>IF(M816=1,oneday(G815,G816,K816,L816,Summary!$E$13/2,Data!N815,Data!O815,Summary!$E$15,Summary!$E$14,Summary!$E$16,3),0)</f>
        <v>0</v>
      </c>
    </row>
    <row r="817" spans="1:17" x14ac:dyDescent="0.25">
      <c r="A817" s="32">
        <f>VLOOKUP(B817,'Expiration Dates'!$C$40:$J$272,8)</f>
        <v>31582</v>
      </c>
      <c r="B817" s="1">
        <v>31566</v>
      </c>
      <c r="C817">
        <f t="shared" si="37"/>
        <v>817</v>
      </c>
      <c r="D817" s="27">
        <v>13.850000381469727</v>
      </c>
      <c r="E817" s="28">
        <v>14.100000381469727</v>
      </c>
      <c r="F817" s="28">
        <v>13.75</v>
      </c>
      <c r="G817" s="24">
        <v>13.869999885559082</v>
      </c>
      <c r="H817" s="13">
        <v>13.399999618530273</v>
      </c>
      <c r="I817" s="14">
        <v>13.600000381469727</v>
      </c>
      <c r="J817" s="14">
        <v>13.25</v>
      </c>
      <c r="K817" s="24">
        <v>13.359999656677246</v>
      </c>
      <c r="L817">
        <f t="shared" si="39"/>
        <v>0</v>
      </c>
      <c r="M817">
        <f>IF(AND(B817&gt;Summary!$E$17,B817&lt;Summary!$E$18),1,0)</f>
        <v>0</v>
      </c>
      <c r="N817">
        <f>IF(M817=1,oneday(G816,G817,K817,L817,Summary!$E$13/2,Data!N816,Data!O816,Summary!$E$15,Summary!$E$14,Summary!$E$16,1),0)</f>
        <v>0</v>
      </c>
      <c r="O817" s="31">
        <f>IF(M817=1,oneday(G816,G817,K817,L817,Summary!$E$13/2,Data!N816,Data!O816,Summary!$E$15,Summary!$E$14,Summary!$E$16,2),0)</f>
        <v>0</v>
      </c>
      <c r="P817" s="31">
        <f t="shared" si="38"/>
        <v>0</v>
      </c>
      <c r="Q817" s="31">
        <f>IF(M817=1,oneday(G816,G817,K817,L817,Summary!$E$13/2,Data!N816,Data!O816,Summary!$E$15,Summary!$E$14,Summary!$E$16,3),0)</f>
        <v>0</v>
      </c>
    </row>
    <row r="818" spans="1:17" x14ac:dyDescent="0.25">
      <c r="A818" s="32">
        <f>VLOOKUP(B818,'Expiration Dates'!$C$40:$J$272,8)</f>
        <v>31582</v>
      </c>
      <c r="B818" s="1">
        <v>31567</v>
      </c>
      <c r="C818">
        <f t="shared" si="37"/>
        <v>818</v>
      </c>
      <c r="D818" s="27">
        <v>13</v>
      </c>
      <c r="E818" s="28">
        <v>13.25</v>
      </c>
      <c r="F818" s="28">
        <v>12.75</v>
      </c>
      <c r="G818" s="24">
        <v>13.100000381469727</v>
      </c>
      <c r="H818" s="13">
        <v>12.600000381469727</v>
      </c>
      <c r="I818" s="14">
        <v>12.899999618530273</v>
      </c>
      <c r="J818" s="14">
        <v>12.399999618530273</v>
      </c>
      <c r="K818" s="24">
        <v>12.800000190734863</v>
      </c>
      <c r="L818">
        <f t="shared" si="39"/>
        <v>0</v>
      </c>
      <c r="M818">
        <f>IF(AND(B818&gt;Summary!$E$17,B818&lt;Summary!$E$18),1,0)</f>
        <v>0</v>
      </c>
      <c r="N818">
        <f>IF(M818=1,oneday(G817,G818,K818,L818,Summary!$E$13/2,Data!N817,Data!O817,Summary!$E$15,Summary!$E$14,Summary!$E$16,1),0)</f>
        <v>0</v>
      </c>
      <c r="O818" s="31">
        <f>IF(M818=1,oneday(G817,G818,K818,L818,Summary!$E$13/2,Data!N817,Data!O817,Summary!$E$15,Summary!$E$14,Summary!$E$16,2),0)</f>
        <v>0</v>
      </c>
      <c r="P818" s="31">
        <f t="shared" si="38"/>
        <v>0</v>
      </c>
      <c r="Q818" s="31">
        <f>IF(M818=1,oneday(G817,G818,K818,L818,Summary!$E$13/2,Data!N817,Data!O817,Summary!$E$15,Summary!$E$14,Summary!$E$16,3),0)</f>
        <v>0</v>
      </c>
    </row>
    <row r="819" spans="1:17" x14ac:dyDescent="0.25">
      <c r="A819" s="32">
        <f>VLOOKUP(B819,'Expiration Dates'!$C$40:$J$272,8)</f>
        <v>31582</v>
      </c>
      <c r="B819" s="1">
        <v>31568</v>
      </c>
      <c r="C819">
        <f t="shared" si="37"/>
        <v>819</v>
      </c>
      <c r="D819" s="27">
        <v>13.25</v>
      </c>
      <c r="E819" s="28">
        <v>13.529999732971191</v>
      </c>
      <c r="F819" s="28">
        <v>12.850000381469727</v>
      </c>
      <c r="G819" s="24">
        <v>13.229999542236328</v>
      </c>
      <c r="H819" s="13">
        <v>12.899999618530273</v>
      </c>
      <c r="I819" s="14">
        <v>13.239999771118164</v>
      </c>
      <c r="J819" s="14">
        <v>12.770000457763672</v>
      </c>
      <c r="K819" s="24">
        <v>13.140000343322754</v>
      </c>
      <c r="L819">
        <f t="shared" si="39"/>
        <v>0</v>
      </c>
      <c r="M819">
        <f>IF(AND(B819&gt;Summary!$E$17,B819&lt;Summary!$E$18),1,0)</f>
        <v>0</v>
      </c>
      <c r="N819">
        <f>IF(M819=1,oneday(G818,G819,K819,L819,Summary!$E$13/2,Data!N818,Data!O818,Summary!$E$15,Summary!$E$14,Summary!$E$16,1),0)</f>
        <v>0</v>
      </c>
      <c r="O819" s="31">
        <f>IF(M819=1,oneday(G818,G819,K819,L819,Summary!$E$13/2,Data!N818,Data!O818,Summary!$E$15,Summary!$E$14,Summary!$E$16,2),0)</f>
        <v>0</v>
      </c>
      <c r="P819" s="31">
        <f t="shared" si="38"/>
        <v>0</v>
      </c>
      <c r="Q819" s="31">
        <f>IF(M819=1,oneday(G818,G819,K819,L819,Summary!$E$13/2,Data!N818,Data!O818,Summary!$E$15,Summary!$E$14,Summary!$E$16,3),0)</f>
        <v>0</v>
      </c>
    </row>
    <row r="820" spans="1:17" x14ac:dyDescent="0.25">
      <c r="A820" s="32">
        <f>VLOOKUP(B820,'Expiration Dates'!$C$40:$J$272,8)</f>
        <v>31582</v>
      </c>
      <c r="B820" s="1">
        <v>31569</v>
      </c>
      <c r="C820">
        <f t="shared" si="37"/>
        <v>820</v>
      </c>
      <c r="D820" s="27">
        <v>13.100000381469727</v>
      </c>
      <c r="E820" s="28">
        <v>13.180000305175781</v>
      </c>
      <c r="F820" s="28">
        <v>12.729999542236328</v>
      </c>
      <c r="G820" s="24">
        <v>12.760000228881836</v>
      </c>
      <c r="H820" s="13">
        <v>13.050000190734863</v>
      </c>
      <c r="I820" s="14">
        <v>13.079999923706055</v>
      </c>
      <c r="J820" s="14">
        <v>12.600000381469727</v>
      </c>
      <c r="K820" s="24">
        <v>12.689999580383301</v>
      </c>
      <c r="L820">
        <f t="shared" si="39"/>
        <v>0</v>
      </c>
      <c r="M820">
        <f>IF(AND(B820&gt;Summary!$E$17,B820&lt;Summary!$E$18),1,0)</f>
        <v>0</v>
      </c>
      <c r="N820">
        <f>IF(M820=1,oneday(G819,G820,K820,L820,Summary!$E$13/2,Data!N819,Data!O819,Summary!$E$15,Summary!$E$14,Summary!$E$16,1),0)</f>
        <v>0</v>
      </c>
      <c r="O820" s="31">
        <f>IF(M820=1,oneday(G819,G820,K820,L820,Summary!$E$13/2,Data!N819,Data!O819,Summary!$E$15,Summary!$E$14,Summary!$E$16,2),0)</f>
        <v>0</v>
      </c>
      <c r="P820" s="31">
        <f t="shared" si="38"/>
        <v>0</v>
      </c>
      <c r="Q820" s="31">
        <f>IF(M820=1,oneday(G819,G820,K820,L820,Summary!$E$13/2,Data!N819,Data!O819,Summary!$E$15,Summary!$E$14,Summary!$E$16,3),0)</f>
        <v>0</v>
      </c>
    </row>
    <row r="821" spans="1:17" x14ac:dyDescent="0.25">
      <c r="A821" s="32">
        <f>VLOOKUP(B821,'Expiration Dates'!$C$40:$J$272,8)</f>
        <v>31582</v>
      </c>
      <c r="B821" s="1">
        <v>31572</v>
      </c>
      <c r="C821">
        <f t="shared" si="37"/>
        <v>821</v>
      </c>
      <c r="D821" s="27">
        <v>12.600000381469727</v>
      </c>
      <c r="E821" s="28">
        <v>12.850000381469727</v>
      </c>
      <c r="F821" s="28">
        <v>12.5</v>
      </c>
      <c r="G821" s="24">
        <v>12.630000114440918</v>
      </c>
      <c r="H821" s="13">
        <v>12.550000190734863</v>
      </c>
      <c r="I821" s="14">
        <v>12.840000152587891</v>
      </c>
      <c r="J821" s="14">
        <v>12.449999809265137</v>
      </c>
      <c r="K821" s="24">
        <v>12.609999656677246</v>
      </c>
      <c r="L821">
        <f t="shared" si="39"/>
        <v>0</v>
      </c>
      <c r="M821">
        <f>IF(AND(B821&gt;Summary!$E$17,B821&lt;Summary!$E$18),1,0)</f>
        <v>0</v>
      </c>
      <c r="N821">
        <f>IF(M821=1,oneday(G820,G821,K821,L821,Summary!$E$13/2,Data!N820,Data!O820,Summary!$E$15,Summary!$E$14,Summary!$E$16,1),0)</f>
        <v>0</v>
      </c>
      <c r="O821" s="31">
        <f>IF(M821=1,oneday(G820,G821,K821,L821,Summary!$E$13/2,Data!N820,Data!O820,Summary!$E$15,Summary!$E$14,Summary!$E$16,2),0)</f>
        <v>0</v>
      </c>
      <c r="P821" s="31">
        <f t="shared" si="38"/>
        <v>0</v>
      </c>
      <c r="Q821" s="31">
        <f>IF(M821=1,oneday(G820,G821,K821,L821,Summary!$E$13/2,Data!N820,Data!O820,Summary!$E$15,Summary!$E$14,Summary!$E$16,3),0)</f>
        <v>0</v>
      </c>
    </row>
    <row r="822" spans="1:17" x14ac:dyDescent="0.25">
      <c r="A822" s="32">
        <f>VLOOKUP(B822,'Expiration Dates'!$C$40:$J$272,8)</f>
        <v>31582</v>
      </c>
      <c r="B822" s="1">
        <v>31573</v>
      </c>
      <c r="C822">
        <f t="shared" si="37"/>
        <v>822</v>
      </c>
      <c r="D822" s="27">
        <v>12.729999542236328</v>
      </c>
      <c r="E822" s="28">
        <v>12.899999618530273</v>
      </c>
      <c r="F822" s="28">
        <v>12.5</v>
      </c>
      <c r="G822" s="24">
        <v>12.560000419616699</v>
      </c>
      <c r="H822" s="13">
        <v>12.699999809265137</v>
      </c>
      <c r="I822" s="14">
        <v>12.829999923706055</v>
      </c>
      <c r="J822" s="14">
        <v>12.5</v>
      </c>
      <c r="K822" s="24">
        <v>12.529999732971191</v>
      </c>
      <c r="L822">
        <f t="shared" si="39"/>
        <v>0</v>
      </c>
      <c r="M822">
        <f>IF(AND(B822&gt;Summary!$E$17,B822&lt;Summary!$E$18),1,0)</f>
        <v>0</v>
      </c>
      <c r="N822">
        <f>IF(M822=1,oneday(G821,G822,K822,L822,Summary!$E$13/2,Data!N821,Data!O821,Summary!$E$15,Summary!$E$14,Summary!$E$16,1),0)</f>
        <v>0</v>
      </c>
      <c r="O822" s="31">
        <f>IF(M822=1,oneday(G821,G822,K822,L822,Summary!$E$13/2,Data!N821,Data!O821,Summary!$E$15,Summary!$E$14,Summary!$E$16,2),0)</f>
        <v>0</v>
      </c>
      <c r="P822" s="31">
        <f t="shared" si="38"/>
        <v>0</v>
      </c>
      <c r="Q822" s="31">
        <f>IF(M822=1,oneday(G821,G822,K822,L822,Summary!$E$13/2,Data!N821,Data!O821,Summary!$E$15,Summary!$E$14,Summary!$E$16,3),0)</f>
        <v>0</v>
      </c>
    </row>
    <row r="823" spans="1:17" x14ac:dyDescent="0.25">
      <c r="A823" s="32">
        <f>VLOOKUP(B823,'Expiration Dates'!$C$40:$J$272,8)</f>
        <v>31582</v>
      </c>
      <c r="B823" s="1">
        <v>31574</v>
      </c>
      <c r="C823">
        <f t="shared" si="37"/>
        <v>823</v>
      </c>
      <c r="D823" s="27">
        <v>12.720000267028809</v>
      </c>
      <c r="E823" s="28">
        <v>13.590000152587891</v>
      </c>
      <c r="F823" s="28">
        <v>12.649999618530273</v>
      </c>
      <c r="G823" s="24">
        <v>13.489999771118164</v>
      </c>
      <c r="H823" s="13">
        <v>12.680000305175781</v>
      </c>
      <c r="I823" s="14">
        <v>13.479999542236328</v>
      </c>
      <c r="J823" s="14">
        <v>12.569999694824219</v>
      </c>
      <c r="K823" s="24">
        <v>13.420000076293945</v>
      </c>
      <c r="L823">
        <f t="shared" si="39"/>
        <v>0</v>
      </c>
      <c r="M823">
        <f>IF(AND(B823&gt;Summary!$E$17,B823&lt;Summary!$E$18),1,0)</f>
        <v>0</v>
      </c>
      <c r="N823">
        <f>IF(M823=1,oneday(G822,G823,K823,L823,Summary!$E$13/2,Data!N822,Data!O822,Summary!$E$15,Summary!$E$14,Summary!$E$16,1),0)</f>
        <v>0</v>
      </c>
      <c r="O823" s="31">
        <f>IF(M823=1,oneday(G822,G823,K823,L823,Summary!$E$13/2,Data!N822,Data!O822,Summary!$E$15,Summary!$E$14,Summary!$E$16,2),0)</f>
        <v>0</v>
      </c>
      <c r="P823" s="31">
        <f t="shared" si="38"/>
        <v>0</v>
      </c>
      <c r="Q823" s="31">
        <f>IF(M823=1,oneday(G822,G823,K823,L823,Summary!$E$13/2,Data!N822,Data!O822,Summary!$E$15,Summary!$E$14,Summary!$E$16,3),0)</f>
        <v>0</v>
      </c>
    </row>
    <row r="824" spans="1:17" x14ac:dyDescent="0.25">
      <c r="A824" s="32">
        <f>VLOOKUP(B824,'Expiration Dates'!$C$40:$J$272,8)</f>
        <v>31582</v>
      </c>
      <c r="B824" s="1">
        <v>31575</v>
      </c>
      <c r="C824">
        <f t="shared" si="37"/>
        <v>824</v>
      </c>
      <c r="D824" s="27">
        <v>13.5</v>
      </c>
      <c r="E824" s="28">
        <v>13.800000190734863</v>
      </c>
      <c r="F824" s="28">
        <v>13.289999961853027</v>
      </c>
      <c r="G824" s="24">
        <v>13.659999847412109</v>
      </c>
      <c r="H824" s="13">
        <v>13.399999618530273</v>
      </c>
      <c r="I824" s="14">
        <v>13.600000381469727</v>
      </c>
      <c r="J824" s="14">
        <v>13.149999618530273</v>
      </c>
      <c r="K824" s="24">
        <v>13.430000305175781</v>
      </c>
      <c r="L824">
        <f t="shared" si="39"/>
        <v>0</v>
      </c>
      <c r="M824">
        <f>IF(AND(B824&gt;Summary!$E$17,B824&lt;Summary!$E$18),1,0)</f>
        <v>0</v>
      </c>
      <c r="N824">
        <f>IF(M824=1,oneday(G823,G824,K824,L824,Summary!$E$13/2,Data!N823,Data!O823,Summary!$E$15,Summary!$E$14,Summary!$E$16,1),0)</f>
        <v>0</v>
      </c>
      <c r="O824" s="31">
        <f>IF(M824=1,oneday(G823,G824,K824,L824,Summary!$E$13/2,Data!N823,Data!O823,Summary!$E$15,Summary!$E$14,Summary!$E$16,2),0)</f>
        <v>0</v>
      </c>
      <c r="P824" s="31">
        <f t="shared" si="38"/>
        <v>0</v>
      </c>
      <c r="Q824" s="31">
        <f>IF(M824=1,oneday(G823,G824,K824,L824,Summary!$E$13/2,Data!N823,Data!O823,Summary!$E$15,Summary!$E$14,Summary!$E$16,3),0)</f>
        <v>0</v>
      </c>
    </row>
    <row r="825" spans="1:17" x14ac:dyDescent="0.25">
      <c r="A825" s="32">
        <f>VLOOKUP(B825,'Expiration Dates'!$C$40:$J$272,8)</f>
        <v>31582</v>
      </c>
      <c r="B825" s="1">
        <v>31576</v>
      </c>
      <c r="C825">
        <f t="shared" si="37"/>
        <v>825</v>
      </c>
      <c r="D825" s="27">
        <v>13.399999618530273</v>
      </c>
      <c r="E825" s="28">
        <v>13.970000267028809</v>
      </c>
      <c r="F825" s="28">
        <v>13.350000381469727</v>
      </c>
      <c r="G825" s="24">
        <v>13.810000419616699</v>
      </c>
      <c r="H825" s="13">
        <v>13.319999694824219</v>
      </c>
      <c r="I825" s="14">
        <v>13.619999885559082</v>
      </c>
      <c r="J825" s="14">
        <v>13.109999656677246</v>
      </c>
      <c r="K825" s="24">
        <v>13.520000457763672</v>
      </c>
      <c r="L825">
        <f t="shared" si="39"/>
        <v>0</v>
      </c>
      <c r="M825">
        <f>IF(AND(B825&gt;Summary!$E$17,B825&lt;Summary!$E$18),1,0)</f>
        <v>0</v>
      </c>
      <c r="N825">
        <f>IF(M825=1,oneday(G824,G825,K825,L825,Summary!$E$13/2,Data!N824,Data!O824,Summary!$E$15,Summary!$E$14,Summary!$E$16,1),0)</f>
        <v>0</v>
      </c>
      <c r="O825" s="31">
        <f>IF(M825=1,oneday(G824,G825,K825,L825,Summary!$E$13/2,Data!N824,Data!O824,Summary!$E$15,Summary!$E$14,Summary!$E$16,2),0)</f>
        <v>0</v>
      </c>
      <c r="P825" s="31">
        <f t="shared" si="38"/>
        <v>0</v>
      </c>
      <c r="Q825" s="31">
        <f>IF(M825=1,oneday(G824,G825,K825,L825,Summary!$E$13/2,Data!N824,Data!O824,Summary!$E$15,Summary!$E$14,Summary!$E$16,3),0)</f>
        <v>0</v>
      </c>
    </row>
    <row r="826" spans="1:17" x14ac:dyDescent="0.25">
      <c r="A826" s="32">
        <f>VLOOKUP(B826,'Expiration Dates'!$C$40:$J$272,8)</f>
        <v>31582</v>
      </c>
      <c r="B826" s="1">
        <v>31579</v>
      </c>
      <c r="C826">
        <f t="shared" si="37"/>
        <v>826</v>
      </c>
      <c r="D826" s="27">
        <v>13.850000381469727</v>
      </c>
      <c r="E826" s="28">
        <v>14.020000457763672</v>
      </c>
      <c r="F826" s="28">
        <v>13.600000381469727</v>
      </c>
      <c r="G826" s="24">
        <v>13.659999847412109</v>
      </c>
      <c r="H826" s="13">
        <v>13.520000457763672</v>
      </c>
      <c r="I826" s="14">
        <v>13.689999580383301</v>
      </c>
      <c r="J826" s="14">
        <v>13.149999618530273</v>
      </c>
      <c r="K826" s="24">
        <v>13.220000267028809</v>
      </c>
      <c r="L826">
        <f t="shared" si="39"/>
        <v>0</v>
      </c>
      <c r="M826">
        <f>IF(AND(B826&gt;Summary!$E$17,B826&lt;Summary!$E$18),1,0)</f>
        <v>0</v>
      </c>
      <c r="N826">
        <f>IF(M826=1,oneday(G825,G826,K826,L826,Summary!$E$13/2,Data!N825,Data!O825,Summary!$E$15,Summary!$E$14,Summary!$E$16,1),0)</f>
        <v>0</v>
      </c>
      <c r="O826" s="31">
        <f>IF(M826=1,oneday(G825,G826,K826,L826,Summary!$E$13/2,Data!N825,Data!O825,Summary!$E$15,Summary!$E$14,Summary!$E$16,2),0)</f>
        <v>0</v>
      </c>
      <c r="P826" s="31">
        <f t="shared" si="38"/>
        <v>0</v>
      </c>
      <c r="Q826" s="31">
        <f>IF(M826=1,oneday(G825,G826,K826,L826,Summary!$E$13/2,Data!N825,Data!O825,Summary!$E$15,Summary!$E$14,Summary!$E$16,3),0)</f>
        <v>0</v>
      </c>
    </row>
    <row r="827" spans="1:17" x14ac:dyDescent="0.25">
      <c r="A827" s="32">
        <f>VLOOKUP(B827,'Expiration Dates'!$C$40:$J$272,8)</f>
        <v>31582</v>
      </c>
      <c r="B827" s="1">
        <v>31580</v>
      </c>
      <c r="C827">
        <f t="shared" si="37"/>
        <v>827</v>
      </c>
      <c r="D827" s="27">
        <v>13.699999809265137</v>
      </c>
      <c r="E827" s="28">
        <v>13.779999732971191</v>
      </c>
      <c r="F827" s="28">
        <v>13.529999732971191</v>
      </c>
      <c r="G827" s="24">
        <v>13.739999771118164</v>
      </c>
      <c r="H827" s="13">
        <v>13.199999809265137</v>
      </c>
      <c r="I827" s="14">
        <v>13.300000190734863</v>
      </c>
      <c r="J827" s="14">
        <v>13.029999732971191</v>
      </c>
      <c r="K827" s="24">
        <v>13.239999771118164</v>
      </c>
      <c r="L827">
        <f t="shared" si="39"/>
        <v>0</v>
      </c>
      <c r="M827">
        <f>IF(AND(B827&gt;Summary!$E$17,B827&lt;Summary!$E$18),1,0)</f>
        <v>0</v>
      </c>
      <c r="N827">
        <f>IF(M827=1,oneday(G826,G827,K827,L827,Summary!$E$13/2,Data!N826,Data!O826,Summary!$E$15,Summary!$E$14,Summary!$E$16,1),0)</f>
        <v>0</v>
      </c>
      <c r="O827" s="31">
        <f>IF(M827=1,oneday(G826,G827,K827,L827,Summary!$E$13/2,Data!N826,Data!O826,Summary!$E$15,Summary!$E$14,Summary!$E$16,2),0)</f>
        <v>0</v>
      </c>
      <c r="P827" s="31">
        <f t="shared" si="38"/>
        <v>0</v>
      </c>
      <c r="Q827" s="31">
        <f>IF(M827=1,oneday(G826,G827,K827,L827,Summary!$E$13/2,Data!N826,Data!O826,Summary!$E$15,Summary!$E$14,Summary!$E$16,3),0)</f>
        <v>0</v>
      </c>
    </row>
    <row r="828" spans="1:17" x14ac:dyDescent="0.25">
      <c r="A828" s="32">
        <f>VLOOKUP(B828,'Expiration Dates'!$C$40:$J$272,8)</f>
        <v>31582</v>
      </c>
      <c r="B828" s="1">
        <v>31581</v>
      </c>
      <c r="C828">
        <f t="shared" si="37"/>
        <v>828</v>
      </c>
      <c r="D828" s="27">
        <v>13.649999618530273</v>
      </c>
      <c r="E828" s="28">
        <v>13.779999732971191</v>
      </c>
      <c r="F828" s="28">
        <v>13.5</v>
      </c>
      <c r="G828" s="24">
        <v>13.649999618530273</v>
      </c>
      <c r="H828" s="13">
        <v>13.239999771118164</v>
      </c>
      <c r="I828" s="14">
        <v>13.239999771118164</v>
      </c>
      <c r="J828" s="14">
        <v>12.899999618530273</v>
      </c>
      <c r="K828" s="24">
        <v>12.960000038146973</v>
      </c>
      <c r="L828">
        <f t="shared" si="39"/>
        <v>0</v>
      </c>
      <c r="M828">
        <f>IF(AND(B828&gt;Summary!$E$17,B828&lt;Summary!$E$18),1,0)</f>
        <v>0</v>
      </c>
      <c r="N828">
        <f>IF(M828=1,oneday(G827,G828,K828,L828,Summary!$E$13/2,Data!N827,Data!O827,Summary!$E$15,Summary!$E$14,Summary!$E$16,1),0)</f>
        <v>0</v>
      </c>
      <c r="O828" s="31">
        <f>IF(M828=1,oneday(G827,G828,K828,L828,Summary!$E$13/2,Data!N827,Data!O827,Summary!$E$15,Summary!$E$14,Summary!$E$16,2),0)</f>
        <v>0</v>
      </c>
      <c r="P828" s="31">
        <f t="shared" si="38"/>
        <v>0</v>
      </c>
      <c r="Q828" s="31">
        <f>IF(M828=1,oneday(G827,G828,K828,L828,Summary!$E$13/2,Data!N827,Data!O827,Summary!$E$15,Summary!$E$14,Summary!$E$16,3),0)</f>
        <v>0</v>
      </c>
    </row>
    <row r="829" spans="1:17" x14ac:dyDescent="0.25">
      <c r="A829" s="32">
        <f>VLOOKUP(B829,'Expiration Dates'!$C$40:$J$272,8)</f>
        <v>31582</v>
      </c>
      <c r="B829" s="1">
        <v>31582</v>
      </c>
      <c r="C829">
        <f t="shared" si="37"/>
        <v>829</v>
      </c>
      <c r="D829" s="27">
        <v>13.649999618530273</v>
      </c>
      <c r="E829" s="28">
        <v>13.850000381469727</v>
      </c>
      <c r="F829" s="28">
        <v>13.510000228881836</v>
      </c>
      <c r="G829" s="24">
        <v>13.760000228881836</v>
      </c>
      <c r="H829" s="13">
        <v>12.760000228881836</v>
      </c>
      <c r="I829" s="14">
        <v>13.100000381469727</v>
      </c>
      <c r="J829" s="14">
        <v>12.699999809265137</v>
      </c>
      <c r="K829" s="24">
        <v>13.039999961853027</v>
      </c>
      <c r="L829">
        <f t="shared" si="39"/>
        <v>1</v>
      </c>
      <c r="M829">
        <f>IF(AND(B829&gt;Summary!$E$17,B829&lt;Summary!$E$18),1,0)</f>
        <v>0</v>
      </c>
      <c r="N829">
        <f>IF(M829=1,oneday(G828,G829,K829,L829,Summary!$E$13/2,Data!N828,Data!O828,Summary!$E$15,Summary!$E$14,Summary!$E$16,1),0)</f>
        <v>0</v>
      </c>
      <c r="O829" s="31">
        <f>IF(M829=1,oneday(G828,G829,K829,L829,Summary!$E$13/2,Data!N828,Data!O828,Summary!$E$15,Summary!$E$14,Summary!$E$16,2),0)</f>
        <v>0</v>
      </c>
      <c r="P829" s="31">
        <f t="shared" si="38"/>
        <v>0</v>
      </c>
      <c r="Q829" s="31">
        <f>IF(M829=1,oneday(G828,G829,K829,L829,Summary!$E$13/2,Data!N828,Data!O828,Summary!$E$15,Summary!$E$14,Summary!$E$16,3),0)</f>
        <v>0</v>
      </c>
    </row>
    <row r="830" spans="1:17" x14ac:dyDescent="0.25">
      <c r="A830" s="32">
        <f>VLOOKUP(B830,'Expiration Dates'!$C$40:$J$272,8)</f>
        <v>31582</v>
      </c>
      <c r="B830" s="1">
        <v>31583</v>
      </c>
      <c r="C830">
        <f t="shared" si="37"/>
        <v>830</v>
      </c>
      <c r="D830" s="27">
        <v>13.75</v>
      </c>
      <c r="E830" s="28">
        <v>14.899999618530273</v>
      </c>
      <c r="F830" s="28">
        <v>13.380000114440918</v>
      </c>
      <c r="G830" s="24">
        <v>14.689999580383301</v>
      </c>
      <c r="H830" s="13">
        <v>12.939999580383301</v>
      </c>
      <c r="I830" s="14">
        <v>13.100000381469727</v>
      </c>
      <c r="J830" s="14">
        <v>12.800000190734863</v>
      </c>
      <c r="K830" s="24">
        <v>12.939999580383301</v>
      </c>
      <c r="L830">
        <f t="shared" si="39"/>
        <v>0</v>
      </c>
      <c r="M830">
        <f>IF(AND(B830&gt;Summary!$E$17,B830&lt;Summary!$E$18),1,0)</f>
        <v>0</v>
      </c>
      <c r="N830">
        <f>IF(M830=1,oneday(G829,G830,K830,L830,Summary!$E$13/2,Data!N829,Data!O829,Summary!$E$15,Summary!$E$14,Summary!$E$16,1),0)</f>
        <v>0</v>
      </c>
      <c r="O830" s="31">
        <f>IF(M830=1,oneday(G829,G830,K830,L830,Summary!$E$13/2,Data!N829,Data!O829,Summary!$E$15,Summary!$E$14,Summary!$E$16,2),0)</f>
        <v>0</v>
      </c>
      <c r="P830" s="31">
        <f t="shared" si="38"/>
        <v>0</v>
      </c>
      <c r="Q830" s="31">
        <f>IF(M830=1,oneday(G829,G830,K830,L830,Summary!$E$13/2,Data!N829,Data!O829,Summary!$E$15,Summary!$E$14,Summary!$E$16,3),0)</f>
        <v>0</v>
      </c>
    </row>
    <row r="831" spans="1:17" x14ac:dyDescent="0.25">
      <c r="A831" s="32">
        <f>VLOOKUP(B831,'Expiration Dates'!$C$40:$J$272,8)</f>
        <v>31582</v>
      </c>
      <c r="B831" s="1">
        <v>31586</v>
      </c>
      <c r="C831">
        <f t="shared" si="37"/>
        <v>831</v>
      </c>
      <c r="D831" s="27">
        <v>12.850000381469727</v>
      </c>
      <c r="E831" s="28">
        <v>13.199999809265137</v>
      </c>
      <c r="F831" s="28">
        <v>12.850000381469727</v>
      </c>
      <c r="G831" s="24">
        <v>13</v>
      </c>
      <c r="H831" s="13">
        <v>12.75</v>
      </c>
      <c r="I831" s="14">
        <v>12.899999618530273</v>
      </c>
      <c r="J831" s="14">
        <v>12.680000305175781</v>
      </c>
      <c r="K831" s="24">
        <v>12.800000190734863</v>
      </c>
      <c r="L831">
        <f t="shared" si="39"/>
        <v>0</v>
      </c>
      <c r="M831">
        <f>IF(AND(B831&gt;Summary!$E$17,B831&lt;Summary!$E$18),1,0)</f>
        <v>0</v>
      </c>
      <c r="N831">
        <f>IF(M831=1,oneday(G830,G831,K831,L831,Summary!$E$13/2,Data!N830,Data!O830,Summary!$E$15,Summary!$E$14,Summary!$E$16,1),0)</f>
        <v>0</v>
      </c>
      <c r="O831" s="31">
        <f>IF(M831=1,oneday(G830,G831,K831,L831,Summary!$E$13/2,Data!N830,Data!O830,Summary!$E$15,Summary!$E$14,Summary!$E$16,2),0)</f>
        <v>0</v>
      </c>
      <c r="P831" s="31">
        <f t="shared" si="38"/>
        <v>0</v>
      </c>
      <c r="Q831" s="31">
        <f>IF(M831=1,oneday(G830,G831,K831,L831,Summary!$E$13/2,Data!N830,Data!O830,Summary!$E$15,Summary!$E$14,Summary!$E$16,3),0)</f>
        <v>0</v>
      </c>
    </row>
    <row r="832" spans="1:17" x14ac:dyDescent="0.25">
      <c r="A832" s="32">
        <f>VLOOKUP(B832,'Expiration Dates'!$C$40:$J$272,8)</f>
        <v>31582</v>
      </c>
      <c r="B832" s="1">
        <v>31587</v>
      </c>
      <c r="C832">
        <f t="shared" si="37"/>
        <v>832</v>
      </c>
      <c r="D832" s="27">
        <v>12.949999809265137</v>
      </c>
      <c r="E832" s="28">
        <v>12.949999809265137</v>
      </c>
      <c r="F832" s="28">
        <v>12.819999694824219</v>
      </c>
      <c r="G832" s="24">
        <v>12.880000114440918</v>
      </c>
      <c r="H832" s="13">
        <v>12.75</v>
      </c>
      <c r="I832" s="14">
        <v>12.800000190734863</v>
      </c>
      <c r="J832" s="14">
        <v>12.609999656677246</v>
      </c>
      <c r="K832" s="24">
        <v>12.75</v>
      </c>
      <c r="L832">
        <f t="shared" si="39"/>
        <v>0</v>
      </c>
      <c r="M832">
        <f>IF(AND(B832&gt;Summary!$E$17,B832&lt;Summary!$E$18),1,0)</f>
        <v>0</v>
      </c>
      <c r="N832">
        <f>IF(M832=1,oneday(G831,G832,K832,L832,Summary!$E$13/2,Data!N831,Data!O831,Summary!$E$15,Summary!$E$14,Summary!$E$16,1),0)</f>
        <v>0</v>
      </c>
      <c r="O832" s="31">
        <f>IF(M832=1,oneday(G831,G832,K832,L832,Summary!$E$13/2,Data!N831,Data!O831,Summary!$E$15,Summary!$E$14,Summary!$E$16,2),0)</f>
        <v>0</v>
      </c>
      <c r="P832" s="31">
        <f t="shared" si="38"/>
        <v>0</v>
      </c>
      <c r="Q832" s="31">
        <f>IF(M832=1,oneday(G831,G832,K832,L832,Summary!$E$13/2,Data!N831,Data!O831,Summary!$E$15,Summary!$E$14,Summary!$E$16,3),0)</f>
        <v>0</v>
      </c>
    </row>
    <row r="833" spans="1:17" x14ac:dyDescent="0.25">
      <c r="A833" s="32">
        <f>VLOOKUP(B833,'Expiration Dates'!$C$40:$J$272,8)</f>
        <v>31582</v>
      </c>
      <c r="B833" s="1">
        <v>31588</v>
      </c>
      <c r="C833">
        <f t="shared" si="37"/>
        <v>833</v>
      </c>
      <c r="D833" s="27">
        <v>12.819999694824219</v>
      </c>
      <c r="E833" s="28">
        <v>13.520000457763672</v>
      </c>
      <c r="F833" s="28">
        <v>12.819999694824219</v>
      </c>
      <c r="G833" s="24">
        <v>13.260000228881836</v>
      </c>
      <c r="H833" s="13">
        <v>12.720000267028809</v>
      </c>
      <c r="I833" s="14">
        <v>13.239999771118164</v>
      </c>
      <c r="J833" s="14">
        <v>12.699999809265137</v>
      </c>
      <c r="K833" s="24">
        <v>13.029999732971191</v>
      </c>
      <c r="L833">
        <f t="shared" si="39"/>
        <v>0</v>
      </c>
      <c r="M833">
        <f>IF(AND(B833&gt;Summary!$E$17,B833&lt;Summary!$E$18),1,0)</f>
        <v>0</v>
      </c>
      <c r="N833">
        <f>IF(M833=1,oneday(G832,G833,K833,L833,Summary!$E$13/2,Data!N832,Data!O832,Summary!$E$15,Summary!$E$14,Summary!$E$16,1),0)</f>
        <v>0</v>
      </c>
      <c r="O833" s="31">
        <f>IF(M833=1,oneday(G832,G833,K833,L833,Summary!$E$13/2,Data!N832,Data!O832,Summary!$E$15,Summary!$E$14,Summary!$E$16,2),0)</f>
        <v>0</v>
      </c>
      <c r="P833" s="31">
        <f t="shared" si="38"/>
        <v>0</v>
      </c>
      <c r="Q833" s="31">
        <f>IF(M833=1,oneday(G832,G833,K833,L833,Summary!$E$13/2,Data!N832,Data!O832,Summary!$E$15,Summary!$E$14,Summary!$E$16,3),0)</f>
        <v>0</v>
      </c>
    </row>
    <row r="834" spans="1:17" x14ac:dyDescent="0.25">
      <c r="A834" s="32">
        <f>VLOOKUP(B834,'Expiration Dates'!$C$40:$J$272,8)</f>
        <v>31582</v>
      </c>
      <c r="B834" s="1">
        <v>31589</v>
      </c>
      <c r="C834">
        <f t="shared" si="37"/>
        <v>834</v>
      </c>
      <c r="D834" s="27">
        <v>13.460000038146973</v>
      </c>
      <c r="E834" s="28">
        <v>13.630000114440918</v>
      </c>
      <c r="F834" s="28">
        <v>13.050000190734863</v>
      </c>
      <c r="G834" s="24">
        <v>13.140000343322754</v>
      </c>
      <c r="H834" s="13">
        <v>13.25</v>
      </c>
      <c r="I834" s="14">
        <v>13.340000152587891</v>
      </c>
      <c r="J834" s="14">
        <v>12.880000114440918</v>
      </c>
      <c r="K834" s="24">
        <v>12.960000038146973</v>
      </c>
      <c r="L834">
        <f t="shared" si="39"/>
        <v>0</v>
      </c>
      <c r="M834">
        <f>IF(AND(B834&gt;Summary!$E$17,B834&lt;Summary!$E$18),1,0)</f>
        <v>0</v>
      </c>
      <c r="N834">
        <f>IF(M834=1,oneday(G833,G834,K834,L834,Summary!$E$13/2,Data!N833,Data!O833,Summary!$E$15,Summary!$E$14,Summary!$E$16,1),0)</f>
        <v>0</v>
      </c>
      <c r="O834" s="31">
        <f>IF(M834=1,oneday(G833,G834,K834,L834,Summary!$E$13/2,Data!N833,Data!O833,Summary!$E$15,Summary!$E$14,Summary!$E$16,2),0)</f>
        <v>0</v>
      </c>
      <c r="P834" s="31">
        <f t="shared" si="38"/>
        <v>0</v>
      </c>
      <c r="Q834" s="31">
        <f>IF(M834=1,oneday(G833,G834,K834,L834,Summary!$E$13/2,Data!N833,Data!O833,Summary!$E$15,Summary!$E$14,Summary!$E$16,3),0)</f>
        <v>0</v>
      </c>
    </row>
    <row r="835" spans="1:17" x14ac:dyDescent="0.25">
      <c r="A835" s="32">
        <f>VLOOKUP(B835,'Expiration Dates'!$C$40:$J$272,8)</f>
        <v>31582</v>
      </c>
      <c r="B835" s="1">
        <v>31590</v>
      </c>
      <c r="C835">
        <f t="shared" si="37"/>
        <v>835</v>
      </c>
      <c r="D835" s="27">
        <v>13.149999618530273</v>
      </c>
      <c r="E835" s="28">
        <v>13.550000190734863</v>
      </c>
      <c r="F835" s="28">
        <v>13.140000343322754</v>
      </c>
      <c r="G835" s="24">
        <v>13.399999618530273</v>
      </c>
      <c r="H835" s="13">
        <v>12.970000267028809</v>
      </c>
      <c r="I835" s="14">
        <v>13.399999618530273</v>
      </c>
      <c r="J835" s="14">
        <v>12.970000267028809</v>
      </c>
      <c r="K835" s="24">
        <v>13.300000190734863</v>
      </c>
      <c r="L835">
        <f t="shared" si="39"/>
        <v>0</v>
      </c>
      <c r="M835">
        <f>IF(AND(B835&gt;Summary!$E$17,B835&lt;Summary!$E$18),1,0)</f>
        <v>0</v>
      </c>
      <c r="N835">
        <f>IF(M835=1,oneday(G834,G835,K835,L835,Summary!$E$13/2,Data!N834,Data!O834,Summary!$E$15,Summary!$E$14,Summary!$E$16,1),0)</f>
        <v>0</v>
      </c>
      <c r="O835" s="31">
        <f>IF(M835=1,oneday(G834,G835,K835,L835,Summary!$E$13/2,Data!N834,Data!O834,Summary!$E$15,Summary!$E$14,Summary!$E$16,2),0)</f>
        <v>0</v>
      </c>
      <c r="P835" s="31">
        <f t="shared" si="38"/>
        <v>0</v>
      </c>
      <c r="Q835" s="31">
        <f>IF(M835=1,oneday(G834,G835,K835,L835,Summary!$E$13/2,Data!N834,Data!O834,Summary!$E$15,Summary!$E$14,Summary!$E$16,3),0)</f>
        <v>0</v>
      </c>
    </row>
    <row r="836" spans="1:17" x14ac:dyDescent="0.25">
      <c r="A836" s="32">
        <f>VLOOKUP(B836,'Expiration Dates'!$C$40:$J$272,8)</f>
        <v>31582</v>
      </c>
      <c r="B836" s="1">
        <v>31593</v>
      </c>
      <c r="C836">
        <f t="shared" si="37"/>
        <v>836</v>
      </c>
      <c r="D836" s="27">
        <v>12.800000190734863</v>
      </c>
      <c r="E836" s="28">
        <v>13</v>
      </c>
      <c r="F836" s="28">
        <v>12.699999809265137</v>
      </c>
      <c r="G836" s="24">
        <v>12.779999732971191</v>
      </c>
      <c r="H836" s="13">
        <v>12.699999809265137</v>
      </c>
      <c r="I836" s="14">
        <v>12.850000381469727</v>
      </c>
      <c r="J836" s="14">
        <v>12.5</v>
      </c>
      <c r="K836" s="24">
        <v>12.649999618530273</v>
      </c>
      <c r="L836">
        <f t="shared" si="39"/>
        <v>0</v>
      </c>
      <c r="M836">
        <f>IF(AND(B836&gt;Summary!$E$17,B836&lt;Summary!$E$18),1,0)</f>
        <v>0</v>
      </c>
      <c r="N836">
        <f>IF(M836=1,oneday(G835,G836,K836,L836,Summary!$E$13/2,Data!N835,Data!O835,Summary!$E$15,Summary!$E$14,Summary!$E$16,1),0)</f>
        <v>0</v>
      </c>
      <c r="O836" s="31">
        <f>IF(M836=1,oneday(G835,G836,K836,L836,Summary!$E$13/2,Data!N835,Data!O835,Summary!$E$15,Summary!$E$14,Summary!$E$16,2),0)</f>
        <v>0</v>
      </c>
      <c r="P836" s="31">
        <f t="shared" si="38"/>
        <v>0</v>
      </c>
      <c r="Q836" s="31">
        <f>IF(M836=1,oneday(G835,G836,K836,L836,Summary!$E$13/2,Data!N835,Data!O835,Summary!$E$15,Summary!$E$14,Summary!$E$16,3),0)</f>
        <v>0</v>
      </c>
    </row>
    <row r="837" spans="1:17" x14ac:dyDescent="0.25">
      <c r="A837" s="32">
        <f>VLOOKUP(B837,'Expiration Dates'!$C$40:$J$272,8)</f>
        <v>31615</v>
      </c>
      <c r="B837" s="1">
        <v>31594</v>
      </c>
      <c r="C837">
        <f t="shared" si="37"/>
        <v>837</v>
      </c>
      <c r="D837" s="27">
        <v>12.550000190734863</v>
      </c>
      <c r="E837" s="28">
        <v>12.600000381469727</v>
      </c>
      <c r="F837" s="28">
        <v>12.310000419616699</v>
      </c>
      <c r="G837" s="24">
        <v>12.380000114440918</v>
      </c>
      <c r="H837" s="13">
        <v>12.350000381469727</v>
      </c>
      <c r="I837" s="14">
        <v>12.390000343322754</v>
      </c>
      <c r="J837" s="14">
        <v>12.199999809265137</v>
      </c>
      <c r="K837" s="24">
        <v>12.260000228881836</v>
      </c>
      <c r="L837">
        <f t="shared" si="39"/>
        <v>0</v>
      </c>
      <c r="M837">
        <f>IF(AND(B837&gt;Summary!$E$17,B837&lt;Summary!$E$18),1,0)</f>
        <v>0</v>
      </c>
      <c r="N837">
        <f>IF(M837=1,oneday(G836,G837,K837,L837,Summary!$E$13/2,Data!N836,Data!O836,Summary!$E$15,Summary!$E$14,Summary!$E$16,1),0)</f>
        <v>0</v>
      </c>
      <c r="O837" s="31">
        <f>IF(M837=1,oneday(G836,G837,K837,L837,Summary!$E$13/2,Data!N836,Data!O836,Summary!$E$15,Summary!$E$14,Summary!$E$16,2),0)</f>
        <v>0</v>
      </c>
      <c r="P837" s="31">
        <f t="shared" si="38"/>
        <v>0</v>
      </c>
      <c r="Q837" s="31">
        <f>IF(M837=1,oneday(G836,G837,K837,L837,Summary!$E$13/2,Data!N836,Data!O836,Summary!$E$15,Summary!$E$14,Summary!$E$16,3),0)</f>
        <v>0</v>
      </c>
    </row>
    <row r="838" spans="1:17" x14ac:dyDescent="0.25">
      <c r="A838" s="32">
        <f>VLOOKUP(B838,'Expiration Dates'!$C$40:$J$272,8)</f>
        <v>31615</v>
      </c>
      <c r="B838" s="1">
        <v>31595</v>
      </c>
      <c r="C838">
        <f t="shared" si="37"/>
        <v>838</v>
      </c>
      <c r="D838" s="27">
        <v>12.399999618530273</v>
      </c>
      <c r="E838" s="28">
        <v>12.470000267028809</v>
      </c>
      <c r="F838" s="28">
        <v>11.960000038146973</v>
      </c>
      <c r="G838" s="24">
        <v>11.989999771118164</v>
      </c>
      <c r="H838" s="13">
        <v>12.300000190734863</v>
      </c>
      <c r="I838" s="14">
        <v>12.350000381469727</v>
      </c>
      <c r="J838" s="14">
        <v>11.869999885559082</v>
      </c>
      <c r="K838" s="24">
        <v>11.960000038146973</v>
      </c>
      <c r="L838">
        <f t="shared" si="39"/>
        <v>0</v>
      </c>
      <c r="M838">
        <f>IF(AND(B838&gt;Summary!$E$17,B838&lt;Summary!$E$18),1,0)</f>
        <v>0</v>
      </c>
      <c r="N838">
        <f>IF(M838=1,oneday(G837,G838,K838,L838,Summary!$E$13/2,Data!N837,Data!O837,Summary!$E$15,Summary!$E$14,Summary!$E$16,1),0)</f>
        <v>0</v>
      </c>
      <c r="O838" s="31">
        <f>IF(M838=1,oneday(G837,G838,K838,L838,Summary!$E$13/2,Data!N837,Data!O837,Summary!$E$15,Summary!$E$14,Summary!$E$16,2),0)</f>
        <v>0</v>
      </c>
      <c r="P838" s="31">
        <f t="shared" si="38"/>
        <v>0</v>
      </c>
      <c r="Q838" s="31">
        <f>IF(M838=1,oneday(G837,G838,K838,L838,Summary!$E$13/2,Data!N837,Data!O837,Summary!$E$15,Summary!$E$14,Summary!$E$16,3),0)</f>
        <v>0</v>
      </c>
    </row>
    <row r="839" spans="1:17" x14ac:dyDescent="0.25">
      <c r="A839" s="32">
        <f>VLOOKUP(B839,'Expiration Dates'!$C$40:$J$272,8)</f>
        <v>31615</v>
      </c>
      <c r="B839" s="1">
        <v>31600</v>
      </c>
      <c r="C839">
        <f t="shared" si="37"/>
        <v>839</v>
      </c>
      <c r="D839" s="27">
        <v>11.350000381469727</v>
      </c>
      <c r="E839" s="28">
        <v>11.5</v>
      </c>
      <c r="F839" s="28">
        <v>11.100000381469727</v>
      </c>
      <c r="G839" s="24">
        <v>11.189999580383301</v>
      </c>
      <c r="H839" s="13">
        <v>11.399999618530273</v>
      </c>
      <c r="I839" s="14">
        <v>11.449999809265137</v>
      </c>
      <c r="J839" s="14">
        <v>11.079999923706055</v>
      </c>
      <c r="K839" s="24">
        <v>11.159999847412109</v>
      </c>
      <c r="L839">
        <f t="shared" si="39"/>
        <v>0</v>
      </c>
      <c r="M839">
        <f>IF(AND(B839&gt;Summary!$E$17,B839&lt;Summary!$E$18),1,0)</f>
        <v>0</v>
      </c>
      <c r="N839">
        <f>IF(M839=1,oneday(G838,G839,K839,L839,Summary!$E$13/2,Data!N838,Data!O838,Summary!$E$15,Summary!$E$14,Summary!$E$16,1),0)</f>
        <v>0</v>
      </c>
      <c r="O839" s="31">
        <f>IF(M839=1,oneday(G838,G839,K839,L839,Summary!$E$13/2,Data!N838,Data!O838,Summary!$E$15,Summary!$E$14,Summary!$E$16,2),0)</f>
        <v>0</v>
      </c>
      <c r="P839" s="31">
        <f t="shared" si="38"/>
        <v>0</v>
      </c>
      <c r="Q839" s="31">
        <f>IF(M839=1,oneday(G838,G839,K839,L839,Summary!$E$13/2,Data!N838,Data!O838,Summary!$E$15,Summary!$E$14,Summary!$E$16,3),0)</f>
        <v>0</v>
      </c>
    </row>
    <row r="840" spans="1:17" x14ac:dyDescent="0.25">
      <c r="A840" s="32">
        <f>VLOOKUP(B840,'Expiration Dates'!$C$40:$J$272,8)</f>
        <v>31615</v>
      </c>
      <c r="B840" s="1">
        <v>31601</v>
      </c>
      <c r="C840">
        <f t="shared" si="37"/>
        <v>840</v>
      </c>
      <c r="D840" s="27">
        <v>11.199999809265137</v>
      </c>
      <c r="E840" s="28">
        <v>11.350000381469727</v>
      </c>
      <c r="F840" s="28">
        <v>10.960000038146973</v>
      </c>
      <c r="G840" s="24">
        <v>11.220000267028809</v>
      </c>
      <c r="H840" s="13">
        <v>11.180000305175781</v>
      </c>
      <c r="I840" s="14">
        <v>11.359999656677246</v>
      </c>
      <c r="J840" s="14">
        <v>10.949999809265137</v>
      </c>
      <c r="K840" s="24">
        <v>11.279999732971191</v>
      </c>
      <c r="L840">
        <f t="shared" si="39"/>
        <v>0</v>
      </c>
      <c r="M840">
        <f>IF(AND(B840&gt;Summary!$E$17,B840&lt;Summary!$E$18),1,0)</f>
        <v>0</v>
      </c>
      <c r="N840">
        <f>IF(M840=1,oneday(G839,G840,K840,L840,Summary!$E$13/2,Data!N839,Data!O839,Summary!$E$15,Summary!$E$14,Summary!$E$16,1),0)</f>
        <v>0</v>
      </c>
      <c r="O840" s="31">
        <f>IF(M840=1,oneday(G839,G840,K840,L840,Summary!$E$13/2,Data!N839,Data!O839,Summary!$E$15,Summary!$E$14,Summary!$E$16,2),0)</f>
        <v>0</v>
      </c>
      <c r="P840" s="31">
        <f t="shared" si="38"/>
        <v>0</v>
      </c>
      <c r="Q840" s="31">
        <f>IF(M840=1,oneday(G839,G840,K840,L840,Summary!$E$13/2,Data!N839,Data!O839,Summary!$E$15,Summary!$E$14,Summary!$E$16,3),0)</f>
        <v>0</v>
      </c>
    </row>
    <row r="841" spans="1:17" x14ac:dyDescent="0.25">
      <c r="A841" s="32">
        <f>VLOOKUP(B841,'Expiration Dates'!$C$40:$J$272,8)</f>
        <v>31615</v>
      </c>
      <c r="B841" s="1">
        <v>31602</v>
      </c>
      <c r="C841">
        <f t="shared" si="37"/>
        <v>841</v>
      </c>
      <c r="D841" s="27">
        <v>11.210000038146973</v>
      </c>
      <c r="E841" s="28">
        <v>11.25</v>
      </c>
      <c r="F841" s="28">
        <v>10.75</v>
      </c>
      <c r="G841" s="24">
        <v>10.770000457763672</v>
      </c>
      <c r="H841" s="13">
        <v>11.180000305175781</v>
      </c>
      <c r="I841" s="14">
        <v>11.199999809265137</v>
      </c>
      <c r="J841" s="14">
        <v>10.579999923706055</v>
      </c>
      <c r="K841" s="24">
        <v>10.609999656677246</v>
      </c>
      <c r="L841">
        <f t="shared" si="39"/>
        <v>0</v>
      </c>
      <c r="M841">
        <f>IF(AND(B841&gt;Summary!$E$17,B841&lt;Summary!$E$18),1,0)</f>
        <v>0</v>
      </c>
      <c r="N841">
        <f>IF(M841=1,oneday(G840,G841,K841,L841,Summary!$E$13/2,Data!N840,Data!O840,Summary!$E$15,Summary!$E$14,Summary!$E$16,1),0)</f>
        <v>0</v>
      </c>
      <c r="O841" s="31">
        <f>IF(M841=1,oneday(G840,G841,K841,L841,Summary!$E$13/2,Data!N840,Data!O840,Summary!$E$15,Summary!$E$14,Summary!$E$16,2),0)</f>
        <v>0</v>
      </c>
      <c r="P841" s="31">
        <f t="shared" si="38"/>
        <v>0</v>
      </c>
      <c r="Q841" s="31">
        <f>IF(M841=1,oneday(G840,G841,K841,L841,Summary!$E$13/2,Data!N840,Data!O840,Summary!$E$15,Summary!$E$14,Summary!$E$16,3),0)</f>
        <v>0</v>
      </c>
    </row>
    <row r="842" spans="1:17" x14ac:dyDescent="0.25">
      <c r="A842" s="32">
        <f>VLOOKUP(B842,'Expiration Dates'!$C$40:$J$272,8)</f>
        <v>31615</v>
      </c>
      <c r="B842" s="1">
        <v>31603</v>
      </c>
      <c r="C842">
        <f t="shared" si="37"/>
        <v>842</v>
      </c>
      <c r="D842" s="27">
        <v>10.949999809265137</v>
      </c>
      <c r="E842" s="28">
        <v>11.390000343322754</v>
      </c>
      <c r="F842" s="28">
        <v>10.949999809265137</v>
      </c>
      <c r="G842" s="24">
        <v>11.25</v>
      </c>
      <c r="H842" s="13">
        <v>10.850000381469727</v>
      </c>
      <c r="I842" s="14">
        <v>11.149999618530273</v>
      </c>
      <c r="J842" s="14">
        <v>10.75</v>
      </c>
      <c r="K842" s="24">
        <v>10.989999771118164</v>
      </c>
      <c r="L842">
        <f t="shared" si="39"/>
        <v>0</v>
      </c>
      <c r="M842">
        <f>IF(AND(B842&gt;Summary!$E$17,B842&lt;Summary!$E$18),1,0)</f>
        <v>0</v>
      </c>
      <c r="N842">
        <f>IF(M842=1,oneday(G841,G842,K842,L842,Summary!$E$13/2,Data!N841,Data!O841,Summary!$E$15,Summary!$E$14,Summary!$E$16,1),0)</f>
        <v>0</v>
      </c>
      <c r="O842" s="31">
        <f>IF(M842=1,oneday(G841,G842,K842,L842,Summary!$E$13/2,Data!N841,Data!O841,Summary!$E$15,Summary!$E$14,Summary!$E$16,2),0)</f>
        <v>0</v>
      </c>
      <c r="P842" s="31">
        <f t="shared" si="38"/>
        <v>0</v>
      </c>
      <c r="Q842" s="31">
        <f>IF(M842=1,oneday(G841,G842,K842,L842,Summary!$E$13/2,Data!N841,Data!O841,Summary!$E$15,Summary!$E$14,Summary!$E$16,3),0)</f>
        <v>0</v>
      </c>
    </row>
    <row r="843" spans="1:17" x14ac:dyDescent="0.25">
      <c r="A843" s="32">
        <f>VLOOKUP(B843,'Expiration Dates'!$C$40:$J$272,8)</f>
        <v>31615</v>
      </c>
      <c r="B843" s="1">
        <v>31604</v>
      </c>
      <c r="C843">
        <f t="shared" si="37"/>
        <v>843</v>
      </c>
      <c r="D843" s="27">
        <v>11.25</v>
      </c>
      <c r="E843" s="28">
        <v>11.300000190734863</v>
      </c>
      <c r="F843" s="28">
        <v>10.930000305175781</v>
      </c>
      <c r="G843" s="24">
        <v>11.130000114440918</v>
      </c>
      <c r="H843" s="13">
        <v>10.979999542236328</v>
      </c>
      <c r="I843" s="14">
        <v>11</v>
      </c>
      <c r="J843" s="14">
        <v>10.449999809265137</v>
      </c>
      <c r="K843" s="24">
        <v>10.539999961853027</v>
      </c>
      <c r="L843">
        <f t="shared" si="39"/>
        <v>0</v>
      </c>
      <c r="M843">
        <f>IF(AND(B843&gt;Summary!$E$17,B843&lt;Summary!$E$18),1,0)</f>
        <v>0</v>
      </c>
      <c r="N843">
        <f>IF(M843=1,oneday(G842,G843,K843,L843,Summary!$E$13/2,Data!N842,Data!O842,Summary!$E$15,Summary!$E$14,Summary!$E$16,1),0)</f>
        <v>0</v>
      </c>
      <c r="O843" s="31">
        <f>IF(M843=1,oneday(G842,G843,K843,L843,Summary!$E$13/2,Data!N842,Data!O842,Summary!$E$15,Summary!$E$14,Summary!$E$16,2),0)</f>
        <v>0</v>
      </c>
      <c r="P843" s="31">
        <f t="shared" si="38"/>
        <v>0</v>
      </c>
      <c r="Q843" s="31">
        <f>IF(M843=1,oneday(G842,G843,K843,L843,Summary!$E$13/2,Data!N842,Data!O842,Summary!$E$15,Summary!$E$14,Summary!$E$16,3),0)</f>
        <v>0</v>
      </c>
    </row>
    <row r="844" spans="1:17" x14ac:dyDescent="0.25">
      <c r="A844" s="32">
        <f>VLOOKUP(B844,'Expiration Dates'!$C$40:$J$272,8)</f>
        <v>31615</v>
      </c>
      <c r="B844" s="1">
        <v>31607</v>
      </c>
      <c r="C844">
        <f t="shared" si="37"/>
        <v>844</v>
      </c>
      <c r="D844" s="27">
        <v>10.800000190734863</v>
      </c>
      <c r="E844" s="28">
        <v>11.090000152587891</v>
      </c>
      <c r="F844" s="28">
        <v>10.699999809265137</v>
      </c>
      <c r="G844" s="24">
        <v>11.039999961853027</v>
      </c>
      <c r="H844" s="13">
        <v>10.239999771118164</v>
      </c>
      <c r="I844" s="14">
        <v>10.649999618530273</v>
      </c>
      <c r="J844" s="14">
        <v>10.100000381469727</v>
      </c>
      <c r="K844" s="24">
        <v>10.609999656677246</v>
      </c>
      <c r="L844">
        <f t="shared" si="39"/>
        <v>0</v>
      </c>
      <c r="M844">
        <f>IF(AND(B844&gt;Summary!$E$17,B844&lt;Summary!$E$18),1,0)</f>
        <v>0</v>
      </c>
      <c r="N844">
        <f>IF(M844=1,oneday(G843,G844,K844,L844,Summary!$E$13/2,Data!N843,Data!O843,Summary!$E$15,Summary!$E$14,Summary!$E$16,1),0)</f>
        <v>0</v>
      </c>
      <c r="O844" s="31">
        <f>IF(M844=1,oneday(G843,G844,K844,L844,Summary!$E$13/2,Data!N843,Data!O843,Summary!$E$15,Summary!$E$14,Summary!$E$16,2),0)</f>
        <v>0</v>
      </c>
      <c r="P844" s="31">
        <f t="shared" si="38"/>
        <v>0</v>
      </c>
      <c r="Q844" s="31">
        <f>IF(M844=1,oneday(G843,G844,K844,L844,Summary!$E$13/2,Data!N843,Data!O843,Summary!$E$15,Summary!$E$14,Summary!$E$16,3),0)</f>
        <v>0</v>
      </c>
    </row>
    <row r="845" spans="1:17" x14ac:dyDescent="0.25">
      <c r="A845" s="32">
        <f>VLOOKUP(B845,'Expiration Dates'!$C$40:$J$272,8)</f>
        <v>31615</v>
      </c>
      <c r="B845" s="1">
        <v>31608</v>
      </c>
      <c r="C845">
        <f t="shared" si="37"/>
        <v>845</v>
      </c>
      <c r="D845" s="27">
        <v>11.100000381469727</v>
      </c>
      <c r="E845" s="28">
        <v>12.449999809265137</v>
      </c>
      <c r="F845" s="28">
        <v>11.100000381469727</v>
      </c>
      <c r="G845" s="24">
        <v>12.109999656677246</v>
      </c>
      <c r="H845" s="13">
        <v>10.649999618530273</v>
      </c>
      <c r="I845" s="14">
        <v>11.609999656677246</v>
      </c>
      <c r="J845" s="14">
        <v>10.579999923706055</v>
      </c>
      <c r="K845" s="24">
        <v>11.510000228881836</v>
      </c>
      <c r="L845">
        <f t="shared" si="39"/>
        <v>0</v>
      </c>
      <c r="M845">
        <f>IF(AND(B845&gt;Summary!$E$17,B845&lt;Summary!$E$18),1,0)</f>
        <v>0</v>
      </c>
      <c r="N845">
        <f>IF(M845=1,oneday(G844,G845,K845,L845,Summary!$E$13/2,Data!N844,Data!O844,Summary!$E$15,Summary!$E$14,Summary!$E$16,1),0)</f>
        <v>0</v>
      </c>
      <c r="O845" s="31">
        <f>IF(M845=1,oneday(G844,G845,K845,L845,Summary!$E$13/2,Data!N844,Data!O844,Summary!$E$15,Summary!$E$14,Summary!$E$16,2),0)</f>
        <v>0</v>
      </c>
      <c r="P845" s="31">
        <f t="shared" si="38"/>
        <v>0</v>
      </c>
      <c r="Q845" s="31">
        <f>IF(M845=1,oneday(G844,G845,K845,L845,Summary!$E$13/2,Data!N844,Data!O844,Summary!$E$15,Summary!$E$14,Summary!$E$16,3),0)</f>
        <v>0</v>
      </c>
    </row>
    <row r="846" spans="1:17" x14ac:dyDescent="0.25">
      <c r="A846" s="32">
        <f>VLOOKUP(B846,'Expiration Dates'!$C$40:$J$272,8)</f>
        <v>31615</v>
      </c>
      <c r="B846" s="1">
        <v>31609</v>
      </c>
      <c r="C846">
        <f t="shared" si="37"/>
        <v>846</v>
      </c>
      <c r="D846" s="27">
        <v>12.050000190734863</v>
      </c>
      <c r="E846" s="28">
        <v>12.699999809265137</v>
      </c>
      <c r="F846" s="28">
        <v>11.850000381469727</v>
      </c>
      <c r="G846" s="24">
        <v>12.609999656677246</v>
      </c>
      <c r="H846" s="13">
        <v>11.399999618530273</v>
      </c>
      <c r="I846" s="14">
        <v>12.199999809265137</v>
      </c>
      <c r="J846" s="14">
        <v>11.149999618530273</v>
      </c>
      <c r="K846" s="24">
        <v>12.119999885559082</v>
      </c>
      <c r="L846">
        <f t="shared" si="39"/>
        <v>0</v>
      </c>
      <c r="M846">
        <f>IF(AND(B846&gt;Summary!$E$17,B846&lt;Summary!$E$18),1,0)</f>
        <v>0</v>
      </c>
      <c r="N846">
        <f>IF(M846=1,oneday(G845,G846,K846,L846,Summary!$E$13/2,Data!N845,Data!O845,Summary!$E$15,Summary!$E$14,Summary!$E$16,1),0)</f>
        <v>0</v>
      </c>
      <c r="O846" s="31">
        <f>IF(M846=1,oneday(G845,G846,K846,L846,Summary!$E$13/2,Data!N845,Data!O845,Summary!$E$15,Summary!$E$14,Summary!$E$16,2),0)</f>
        <v>0</v>
      </c>
      <c r="P846" s="31">
        <f t="shared" si="38"/>
        <v>0</v>
      </c>
      <c r="Q846" s="31">
        <f>IF(M846=1,oneday(G845,G846,K846,L846,Summary!$E$13/2,Data!N845,Data!O845,Summary!$E$15,Summary!$E$14,Summary!$E$16,3),0)</f>
        <v>0</v>
      </c>
    </row>
    <row r="847" spans="1:17" x14ac:dyDescent="0.25">
      <c r="A847" s="32">
        <f>VLOOKUP(B847,'Expiration Dates'!$C$40:$J$272,8)</f>
        <v>31615</v>
      </c>
      <c r="B847" s="1">
        <v>31610</v>
      </c>
      <c r="C847">
        <f t="shared" ref="C847:C910" si="40">ROW(B847)</f>
        <v>847</v>
      </c>
      <c r="D847" s="27">
        <v>13</v>
      </c>
      <c r="E847" s="28">
        <v>13.050000190734863</v>
      </c>
      <c r="F847" s="28">
        <v>12.199999809265137</v>
      </c>
      <c r="G847" s="24">
        <v>12.399999618530273</v>
      </c>
      <c r="H847" s="13">
        <v>12.420000076293945</v>
      </c>
      <c r="I847" s="14">
        <v>12.449999809265137</v>
      </c>
      <c r="J847" s="14">
        <v>11.399999618530273</v>
      </c>
      <c r="K847" s="24">
        <v>11.479999542236328</v>
      </c>
      <c r="L847">
        <f t="shared" si="39"/>
        <v>0</v>
      </c>
      <c r="M847">
        <f>IF(AND(B847&gt;Summary!$E$17,B847&lt;Summary!$E$18),1,0)</f>
        <v>0</v>
      </c>
      <c r="N847">
        <f>IF(M847=1,oneday(G846,G847,K847,L847,Summary!$E$13/2,Data!N846,Data!O846,Summary!$E$15,Summary!$E$14,Summary!$E$16,1),0)</f>
        <v>0</v>
      </c>
      <c r="O847" s="31">
        <f>IF(M847=1,oneday(G846,G847,K847,L847,Summary!$E$13/2,Data!N846,Data!O846,Summary!$E$15,Summary!$E$14,Summary!$E$16,2),0)</f>
        <v>0</v>
      </c>
      <c r="P847" s="31">
        <f t="shared" si="38"/>
        <v>0</v>
      </c>
      <c r="Q847" s="31">
        <f>IF(M847=1,oneday(G846,G847,K847,L847,Summary!$E$13/2,Data!N846,Data!O846,Summary!$E$15,Summary!$E$14,Summary!$E$16,3),0)</f>
        <v>0</v>
      </c>
    </row>
    <row r="848" spans="1:17" x14ac:dyDescent="0.25">
      <c r="A848" s="32">
        <f>VLOOKUP(B848,'Expiration Dates'!$C$40:$J$272,8)</f>
        <v>31615</v>
      </c>
      <c r="B848" s="1">
        <v>31611</v>
      </c>
      <c r="C848">
        <f t="shared" si="40"/>
        <v>848</v>
      </c>
      <c r="D848" s="27">
        <v>12.300000190734863</v>
      </c>
      <c r="E848" s="28">
        <v>13.310000419616699</v>
      </c>
      <c r="F848" s="28">
        <v>12.300000190734863</v>
      </c>
      <c r="G848" s="24">
        <v>12.859999656677246</v>
      </c>
      <c r="H848" s="13">
        <v>11.449999809265137</v>
      </c>
      <c r="I848" s="14">
        <v>12.300000190734863</v>
      </c>
      <c r="J848" s="14">
        <v>11.300000190734863</v>
      </c>
      <c r="K848" s="24">
        <v>11.840000152587891</v>
      </c>
      <c r="L848">
        <f t="shared" si="39"/>
        <v>0</v>
      </c>
      <c r="M848">
        <f>IF(AND(B848&gt;Summary!$E$17,B848&lt;Summary!$E$18),1,0)</f>
        <v>0</v>
      </c>
      <c r="N848">
        <f>IF(M848=1,oneday(G847,G848,K848,L848,Summary!$E$13/2,Data!N847,Data!O847,Summary!$E$15,Summary!$E$14,Summary!$E$16,1),0)</f>
        <v>0</v>
      </c>
      <c r="O848" s="31">
        <f>IF(M848=1,oneday(G847,G848,K848,L848,Summary!$E$13/2,Data!N847,Data!O847,Summary!$E$15,Summary!$E$14,Summary!$E$16,2),0)</f>
        <v>0</v>
      </c>
      <c r="P848" s="31">
        <f t="shared" ref="P848:P911" si="41">IF(M848=1,O848-O847,0)</f>
        <v>0</v>
      </c>
      <c r="Q848" s="31">
        <f>IF(M848=1,oneday(G847,G848,K848,L848,Summary!$E$13/2,Data!N847,Data!O847,Summary!$E$15,Summary!$E$14,Summary!$E$16,3),0)</f>
        <v>0</v>
      </c>
    </row>
    <row r="849" spans="1:17" x14ac:dyDescent="0.25">
      <c r="A849" s="32">
        <f>VLOOKUP(B849,'Expiration Dates'!$C$40:$J$272,8)</f>
        <v>31615</v>
      </c>
      <c r="B849" s="1">
        <v>31614</v>
      </c>
      <c r="C849">
        <f t="shared" si="40"/>
        <v>849</v>
      </c>
      <c r="D849" s="27">
        <v>13.199999809265137</v>
      </c>
      <c r="E849" s="28">
        <v>13.5</v>
      </c>
      <c r="F849" s="28">
        <v>13.050000190734863</v>
      </c>
      <c r="G849" s="24">
        <v>13.090000152587891</v>
      </c>
      <c r="H849" s="13">
        <v>12.149999618530273</v>
      </c>
      <c r="I849" s="14">
        <v>12.409999847412109</v>
      </c>
      <c r="J849" s="14">
        <v>11.899999618530273</v>
      </c>
      <c r="K849" s="24">
        <v>12.079999923706055</v>
      </c>
      <c r="L849">
        <f t="shared" si="39"/>
        <v>0</v>
      </c>
      <c r="M849">
        <f>IF(AND(B849&gt;Summary!$E$17,B849&lt;Summary!$E$18),1,0)</f>
        <v>0</v>
      </c>
      <c r="N849">
        <f>IF(M849=1,oneday(G848,G849,K849,L849,Summary!$E$13/2,Data!N848,Data!O848,Summary!$E$15,Summary!$E$14,Summary!$E$16,1),0)</f>
        <v>0</v>
      </c>
      <c r="O849" s="31">
        <f>IF(M849=1,oneday(G848,G849,K849,L849,Summary!$E$13/2,Data!N848,Data!O848,Summary!$E$15,Summary!$E$14,Summary!$E$16,2),0)</f>
        <v>0</v>
      </c>
      <c r="P849" s="31">
        <f t="shared" si="41"/>
        <v>0</v>
      </c>
      <c r="Q849" s="31">
        <f>IF(M849=1,oneday(G848,G849,K849,L849,Summary!$E$13/2,Data!N848,Data!O848,Summary!$E$15,Summary!$E$14,Summary!$E$16,3),0)</f>
        <v>0</v>
      </c>
    </row>
    <row r="850" spans="1:17" x14ac:dyDescent="0.25">
      <c r="A850" s="32">
        <f>VLOOKUP(B850,'Expiration Dates'!$C$40:$J$272,8)</f>
        <v>31615</v>
      </c>
      <c r="B850" s="1">
        <v>31615</v>
      </c>
      <c r="C850">
        <f t="shared" si="40"/>
        <v>850</v>
      </c>
      <c r="D850" s="27">
        <v>12.699999809265137</v>
      </c>
      <c r="E850" s="28">
        <v>12.699999809265137</v>
      </c>
      <c r="F850" s="28">
        <v>10.949999809265137</v>
      </c>
      <c r="G850" s="24">
        <v>11.069999694824219</v>
      </c>
      <c r="H850" s="13">
        <v>11.550000190734863</v>
      </c>
      <c r="I850" s="14">
        <v>11.800000190734863</v>
      </c>
      <c r="J850" s="14">
        <v>11.199999809265137</v>
      </c>
      <c r="K850" s="24">
        <v>11.260000228881836</v>
      </c>
      <c r="L850">
        <f t="shared" si="39"/>
        <v>1</v>
      </c>
      <c r="M850">
        <f>IF(AND(B850&gt;Summary!$E$17,B850&lt;Summary!$E$18),1,0)</f>
        <v>0</v>
      </c>
      <c r="N850">
        <f>IF(M850=1,oneday(G849,G850,K850,L850,Summary!$E$13/2,Data!N849,Data!O849,Summary!$E$15,Summary!$E$14,Summary!$E$16,1),0)</f>
        <v>0</v>
      </c>
      <c r="O850" s="31">
        <f>IF(M850=1,oneday(G849,G850,K850,L850,Summary!$E$13/2,Data!N849,Data!O849,Summary!$E$15,Summary!$E$14,Summary!$E$16,2),0)</f>
        <v>0</v>
      </c>
      <c r="P850" s="31">
        <f t="shared" si="41"/>
        <v>0</v>
      </c>
      <c r="Q850" s="31">
        <f>IF(M850=1,oneday(G849,G850,K850,L850,Summary!$E$13/2,Data!N849,Data!O849,Summary!$E$15,Summary!$E$14,Summary!$E$16,3),0)</f>
        <v>0</v>
      </c>
    </row>
    <row r="851" spans="1:17" x14ac:dyDescent="0.25">
      <c r="A851" s="32">
        <f>VLOOKUP(B851,'Expiration Dates'!$C$40:$J$272,8)</f>
        <v>31615</v>
      </c>
      <c r="B851" s="1">
        <v>31616</v>
      </c>
      <c r="C851">
        <f t="shared" si="40"/>
        <v>851</v>
      </c>
      <c r="D851" s="27">
        <v>10.850000381469727</v>
      </c>
      <c r="E851" s="28">
        <v>11.119999885559082</v>
      </c>
      <c r="F851" s="28">
        <v>10.699999809265137</v>
      </c>
      <c r="G851" s="24">
        <v>10.850000381469727</v>
      </c>
      <c r="H851" s="13">
        <v>10.899999618530273</v>
      </c>
      <c r="I851" s="14">
        <v>11.029999732971191</v>
      </c>
      <c r="J851" s="14">
        <v>10.649999618530273</v>
      </c>
      <c r="K851" s="24">
        <v>10.859999656677246</v>
      </c>
      <c r="L851">
        <f t="shared" si="39"/>
        <v>0</v>
      </c>
      <c r="M851">
        <f>IF(AND(B851&gt;Summary!$E$17,B851&lt;Summary!$E$18),1,0)</f>
        <v>0</v>
      </c>
      <c r="N851">
        <f>IF(M851=1,oneday(G850,G851,K851,L851,Summary!$E$13/2,Data!N850,Data!O850,Summary!$E$15,Summary!$E$14,Summary!$E$16,1),0)</f>
        <v>0</v>
      </c>
      <c r="O851" s="31">
        <f>IF(M851=1,oneday(G850,G851,K851,L851,Summary!$E$13/2,Data!N850,Data!O850,Summary!$E$15,Summary!$E$14,Summary!$E$16,2),0)</f>
        <v>0</v>
      </c>
      <c r="P851" s="31">
        <f t="shared" si="41"/>
        <v>0</v>
      </c>
      <c r="Q851" s="31">
        <f>IF(M851=1,oneday(G850,G851,K851,L851,Summary!$E$13/2,Data!N850,Data!O850,Summary!$E$15,Summary!$E$14,Summary!$E$16,3),0)</f>
        <v>0</v>
      </c>
    </row>
    <row r="852" spans="1:17" x14ac:dyDescent="0.25">
      <c r="A852" s="32">
        <f>VLOOKUP(B852,'Expiration Dates'!$C$40:$J$272,8)</f>
        <v>31615</v>
      </c>
      <c r="B852" s="1">
        <v>31617</v>
      </c>
      <c r="C852">
        <f t="shared" si="40"/>
        <v>852</v>
      </c>
      <c r="D852" s="27">
        <v>11.050000190734863</v>
      </c>
      <c r="E852" s="28">
        <v>11.270000457763672</v>
      </c>
      <c r="F852" s="28">
        <v>10.949999809265137</v>
      </c>
      <c r="G852" s="24">
        <v>11.050000190734863</v>
      </c>
      <c r="H852" s="13">
        <v>10.979999542236328</v>
      </c>
      <c r="I852" s="14">
        <v>11.199999809265137</v>
      </c>
      <c r="J852" s="14">
        <v>10.949999809265137</v>
      </c>
      <c r="K852" s="24">
        <v>11.029999732971191</v>
      </c>
      <c r="L852">
        <f t="shared" si="39"/>
        <v>0</v>
      </c>
      <c r="M852">
        <f>IF(AND(B852&gt;Summary!$E$17,B852&lt;Summary!$E$18),1,0)</f>
        <v>0</v>
      </c>
      <c r="N852">
        <f>IF(M852=1,oneday(G851,G852,K852,L852,Summary!$E$13/2,Data!N851,Data!O851,Summary!$E$15,Summary!$E$14,Summary!$E$16,1),0)</f>
        <v>0</v>
      </c>
      <c r="O852" s="31">
        <f>IF(M852=1,oneday(G851,G852,K852,L852,Summary!$E$13/2,Data!N851,Data!O851,Summary!$E$15,Summary!$E$14,Summary!$E$16,2),0)</f>
        <v>0</v>
      </c>
      <c r="P852" s="31">
        <f t="shared" si="41"/>
        <v>0</v>
      </c>
      <c r="Q852" s="31">
        <f>IF(M852=1,oneday(G851,G852,K852,L852,Summary!$E$13/2,Data!N851,Data!O851,Summary!$E$15,Summary!$E$14,Summary!$E$16,3),0)</f>
        <v>0</v>
      </c>
    </row>
    <row r="853" spans="1:17" x14ac:dyDescent="0.25">
      <c r="A853" s="32">
        <f>VLOOKUP(B853,'Expiration Dates'!$C$40:$J$272,8)</f>
        <v>31615</v>
      </c>
      <c r="B853" s="1">
        <v>31618</v>
      </c>
      <c r="C853">
        <f t="shared" si="40"/>
        <v>853</v>
      </c>
      <c r="D853" s="27">
        <v>11.029999732971191</v>
      </c>
      <c r="E853" s="28">
        <v>11.180000305175781</v>
      </c>
      <c r="F853" s="28">
        <v>10.859999656677246</v>
      </c>
      <c r="G853" s="24">
        <v>10.899999618530273</v>
      </c>
      <c r="H853" s="13">
        <v>11.100000381469727</v>
      </c>
      <c r="I853" s="14">
        <v>11.149999618530273</v>
      </c>
      <c r="J853" s="14">
        <v>10.779999732971191</v>
      </c>
      <c r="K853" s="24">
        <v>10.840000152587891</v>
      </c>
      <c r="L853">
        <f t="shared" si="39"/>
        <v>0</v>
      </c>
      <c r="M853">
        <f>IF(AND(B853&gt;Summary!$E$17,B853&lt;Summary!$E$18),1,0)</f>
        <v>0</v>
      </c>
      <c r="N853">
        <f>IF(M853=1,oneday(G852,G853,K853,L853,Summary!$E$13/2,Data!N852,Data!O852,Summary!$E$15,Summary!$E$14,Summary!$E$16,1),0)</f>
        <v>0</v>
      </c>
      <c r="O853" s="31">
        <f>IF(M853=1,oneday(G852,G853,K853,L853,Summary!$E$13/2,Data!N852,Data!O852,Summary!$E$15,Summary!$E$14,Summary!$E$16,2),0)</f>
        <v>0</v>
      </c>
      <c r="P853" s="31">
        <f t="shared" si="41"/>
        <v>0</v>
      </c>
      <c r="Q853" s="31">
        <f>IF(M853=1,oneday(G852,G853,K853,L853,Summary!$E$13/2,Data!N852,Data!O852,Summary!$E$15,Summary!$E$14,Summary!$E$16,3),0)</f>
        <v>0</v>
      </c>
    </row>
    <row r="854" spans="1:17" x14ac:dyDescent="0.25">
      <c r="A854" s="32">
        <f>VLOOKUP(B854,'Expiration Dates'!$C$40:$J$272,8)</f>
        <v>31615</v>
      </c>
      <c r="B854" s="1">
        <v>31621</v>
      </c>
      <c r="C854">
        <f t="shared" si="40"/>
        <v>854</v>
      </c>
      <c r="D854" s="27">
        <v>10.649999618530273</v>
      </c>
      <c r="E854" s="28">
        <v>11.100000381469727</v>
      </c>
      <c r="F854" s="28">
        <v>10.649999618530273</v>
      </c>
      <c r="G854" s="24">
        <v>11.069999694824219</v>
      </c>
      <c r="H854" s="13">
        <v>10.649999618530273</v>
      </c>
      <c r="I854" s="14">
        <v>11</v>
      </c>
      <c r="J854" s="14">
        <v>10.649999618530273</v>
      </c>
      <c r="K854" s="24">
        <v>10.960000038146973</v>
      </c>
      <c r="L854">
        <f t="shared" si="39"/>
        <v>0</v>
      </c>
      <c r="M854">
        <f>IF(AND(B854&gt;Summary!$E$17,B854&lt;Summary!$E$18),1,0)</f>
        <v>0</v>
      </c>
      <c r="N854">
        <f>IF(M854=1,oneday(G853,G854,K854,L854,Summary!$E$13/2,Data!N853,Data!O853,Summary!$E$15,Summary!$E$14,Summary!$E$16,1),0)</f>
        <v>0</v>
      </c>
      <c r="O854" s="31">
        <f>IF(M854=1,oneday(G853,G854,K854,L854,Summary!$E$13/2,Data!N853,Data!O853,Summary!$E$15,Summary!$E$14,Summary!$E$16,2),0)</f>
        <v>0</v>
      </c>
      <c r="P854" s="31">
        <f t="shared" si="41"/>
        <v>0</v>
      </c>
      <c r="Q854" s="31">
        <f>IF(M854=1,oneday(G853,G854,K854,L854,Summary!$E$13/2,Data!N853,Data!O853,Summary!$E$15,Summary!$E$14,Summary!$E$16,3),0)</f>
        <v>0</v>
      </c>
    </row>
    <row r="855" spans="1:17" x14ac:dyDescent="0.25">
      <c r="A855" s="32">
        <f>VLOOKUP(B855,'Expiration Dates'!$C$40:$J$272,8)</f>
        <v>31615</v>
      </c>
      <c r="B855" s="1">
        <v>31622</v>
      </c>
      <c r="C855">
        <f t="shared" si="40"/>
        <v>855</v>
      </c>
      <c r="D855" s="27">
        <v>11.149999618530273</v>
      </c>
      <c r="E855" s="28">
        <v>11.829999923706055</v>
      </c>
      <c r="F855" s="28">
        <v>11.100000381469727</v>
      </c>
      <c r="G855" s="24">
        <v>11.409999847412109</v>
      </c>
      <c r="H855" s="13">
        <v>11.109999656677246</v>
      </c>
      <c r="I855" s="14">
        <v>11.739999771118164</v>
      </c>
      <c r="J855" s="14">
        <v>11</v>
      </c>
      <c r="K855" s="24">
        <v>11.399999618530273</v>
      </c>
      <c r="L855">
        <f t="shared" si="39"/>
        <v>0</v>
      </c>
      <c r="M855">
        <f>IF(AND(B855&gt;Summary!$E$17,B855&lt;Summary!$E$18),1,0)</f>
        <v>0</v>
      </c>
      <c r="N855">
        <f>IF(M855=1,oneday(G854,G855,K855,L855,Summary!$E$13/2,Data!N854,Data!O854,Summary!$E$15,Summary!$E$14,Summary!$E$16,1),0)</f>
        <v>0</v>
      </c>
      <c r="O855" s="31">
        <f>IF(M855=1,oneday(G854,G855,K855,L855,Summary!$E$13/2,Data!N854,Data!O854,Summary!$E$15,Summary!$E$14,Summary!$E$16,2),0)</f>
        <v>0</v>
      </c>
      <c r="P855" s="31">
        <f t="shared" si="41"/>
        <v>0</v>
      </c>
      <c r="Q855" s="31">
        <f>IF(M855=1,oneday(G854,G855,K855,L855,Summary!$E$13/2,Data!N854,Data!O854,Summary!$E$15,Summary!$E$14,Summary!$E$16,3),0)</f>
        <v>0</v>
      </c>
    </row>
    <row r="856" spans="1:17" x14ac:dyDescent="0.25">
      <c r="A856" s="32">
        <f>VLOOKUP(B856,'Expiration Dates'!$C$40:$J$272,8)</f>
        <v>31615</v>
      </c>
      <c r="B856" s="1">
        <v>31623</v>
      </c>
      <c r="C856">
        <f t="shared" si="40"/>
        <v>856</v>
      </c>
      <c r="D856" s="27">
        <v>11.699999809265137</v>
      </c>
      <c r="E856" s="28">
        <v>11.800000190734863</v>
      </c>
      <c r="F856" s="28">
        <v>11.5</v>
      </c>
      <c r="G856" s="24">
        <v>11.729999542236328</v>
      </c>
      <c r="H856" s="13">
        <v>11.699999809265137</v>
      </c>
      <c r="I856" s="14">
        <v>11.699999809265137</v>
      </c>
      <c r="J856" s="14">
        <v>11.399999618530273</v>
      </c>
      <c r="K856" s="24">
        <v>11.550000190734863</v>
      </c>
      <c r="L856">
        <f t="shared" si="39"/>
        <v>0</v>
      </c>
      <c r="M856">
        <f>IF(AND(B856&gt;Summary!$E$17,B856&lt;Summary!$E$18),1,0)</f>
        <v>0</v>
      </c>
      <c r="N856">
        <f>IF(M856=1,oneday(G855,G856,K856,L856,Summary!$E$13/2,Data!N855,Data!O855,Summary!$E$15,Summary!$E$14,Summary!$E$16,1),0)</f>
        <v>0</v>
      </c>
      <c r="O856" s="31">
        <f>IF(M856=1,oneday(G855,G856,K856,L856,Summary!$E$13/2,Data!N855,Data!O855,Summary!$E$15,Summary!$E$14,Summary!$E$16,2),0)</f>
        <v>0</v>
      </c>
      <c r="P856" s="31">
        <f t="shared" si="41"/>
        <v>0</v>
      </c>
      <c r="Q856" s="31">
        <f>IF(M856=1,oneday(G855,G856,K856,L856,Summary!$E$13/2,Data!N855,Data!O855,Summary!$E$15,Summary!$E$14,Summary!$E$16,3),0)</f>
        <v>0</v>
      </c>
    </row>
    <row r="857" spans="1:17" x14ac:dyDescent="0.25">
      <c r="A857" s="32">
        <f>VLOOKUP(B857,'Expiration Dates'!$C$40:$J$272,8)</f>
        <v>31615</v>
      </c>
      <c r="B857" s="1">
        <v>31624</v>
      </c>
      <c r="C857">
        <f t="shared" si="40"/>
        <v>857</v>
      </c>
      <c r="D857" s="27">
        <v>11.800000190734863</v>
      </c>
      <c r="E857" s="28">
        <v>11.899999618530273</v>
      </c>
      <c r="F857" s="28">
        <v>11.029999732971191</v>
      </c>
      <c r="G857" s="24">
        <v>11.149999618530273</v>
      </c>
      <c r="H857" s="13">
        <v>11.670000076293945</v>
      </c>
      <c r="I857" s="14">
        <v>11.699999809265137</v>
      </c>
      <c r="J857" s="14">
        <v>10.909999847412109</v>
      </c>
      <c r="K857" s="24">
        <v>11.060000419616699</v>
      </c>
      <c r="L857">
        <f t="shared" si="39"/>
        <v>0</v>
      </c>
      <c r="M857">
        <f>IF(AND(B857&gt;Summary!$E$17,B857&lt;Summary!$E$18),1,0)</f>
        <v>0</v>
      </c>
      <c r="N857">
        <f>IF(M857=1,oneday(G856,G857,K857,L857,Summary!$E$13/2,Data!N856,Data!O856,Summary!$E$15,Summary!$E$14,Summary!$E$16,1),0)</f>
        <v>0</v>
      </c>
      <c r="O857" s="31">
        <f>IF(M857=1,oneday(G856,G857,K857,L857,Summary!$E$13/2,Data!N856,Data!O856,Summary!$E$15,Summary!$E$14,Summary!$E$16,2),0)</f>
        <v>0</v>
      </c>
      <c r="P857" s="31">
        <f t="shared" si="41"/>
        <v>0</v>
      </c>
      <c r="Q857" s="31">
        <f>IF(M857=1,oneday(G856,G857,K857,L857,Summary!$E$13/2,Data!N856,Data!O856,Summary!$E$15,Summary!$E$14,Summary!$E$16,3),0)</f>
        <v>0</v>
      </c>
    </row>
    <row r="858" spans="1:17" x14ac:dyDescent="0.25">
      <c r="A858" s="32">
        <f>VLOOKUP(B858,'Expiration Dates'!$C$40:$J$272,8)</f>
        <v>31643</v>
      </c>
      <c r="B858" s="1">
        <v>31625</v>
      </c>
      <c r="C858">
        <f t="shared" si="40"/>
        <v>858</v>
      </c>
      <c r="D858" s="27">
        <v>11.300000190734863</v>
      </c>
      <c r="E858" s="28">
        <v>11.590000152587891</v>
      </c>
      <c r="F858" s="28">
        <v>11.220000267028809</v>
      </c>
      <c r="G858" s="24">
        <v>11.550000190734863</v>
      </c>
      <c r="H858" s="13">
        <v>11.149999618530273</v>
      </c>
      <c r="I858" s="14">
        <v>11.399999618530273</v>
      </c>
      <c r="J858" s="14">
        <v>11.100000381469727</v>
      </c>
      <c r="K858" s="24">
        <v>11.380000114440918</v>
      </c>
      <c r="L858">
        <f t="shared" si="39"/>
        <v>0</v>
      </c>
      <c r="M858">
        <f>IF(AND(B858&gt;Summary!$E$17,B858&lt;Summary!$E$18),1,0)</f>
        <v>0</v>
      </c>
      <c r="N858">
        <f>IF(M858=1,oneday(G857,G858,K858,L858,Summary!$E$13/2,Data!N857,Data!O857,Summary!$E$15,Summary!$E$14,Summary!$E$16,1),0)</f>
        <v>0</v>
      </c>
      <c r="O858" s="31">
        <f>IF(M858=1,oneday(G857,G858,K858,L858,Summary!$E$13/2,Data!N857,Data!O857,Summary!$E$15,Summary!$E$14,Summary!$E$16,2),0)</f>
        <v>0</v>
      </c>
      <c r="P858" s="31">
        <f t="shared" si="41"/>
        <v>0</v>
      </c>
      <c r="Q858" s="31">
        <f>IF(M858=1,oneday(G857,G858,K858,L858,Summary!$E$13/2,Data!N857,Data!O857,Summary!$E$15,Summary!$E$14,Summary!$E$16,3),0)</f>
        <v>0</v>
      </c>
    </row>
    <row r="859" spans="1:17" x14ac:dyDescent="0.25">
      <c r="A859" s="32">
        <f>VLOOKUP(B859,'Expiration Dates'!$C$40:$J$272,8)</f>
        <v>31643</v>
      </c>
      <c r="B859" s="1">
        <v>31628</v>
      </c>
      <c r="C859">
        <f t="shared" si="40"/>
        <v>859</v>
      </c>
      <c r="D859" s="27">
        <v>11.75</v>
      </c>
      <c r="E859" s="28">
        <v>13.369999885559082</v>
      </c>
      <c r="F859" s="28">
        <v>11.75</v>
      </c>
      <c r="G859" s="24">
        <v>13.289999961853027</v>
      </c>
      <c r="H859" s="13">
        <v>11.649999618530273</v>
      </c>
      <c r="I859" s="14">
        <v>12.380000114440918</v>
      </c>
      <c r="J859" s="14">
        <v>11.649999618530273</v>
      </c>
      <c r="K859" s="24">
        <v>12.380000114440918</v>
      </c>
      <c r="L859">
        <f t="shared" si="39"/>
        <v>0</v>
      </c>
      <c r="M859">
        <f>IF(AND(B859&gt;Summary!$E$17,B859&lt;Summary!$E$18),1,0)</f>
        <v>0</v>
      </c>
      <c r="N859">
        <f>IF(M859=1,oneday(G858,G859,K859,L859,Summary!$E$13/2,Data!N858,Data!O858,Summary!$E$15,Summary!$E$14,Summary!$E$16,1),0)</f>
        <v>0</v>
      </c>
      <c r="O859" s="31">
        <f>IF(M859=1,oneday(G858,G859,K859,L859,Summary!$E$13/2,Data!N858,Data!O858,Summary!$E$15,Summary!$E$14,Summary!$E$16,2),0)</f>
        <v>0</v>
      </c>
      <c r="P859" s="31">
        <f t="shared" si="41"/>
        <v>0</v>
      </c>
      <c r="Q859" s="31">
        <f>IF(M859=1,oneday(G858,G859,K859,L859,Summary!$E$13/2,Data!N858,Data!O858,Summary!$E$15,Summary!$E$14,Summary!$E$16,3),0)</f>
        <v>0</v>
      </c>
    </row>
    <row r="860" spans="1:17" x14ac:dyDescent="0.25">
      <c r="A860" s="32">
        <f>VLOOKUP(B860,'Expiration Dates'!$C$40:$J$272,8)</f>
        <v>31643</v>
      </c>
      <c r="B860" s="1">
        <v>31629</v>
      </c>
      <c r="C860">
        <f t="shared" si="40"/>
        <v>860</v>
      </c>
      <c r="D860" s="27">
        <v>16</v>
      </c>
      <c r="E860" s="28">
        <v>16.5</v>
      </c>
      <c r="F860" s="28">
        <v>14.630000114440918</v>
      </c>
      <c r="G860" s="24">
        <v>15.020000457763672</v>
      </c>
      <c r="H860" s="13">
        <v>13.880000114440918</v>
      </c>
      <c r="I860" s="14">
        <v>13.880000114440918</v>
      </c>
      <c r="J860" s="14">
        <v>13.880000114440918</v>
      </c>
      <c r="K860" s="24">
        <v>13.880000114440918</v>
      </c>
      <c r="L860">
        <f t="shared" si="39"/>
        <v>0</v>
      </c>
      <c r="M860">
        <f>IF(AND(B860&gt;Summary!$E$17,B860&lt;Summary!$E$18),1,0)</f>
        <v>0</v>
      </c>
      <c r="N860">
        <f>IF(M860=1,oneday(G859,G860,K860,L860,Summary!$E$13/2,Data!N859,Data!O859,Summary!$E$15,Summary!$E$14,Summary!$E$16,1),0)</f>
        <v>0</v>
      </c>
      <c r="O860" s="31">
        <f>IF(M860=1,oneday(G859,G860,K860,L860,Summary!$E$13/2,Data!N859,Data!O859,Summary!$E$15,Summary!$E$14,Summary!$E$16,2),0)</f>
        <v>0</v>
      </c>
      <c r="P860" s="31">
        <f t="shared" si="41"/>
        <v>0</v>
      </c>
      <c r="Q860" s="31">
        <f>IF(M860=1,oneday(G859,G860,K860,L860,Summary!$E$13/2,Data!N859,Data!O859,Summary!$E$15,Summary!$E$14,Summary!$E$16,3),0)</f>
        <v>0</v>
      </c>
    </row>
    <row r="861" spans="1:17" x14ac:dyDescent="0.25">
      <c r="A861" s="32">
        <f>VLOOKUP(B861,'Expiration Dates'!$C$40:$J$272,8)</f>
        <v>31643</v>
      </c>
      <c r="B861" s="1">
        <v>31630</v>
      </c>
      <c r="C861">
        <f t="shared" si="40"/>
        <v>861</v>
      </c>
      <c r="D861" s="27">
        <v>14.5</v>
      </c>
      <c r="E861" s="28">
        <v>15.100000381469727</v>
      </c>
      <c r="F861" s="28">
        <v>14.449999809265137</v>
      </c>
      <c r="G861" s="24">
        <v>14.970000267028809</v>
      </c>
      <c r="H861" s="13">
        <v>14.300000190734863</v>
      </c>
      <c r="I861" s="14">
        <v>14.699999809265137</v>
      </c>
      <c r="J861" s="14">
        <v>14.199999809265137</v>
      </c>
      <c r="K861" s="24">
        <v>14.640000343322754</v>
      </c>
      <c r="L861">
        <f t="shared" si="39"/>
        <v>0</v>
      </c>
      <c r="M861">
        <f>IF(AND(B861&gt;Summary!$E$17,B861&lt;Summary!$E$18),1,0)</f>
        <v>0</v>
      </c>
      <c r="N861">
        <f>IF(M861=1,oneday(G860,G861,K861,L861,Summary!$E$13/2,Data!N860,Data!O860,Summary!$E$15,Summary!$E$14,Summary!$E$16,1),0)</f>
        <v>0</v>
      </c>
      <c r="O861" s="31">
        <f>IF(M861=1,oneday(G860,G861,K861,L861,Summary!$E$13/2,Data!N860,Data!O860,Summary!$E$15,Summary!$E$14,Summary!$E$16,2),0)</f>
        <v>0</v>
      </c>
      <c r="P861" s="31">
        <f t="shared" si="41"/>
        <v>0</v>
      </c>
      <c r="Q861" s="31">
        <f>IF(M861=1,oneday(G860,G861,K861,L861,Summary!$E$13/2,Data!N860,Data!O860,Summary!$E$15,Summary!$E$14,Summary!$E$16,3),0)</f>
        <v>0</v>
      </c>
    </row>
    <row r="862" spans="1:17" x14ac:dyDescent="0.25">
      <c r="A862" s="32">
        <f>VLOOKUP(B862,'Expiration Dates'!$C$40:$J$272,8)</f>
        <v>31643</v>
      </c>
      <c r="B862" s="1">
        <v>31631</v>
      </c>
      <c r="C862">
        <f t="shared" si="40"/>
        <v>862</v>
      </c>
      <c r="D862" s="27">
        <v>15.25</v>
      </c>
      <c r="E862" s="28">
        <v>15.449999809265137</v>
      </c>
      <c r="F862" s="28">
        <v>14.800000190734863</v>
      </c>
      <c r="G862" s="24">
        <v>15.319999694824219</v>
      </c>
      <c r="H862" s="13">
        <v>14.850000381469727</v>
      </c>
      <c r="I862" s="14">
        <v>15.199999809265137</v>
      </c>
      <c r="J862" s="14">
        <v>14.399999618530273</v>
      </c>
      <c r="K862" s="24">
        <v>15.079999923706055</v>
      </c>
      <c r="L862">
        <f t="shared" si="39"/>
        <v>0</v>
      </c>
      <c r="M862">
        <f>IF(AND(B862&gt;Summary!$E$17,B862&lt;Summary!$E$18),1,0)</f>
        <v>0</v>
      </c>
      <c r="N862">
        <f>IF(M862=1,oneday(G861,G862,K862,L862,Summary!$E$13/2,Data!N861,Data!O861,Summary!$E$15,Summary!$E$14,Summary!$E$16,1),0)</f>
        <v>0</v>
      </c>
      <c r="O862" s="31">
        <f>IF(M862=1,oneday(G861,G862,K862,L862,Summary!$E$13/2,Data!N861,Data!O861,Summary!$E$15,Summary!$E$14,Summary!$E$16,2),0)</f>
        <v>0</v>
      </c>
      <c r="P862" s="31">
        <f t="shared" si="41"/>
        <v>0</v>
      </c>
      <c r="Q862" s="31">
        <f>IF(M862=1,oneday(G861,G862,K862,L862,Summary!$E$13/2,Data!N861,Data!O861,Summary!$E$15,Summary!$E$14,Summary!$E$16,3),0)</f>
        <v>0</v>
      </c>
    </row>
    <row r="863" spans="1:17" x14ac:dyDescent="0.25">
      <c r="A863" s="32">
        <f>VLOOKUP(B863,'Expiration Dates'!$C$40:$J$272,8)</f>
        <v>31643</v>
      </c>
      <c r="B863" s="1">
        <v>31632</v>
      </c>
      <c r="C863">
        <f t="shared" si="40"/>
        <v>863</v>
      </c>
      <c r="D863" s="27">
        <v>15.050000190734863</v>
      </c>
      <c r="E863" s="28">
        <v>15.050000190734863</v>
      </c>
      <c r="F863" s="28">
        <v>14.75</v>
      </c>
      <c r="G863" s="24">
        <v>14.829999923706055</v>
      </c>
      <c r="H863" s="13">
        <v>14.649999618530273</v>
      </c>
      <c r="I863" s="14">
        <v>14.800000190734863</v>
      </c>
      <c r="J863" s="14">
        <v>14.449999809265137</v>
      </c>
      <c r="K863" s="24">
        <v>14.649999618530273</v>
      </c>
      <c r="L863">
        <f t="shared" si="39"/>
        <v>0</v>
      </c>
      <c r="M863">
        <f>IF(AND(B863&gt;Summary!$E$17,B863&lt;Summary!$E$18),1,0)</f>
        <v>0</v>
      </c>
      <c r="N863">
        <f>IF(M863=1,oneday(G862,G863,K863,L863,Summary!$E$13/2,Data!N862,Data!O862,Summary!$E$15,Summary!$E$14,Summary!$E$16,1),0)</f>
        <v>0</v>
      </c>
      <c r="O863" s="31">
        <f>IF(M863=1,oneday(G862,G863,K863,L863,Summary!$E$13/2,Data!N862,Data!O862,Summary!$E$15,Summary!$E$14,Summary!$E$16,2),0)</f>
        <v>0</v>
      </c>
      <c r="P863" s="31">
        <f t="shared" si="41"/>
        <v>0</v>
      </c>
      <c r="Q863" s="31">
        <f>IF(M863=1,oneday(G862,G863,K863,L863,Summary!$E$13/2,Data!N862,Data!O862,Summary!$E$15,Summary!$E$14,Summary!$E$16,3),0)</f>
        <v>0</v>
      </c>
    </row>
    <row r="864" spans="1:17" x14ac:dyDescent="0.25">
      <c r="A864" s="32">
        <f>VLOOKUP(B864,'Expiration Dates'!$C$40:$J$272,8)</f>
        <v>31643</v>
      </c>
      <c r="B864" s="1">
        <v>31635</v>
      </c>
      <c r="C864">
        <f t="shared" si="40"/>
        <v>864</v>
      </c>
      <c r="D864" s="27">
        <v>15</v>
      </c>
      <c r="E864" s="28">
        <v>15.180000305175781</v>
      </c>
      <c r="F864" s="28">
        <v>14.819999694824219</v>
      </c>
      <c r="G864" s="24">
        <v>14.909999847412109</v>
      </c>
      <c r="H864" s="13">
        <v>14.800000190734863</v>
      </c>
      <c r="I864" s="14">
        <v>15</v>
      </c>
      <c r="J864" s="14">
        <v>14.600000381469727</v>
      </c>
      <c r="K864" s="24">
        <v>14.630000114440918</v>
      </c>
      <c r="L864">
        <f t="shared" si="39"/>
        <v>0</v>
      </c>
      <c r="M864">
        <f>IF(AND(B864&gt;Summary!$E$17,B864&lt;Summary!$E$18),1,0)</f>
        <v>0</v>
      </c>
      <c r="N864">
        <f>IF(M864=1,oneday(G863,G864,K864,L864,Summary!$E$13/2,Data!N863,Data!O863,Summary!$E$15,Summary!$E$14,Summary!$E$16,1),0)</f>
        <v>0</v>
      </c>
      <c r="O864" s="31">
        <f>IF(M864=1,oneday(G863,G864,K864,L864,Summary!$E$13/2,Data!N863,Data!O863,Summary!$E$15,Summary!$E$14,Summary!$E$16,2),0)</f>
        <v>0</v>
      </c>
      <c r="P864" s="31">
        <f t="shared" si="41"/>
        <v>0</v>
      </c>
      <c r="Q864" s="31">
        <f>IF(M864=1,oneday(G863,G864,K864,L864,Summary!$E$13/2,Data!N863,Data!O863,Summary!$E$15,Summary!$E$14,Summary!$E$16,3),0)</f>
        <v>0</v>
      </c>
    </row>
    <row r="865" spans="1:17" x14ac:dyDescent="0.25">
      <c r="A865" s="32">
        <f>VLOOKUP(B865,'Expiration Dates'!$C$40:$J$272,8)</f>
        <v>31643</v>
      </c>
      <c r="B865" s="1">
        <v>31636</v>
      </c>
      <c r="C865">
        <f t="shared" si="40"/>
        <v>865</v>
      </c>
      <c r="D865" s="27">
        <v>15.060000419616699</v>
      </c>
      <c r="E865" s="28">
        <v>15.800000190734863</v>
      </c>
      <c r="F865" s="28">
        <v>15.060000419616699</v>
      </c>
      <c r="G865" s="24">
        <v>15.350000381469727</v>
      </c>
      <c r="H865" s="13">
        <v>14.850000381469727</v>
      </c>
      <c r="I865" s="14">
        <v>15.630000114440918</v>
      </c>
      <c r="J865" s="14">
        <v>14.850000381469727</v>
      </c>
      <c r="K865" s="24">
        <v>15.239999771118164</v>
      </c>
      <c r="L865">
        <f t="shared" si="39"/>
        <v>0</v>
      </c>
      <c r="M865">
        <f>IF(AND(B865&gt;Summary!$E$17,B865&lt;Summary!$E$18),1,0)</f>
        <v>0</v>
      </c>
      <c r="N865">
        <f>IF(M865=1,oneday(G864,G865,K865,L865,Summary!$E$13/2,Data!N864,Data!O864,Summary!$E$15,Summary!$E$14,Summary!$E$16,1),0)</f>
        <v>0</v>
      </c>
      <c r="O865" s="31">
        <f>IF(M865=1,oneday(G864,G865,K865,L865,Summary!$E$13/2,Data!N864,Data!O864,Summary!$E$15,Summary!$E$14,Summary!$E$16,2),0)</f>
        <v>0</v>
      </c>
      <c r="P865" s="31">
        <f t="shared" si="41"/>
        <v>0</v>
      </c>
      <c r="Q865" s="31">
        <f>IF(M865=1,oneday(G864,G865,K865,L865,Summary!$E$13/2,Data!N864,Data!O864,Summary!$E$15,Summary!$E$14,Summary!$E$16,3),0)</f>
        <v>0</v>
      </c>
    </row>
    <row r="866" spans="1:17" x14ac:dyDescent="0.25">
      <c r="A866" s="32">
        <f>VLOOKUP(B866,'Expiration Dates'!$C$40:$J$272,8)</f>
        <v>31643</v>
      </c>
      <c r="B866" s="1">
        <v>31637</v>
      </c>
      <c r="C866">
        <f t="shared" si="40"/>
        <v>866</v>
      </c>
      <c r="D866" s="27">
        <v>15.350000381469727</v>
      </c>
      <c r="E866" s="28">
        <v>15.649999618530273</v>
      </c>
      <c r="F866" s="28">
        <v>15.050000190734863</v>
      </c>
      <c r="G866" s="24">
        <v>15.279999732971191</v>
      </c>
      <c r="H866" s="13">
        <v>15.350000381469727</v>
      </c>
      <c r="I866" s="14">
        <v>15.649999618530273</v>
      </c>
      <c r="J866" s="14">
        <v>14.949999809265137</v>
      </c>
      <c r="K866" s="24">
        <v>15.359999656677246</v>
      </c>
      <c r="L866">
        <f t="shared" si="39"/>
        <v>0</v>
      </c>
      <c r="M866">
        <f>IF(AND(B866&gt;Summary!$E$17,B866&lt;Summary!$E$18),1,0)</f>
        <v>0</v>
      </c>
      <c r="N866">
        <f>IF(M866=1,oneday(G865,G866,K866,L866,Summary!$E$13/2,Data!N865,Data!O865,Summary!$E$15,Summary!$E$14,Summary!$E$16,1),0)</f>
        <v>0</v>
      </c>
      <c r="O866" s="31">
        <f>IF(M866=1,oneday(G865,G866,K866,L866,Summary!$E$13/2,Data!N865,Data!O865,Summary!$E$15,Summary!$E$14,Summary!$E$16,2),0)</f>
        <v>0</v>
      </c>
      <c r="P866" s="31">
        <f t="shared" si="41"/>
        <v>0</v>
      </c>
      <c r="Q866" s="31">
        <f>IF(M866=1,oneday(G865,G866,K866,L866,Summary!$E$13/2,Data!N865,Data!O865,Summary!$E$15,Summary!$E$14,Summary!$E$16,3),0)</f>
        <v>0</v>
      </c>
    </row>
    <row r="867" spans="1:17" x14ac:dyDescent="0.25">
      <c r="A867" s="32">
        <f>VLOOKUP(B867,'Expiration Dates'!$C$40:$J$272,8)</f>
        <v>31643</v>
      </c>
      <c r="B867" s="1">
        <v>31638</v>
      </c>
      <c r="C867">
        <f t="shared" si="40"/>
        <v>867</v>
      </c>
      <c r="D867" s="27">
        <v>15.229999542236328</v>
      </c>
      <c r="E867" s="28">
        <v>15.460000038146973</v>
      </c>
      <c r="F867" s="28">
        <v>15.100000381469727</v>
      </c>
      <c r="G867" s="24">
        <v>15.420000076293945</v>
      </c>
      <c r="H867" s="13">
        <v>15.260000228881836</v>
      </c>
      <c r="I867" s="14">
        <v>15.5</v>
      </c>
      <c r="J867" s="14">
        <v>15.159999847412109</v>
      </c>
      <c r="K867" s="24">
        <v>15.479999542236328</v>
      </c>
      <c r="L867">
        <f t="shared" si="39"/>
        <v>0</v>
      </c>
      <c r="M867">
        <f>IF(AND(B867&gt;Summary!$E$17,B867&lt;Summary!$E$18),1,0)</f>
        <v>0</v>
      </c>
      <c r="N867">
        <f>IF(M867=1,oneday(G866,G867,K867,L867,Summary!$E$13/2,Data!N866,Data!O866,Summary!$E$15,Summary!$E$14,Summary!$E$16,1),0)</f>
        <v>0</v>
      </c>
      <c r="O867" s="31">
        <f>IF(M867=1,oneday(G866,G867,K867,L867,Summary!$E$13/2,Data!N866,Data!O866,Summary!$E$15,Summary!$E$14,Summary!$E$16,2),0)</f>
        <v>0</v>
      </c>
      <c r="P867" s="31">
        <f t="shared" si="41"/>
        <v>0</v>
      </c>
      <c r="Q867" s="31">
        <f>IF(M867=1,oneday(G866,G867,K867,L867,Summary!$E$13/2,Data!N866,Data!O866,Summary!$E$15,Summary!$E$14,Summary!$E$16,3),0)</f>
        <v>0</v>
      </c>
    </row>
    <row r="868" spans="1:17" x14ac:dyDescent="0.25">
      <c r="A868" s="32">
        <f>VLOOKUP(B868,'Expiration Dates'!$C$40:$J$272,8)</f>
        <v>31643</v>
      </c>
      <c r="B868" s="1">
        <v>31639</v>
      </c>
      <c r="C868">
        <f t="shared" si="40"/>
        <v>868</v>
      </c>
      <c r="D868" s="27">
        <v>15.5</v>
      </c>
      <c r="E868" s="28">
        <v>15.850000381469727</v>
      </c>
      <c r="F868" s="28">
        <v>15.5</v>
      </c>
      <c r="G868" s="24">
        <v>15.819999694824219</v>
      </c>
      <c r="H868" s="13">
        <v>15.699999809265137</v>
      </c>
      <c r="I868" s="14">
        <v>16</v>
      </c>
      <c r="J868" s="14">
        <v>15.649999618530273</v>
      </c>
      <c r="K868" s="24">
        <v>15.909999847412109</v>
      </c>
      <c r="L868">
        <f t="shared" ref="L868:L931" si="42">IF(A868=B868,1,0)</f>
        <v>0</v>
      </c>
      <c r="M868">
        <f>IF(AND(B868&gt;Summary!$E$17,B868&lt;Summary!$E$18),1,0)</f>
        <v>0</v>
      </c>
      <c r="N868">
        <f>IF(M868=1,oneday(G867,G868,K868,L868,Summary!$E$13/2,Data!N867,Data!O867,Summary!$E$15,Summary!$E$14,Summary!$E$16,1),0)</f>
        <v>0</v>
      </c>
      <c r="O868" s="31">
        <f>IF(M868=1,oneday(G867,G868,K868,L868,Summary!$E$13/2,Data!N867,Data!O867,Summary!$E$15,Summary!$E$14,Summary!$E$16,2),0)</f>
        <v>0</v>
      </c>
      <c r="P868" s="31">
        <f t="shared" si="41"/>
        <v>0</v>
      </c>
      <c r="Q868" s="31">
        <f>IF(M868=1,oneday(G867,G868,K868,L868,Summary!$E$13/2,Data!N867,Data!O867,Summary!$E$15,Summary!$E$14,Summary!$E$16,3),0)</f>
        <v>0</v>
      </c>
    </row>
    <row r="869" spans="1:17" x14ac:dyDescent="0.25">
      <c r="A869" s="32">
        <f>VLOOKUP(B869,'Expiration Dates'!$C$40:$J$272,8)</f>
        <v>31643</v>
      </c>
      <c r="B869" s="1">
        <v>31642</v>
      </c>
      <c r="C869">
        <f t="shared" si="40"/>
        <v>869</v>
      </c>
      <c r="D869" s="27">
        <v>16</v>
      </c>
      <c r="E869" s="28">
        <v>16.049999237060547</v>
      </c>
      <c r="F869" s="28">
        <v>15.579999923706055</v>
      </c>
      <c r="G869" s="24">
        <v>15.609999656677246</v>
      </c>
      <c r="H869" s="13">
        <v>16.100000381469727</v>
      </c>
      <c r="I869" s="14">
        <v>16.170000076293945</v>
      </c>
      <c r="J869" s="14">
        <v>15.579999923706055</v>
      </c>
      <c r="K869" s="24">
        <v>15.649999618530273</v>
      </c>
      <c r="L869">
        <f t="shared" si="42"/>
        <v>0</v>
      </c>
      <c r="M869">
        <f>IF(AND(B869&gt;Summary!$E$17,B869&lt;Summary!$E$18),1,0)</f>
        <v>0</v>
      </c>
      <c r="N869">
        <f>IF(M869=1,oneday(G868,G869,K869,L869,Summary!$E$13/2,Data!N868,Data!O868,Summary!$E$15,Summary!$E$14,Summary!$E$16,1),0)</f>
        <v>0</v>
      </c>
      <c r="O869" s="31">
        <f>IF(M869=1,oneday(G868,G869,K869,L869,Summary!$E$13/2,Data!N868,Data!O868,Summary!$E$15,Summary!$E$14,Summary!$E$16,2),0)</f>
        <v>0</v>
      </c>
      <c r="P869" s="31">
        <f t="shared" si="41"/>
        <v>0</v>
      </c>
      <c r="Q869" s="31">
        <f>IF(M869=1,oneday(G868,G869,K869,L869,Summary!$E$13/2,Data!N868,Data!O868,Summary!$E$15,Summary!$E$14,Summary!$E$16,3),0)</f>
        <v>0</v>
      </c>
    </row>
    <row r="870" spans="1:17" x14ac:dyDescent="0.25">
      <c r="A870" s="32">
        <f>VLOOKUP(B870,'Expiration Dates'!$C$40:$J$272,8)</f>
        <v>31643</v>
      </c>
      <c r="B870" s="1">
        <v>31643</v>
      </c>
      <c r="C870">
        <f t="shared" si="40"/>
        <v>870</v>
      </c>
      <c r="D870" s="27">
        <v>15.300000190734863</v>
      </c>
      <c r="E870" s="28">
        <v>15.369999885559082</v>
      </c>
      <c r="F870" s="28">
        <v>14.800000190734863</v>
      </c>
      <c r="G870" s="24">
        <v>14.869999885559082</v>
      </c>
      <c r="H870" s="13">
        <v>15.25</v>
      </c>
      <c r="I870" s="14">
        <v>15.449999809265137</v>
      </c>
      <c r="J870" s="14">
        <v>15.130000114440918</v>
      </c>
      <c r="K870" s="24">
        <v>15.159999847412109</v>
      </c>
      <c r="L870">
        <f t="shared" si="42"/>
        <v>1</v>
      </c>
      <c r="M870">
        <f>IF(AND(B870&gt;Summary!$E$17,B870&lt;Summary!$E$18),1,0)</f>
        <v>0</v>
      </c>
      <c r="N870">
        <f>IF(M870=1,oneday(G869,G870,K870,L870,Summary!$E$13/2,Data!N869,Data!O869,Summary!$E$15,Summary!$E$14,Summary!$E$16,1),0)</f>
        <v>0</v>
      </c>
      <c r="O870" s="31">
        <f>IF(M870=1,oneday(G869,G870,K870,L870,Summary!$E$13/2,Data!N869,Data!O869,Summary!$E$15,Summary!$E$14,Summary!$E$16,2),0)</f>
        <v>0</v>
      </c>
      <c r="P870" s="31">
        <f t="shared" si="41"/>
        <v>0</v>
      </c>
      <c r="Q870" s="31">
        <f>IF(M870=1,oneday(G869,G870,K870,L870,Summary!$E$13/2,Data!N869,Data!O869,Summary!$E$15,Summary!$E$14,Summary!$E$16,3),0)</f>
        <v>0</v>
      </c>
    </row>
    <row r="871" spans="1:17" x14ac:dyDescent="0.25">
      <c r="A871" s="32">
        <f>VLOOKUP(B871,'Expiration Dates'!$C$40:$J$272,8)</f>
        <v>31643</v>
      </c>
      <c r="B871" s="1">
        <v>31644</v>
      </c>
      <c r="C871">
        <f t="shared" si="40"/>
        <v>871</v>
      </c>
      <c r="D871" s="27">
        <v>14.699999809265137</v>
      </c>
      <c r="E871" s="28">
        <v>15.300000190734863</v>
      </c>
      <c r="F871" s="28">
        <v>14.600000381469727</v>
      </c>
      <c r="G871" s="24">
        <v>15.260000228881836</v>
      </c>
      <c r="H871" s="13">
        <v>15.050000190734863</v>
      </c>
      <c r="I871" s="14">
        <v>15.600000381469727</v>
      </c>
      <c r="J871" s="14">
        <v>15</v>
      </c>
      <c r="K871" s="24">
        <v>15.560000419616699</v>
      </c>
      <c r="L871">
        <f t="shared" si="42"/>
        <v>0</v>
      </c>
      <c r="M871">
        <f>IF(AND(B871&gt;Summary!$E$17,B871&lt;Summary!$E$18),1,0)</f>
        <v>0</v>
      </c>
      <c r="N871">
        <f>IF(M871=1,oneday(G870,G871,K871,L871,Summary!$E$13/2,Data!N870,Data!O870,Summary!$E$15,Summary!$E$14,Summary!$E$16,1),0)</f>
        <v>0</v>
      </c>
      <c r="O871" s="31">
        <f>IF(M871=1,oneday(G870,G871,K871,L871,Summary!$E$13/2,Data!N870,Data!O870,Summary!$E$15,Summary!$E$14,Summary!$E$16,2),0)</f>
        <v>0</v>
      </c>
      <c r="P871" s="31">
        <f t="shared" si="41"/>
        <v>0</v>
      </c>
      <c r="Q871" s="31">
        <f>IF(M871=1,oneday(G870,G871,K871,L871,Summary!$E$13/2,Data!N870,Data!O870,Summary!$E$15,Summary!$E$14,Summary!$E$16,3),0)</f>
        <v>0</v>
      </c>
    </row>
    <row r="872" spans="1:17" x14ac:dyDescent="0.25">
      <c r="A872" s="32">
        <f>VLOOKUP(B872,'Expiration Dates'!$C$40:$J$272,8)</f>
        <v>31643</v>
      </c>
      <c r="B872" s="1">
        <v>31645</v>
      </c>
      <c r="C872">
        <f t="shared" si="40"/>
        <v>872</v>
      </c>
      <c r="D872" s="27">
        <v>15.75</v>
      </c>
      <c r="E872" s="28">
        <v>15.890000343322754</v>
      </c>
      <c r="F872" s="28">
        <v>15.350000381469727</v>
      </c>
      <c r="G872" s="24">
        <v>15.460000038146973</v>
      </c>
      <c r="H872" s="13">
        <v>15.75</v>
      </c>
      <c r="I872" s="14">
        <v>15.800000190734863</v>
      </c>
      <c r="J872" s="14">
        <v>15.369999885559082</v>
      </c>
      <c r="K872" s="24">
        <v>15.470000267028809</v>
      </c>
      <c r="L872">
        <f t="shared" si="42"/>
        <v>0</v>
      </c>
      <c r="M872">
        <f>IF(AND(B872&gt;Summary!$E$17,B872&lt;Summary!$E$18),1,0)</f>
        <v>0</v>
      </c>
      <c r="N872">
        <f>IF(M872=1,oneday(G871,G872,K872,L872,Summary!$E$13/2,Data!N871,Data!O871,Summary!$E$15,Summary!$E$14,Summary!$E$16,1),0)</f>
        <v>0</v>
      </c>
      <c r="O872" s="31">
        <f>IF(M872=1,oneday(G871,G872,K872,L872,Summary!$E$13/2,Data!N871,Data!O871,Summary!$E$15,Summary!$E$14,Summary!$E$16,2),0)</f>
        <v>0</v>
      </c>
      <c r="P872" s="31">
        <f t="shared" si="41"/>
        <v>0</v>
      </c>
      <c r="Q872" s="31">
        <f>IF(M872=1,oneday(G871,G872,K872,L872,Summary!$E$13/2,Data!N871,Data!O871,Summary!$E$15,Summary!$E$14,Summary!$E$16,3),0)</f>
        <v>0</v>
      </c>
    </row>
    <row r="873" spans="1:17" x14ac:dyDescent="0.25">
      <c r="A873" s="32">
        <f>VLOOKUP(B873,'Expiration Dates'!$C$40:$J$272,8)</f>
        <v>31643</v>
      </c>
      <c r="B873" s="1">
        <v>31646</v>
      </c>
      <c r="C873">
        <f t="shared" si="40"/>
        <v>873</v>
      </c>
      <c r="D873" s="27">
        <v>15.399999618530273</v>
      </c>
      <c r="E873" s="28">
        <v>15.569999694824219</v>
      </c>
      <c r="F873" s="28">
        <v>15.380000114440918</v>
      </c>
      <c r="G873" s="24">
        <v>15.489999771118164</v>
      </c>
      <c r="H873" s="13">
        <v>15.399999618530273</v>
      </c>
      <c r="I873" s="14">
        <v>15.560000419616699</v>
      </c>
      <c r="J873" s="14">
        <v>15.399999618530273</v>
      </c>
      <c r="K873" s="24">
        <v>15.5</v>
      </c>
      <c r="L873">
        <f t="shared" si="42"/>
        <v>0</v>
      </c>
      <c r="M873">
        <f>IF(AND(B873&gt;Summary!$E$17,B873&lt;Summary!$E$18),1,0)</f>
        <v>0</v>
      </c>
      <c r="N873">
        <f>IF(M873=1,oneday(G872,G873,K873,L873,Summary!$E$13/2,Data!N872,Data!O872,Summary!$E$15,Summary!$E$14,Summary!$E$16,1),0)</f>
        <v>0</v>
      </c>
      <c r="O873" s="31">
        <f>IF(M873=1,oneday(G872,G873,K873,L873,Summary!$E$13/2,Data!N872,Data!O872,Summary!$E$15,Summary!$E$14,Summary!$E$16,2),0)</f>
        <v>0</v>
      </c>
      <c r="P873" s="31">
        <f t="shared" si="41"/>
        <v>0</v>
      </c>
      <c r="Q873" s="31">
        <f>IF(M873=1,oneday(G872,G873,K873,L873,Summary!$E$13/2,Data!N872,Data!O872,Summary!$E$15,Summary!$E$14,Summary!$E$16,3),0)</f>
        <v>0</v>
      </c>
    </row>
    <row r="874" spans="1:17" x14ac:dyDescent="0.25">
      <c r="A874" s="32">
        <f>VLOOKUP(B874,'Expiration Dates'!$C$40:$J$272,8)</f>
        <v>31643</v>
      </c>
      <c r="B874" s="1">
        <v>31649</v>
      </c>
      <c r="C874">
        <f t="shared" si="40"/>
        <v>874</v>
      </c>
      <c r="D874" s="27">
        <v>15.409999847412109</v>
      </c>
      <c r="E874" s="28">
        <v>15.649999618530273</v>
      </c>
      <c r="F874" s="28">
        <v>15.409999847412109</v>
      </c>
      <c r="G874" s="24">
        <v>15.510000228881836</v>
      </c>
      <c r="H874" s="13">
        <v>15.5</v>
      </c>
      <c r="I874" s="14">
        <v>15.619999885559082</v>
      </c>
      <c r="J874" s="14">
        <v>15.460000038146973</v>
      </c>
      <c r="K874" s="24">
        <v>15.520000457763672</v>
      </c>
      <c r="L874">
        <f t="shared" si="42"/>
        <v>0</v>
      </c>
      <c r="M874">
        <f>IF(AND(B874&gt;Summary!$E$17,B874&lt;Summary!$E$18),1,0)</f>
        <v>0</v>
      </c>
      <c r="N874">
        <f>IF(M874=1,oneday(G873,G874,K874,L874,Summary!$E$13/2,Data!N873,Data!O873,Summary!$E$15,Summary!$E$14,Summary!$E$16,1),0)</f>
        <v>0</v>
      </c>
      <c r="O874" s="31">
        <f>IF(M874=1,oneday(G873,G874,K874,L874,Summary!$E$13/2,Data!N873,Data!O873,Summary!$E$15,Summary!$E$14,Summary!$E$16,2),0)</f>
        <v>0</v>
      </c>
      <c r="P874" s="31">
        <f t="shared" si="41"/>
        <v>0</v>
      </c>
      <c r="Q874" s="31">
        <f>IF(M874=1,oneday(G873,G874,K874,L874,Summary!$E$13/2,Data!N873,Data!O873,Summary!$E$15,Summary!$E$14,Summary!$E$16,3),0)</f>
        <v>0</v>
      </c>
    </row>
    <row r="875" spans="1:17" x14ac:dyDescent="0.25">
      <c r="A875" s="32">
        <f>VLOOKUP(B875,'Expiration Dates'!$C$40:$J$272,8)</f>
        <v>31643</v>
      </c>
      <c r="B875" s="1">
        <v>31650</v>
      </c>
      <c r="C875">
        <f t="shared" si="40"/>
        <v>875</v>
      </c>
      <c r="D875" s="27">
        <v>15.699999809265137</v>
      </c>
      <c r="E875" s="28">
        <v>15.899999618530273</v>
      </c>
      <c r="F875" s="28">
        <v>15.649999618530273</v>
      </c>
      <c r="G875" s="24">
        <v>15.829999923706055</v>
      </c>
      <c r="H875" s="13">
        <v>15.699999809265137</v>
      </c>
      <c r="I875" s="14">
        <v>15.850000381469727</v>
      </c>
      <c r="J875" s="14">
        <v>15.649999618530273</v>
      </c>
      <c r="K875" s="24">
        <v>15.789999961853027</v>
      </c>
      <c r="L875">
        <f t="shared" si="42"/>
        <v>0</v>
      </c>
      <c r="M875">
        <f>IF(AND(B875&gt;Summary!$E$17,B875&lt;Summary!$E$18),1,0)</f>
        <v>0</v>
      </c>
      <c r="N875">
        <f>IF(M875=1,oneday(G874,G875,K875,L875,Summary!$E$13/2,Data!N874,Data!O874,Summary!$E$15,Summary!$E$14,Summary!$E$16,1),0)</f>
        <v>0</v>
      </c>
      <c r="O875" s="31">
        <f>IF(M875=1,oneday(G874,G875,K875,L875,Summary!$E$13/2,Data!N874,Data!O874,Summary!$E$15,Summary!$E$14,Summary!$E$16,2),0)</f>
        <v>0</v>
      </c>
      <c r="P875" s="31">
        <f t="shared" si="41"/>
        <v>0</v>
      </c>
      <c r="Q875" s="31">
        <f>IF(M875=1,oneday(G874,G875,K875,L875,Summary!$E$13/2,Data!N874,Data!O874,Summary!$E$15,Summary!$E$14,Summary!$E$16,3),0)</f>
        <v>0</v>
      </c>
    </row>
    <row r="876" spans="1:17" x14ac:dyDescent="0.25">
      <c r="A876" s="32">
        <f>VLOOKUP(B876,'Expiration Dates'!$C$40:$J$272,8)</f>
        <v>31643</v>
      </c>
      <c r="B876" s="1">
        <v>31651</v>
      </c>
      <c r="C876">
        <f t="shared" si="40"/>
        <v>876</v>
      </c>
      <c r="D876" s="27">
        <v>15.979999542236328</v>
      </c>
      <c r="E876" s="28">
        <v>16.069999694824219</v>
      </c>
      <c r="F876" s="28">
        <v>15.529999732971191</v>
      </c>
      <c r="G876" s="24">
        <v>15.789999961853027</v>
      </c>
      <c r="H876" s="13">
        <v>15.939999580383301</v>
      </c>
      <c r="I876" s="14">
        <v>15.979999542236328</v>
      </c>
      <c r="J876" s="14">
        <v>15.529999732971191</v>
      </c>
      <c r="K876" s="24">
        <v>15.789999961853027</v>
      </c>
      <c r="L876">
        <f t="shared" si="42"/>
        <v>0</v>
      </c>
      <c r="M876">
        <f>IF(AND(B876&gt;Summary!$E$17,B876&lt;Summary!$E$18),1,0)</f>
        <v>0</v>
      </c>
      <c r="N876">
        <f>IF(M876=1,oneday(G875,G876,K876,L876,Summary!$E$13/2,Data!N875,Data!O875,Summary!$E$15,Summary!$E$14,Summary!$E$16,1),0)</f>
        <v>0</v>
      </c>
      <c r="O876" s="31">
        <f>IF(M876=1,oneday(G875,G876,K876,L876,Summary!$E$13/2,Data!N875,Data!O875,Summary!$E$15,Summary!$E$14,Summary!$E$16,2),0)</f>
        <v>0</v>
      </c>
      <c r="P876" s="31">
        <f t="shared" si="41"/>
        <v>0</v>
      </c>
      <c r="Q876" s="31">
        <f>IF(M876=1,oneday(G875,G876,K876,L876,Summary!$E$13/2,Data!N875,Data!O875,Summary!$E$15,Summary!$E$14,Summary!$E$16,3),0)</f>
        <v>0</v>
      </c>
    </row>
    <row r="877" spans="1:17" x14ac:dyDescent="0.25">
      <c r="A877" s="32">
        <f>VLOOKUP(B877,'Expiration Dates'!$C$40:$J$272,8)</f>
        <v>31643</v>
      </c>
      <c r="B877" s="1">
        <v>31652</v>
      </c>
      <c r="C877">
        <f t="shared" si="40"/>
        <v>877</v>
      </c>
      <c r="D877" s="27">
        <v>15.800000190734863</v>
      </c>
      <c r="E877" s="28">
        <v>15.840000152587891</v>
      </c>
      <c r="F877" s="28">
        <v>15.579999923706055</v>
      </c>
      <c r="G877" s="24">
        <v>15.810000419616699</v>
      </c>
      <c r="H877" s="13">
        <v>15.75</v>
      </c>
      <c r="I877" s="14">
        <v>15.829999923706055</v>
      </c>
      <c r="J877" s="14">
        <v>15.619999885559082</v>
      </c>
      <c r="K877" s="24">
        <v>15.819999694824219</v>
      </c>
      <c r="L877">
        <f t="shared" si="42"/>
        <v>0</v>
      </c>
      <c r="M877">
        <f>IF(AND(B877&gt;Summary!$E$17,B877&lt;Summary!$E$18),1,0)</f>
        <v>0</v>
      </c>
      <c r="N877">
        <f>IF(M877=1,oneday(G876,G877,K877,L877,Summary!$E$13/2,Data!N876,Data!O876,Summary!$E$15,Summary!$E$14,Summary!$E$16,1),0)</f>
        <v>0</v>
      </c>
      <c r="O877" s="31">
        <f>IF(M877=1,oneday(G876,G877,K877,L877,Summary!$E$13/2,Data!N876,Data!O876,Summary!$E$15,Summary!$E$14,Summary!$E$16,2),0)</f>
        <v>0</v>
      </c>
      <c r="P877" s="31">
        <f t="shared" si="41"/>
        <v>0</v>
      </c>
      <c r="Q877" s="31">
        <f>IF(M877=1,oneday(G876,G877,K877,L877,Summary!$E$13/2,Data!N876,Data!O876,Summary!$E$15,Summary!$E$14,Summary!$E$16,3),0)</f>
        <v>0</v>
      </c>
    </row>
    <row r="878" spans="1:17" x14ac:dyDescent="0.25">
      <c r="A878" s="32">
        <f>VLOOKUP(B878,'Expiration Dates'!$C$40:$J$272,8)</f>
        <v>31643</v>
      </c>
      <c r="B878" s="1">
        <v>31653</v>
      </c>
      <c r="C878">
        <f t="shared" si="40"/>
        <v>878</v>
      </c>
      <c r="D878" s="27">
        <v>15.899999618530273</v>
      </c>
      <c r="E878" s="28">
        <v>15.920000076293945</v>
      </c>
      <c r="F878" s="28">
        <v>15.75</v>
      </c>
      <c r="G878" s="24">
        <v>15.899999618530273</v>
      </c>
      <c r="H878" s="13">
        <v>15.819999694824219</v>
      </c>
      <c r="I878" s="14">
        <v>15.890000343322754</v>
      </c>
      <c r="J878" s="14">
        <v>15.720000267028809</v>
      </c>
      <c r="K878" s="24">
        <v>15.859999656677246</v>
      </c>
      <c r="L878">
        <f t="shared" si="42"/>
        <v>0</v>
      </c>
      <c r="M878">
        <f>IF(AND(B878&gt;Summary!$E$17,B878&lt;Summary!$E$18),1,0)</f>
        <v>0</v>
      </c>
      <c r="N878">
        <f>IF(M878=1,oneday(G877,G878,K878,L878,Summary!$E$13/2,Data!N877,Data!O877,Summary!$E$15,Summary!$E$14,Summary!$E$16,1),0)</f>
        <v>0</v>
      </c>
      <c r="O878" s="31">
        <f>IF(M878=1,oneday(G877,G878,K878,L878,Summary!$E$13/2,Data!N877,Data!O877,Summary!$E$15,Summary!$E$14,Summary!$E$16,2),0)</f>
        <v>0</v>
      </c>
      <c r="P878" s="31">
        <f t="shared" si="41"/>
        <v>0</v>
      </c>
      <c r="Q878" s="31">
        <f>IF(M878=1,oneday(G877,G878,K878,L878,Summary!$E$13/2,Data!N877,Data!O877,Summary!$E$15,Summary!$E$14,Summary!$E$16,3),0)</f>
        <v>0</v>
      </c>
    </row>
    <row r="879" spans="1:17" x14ac:dyDescent="0.25">
      <c r="A879" s="32">
        <f>VLOOKUP(B879,'Expiration Dates'!$C$40:$J$272,8)</f>
        <v>31674</v>
      </c>
      <c r="B879" s="1">
        <v>31657</v>
      </c>
      <c r="C879">
        <f t="shared" si="40"/>
        <v>879</v>
      </c>
      <c r="D879" s="27">
        <v>16.180000305175781</v>
      </c>
      <c r="E879" s="28">
        <v>16.489999771118164</v>
      </c>
      <c r="F879" s="28">
        <v>16.120000839233398</v>
      </c>
      <c r="G879" s="24">
        <v>16.459999084472656</v>
      </c>
      <c r="H879" s="13">
        <v>16.149999618530273</v>
      </c>
      <c r="I879" s="14">
        <v>16.479999542236328</v>
      </c>
      <c r="J879" s="14">
        <v>16.059999465942383</v>
      </c>
      <c r="K879" s="24">
        <v>16.450000762939453</v>
      </c>
      <c r="L879">
        <f t="shared" si="42"/>
        <v>0</v>
      </c>
      <c r="M879">
        <f>IF(AND(B879&gt;Summary!$E$17,B879&lt;Summary!$E$18),1,0)</f>
        <v>0</v>
      </c>
      <c r="N879">
        <f>IF(M879=1,oneday(G878,G879,K879,L879,Summary!$E$13/2,Data!N878,Data!O878,Summary!$E$15,Summary!$E$14,Summary!$E$16,1),0)</f>
        <v>0</v>
      </c>
      <c r="O879" s="31">
        <f>IF(M879=1,oneday(G878,G879,K879,L879,Summary!$E$13/2,Data!N878,Data!O878,Summary!$E$15,Summary!$E$14,Summary!$E$16,2),0)</f>
        <v>0</v>
      </c>
      <c r="P879" s="31">
        <f t="shared" si="41"/>
        <v>0</v>
      </c>
      <c r="Q879" s="31">
        <f>IF(M879=1,oneday(G878,G879,K879,L879,Summary!$E$13/2,Data!N878,Data!O878,Summary!$E$15,Summary!$E$14,Summary!$E$16,3),0)</f>
        <v>0</v>
      </c>
    </row>
    <row r="880" spans="1:17" x14ac:dyDescent="0.25">
      <c r="A880" s="32">
        <f>VLOOKUP(B880,'Expiration Dates'!$C$40:$J$272,8)</f>
        <v>31674</v>
      </c>
      <c r="B880" s="1">
        <v>31658</v>
      </c>
      <c r="C880">
        <f t="shared" si="40"/>
        <v>880</v>
      </c>
      <c r="D880" s="27">
        <v>16.559999465942383</v>
      </c>
      <c r="E880" s="28">
        <v>16.559999465942383</v>
      </c>
      <c r="F880" s="28">
        <v>16.090000152587891</v>
      </c>
      <c r="G880" s="24">
        <v>16.129999160766602</v>
      </c>
      <c r="H880" s="13">
        <v>16.5</v>
      </c>
      <c r="I880" s="14">
        <v>16.520000457763672</v>
      </c>
      <c r="J880" s="14">
        <v>16.149999618530273</v>
      </c>
      <c r="K880" s="24">
        <v>16.219999313354492</v>
      </c>
      <c r="L880">
        <f t="shared" si="42"/>
        <v>0</v>
      </c>
      <c r="M880">
        <f>IF(AND(B880&gt;Summary!$E$17,B880&lt;Summary!$E$18),1,0)</f>
        <v>0</v>
      </c>
      <c r="N880">
        <f>IF(M880=1,oneday(G879,G880,K880,L880,Summary!$E$13/2,Data!N879,Data!O879,Summary!$E$15,Summary!$E$14,Summary!$E$16,1),0)</f>
        <v>0</v>
      </c>
      <c r="O880" s="31">
        <f>IF(M880=1,oneday(G879,G880,K880,L880,Summary!$E$13/2,Data!N879,Data!O879,Summary!$E$15,Summary!$E$14,Summary!$E$16,2),0)</f>
        <v>0</v>
      </c>
      <c r="P880" s="31">
        <f t="shared" si="41"/>
        <v>0</v>
      </c>
      <c r="Q880" s="31">
        <f>IF(M880=1,oneday(G879,G880,K880,L880,Summary!$E$13/2,Data!N879,Data!O879,Summary!$E$15,Summary!$E$14,Summary!$E$16,3),0)</f>
        <v>0</v>
      </c>
    </row>
    <row r="881" spans="1:17" x14ac:dyDescent="0.25">
      <c r="A881" s="32">
        <f>VLOOKUP(B881,'Expiration Dates'!$C$40:$J$272,8)</f>
        <v>31674</v>
      </c>
      <c r="B881" s="1">
        <v>31659</v>
      </c>
      <c r="C881">
        <f t="shared" si="40"/>
        <v>881</v>
      </c>
      <c r="D881" s="27">
        <v>16.129999160766602</v>
      </c>
      <c r="E881" s="28">
        <v>16.319999694824219</v>
      </c>
      <c r="F881" s="28">
        <v>16.049999237060547</v>
      </c>
      <c r="G881" s="24">
        <v>16.209999084472656</v>
      </c>
      <c r="H881" s="13">
        <v>16.219999313354492</v>
      </c>
      <c r="I881" s="14">
        <v>16.370000839233398</v>
      </c>
      <c r="J881" s="14">
        <v>16.100000381469727</v>
      </c>
      <c r="K881" s="24">
        <v>16.260000228881836</v>
      </c>
      <c r="L881">
        <f t="shared" si="42"/>
        <v>0</v>
      </c>
      <c r="M881">
        <f>IF(AND(B881&gt;Summary!$E$17,B881&lt;Summary!$E$18),1,0)</f>
        <v>0</v>
      </c>
      <c r="N881">
        <f>IF(M881=1,oneday(G880,G881,K881,L881,Summary!$E$13/2,Data!N880,Data!O880,Summary!$E$15,Summary!$E$14,Summary!$E$16,1),0)</f>
        <v>0</v>
      </c>
      <c r="O881" s="31">
        <f>IF(M881=1,oneday(G880,G881,K881,L881,Summary!$E$13/2,Data!N880,Data!O880,Summary!$E$15,Summary!$E$14,Summary!$E$16,2),0)</f>
        <v>0</v>
      </c>
      <c r="P881" s="31">
        <f t="shared" si="41"/>
        <v>0</v>
      </c>
      <c r="Q881" s="31">
        <f>IF(M881=1,oneday(G880,G881,K881,L881,Summary!$E$13/2,Data!N880,Data!O880,Summary!$E$15,Summary!$E$14,Summary!$E$16,3),0)</f>
        <v>0</v>
      </c>
    </row>
    <row r="882" spans="1:17" x14ac:dyDescent="0.25">
      <c r="A882" s="32">
        <f>VLOOKUP(B882,'Expiration Dates'!$C$40:$J$272,8)</f>
        <v>31674</v>
      </c>
      <c r="B882" s="1">
        <v>31660</v>
      </c>
      <c r="C882">
        <f t="shared" si="40"/>
        <v>882</v>
      </c>
      <c r="D882" s="27">
        <v>16.420000076293945</v>
      </c>
      <c r="E882" s="28">
        <v>16.520000457763672</v>
      </c>
      <c r="F882" s="28">
        <v>16.329999923706055</v>
      </c>
      <c r="G882" s="24">
        <v>16.370000839233398</v>
      </c>
      <c r="H882" s="13">
        <v>16.459999084472656</v>
      </c>
      <c r="I882" s="14">
        <v>16.600000381469727</v>
      </c>
      <c r="J882" s="14">
        <v>16.379999160766602</v>
      </c>
      <c r="K882" s="24">
        <v>16.459999084472656</v>
      </c>
      <c r="L882">
        <f t="shared" si="42"/>
        <v>0</v>
      </c>
      <c r="M882">
        <f>IF(AND(B882&gt;Summary!$E$17,B882&lt;Summary!$E$18),1,0)</f>
        <v>0</v>
      </c>
      <c r="N882">
        <f>IF(M882=1,oneday(G881,G882,K882,L882,Summary!$E$13/2,Data!N881,Data!O881,Summary!$E$15,Summary!$E$14,Summary!$E$16,1),0)</f>
        <v>0</v>
      </c>
      <c r="O882" s="31">
        <f>IF(M882=1,oneday(G881,G882,K882,L882,Summary!$E$13/2,Data!N881,Data!O881,Summary!$E$15,Summary!$E$14,Summary!$E$16,2),0)</f>
        <v>0</v>
      </c>
      <c r="P882" s="31">
        <f t="shared" si="41"/>
        <v>0</v>
      </c>
      <c r="Q882" s="31">
        <f>IF(M882=1,oneday(G881,G882,K882,L882,Summary!$E$13/2,Data!N881,Data!O881,Summary!$E$15,Summary!$E$14,Summary!$E$16,3),0)</f>
        <v>0</v>
      </c>
    </row>
    <row r="883" spans="1:17" x14ac:dyDescent="0.25">
      <c r="A883" s="32">
        <f>VLOOKUP(B883,'Expiration Dates'!$C$40:$J$272,8)</f>
        <v>31674</v>
      </c>
      <c r="B883" s="1">
        <v>31663</v>
      </c>
      <c r="C883">
        <f t="shared" si="40"/>
        <v>883</v>
      </c>
      <c r="D883" s="27">
        <v>16.149999618530273</v>
      </c>
      <c r="E883" s="28">
        <v>16.200000762939453</v>
      </c>
      <c r="F883" s="28">
        <v>15.300000190734863</v>
      </c>
      <c r="G883" s="24">
        <v>15.619999885559082</v>
      </c>
      <c r="H883" s="13">
        <v>16.25</v>
      </c>
      <c r="I883" s="14">
        <v>16.299999237060547</v>
      </c>
      <c r="J883" s="14">
        <v>15.460000038146973</v>
      </c>
      <c r="K883" s="24">
        <v>15.630000114440918</v>
      </c>
      <c r="L883">
        <f t="shared" si="42"/>
        <v>0</v>
      </c>
      <c r="M883">
        <f>IF(AND(B883&gt;Summary!$E$17,B883&lt;Summary!$E$18),1,0)</f>
        <v>0</v>
      </c>
      <c r="N883">
        <f>IF(M883=1,oneday(G882,G883,K883,L883,Summary!$E$13/2,Data!N882,Data!O882,Summary!$E$15,Summary!$E$14,Summary!$E$16,1),0)</f>
        <v>0</v>
      </c>
      <c r="O883" s="31">
        <f>IF(M883=1,oneday(G882,G883,K883,L883,Summary!$E$13/2,Data!N882,Data!O882,Summary!$E$15,Summary!$E$14,Summary!$E$16,2),0)</f>
        <v>0</v>
      </c>
      <c r="P883" s="31">
        <f t="shared" si="41"/>
        <v>0</v>
      </c>
      <c r="Q883" s="31">
        <f>IF(M883=1,oneday(G882,G883,K883,L883,Summary!$E$13/2,Data!N882,Data!O882,Summary!$E$15,Summary!$E$14,Summary!$E$16,3),0)</f>
        <v>0</v>
      </c>
    </row>
    <row r="884" spans="1:17" x14ac:dyDescent="0.25">
      <c r="A884" s="32">
        <f>VLOOKUP(B884,'Expiration Dates'!$C$40:$J$272,8)</f>
        <v>31674</v>
      </c>
      <c r="B884" s="1">
        <v>31664</v>
      </c>
      <c r="C884">
        <f t="shared" si="40"/>
        <v>884</v>
      </c>
      <c r="D884" s="27">
        <v>15.399999618530273</v>
      </c>
      <c r="E884" s="28">
        <v>15.529999732971191</v>
      </c>
      <c r="F884" s="28">
        <v>15.170000076293945</v>
      </c>
      <c r="G884" s="24">
        <v>15.270000457763672</v>
      </c>
      <c r="H884" s="13">
        <v>15.279999732971191</v>
      </c>
      <c r="I884" s="14">
        <v>15.529999732971191</v>
      </c>
      <c r="J884" s="14">
        <v>15.199999809265137</v>
      </c>
      <c r="K884" s="24">
        <v>15.340000152587891</v>
      </c>
      <c r="L884">
        <f t="shared" si="42"/>
        <v>0</v>
      </c>
      <c r="M884">
        <f>IF(AND(B884&gt;Summary!$E$17,B884&lt;Summary!$E$18),1,0)</f>
        <v>0</v>
      </c>
      <c r="N884">
        <f>IF(M884=1,oneday(G883,G884,K884,L884,Summary!$E$13/2,Data!N883,Data!O883,Summary!$E$15,Summary!$E$14,Summary!$E$16,1),0)</f>
        <v>0</v>
      </c>
      <c r="O884" s="31">
        <f>IF(M884=1,oneday(G883,G884,K884,L884,Summary!$E$13/2,Data!N883,Data!O883,Summary!$E$15,Summary!$E$14,Summary!$E$16,2),0)</f>
        <v>0</v>
      </c>
      <c r="P884" s="31">
        <f t="shared" si="41"/>
        <v>0</v>
      </c>
      <c r="Q884" s="31">
        <f>IF(M884=1,oneday(G883,G884,K884,L884,Summary!$E$13/2,Data!N883,Data!O883,Summary!$E$15,Summary!$E$14,Summary!$E$16,3),0)</f>
        <v>0</v>
      </c>
    </row>
    <row r="885" spans="1:17" x14ac:dyDescent="0.25">
      <c r="A885" s="32">
        <f>VLOOKUP(B885,'Expiration Dates'!$C$40:$J$272,8)</f>
        <v>31674</v>
      </c>
      <c r="B885" s="1">
        <v>31665</v>
      </c>
      <c r="C885">
        <f t="shared" si="40"/>
        <v>885</v>
      </c>
      <c r="D885" s="27">
        <v>15.25</v>
      </c>
      <c r="E885" s="28">
        <v>15.260000228881836</v>
      </c>
      <c r="F885" s="28">
        <v>14.800000190734863</v>
      </c>
      <c r="G885" s="24">
        <v>14.880000114440918</v>
      </c>
      <c r="H885" s="13">
        <v>15.199999809265137</v>
      </c>
      <c r="I885" s="14">
        <v>15.300000190734863</v>
      </c>
      <c r="J885" s="14">
        <v>14.800000190734863</v>
      </c>
      <c r="K885" s="24">
        <v>14.869999885559082</v>
      </c>
      <c r="L885">
        <f t="shared" si="42"/>
        <v>0</v>
      </c>
      <c r="M885">
        <f>IF(AND(B885&gt;Summary!$E$17,B885&lt;Summary!$E$18),1,0)</f>
        <v>0</v>
      </c>
      <c r="N885">
        <f>IF(M885=1,oneday(G884,G885,K885,L885,Summary!$E$13/2,Data!N884,Data!O884,Summary!$E$15,Summary!$E$14,Summary!$E$16,1),0)</f>
        <v>0</v>
      </c>
      <c r="O885" s="31">
        <f>IF(M885=1,oneday(G884,G885,K885,L885,Summary!$E$13/2,Data!N884,Data!O884,Summary!$E$15,Summary!$E$14,Summary!$E$16,2),0)</f>
        <v>0</v>
      </c>
      <c r="P885" s="31">
        <f t="shared" si="41"/>
        <v>0</v>
      </c>
      <c r="Q885" s="31">
        <f>IF(M885=1,oneday(G884,G885,K885,L885,Summary!$E$13/2,Data!N884,Data!O884,Summary!$E$15,Summary!$E$14,Summary!$E$16,3),0)</f>
        <v>0</v>
      </c>
    </row>
    <row r="886" spans="1:17" x14ac:dyDescent="0.25">
      <c r="A886" s="32">
        <f>VLOOKUP(B886,'Expiration Dates'!$C$40:$J$272,8)</f>
        <v>31674</v>
      </c>
      <c r="B886" s="1">
        <v>31666</v>
      </c>
      <c r="C886">
        <f t="shared" si="40"/>
        <v>886</v>
      </c>
      <c r="D886" s="27">
        <v>15.119999885559082</v>
      </c>
      <c r="E886" s="28">
        <v>15.159999847412109</v>
      </c>
      <c r="F886" s="28">
        <v>14.460000038146973</v>
      </c>
      <c r="G886" s="24">
        <v>14.989999771118164</v>
      </c>
      <c r="H886" s="13">
        <v>15.069999694824219</v>
      </c>
      <c r="I886" s="14">
        <v>15.149999618530273</v>
      </c>
      <c r="J886" s="14">
        <v>14.449999809265137</v>
      </c>
      <c r="K886" s="24">
        <v>15.029999732971191</v>
      </c>
      <c r="L886">
        <f t="shared" si="42"/>
        <v>0</v>
      </c>
      <c r="M886">
        <f>IF(AND(B886&gt;Summary!$E$17,B886&lt;Summary!$E$18),1,0)</f>
        <v>0</v>
      </c>
      <c r="N886">
        <f>IF(M886=1,oneday(G885,G886,K886,L886,Summary!$E$13/2,Data!N885,Data!O885,Summary!$E$15,Summary!$E$14,Summary!$E$16,1),0)</f>
        <v>0</v>
      </c>
      <c r="O886" s="31">
        <f>IF(M886=1,oneday(G885,G886,K886,L886,Summary!$E$13/2,Data!N885,Data!O885,Summary!$E$15,Summary!$E$14,Summary!$E$16,2),0)</f>
        <v>0</v>
      </c>
      <c r="P886" s="31">
        <f t="shared" si="41"/>
        <v>0</v>
      </c>
      <c r="Q886" s="31">
        <f>IF(M886=1,oneday(G885,G886,K886,L886,Summary!$E$13/2,Data!N885,Data!O885,Summary!$E$15,Summary!$E$14,Summary!$E$16,3),0)</f>
        <v>0</v>
      </c>
    </row>
    <row r="887" spans="1:17" x14ac:dyDescent="0.25">
      <c r="A887" s="32">
        <f>VLOOKUP(B887,'Expiration Dates'!$C$40:$J$272,8)</f>
        <v>31674</v>
      </c>
      <c r="B887" s="1">
        <v>31667</v>
      </c>
      <c r="C887">
        <f t="shared" si="40"/>
        <v>887</v>
      </c>
      <c r="D887" s="27">
        <v>15.050000190734863</v>
      </c>
      <c r="E887" s="28">
        <v>15.140000343322754</v>
      </c>
      <c r="F887" s="28">
        <v>14.880000114440918</v>
      </c>
      <c r="G887" s="24">
        <v>15.060000419616699</v>
      </c>
      <c r="H887" s="13">
        <v>15.100000381469727</v>
      </c>
      <c r="I887" s="14">
        <v>15.189999580383301</v>
      </c>
      <c r="J887" s="14">
        <v>14.850000381469727</v>
      </c>
      <c r="K887" s="24">
        <v>15.090000152587891</v>
      </c>
      <c r="L887">
        <f t="shared" si="42"/>
        <v>0</v>
      </c>
      <c r="M887">
        <f>IF(AND(B887&gt;Summary!$E$17,B887&lt;Summary!$E$18),1,0)</f>
        <v>0</v>
      </c>
      <c r="N887">
        <f>IF(M887=1,oneday(G886,G887,K887,L887,Summary!$E$13/2,Data!N886,Data!O886,Summary!$E$15,Summary!$E$14,Summary!$E$16,1),0)</f>
        <v>0</v>
      </c>
      <c r="O887" s="31">
        <f>IF(M887=1,oneday(G886,G887,K887,L887,Summary!$E$13/2,Data!N886,Data!O886,Summary!$E$15,Summary!$E$14,Summary!$E$16,2),0)</f>
        <v>0</v>
      </c>
      <c r="P887" s="31">
        <f t="shared" si="41"/>
        <v>0</v>
      </c>
      <c r="Q887" s="31">
        <f>IF(M887=1,oneday(G886,G887,K887,L887,Summary!$E$13/2,Data!N886,Data!O886,Summary!$E$15,Summary!$E$14,Summary!$E$16,3),0)</f>
        <v>0</v>
      </c>
    </row>
    <row r="888" spans="1:17" x14ac:dyDescent="0.25">
      <c r="A888" s="32">
        <f>VLOOKUP(B888,'Expiration Dates'!$C$40:$J$272,8)</f>
        <v>31674</v>
      </c>
      <c r="B888" s="1">
        <v>31670</v>
      </c>
      <c r="C888">
        <f t="shared" si="40"/>
        <v>888</v>
      </c>
      <c r="D888" s="27">
        <v>14.899999618530273</v>
      </c>
      <c r="E888" s="28">
        <v>14.899999618530273</v>
      </c>
      <c r="F888" s="28">
        <v>14.25</v>
      </c>
      <c r="G888" s="24">
        <v>14.340000152587891</v>
      </c>
      <c r="H888" s="13">
        <v>14.899999618530273</v>
      </c>
      <c r="I888" s="14">
        <v>14.920000076293945</v>
      </c>
      <c r="J888" s="14">
        <v>14.340000152587891</v>
      </c>
      <c r="K888" s="24">
        <v>14.470000267028809</v>
      </c>
      <c r="L888">
        <f t="shared" si="42"/>
        <v>0</v>
      </c>
      <c r="M888">
        <f>IF(AND(B888&gt;Summary!$E$17,B888&lt;Summary!$E$18),1,0)</f>
        <v>0</v>
      </c>
      <c r="N888">
        <f>IF(M888=1,oneday(G887,G888,K888,L888,Summary!$E$13/2,Data!N887,Data!O887,Summary!$E$15,Summary!$E$14,Summary!$E$16,1),0)</f>
        <v>0</v>
      </c>
      <c r="O888" s="31">
        <f>IF(M888=1,oneday(G887,G888,K888,L888,Summary!$E$13/2,Data!N887,Data!O887,Summary!$E$15,Summary!$E$14,Summary!$E$16,2),0)</f>
        <v>0</v>
      </c>
      <c r="P888" s="31">
        <f t="shared" si="41"/>
        <v>0</v>
      </c>
      <c r="Q888" s="31">
        <f>IF(M888=1,oneday(G887,G888,K888,L888,Summary!$E$13/2,Data!N887,Data!O887,Summary!$E$15,Summary!$E$14,Summary!$E$16,3),0)</f>
        <v>0</v>
      </c>
    </row>
    <row r="889" spans="1:17" x14ac:dyDescent="0.25">
      <c r="A889" s="32">
        <f>VLOOKUP(B889,'Expiration Dates'!$C$40:$J$272,8)</f>
        <v>31674</v>
      </c>
      <c r="B889" s="1">
        <v>31671</v>
      </c>
      <c r="C889">
        <f t="shared" si="40"/>
        <v>889</v>
      </c>
      <c r="D889" s="27">
        <v>14</v>
      </c>
      <c r="E889" s="28">
        <v>14.100000381469727</v>
      </c>
      <c r="F889" s="28">
        <v>13.800000190734863</v>
      </c>
      <c r="G889" s="24">
        <v>13.970000267028809</v>
      </c>
      <c r="H889" s="13">
        <v>14</v>
      </c>
      <c r="I889" s="14">
        <v>14.300000190734863</v>
      </c>
      <c r="J889" s="14">
        <v>13.909999847412109</v>
      </c>
      <c r="K889" s="24">
        <v>14.069999694824219</v>
      </c>
      <c r="L889">
        <f t="shared" si="42"/>
        <v>0</v>
      </c>
      <c r="M889">
        <f>IF(AND(B889&gt;Summary!$E$17,B889&lt;Summary!$E$18),1,0)</f>
        <v>0</v>
      </c>
      <c r="N889">
        <f>IF(M889=1,oneday(G888,G889,K889,L889,Summary!$E$13/2,Data!N888,Data!O888,Summary!$E$15,Summary!$E$14,Summary!$E$16,1),0)</f>
        <v>0</v>
      </c>
      <c r="O889" s="31">
        <f>IF(M889=1,oneday(G888,G889,K889,L889,Summary!$E$13/2,Data!N888,Data!O888,Summary!$E$15,Summary!$E$14,Summary!$E$16,2),0)</f>
        <v>0</v>
      </c>
      <c r="P889" s="31">
        <f t="shared" si="41"/>
        <v>0</v>
      </c>
      <c r="Q889" s="31">
        <f>IF(M889=1,oneday(G888,G889,K889,L889,Summary!$E$13/2,Data!N888,Data!O888,Summary!$E$15,Summary!$E$14,Summary!$E$16,3),0)</f>
        <v>0</v>
      </c>
    </row>
    <row r="890" spans="1:17" x14ac:dyDescent="0.25">
      <c r="A890" s="32">
        <f>VLOOKUP(B890,'Expiration Dates'!$C$40:$J$272,8)</f>
        <v>31674</v>
      </c>
      <c r="B890" s="1">
        <v>31672</v>
      </c>
      <c r="C890">
        <f t="shared" si="40"/>
        <v>890</v>
      </c>
      <c r="D890" s="27">
        <v>13.800000190734863</v>
      </c>
      <c r="E890" s="28">
        <v>14.199999809265137</v>
      </c>
      <c r="F890" s="28">
        <v>13.800000190734863</v>
      </c>
      <c r="G890" s="24">
        <v>14</v>
      </c>
      <c r="H890" s="13">
        <v>13.979999542236328</v>
      </c>
      <c r="I890" s="14">
        <v>14.369999885559082</v>
      </c>
      <c r="J890" s="14">
        <v>13.949999809265137</v>
      </c>
      <c r="K890" s="24">
        <v>14.159999847412109</v>
      </c>
      <c r="L890">
        <f t="shared" si="42"/>
        <v>0</v>
      </c>
      <c r="M890">
        <f>IF(AND(B890&gt;Summary!$E$17,B890&lt;Summary!$E$18),1,0)</f>
        <v>0</v>
      </c>
      <c r="N890">
        <f>IF(M890=1,oneday(G889,G890,K890,L890,Summary!$E$13/2,Data!N889,Data!O889,Summary!$E$15,Summary!$E$14,Summary!$E$16,1),0)</f>
        <v>0</v>
      </c>
      <c r="O890" s="31">
        <f>IF(M890=1,oneday(G889,G890,K890,L890,Summary!$E$13/2,Data!N889,Data!O889,Summary!$E$15,Summary!$E$14,Summary!$E$16,2),0)</f>
        <v>0</v>
      </c>
      <c r="P890" s="31">
        <f t="shared" si="41"/>
        <v>0</v>
      </c>
      <c r="Q890" s="31">
        <f>IF(M890=1,oneday(G889,G890,K890,L890,Summary!$E$13/2,Data!N889,Data!O889,Summary!$E$15,Summary!$E$14,Summary!$E$16,3),0)</f>
        <v>0</v>
      </c>
    </row>
    <row r="891" spans="1:17" x14ac:dyDescent="0.25">
      <c r="A891" s="32">
        <f>VLOOKUP(B891,'Expiration Dates'!$C$40:$J$272,8)</f>
        <v>31674</v>
      </c>
      <c r="B891" s="1">
        <v>31673</v>
      </c>
      <c r="C891">
        <f t="shared" si="40"/>
        <v>891</v>
      </c>
      <c r="D891" s="27">
        <v>14.25</v>
      </c>
      <c r="E891" s="28">
        <v>14.579999923706055</v>
      </c>
      <c r="F891" s="28">
        <v>14.229999542236328</v>
      </c>
      <c r="G891" s="24">
        <v>14.560000419616699</v>
      </c>
      <c r="H891" s="13">
        <v>14.399999618530273</v>
      </c>
      <c r="I891" s="14">
        <v>14.75</v>
      </c>
      <c r="J891" s="14">
        <v>14.350000381469727</v>
      </c>
      <c r="K891" s="24">
        <v>14.720000267028809</v>
      </c>
      <c r="L891">
        <f t="shared" si="42"/>
        <v>0</v>
      </c>
      <c r="M891">
        <f>IF(AND(B891&gt;Summary!$E$17,B891&lt;Summary!$E$18),1,0)</f>
        <v>0</v>
      </c>
      <c r="N891">
        <f>IF(M891=1,oneday(G890,G891,K891,L891,Summary!$E$13/2,Data!N890,Data!O890,Summary!$E$15,Summary!$E$14,Summary!$E$16,1),0)</f>
        <v>0</v>
      </c>
      <c r="O891" s="31">
        <f>IF(M891=1,oneday(G890,G891,K891,L891,Summary!$E$13/2,Data!N890,Data!O890,Summary!$E$15,Summary!$E$14,Summary!$E$16,2),0)</f>
        <v>0</v>
      </c>
      <c r="P891" s="31">
        <f t="shared" si="41"/>
        <v>0</v>
      </c>
      <c r="Q891" s="31">
        <f>IF(M891=1,oneday(G890,G891,K891,L891,Summary!$E$13/2,Data!N890,Data!O890,Summary!$E$15,Summary!$E$14,Summary!$E$16,3),0)</f>
        <v>0</v>
      </c>
    </row>
    <row r="892" spans="1:17" x14ac:dyDescent="0.25">
      <c r="A892" s="32">
        <f>VLOOKUP(B892,'Expiration Dates'!$C$40:$J$272,8)</f>
        <v>31674</v>
      </c>
      <c r="B892" s="1">
        <v>31674</v>
      </c>
      <c r="C892">
        <f t="shared" si="40"/>
        <v>892</v>
      </c>
      <c r="D892" s="27">
        <v>14.75</v>
      </c>
      <c r="E892" s="28">
        <v>14.789999961853027</v>
      </c>
      <c r="F892" s="28">
        <v>14.449999809265137</v>
      </c>
      <c r="G892" s="24">
        <v>14.479999542236328</v>
      </c>
      <c r="H892" s="13">
        <v>14.899999618530273</v>
      </c>
      <c r="I892" s="14">
        <v>14.939999580383301</v>
      </c>
      <c r="J892" s="14">
        <v>14.659999847412109</v>
      </c>
      <c r="K892" s="24">
        <v>14.739999771118164</v>
      </c>
      <c r="L892">
        <f t="shared" si="42"/>
        <v>1</v>
      </c>
      <c r="M892">
        <f>IF(AND(B892&gt;Summary!$E$17,B892&lt;Summary!$E$18),1,0)</f>
        <v>0</v>
      </c>
      <c r="N892">
        <f>IF(M892=1,oneday(G891,G892,K892,L892,Summary!$E$13/2,Data!N891,Data!O891,Summary!$E$15,Summary!$E$14,Summary!$E$16,1),0)</f>
        <v>0</v>
      </c>
      <c r="O892" s="31">
        <f>IF(M892=1,oneday(G891,G892,K892,L892,Summary!$E$13/2,Data!N891,Data!O891,Summary!$E$15,Summary!$E$14,Summary!$E$16,2),0)</f>
        <v>0</v>
      </c>
      <c r="P892" s="31">
        <f t="shared" si="41"/>
        <v>0</v>
      </c>
      <c r="Q892" s="31">
        <f>IF(M892=1,oneday(G891,G892,K892,L892,Summary!$E$13/2,Data!N891,Data!O891,Summary!$E$15,Summary!$E$14,Summary!$E$16,3),0)</f>
        <v>0</v>
      </c>
    </row>
    <row r="893" spans="1:17" x14ac:dyDescent="0.25">
      <c r="A893" s="32">
        <f>VLOOKUP(B893,'Expiration Dates'!$C$40:$J$272,8)</f>
        <v>31674</v>
      </c>
      <c r="B893" s="1">
        <v>31677</v>
      </c>
      <c r="C893">
        <f t="shared" si="40"/>
        <v>893</v>
      </c>
      <c r="D893" s="27">
        <v>14.399999618530273</v>
      </c>
      <c r="E893" s="28">
        <v>14.399999618530273</v>
      </c>
      <c r="F893" s="28">
        <v>13.899999618530273</v>
      </c>
      <c r="G893" s="24">
        <v>13.970000267028809</v>
      </c>
      <c r="H893" s="13">
        <v>14.5</v>
      </c>
      <c r="I893" s="14">
        <v>14.569999694824219</v>
      </c>
      <c r="J893" s="14">
        <v>14.220000267028809</v>
      </c>
      <c r="K893" s="24">
        <v>14.289999961853027</v>
      </c>
      <c r="L893">
        <f t="shared" si="42"/>
        <v>0</v>
      </c>
      <c r="M893">
        <f>IF(AND(B893&gt;Summary!$E$17,B893&lt;Summary!$E$18),1,0)</f>
        <v>0</v>
      </c>
      <c r="N893">
        <f>IF(M893=1,oneday(G892,G893,K893,L893,Summary!$E$13/2,Data!N892,Data!O892,Summary!$E$15,Summary!$E$14,Summary!$E$16,1),0)</f>
        <v>0</v>
      </c>
      <c r="O893" s="31">
        <f>IF(M893=1,oneday(G892,G893,K893,L893,Summary!$E$13/2,Data!N892,Data!O892,Summary!$E$15,Summary!$E$14,Summary!$E$16,2),0)</f>
        <v>0</v>
      </c>
      <c r="P893" s="31">
        <f t="shared" si="41"/>
        <v>0</v>
      </c>
      <c r="Q893" s="31">
        <f>IF(M893=1,oneday(G892,G893,K893,L893,Summary!$E$13/2,Data!N892,Data!O892,Summary!$E$15,Summary!$E$14,Summary!$E$16,3),0)</f>
        <v>0</v>
      </c>
    </row>
    <row r="894" spans="1:17" x14ac:dyDescent="0.25">
      <c r="A894" s="32">
        <f>VLOOKUP(B894,'Expiration Dates'!$C$40:$J$272,8)</f>
        <v>31674</v>
      </c>
      <c r="B894" s="1">
        <v>31678</v>
      </c>
      <c r="C894">
        <f t="shared" si="40"/>
        <v>894</v>
      </c>
      <c r="D894" s="27">
        <v>13.949999809265137</v>
      </c>
      <c r="E894" s="28">
        <v>14.5</v>
      </c>
      <c r="F894" s="28">
        <v>13.949999809265137</v>
      </c>
      <c r="G894" s="24">
        <v>14.449999809265137</v>
      </c>
      <c r="H894" s="13">
        <v>14.199999809265137</v>
      </c>
      <c r="I894" s="14">
        <v>14.619999885559082</v>
      </c>
      <c r="J894" s="14">
        <v>14.149999618530273</v>
      </c>
      <c r="K894" s="24">
        <v>14.579999923706055</v>
      </c>
      <c r="L894">
        <f t="shared" si="42"/>
        <v>0</v>
      </c>
      <c r="M894">
        <f>IF(AND(B894&gt;Summary!$E$17,B894&lt;Summary!$E$18),1,0)</f>
        <v>0</v>
      </c>
      <c r="N894">
        <f>IF(M894=1,oneday(G893,G894,K894,L894,Summary!$E$13/2,Data!N893,Data!O893,Summary!$E$15,Summary!$E$14,Summary!$E$16,1),0)</f>
        <v>0</v>
      </c>
      <c r="O894" s="31">
        <f>IF(M894=1,oneday(G893,G894,K894,L894,Summary!$E$13/2,Data!N893,Data!O893,Summary!$E$15,Summary!$E$14,Summary!$E$16,2),0)</f>
        <v>0</v>
      </c>
      <c r="P894" s="31">
        <f t="shared" si="41"/>
        <v>0</v>
      </c>
      <c r="Q894" s="31">
        <f>IF(M894=1,oneday(G893,G894,K894,L894,Summary!$E$13/2,Data!N893,Data!O893,Summary!$E$15,Summary!$E$14,Summary!$E$16,3),0)</f>
        <v>0</v>
      </c>
    </row>
    <row r="895" spans="1:17" x14ac:dyDescent="0.25">
      <c r="A895" s="32">
        <f>VLOOKUP(B895,'Expiration Dates'!$C$40:$J$272,8)</f>
        <v>31674</v>
      </c>
      <c r="B895" s="1">
        <v>31679</v>
      </c>
      <c r="C895">
        <f t="shared" si="40"/>
        <v>895</v>
      </c>
      <c r="D895" s="27">
        <v>14.600000381469727</v>
      </c>
      <c r="E895" s="28">
        <v>14.779999732971191</v>
      </c>
      <c r="F895" s="28">
        <v>14.479999542236328</v>
      </c>
      <c r="G895" s="24">
        <v>14.569999694824219</v>
      </c>
      <c r="H895" s="13">
        <v>14.75</v>
      </c>
      <c r="I895" s="14">
        <v>14.890000343322754</v>
      </c>
      <c r="J895" s="14">
        <v>14.600000381469727</v>
      </c>
      <c r="K895" s="24">
        <v>14.699999809265137</v>
      </c>
      <c r="L895">
        <f t="shared" si="42"/>
        <v>0</v>
      </c>
      <c r="M895">
        <f>IF(AND(B895&gt;Summary!$E$17,B895&lt;Summary!$E$18),1,0)</f>
        <v>0</v>
      </c>
      <c r="N895">
        <f>IF(M895=1,oneday(G894,G895,K895,L895,Summary!$E$13/2,Data!N894,Data!O894,Summary!$E$15,Summary!$E$14,Summary!$E$16,1),0)</f>
        <v>0</v>
      </c>
      <c r="O895" s="31">
        <f>IF(M895=1,oneday(G894,G895,K895,L895,Summary!$E$13/2,Data!N894,Data!O894,Summary!$E$15,Summary!$E$14,Summary!$E$16,2),0)</f>
        <v>0</v>
      </c>
      <c r="P895" s="31">
        <f t="shared" si="41"/>
        <v>0</v>
      </c>
      <c r="Q895" s="31">
        <f>IF(M895=1,oneday(G894,G895,K895,L895,Summary!$E$13/2,Data!N894,Data!O894,Summary!$E$15,Summary!$E$14,Summary!$E$16,3),0)</f>
        <v>0</v>
      </c>
    </row>
    <row r="896" spans="1:17" x14ac:dyDescent="0.25">
      <c r="A896" s="32">
        <f>VLOOKUP(B896,'Expiration Dates'!$C$40:$J$272,8)</f>
        <v>31674</v>
      </c>
      <c r="B896" s="1">
        <v>31680</v>
      </c>
      <c r="C896">
        <f t="shared" si="40"/>
        <v>896</v>
      </c>
      <c r="D896" s="27">
        <v>14.350000381469727</v>
      </c>
      <c r="E896" s="28">
        <v>14.529999732971191</v>
      </c>
      <c r="F896" s="28">
        <v>14.25</v>
      </c>
      <c r="G896" s="24">
        <v>14.270000457763672</v>
      </c>
      <c r="H896" s="13">
        <v>14.5</v>
      </c>
      <c r="I896" s="14">
        <v>14.670000076293945</v>
      </c>
      <c r="J896" s="14">
        <v>14.399999618530273</v>
      </c>
      <c r="K896" s="24">
        <v>14.409999847412109</v>
      </c>
      <c r="L896">
        <f t="shared" si="42"/>
        <v>0</v>
      </c>
      <c r="M896">
        <f>IF(AND(B896&gt;Summary!$E$17,B896&lt;Summary!$E$18),1,0)</f>
        <v>0</v>
      </c>
      <c r="N896">
        <f>IF(M896=1,oneday(G895,G896,K896,L896,Summary!$E$13/2,Data!N895,Data!O895,Summary!$E$15,Summary!$E$14,Summary!$E$16,1),0)</f>
        <v>0</v>
      </c>
      <c r="O896" s="31">
        <f>IF(M896=1,oneday(G895,G896,K896,L896,Summary!$E$13/2,Data!N895,Data!O895,Summary!$E$15,Summary!$E$14,Summary!$E$16,2),0)</f>
        <v>0</v>
      </c>
      <c r="P896" s="31">
        <f t="shared" si="41"/>
        <v>0</v>
      </c>
      <c r="Q896" s="31">
        <f>IF(M896=1,oneday(G895,G896,K896,L896,Summary!$E$13/2,Data!N895,Data!O895,Summary!$E$15,Summary!$E$14,Summary!$E$16,3),0)</f>
        <v>0</v>
      </c>
    </row>
    <row r="897" spans="1:17" x14ac:dyDescent="0.25">
      <c r="A897" s="32">
        <f>VLOOKUP(B897,'Expiration Dates'!$C$40:$J$272,8)</f>
        <v>31674</v>
      </c>
      <c r="B897" s="1">
        <v>31681</v>
      </c>
      <c r="C897">
        <f t="shared" si="40"/>
        <v>897</v>
      </c>
      <c r="D897" s="27">
        <v>14.350000381469727</v>
      </c>
      <c r="E897" s="28">
        <v>14.649999618530273</v>
      </c>
      <c r="F897" s="28">
        <v>14.350000381469727</v>
      </c>
      <c r="G897" s="24">
        <v>14.430000305175781</v>
      </c>
      <c r="H897" s="13">
        <v>14.529999732971191</v>
      </c>
      <c r="I897" s="14">
        <v>14.75</v>
      </c>
      <c r="J897" s="14">
        <v>14.5</v>
      </c>
      <c r="K897" s="24">
        <v>14.609999656677246</v>
      </c>
      <c r="L897">
        <f t="shared" si="42"/>
        <v>0</v>
      </c>
      <c r="M897">
        <f>IF(AND(B897&gt;Summary!$E$17,B897&lt;Summary!$E$18),1,0)</f>
        <v>0</v>
      </c>
      <c r="N897">
        <f>IF(M897=1,oneday(G896,G897,K897,L897,Summary!$E$13/2,Data!N896,Data!O896,Summary!$E$15,Summary!$E$14,Summary!$E$16,1),0)</f>
        <v>0</v>
      </c>
      <c r="O897" s="31">
        <f>IF(M897=1,oneday(G896,G897,K897,L897,Summary!$E$13/2,Data!N896,Data!O896,Summary!$E$15,Summary!$E$14,Summary!$E$16,2),0)</f>
        <v>0</v>
      </c>
      <c r="P897" s="31">
        <f t="shared" si="41"/>
        <v>0</v>
      </c>
      <c r="Q897" s="31">
        <f>IF(M897=1,oneday(G896,G897,K897,L897,Summary!$E$13/2,Data!N896,Data!O896,Summary!$E$15,Summary!$E$14,Summary!$E$16,3),0)</f>
        <v>0</v>
      </c>
    </row>
    <row r="898" spans="1:17" x14ac:dyDescent="0.25">
      <c r="A898" s="32">
        <f>VLOOKUP(B898,'Expiration Dates'!$C$40:$J$272,8)</f>
        <v>31674</v>
      </c>
      <c r="B898" s="1">
        <v>31684</v>
      </c>
      <c r="C898">
        <f t="shared" si="40"/>
        <v>898</v>
      </c>
      <c r="D898" s="27">
        <v>14.600000381469727</v>
      </c>
      <c r="E898" s="28">
        <v>14.899999618530273</v>
      </c>
      <c r="F898" s="28">
        <v>14.600000381469727</v>
      </c>
      <c r="G898" s="24">
        <v>14.890000343322754</v>
      </c>
      <c r="H898" s="13">
        <v>14.819999694824219</v>
      </c>
      <c r="I898" s="14">
        <v>15.119999885559082</v>
      </c>
      <c r="J898" s="14">
        <v>14.779999732971191</v>
      </c>
      <c r="K898" s="24">
        <v>15.100000381469727</v>
      </c>
      <c r="L898">
        <f t="shared" si="42"/>
        <v>0</v>
      </c>
      <c r="M898">
        <f>IF(AND(B898&gt;Summary!$E$17,B898&lt;Summary!$E$18),1,0)</f>
        <v>0</v>
      </c>
      <c r="N898">
        <f>IF(M898=1,oneday(G897,G898,K898,L898,Summary!$E$13/2,Data!N897,Data!O897,Summary!$E$15,Summary!$E$14,Summary!$E$16,1),0)</f>
        <v>0</v>
      </c>
      <c r="O898" s="31">
        <f>IF(M898=1,oneday(G897,G898,K898,L898,Summary!$E$13/2,Data!N897,Data!O897,Summary!$E$15,Summary!$E$14,Summary!$E$16,2),0)</f>
        <v>0</v>
      </c>
      <c r="P898" s="31">
        <f t="shared" si="41"/>
        <v>0</v>
      </c>
      <c r="Q898" s="31">
        <f>IF(M898=1,oneday(G897,G898,K898,L898,Summary!$E$13/2,Data!N897,Data!O897,Summary!$E$15,Summary!$E$14,Summary!$E$16,3),0)</f>
        <v>0</v>
      </c>
    </row>
    <row r="899" spans="1:17" x14ac:dyDescent="0.25">
      <c r="A899" s="32">
        <f>VLOOKUP(B899,'Expiration Dates'!$C$40:$J$272,8)</f>
        <v>31674</v>
      </c>
      <c r="B899" s="1">
        <v>31685</v>
      </c>
      <c r="C899">
        <f t="shared" si="40"/>
        <v>899</v>
      </c>
      <c r="D899" s="27">
        <v>15.100000381469727</v>
      </c>
      <c r="E899" s="28">
        <v>15.149999618530273</v>
      </c>
      <c r="F899" s="28">
        <v>14.699999809265137</v>
      </c>
      <c r="G899" s="24">
        <v>14.770000457763672</v>
      </c>
      <c r="H899" s="13">
        <v>15.199999809265137</v>
      </c>
      <c r="I899" s="14">
        <v>15.279999732971191</v>
      </c>
      <c r="J899" s="14">
        <v>14.899999618530273</v>
      </c>
      <c r="K899" s="24">
        <v>14.930000305175781</v>
      </c>
      <c r="L899">
        <f t="shared" si="42"/>
        <v>0</v>
      </c>
      <c r="M899">
        <f>IF(AND(B899&gt;Summary!$E$17,B899&lt;Summary!$E$18),1,0)</f>
        <v>0</v>
      </c>
      <c r="N899">
        <f>IF(M899=1,oneday(G898,G899,K899,L899,Summary!$E$13/2,Data!N898,Data!O898,Summary!$E$15,Summary!$E$14,Summary!$E$16,1),0)</f>
        <v>0</v>
      </c>
      <c r="O899" s="31">
        <f>IF(M899=1,oneday(G898,G899,K899,L899,Summary!$E$13/2,Data!N898,Data!O898,Summary!$E$15,Summary!$E$14,Summary!$E$16,2),0)</f>
        <v>0</v>
      </c>
      <c r="P899" s="31">
        <f t="shared" si="41"/>
        <v>0</v>
      </c>
      <c r="Q899" s="31">
        <f>IF(M899=1,oneday(G898,G899,K899,L899,Summary!$E$13/2,Data!N898,Data!O898,Summary!$E$15,Summary!$E$14,Summary!$E$16,3),0)</f>
        <v>0</v>
      </c>
    </row>
    <row r="900" spans="1:17" x14ac:dyDescent="0.25">
      <c r="A900" s="32">
        <f>VLOOKUP(B900,'Expiration Dates'!$C$40:$J$272,8)</f>
        <v>31707</v>
      </c>
      <c r="B900" s="1">
        <v>31686</v>
      </c>
      <c r="C900">
        <f t="shared" si="40"/>
        <v>900</v>
      </c>
      <c r="D900" s="27">
        <v>14.770000457763672</v>
      </c>
      <c r="E900" s="28">
        <v>15.199999809265137</v>
      </c>
      <c r="F900" s="28">
        <v>14.770000457763672</v>
      </c>
      <c r="G900" s="24">
        <v>15.159999847412109</v>
      </c>
      <c r="H900" s="13">
        <v>14.970000267028809</v>
      </c>
      <c r="I900" s="14">
        <v>15.369999885559082</v>
      </c>
      <c r="J900" s="14">
        <v>14.880000114440918</v>
      </c>
      <c r="K900" s="24">
        <v>15.350000381469727</v>
      </c>
      <c r="L900">
        <f t="shared" si="42"/>
        <v>0</v>
      </c>
      <c r="M900">
        <f>IF(AND(B900&gt;Summary!$E$17,B900&lt;Summary!$E$18),1,0)</f>
        <v>0</v>
      </c>
      <c r="N900">
        <f>IF(M900=1,oneday(G899,G900,K900,L900,Summary!$E$13/2,Data!N899,Data!O899,Summary!$E$15,Summary!$E$14,Summary!$E$16,1),0)</f>
        <v>0</v>
      </c>
      <c r="O900" s="31">
        <f>IF(M900=1,oneday(G899,G900,K900,L900,Summary!$E$13/2,Data!N899,Data!O899,Summary!$E$15,Summary!$E$14,Summary!$E$16,2),0)</f>
        <v>0</v>
      </c>
      <c r="P900" s="31">
        <f t="shared" si="41"/>
        <v>0</v>
      </c>
      <c r="Q900" s="31">
        <f>IF(M900=1,oneday(G899,G900,K900,L900,Summary!$E$13/2,Data!N899,Data!O899,Summary!$E$15,Summary!$E$14,Summary!$E$16,3),0)</f>
        <v>0</v>
      </c>
    </row>
    <row r="901" spans="1:17" x14ac:dyDescent="0.25">
      <c r="A901" s="32">
        <f>VLOOKUP(B901,'Expiration Dates'!$C$40:$J$272,8)</f>
        <v>31707</v>
      </c>
      <c r="B901" s="1">
        <v>31687</v>
      </c>
      <c r="C901">
        <f t="shared" si="40"/>
        <v>901</v>
      </c>
      <c r="D901" s="27">
        <v>15.25</v>
      </c>
      <c r="E901" s="28">
        <v>15.399999618530273</v>
      </c>
      <c r="F901" s="28">
        <v>15.180000305175781</v>
      </c>
      <c r="G901" s="24">
        <v>15.359999656677246</v>
      </c>
      <c r="H901" s="13">
        <v>15.449999809265137</v>
      </c>
      <c r="I901" s="14">
        <v>15.649999618530273</v>
      </c>
      <c r="J901" s="14">
        <v>15.380000114440918</v>
      </c>
      <c r="K901" s="24">
        <v>15.609999656677246</v>
      </c>
      <c r="L901">
        <f t="shared" si="42"/>
        <v>0</v>
      </c>
      <c r="M901">
        <f>IF(AND(B901&gt;Summary!$E$17,B901&lt;Summary!$E$18),1,0)</f>
        <v>0</v>
      </c>
      <c r="N901">
        <f>IF(M901=1,oneday(G900,G901,K901,L901,Summary!$E$13/2,Data!N900,Data!O900,Summary!$E$15,Summary!$E$14,Summary!$E$16,1),0)</f>
        <v>0</v>
      </c>
      <c r="O901" s="31">
        <f>IF(M901=1,oneday(G900,G901,K901,L901,Summary!$E$13/2,Data!N900,Data!O900,Summary!$E$15,Summary!$E$14,Summary!$E$16,2),0)</f>
        <v>0</v>
      </c>
      <c r="P901" s="31">
        <f t="shared" si="41"/>
        <v>0</v>
      </c>
      <c r="Q901" s="31">
        <f>IF(M901=1,oneday(G900,G901,K901,L901,Summary!$E$13/2,Data!N900,Data!O900,Summary!$E$15,Summary!$E$14,Summary!$E$16,3),0)</f>
        <v>0</v>
      </c>
    </row>
    <row r="902" spans="1:17" x14ac:dyDescent="0.25">
      <c r="A902" s="32">
        <f>VLOOKUP(B902,'Expiration Dates'!$C$40:$J$272,8)</f>
        <v>31707</v>
      </c>
      <c r="B902" s="1">
        <v>31688</v>
      </c>
      <c r="C902">
        <f t="shared" si="40"/>
        <v>902</v>
      </c>
      <c r="D902" s="27">
        <v>15.100000381469727</v>
      </c>
      <c r="E902" s="28">
        <v>15.220000267028809</v>
      </c>
      <c r="F902" s="28">
        <v>14.760000228881836</v>
      </c>
      <c r="G902" s="24">
        <v>14.869999885559082</v>
      </c>
      <c r="H902" s="13">
        <v>15.25</v>
      </c>
      <c r="I902" s="14">
        <v>15.430000305175781</v>
      </c>
      <c r="J902" s="14">
        <v>15.050000190734863</v>
      </c>
      <c r="K902" s="24">
        <v>15.119999885559082</v>
      </c>
      <c r="L902">
        <f t="shared" si="42"/>
        <v>0</v>
      </c>
      <c r="M902">
        <f>IF(AND(B902&gt;Summary!$E$17,B902&lt;Summary!$E$18),1,0)</f>
        <v>0</v>
      </c>
      <c r="N902">
        <f>IF(M902=1,oneday(G901,G902,K902,L902,Summary!$E$13/2,Data!N901,Data!O901,Summary!$E$15,Summary!$E$14,Summary!$E$16,1),0)</f>
        <v>0</v>
      </c>
      <c r="O902" s="31">
        <f>IF(M902=1,oneday(G901,G902,K902,L902,Summary!$E$13/2,Data!N901,Data!O901,Summary!$E$15,Summary!$E$14,Summary!$E$16,2),0)</f>
        <v>0</v>
      </c>
      <c r="P902" s="31">
        <f t="shared" si="41"/>
        <v>0</v>
      </c>
      <c r="Q902" s="31">
        <f>IF(M902=1,oneday(G901,G902,K902,L902,Summary!$E$13/2,Data!N901,Data!O901,Summary!$E$15,Summary!$E$14,Summary!$E$16,3),0)</f>
        <v>0</v>
      </c>
    </row>
    <row r="903" spans="1:17" x14ac:dyDescent="0.25">
      <c r="A903" s="32">
        <f>VLOOKUP(B903,'Expiration Dates'!$C$40:$J$272,8)</f>
        <v>31707</v>
      </c>
      <c r="B903" s="1">
        <v>31691</v>
      </c>
      <c r="C903">
        <f t="shared" si="40"/>
        <v>903</v>
      </c>
      <c r="D903" s="27">
        <v>14.699999809265137</v>
      </c>
      <c r="E903" s="28">
        <v>15.090000152587891</v>
      </c>
      <c r="F903" s="28">
        <v>14.600000381469727</v>
      </c>
      <c r="G903" s="24">
        <v>14.819999694824219</v>
      </c>
      <c r="H903" s="13">
        <v>14.899999618530273</v>
      </c>
      <c r="I903" s="14">
        <v>15.390000343322754</v>
      </c>
      <c r="J903" s="14">
        <v>14.850000381469727</v>
      </c>
      <c r="K903" s="24">
        <v>15.119999885559082</v>
      </c>
      <c r="L903">
        <f t="shared" si="42"/>
        <v>0</v>
      </c>
      <c r="M903">
        <f>IF(AND(B903&gt;Summary!$E$17,B903&lt;Summary!$E$18),1,0)</f>
        <v>0</v>
      </c>
      <c r="N903">
        <f>IF(M903=1,oneday(G902,G903,K903,L903,Summary!$E$13/2,Data!N902,Data!O902,Summary!$E$15,Summary!$E$14,Summary!$E$16,1),0)</f>
        <v>0</v>
      </c>
      <c r="O903" s="31">
        <f>IF(M903=1,oneday(G902,G903,K903,L903,Summary!$E$13/2,Data!N902,Data!O902,Summary!$E$15,Summary!$E$14,Summary!$E$16,2),0)</f>
        <v>0</v>
      </c>
      <c r="P903" s="31">
        <f t="shared" si="41"/>
        <v>0</v>
      </c>
      <c r="Q903" s="31">
        <f>IF(M903=1,oneday(G902,G903,K903,L903,Summary!$E$13/2,Data!N902,Data!O902,Summary!$E$15,Summary!$E$14,Summary!$E$16,3),0)</f>
        <v>0</v>
      </c>
    </row>
    <row r="904" spans="1:17" x14ac:dyDescent="0.25">
      <c r="A904" s="32">
        <f>VLOOKUP(B904,'Expiration Dates'!$C$40:$J$272,8)</f>
        <v>31707</v>
      </c>
      <c r="B904" s="1">
        <v>31692</v>
      </c>
      <c r="C904">
        <f t="shared" si="40"/>
        <v>904</v>
      </c>
      <c r="D904" s="27">
        <v>15.020000457763672</v>
      </c>
      <c r="E904" s="28">
        <v>15.449999809265137</v>
      </c>
      <c r="F904" s="28">
        <v>15.020000457763672</v>
      </c>
      <c r="G904" s="24">
        <v>15.399999618530273</v>
      </c>
      <c r="H904" s="13">
        <v>15.350000381469727</v>
      </c>
      <c r="I904" s="14">
        <v>15.729999542236328</v>
      </c>
      <c r="J904" s="14">
        <v>15.350000381469727</v>
      </c>
      <c r="K904" s="24">
        <v>15.689999580383301</v>
      </c>
      <c r="L904">
        <f t="shared" si="42"/>
        <v>0</v>
      </c>
      <c r="M904">
        <f>IF(AND(B904&gt;Summary!$E$17,B904&lt;Summary!$E$18),1,0)</f>
        <v>0</v>
      </c>
      <c r="N904">
        <f>IF(M904=1,oneday(G903,G904,K904,L904,Summary!$E$13/2,Data!N903,Data!O903,Summary!$E$15,Summary!$E$14,Summary!$E$16,1),0)</f>
        <v>0</v>
      </c>
      <c r="O904" s="31">
        <f>IF(M904=1,oneday(G903,G904,K904,L904,Summary!$E$13/2,Data!N903,Data!O903,Summary!$E$15,Summary!$E$14,Summary!$E$16,2),0)</f>
        <v>0</v>
      </c>
      <c r="P904" s="31">
        <f t="shared" si="41"/>
        <v>0</v>
      </c>
      <c r="Q904" s="31">
        <f>IF(M904=1,oneday(G903,G904,K904,L904,Summary!$E$13/2,Data!N903,Data!O903,Summary!$E$15,Summary!$E$14,Summary!$E$16,3),0)</f>
        <v>0</v>
      </c>
    </row>
    <row r="905" spans="1:17" x14ac:dyDescent="0.25">
      <c r="A905" s="32">
        <f>VLOOKUP(B905,'Expiration Dates'!$C$40:$J$272,8)</f>
        <v>31707</v>
      </c>
      <c r="B905" s="1">
        <v>31693</v>
      </c>
      <c r="C905">
        <f t="shared" si="40"/>
        <v>905</v>
      </c>
      <c r="D905" s="27">
        <v>15.449999809265137</v>
      </c>
      <c r="E905" s="28">
        <v>15.529999732971191</v>
      </c>
      <c r="F905" s="28">
        <v>15.279999732971191</v>
      </c>
      <c r="G905" s="24">
        <v>15.409999847412109</v>
      </c>
      <c r="H905" s="13">
        <v>15.75</v>
      </c>
      <c r="I905" s="14">
        <v>15.850000381469727</v>
      </c>
      <c r="J905" s="14">
        <v>15.560000419616699</v>
      </c>
      <c r="K905" s="24">
        <v>15.680000305175781</v>
      </c>
      <c r="L905">
        <f t="shared" si="42"/>
        <v>0</v>
      </c>
      <c r="M905">
        <f>IF(AND(B905&gt;Summary!$E$17,B905&lt;Summary!$E$18),1,0)</f>
        <v>0</v>
      </c>
      <c r="N905">
        <f>IF(M905=1,oneday(G904,G905,K905,L905,Summary!$E$13/2,Data!N904,Data!O904,Summary!$E$15,Summary!$E$14,Summary!$E$16,1),0)</f>
        <v>0</v>
      </c>
      <c r="O905" s="31">
        <f>IF(M905=1,oneday(G904,G905,K905,L905,Summary!$E$13/2,Data!N904,Data!O904,Summary!$E$15,Summary!$E$14,Summary!$E$16,2),0)</f>
        <v>0</v>
      </c>
      <c r="P905" s="31">
        <f t="shared" si="41"/>
        <v>0</v>
      </c>
      <c r="Q905" s="31">
        <f>IF(M905=1,oneday(G904,G905,K905,L905,Summary!$E$13/2,Data!N904,Data!O904,Summary!$E$15,Summary!$E$14,Summary!$E$16,3),0)</f>
        <v>0</v>
      </c>
    </row>
    <row r="906" spans="1:17" x14ac:dyDescent="0.25">
      <c r="A906" s="32">
        <f>VLOOKUP(B906,'Expiration Dates'!$C$40:$J$272,8)</f>
        <v>31707</v>
      </c>
      <c r="B906" s="1">
        <v>31694</v>
      </c>
      <c r="C906">
        <f t="shared" si="40"/>
        <v>906</v>
      </c>
      <c r="D906" s="27">
        <v>15.220000267028809</v>
      </c>
      <c r="E906" s="28">
        <v>15.340000152587891</v>
      </c>
      <c r="F906" s="28">
        <v>14.899999618530273</v>
      </c>
      <c r="G906" s="24">
        <v>15.100000381469727</v>
      </c>
      <c r="H906" s="13">
        <v>15.550000190734863</v>
      </c>
      <c r="I906" s="14">
        <v>15.609999656677246</v>
      </c>
      <c r="J906" s="14">
        <v>15.149999618530273</v>
      </c>
      <c r="K906" s="24">
        <v>15.369999885559082</v>
      </c>
      <c r="L906">
        <f t="shared" si="42"/>
        <v>0</v>
      </c>
      <c r="M906">
        <f>IF(AND(B906&gt;Summary!$E$17,B906&lt;Summary!$E$18),1,0)</f>
        <v>0</v>
      </c>
      <c r="N906">
        <f>IF(M906=1,oneday(G905,G906,K906,L906,Summary!$E$13/2,Data!N905,Data!O905,Summary!$E$15,Summary!$E$14,Summary!$E$16,1),0)</f>
        <v>0</v>
      </c>
      <c r="O906" s="31">
        <f>IF(M906=1,oneday(G905,G906,K906,L906,Summary!$E$13/2,Data!N905,Data!O905,Summary!$E$15,Summary!$E$14,Summary!$E$16,2),0)</f>
        <v>0</v>
      </c>
      <c r="P906" s="31">
        <f t="shared" si="41"/>
        <v>0</v>
      </c>
      <c r="Q906" s="31">
        <f>IF(M906=1,oneday(G905,G906,K906,L906,Summary!$E$13/2,Data!N905,Data!O905,Summary!$E$15,Summary!$E$14,Summary!$E$16,3),0)</f>
        <v>0</v>
      </c>
    </row>
    <row r="907" spans="1:17" x14ac:dyDescent="0.25">
      <c r="A907" s="32">
        <f>VLOOKUP(B907,'Expiration Dates'!$C$40:$J$272,8)</f>
        <v>31707</v>
      </c>
      <c r="B907" s="1">
        <v>31695</v>
      </c>
      <c r="C907">
        <f t="shared" si="40"/>
        <v>907</v>
      </c>
      <c r="D907" s="27">
        <v>15.010000228881836</v>
      </c>
      <c r="E907" s="28">
        <v>15.140000343322754</v>
      </c>
      <c r="F907" s="28">
        <v>14.899999618530273</v>
      </c>
      <c r="G907" s="24">
        <v>14.930000305175781</v>
      </c>
      <c r="H907" s="13">
        <v>15.340000152587891</v>
      </c>
      <c r="I907" s="14">
        <v>15.430000305175781</v>
      </c>
      <c r="J907" s="14">
        <v>15.100000381469727</v>
      </c>
      <c r="K907" s="24">
        <v>15.140000343322754</v>
      </c>
      <c r="L907">
        <f t="shared" si="42"/>
        <v>0</v>
      </c>
      <c r="M907">
        <f>IF(AND(B907&gt;Summary!$E$17,B907&lt;Summary!$E$18),1,0)</f>
        <v>0</v>
      </c>
      <c r="N907">
        <f>IF(M907=1,oneday(G906,G907,K907,L907,Summary!$E$13/2,Data!N906,Data!O906,Summary!$E$15,Summary!$E$14,Summary!$E$16,1),0)</f>
        <v>0</v>
      </c>
      <c r="O907" s="31">
        <f>IF(M907=1,oneday(G906,G907,K907,L907,Summary!$E$13/2,Data!N906,Data!O906,Summary!$E$15,Summary!$E$14,Summary!$E$16,2),0)</f>
        <v>0</v>
      </c>
      <c r="P907" s="31">
        <f t="shared" si="41"/>
        <v>0</v>
      </c>
      <c r="Q907" s="31">
        <f>IF(M907=1,oneday(G906,G907,K907,L907,Summary!$E$13/2,Data!N906,Data!O906,Summary!$E$15,Summary!$E$14,Summary!$E$16,3),0)</f>
        <v>0</v>
      </c>
    </row>
    <row r="908" spans="1:17" x14ac:dyDescent="0.25">
      <c r="A908" s="32">
        <f>VLOOKUP(B908,'Expiration Dates'!$C$40:$J$272,8)</f>
        <v>31707</v>
      </c>
      <c r="B908" s="1">
        <v>31698</v>
      </c>
      <c r="C908">
        <f t="shared" si="40"/>
        <v>908</v>
      </c>
      <c r="D908" s="27">
        <v>15.029999732971191</v>
      </c>
      <c r="E908" s="28">
        <v>15.050000190734863</v>
      </c>
      <c r="F908" s="28">
        <v>14.229999542236328</v>
      </c>
      <c r="G908" s="24">
        <v>14.369999885559082</v>
      </c>
      <c r="H908" s="13">
        <v>15.199999809265137</v>
      </c>
      <c r="I908" s="14">
        <v>15.25</v>
      </c>
      <c r="J908" s="14">
        <v>14.350000381469727</v>
      </c>
      <c r="K908" s="24">
        <v>14.529999732971191</v>
      </c>
      <c r="L908">
        <f t="shared" si="42"/>
        <v>0</v>
      </c>
      <c r="M908">
        <f>IF(AND(B908&gt;Summary!$E$17,B908&lt;Summary!$E$18),1,0)</f>
        <v>0</v>
      </c>
      <c r="N908">
        <f>IF(M908=1,oneday(G907,G908,K908,L908,Summary!$E$13/2,Data!N907,Data!O907,Summary!$E$15,Summary!$E$14,Summary!$E$16,1),0)</f>
        <v>0</v>
      </c>
      <c r="O908" s="31">
        <f>IF(M908=1,oneday(G907,G908,K908,L908,Summary!$E$13/2,Data!N907,Data!O907,Summary!$E$15,Summary!$E$14,Summary!$E$16,2),0)</f>
        <v>0</v>
      </c>
      <c r="P908" s="31">
        <f t="shared" si="41"/>
        <v>0</v>
      </c>
      <c r="Q908" s="31">
        <f>IF(M908=1,oneday(G907,G908,K908,L908,Summary!$E$13/2,Data!N907,Data!O907,Summary!$E$15,Summary!$E$14,Summary!$E$16,3),0)</f>
        <v>0</v>
      </c>
    </row>
    <row r="909" spans="1:17" x14ac:dyDescent="0.25">
      <c r="A909" s="32">
        <f>VLOOKUP(B909,'Expiration Dates'!$C$40:$J$272,8)</f>
        <v>31707</v>
      </c>
      <c r="B909" s="1">
        <v>31699</v>
      </c>
      <c r="C909">
        <f t="shared" si="40"/>
        <v>909</v>
      </c>
      <c r="D909" s="27">
        <v>14.420000076293945</v>
      </c>
      <c r="E909" s="28">
        <v>14.619999885559082</v>
      </c>
      <c r="F909" s="28">
        <v>14.149999618530273</v>
      </c>
      <c r="G909" s="24">
        <v>14.600000381469727</v>
      </c>
      <c r="H909" s="13">
        <v>14.5</v>
      </c>
      <c r="I909" s="14">
        <v>14.840000152587891</v>
      </c>
      <c r="J909" s="14">
        <v>14.289999961853027</v>
      </c>
      <c r="K909" s="24">
        <v>14.800000190734863</v>
      </c>
      <c r="L909">
        <f t="shared" si="42"/>
        <v>0</v>
      </c>
      <c r="M909">
        <f>IF(AND(B909&gt;Summary!$E$17,B909&lt;Summary!$E$18),1,0)</f>
        <v>0</v>
      </c>
      <c r="N909">
        <f>IF(M909=1,oneday(G908,G909,K909,L909,Summary!$E$13/2,Data!N908,Data!O908,Summary!$E$15,Summary!$E$14,Summary!$E$16,1),0)</f>
        <v>0</v>
      </c>
      <c r="O909" s="31">
        <f>IF(M909=1,oneday(G908,G909,K909,L909,Summary!$E$13/2,Data!N908,Data!O908,Summary!$E$15,Summary!$E$14,Summary!$E$16,2),0)</f>
        <v>0</v>
      </c>
      <c r="P909" s="31">
        <f t="shared" si="41"/>
        <v>0</v>
      </c>
      <c r="Q909" s="31">
        <f>IF(M909=1,oneday(G908,G909,K909,L909,Summary!$E$13/2,Data!N908,Data!O908,Summary!$E$15,Summary!$E$14,Summary!$E$16,3),0)</f>
        <v>0</v>
      </c>
    </row>
    <row r="910" spans="1:17" x14ac:dyDescent="0.25">
      <c r="A910" s="32">
        <f>VLOOKUP(B910,'Expiration Dates'!$C$40:$J$272,8)</f>
        <v>31707</v>
      </c>
      <c r="B910" s="1">
        <v>31700</v>
      </c>
      <c r="C910">
        <f t="shared" si="40"/>
        <v>910</v>
      </c>
      <c r="D910" s="27">
        <v>14.680000305175781</v>
      </c>
      <c r="E910" s="28">
        <v>14.949999809265137</v>
      </c>
      <c r="F910" s="28">
        <v>14.659999847412109</v>
      </c>
      <c r="G910" s="24">
        <v>14.850000381469727</v>
      </c>
      <c r="H910" s="13">
        <v>14.899999618530273</v>
      </c>
      <c r="I910" s="14">
        <v>15.180000305175781</v>
      </c>
      <c r="J910" s="14">
        <v>14.850000381469727</v>
      </c>
      <c r="K910" s="24">
        <v>15.079999923706055</v>
      </c>
      <c r="L910">
        <f t="shared" si="42"/>
        <v>0</v>
      </c>
      <c r="M910">
        <f>IF(AND(B910&gt;Summary!$E$17,B910&lt;Summary!$E$18),1,0)</f>
        <v>0</v>
      </c>
      <c r="N910">
        <f>IF(M910=1,oneday(G909,G910,K910,L910,Summary!$E$13/2,Data!N909,Data!O909,Summary!$E$15,Summary!$E$14,Summary!$E$16,1),0)</f>
        <v>0</v>
      </c>
      <c r="O910" s="31">
        <f>IF(M910=1,oneday(G909,G910,K910,L910,Summary!$E$13/2,Data!N909,Data!O909,Summary!$E$15,Summary!$E$14,Summary!$E$16,2),0)</f>
        <v>0</v>
      </c>
      <c r="P910" s="31">
        <f t="shared" si="41"/>
        <v>0</v>
      </c>
      <c r="Q910" s="31">
        <f>IF(M910=1,oneday(G909,G910,K910,L910,Summary!$E$13/2,Data!N909,Data!O909,Summary!$E$15,Summary!$E$14,Summary!$E$16,3),0)</f>
        <v>0</v>
      </c>
    </row>
    <row r="911" spans="1:17" x14ac:dyDescent="0.25">
      <c r="A911" s="32">
        <f>VLOOKUP(B911,'Expiration Dates'!$C$40:$J$272,8)</f>
        <v>31707</v>
      </c>
      <c r="B911" s="1">
        <v>31701</v>
      </c>
      <c r="C911">
        <f t="shared" ref="C911:C974" si="43">ROW(B911)</f>
        <v>911</v>
      </c>
      <c r="D911" s="27">
        <v>14.619999885559082</v>
      </c>
      <c r="E911" s="28">
        <v>14.75</v>
      </c>
      <c r="F911" s="28">
        <v>14.350000381469727</v>
      </c>
      <c r="G911" s="24">
        <v>14.529999732971191</v>
      </c>
      <c r="H911" s="13">
        <v>14.869999885559082</v>
      </c>
      <c r="I911" s="14">
        <v>14.939999580383301</v>
      </c>
      <c r="J911" s="14">
        <v>14.5</v>
      </c>
      <c r="K911" s="24">
        <v>14.789999961853027</v>
      </c>
      <c r="L911">
        <f t="shared" si="42"/>
        <v>0</v>
      </c>
      <c r="M911">
        <f>IF(AND(B911&gt;Summary!$E$17,B911&lt;Summary!$E$18),1,0)</f>
        <v>0</v>
      </c>
      <c r="N911">
        <f>IF(M911=1,oneday(G910,G911,K911,L911,Summary!$E$13/2,Data!N910,Data!O910,Summary!$E$15,Summary!$E$14,Summary!$E$16,1),0)</f>
        <v>0</v>
      </c>
      <c r="O911" s="31">
        <f>IF(M911=1,oneday(G910,G911,K911,L911,Summary!$E$13/2,Data!N910,Data!O910,Summary!$E$15,Summary!$E$14,Summary!$E$16,2),0)</f>
        <v>0</v>
      </c>
      <c r="P911" s="31">
        <f t="shared" si="41"/>
        <v>0</v>
      </c>
      <c r="Q911" s="31">
        <f>IF(M911=1,oneday(G910,G911,K911,L911,Summary!$E$13/2,Data!N910,Data!O910,Summary!$E$15,Summary!$E$14,Summary!$E$16,3),0)</f>
        <v>0</v>
      </c>
    </row>
    <row r="912" spans="1:17" x14ac:dyDescent="0.25">
      <c r="A912" s="32">
        <f>VLOOKUP(B912,'Expiration Dates'!$C$40:$J$272,8)</f>
        <v>31707</v>
      </c>
      <c r="B912" s="1">
        <v>31702</v>
      </c>
      <c r="C912">
        <f t="shared" si="43"/>
        <v>912</v>
      </c>
      <c r="D912" s="27">
        <v>14.300000190734863</v>
      </c>
      <c r="E912" s="28">
        <v>14.869999885559082</v>
      </c>
      <c r="F912" s="28">
        <v>14.289999961853027</v>
      </c>
      <c r="G912" s="24">
        <v>14.800000190734863</v>
      </c>
      <c r="H912" s="13">
        <v>14.600000381469727</v>
      </c>
      <c r="I912" s="14">
        <v>15.149999618530273</v>
      </c>
      <c r="J912" s="14">
        <v>14.579999923706055</v>
      </c>
      <c r="K912" s="24">
        <v>15.119999885559082</v>
      </c>
      <c r="L912">
        <f t="shared" si="42"/>
        <v>0</v>
      </c>
      <c r="M912">
        <f>IF(AND(B912&gt;Summary!$E$17,B912&lt;Summary!$E$18),1,0)</f>
        <v>0</v>
      </c>
      <c r="N912">
        <f>IF(M912=1,oneday(G911,G912,K912,L912,Summary!$E$13/2,Data!N911,Data!O911,Summary!$E$15,Summary!$E$14,Summary!$E$16,1),0)</f>
        <v>0</v>
      </c>
      <c r="O912" s="31">
        <f>IF(M912=1,oneday(G911,G912,K912,L912,Summary!$E$13/2,Data!N911,Data!O911,Summary!$E$15,Summary!$E$14,Summary!$E$16,2),0)</f>
        <v>0</v>
      </c>
      <c r="P912" s="31">
        <f t="shared" ref="P912:P975" si="44">IF(M912=1,O912-O911,0)</f>
        <v>0</v>
      </c>
      <c r="Q912" s="31">
        <f>IF(M912=1,oneday(G911,G912,K912,L912,Summary!$E$13/2,Data!N911,Data!O911,Summary!$E$15,Summary!$E$14,Summary!$E$16,3),0)</f>
        <v>0</v>
      </c>
    </row>
    <row r="913" spans="1:17" x14ac:dyDescent="0.25">
      <c r="A913" s="32">
        <f>VLOOKUP(B913,'Expiration Dates'!$C$40:$J$272,8)</f>
        <v>31707</v>
      </c>
      <c r="B913" s="1">
        <v>31705</v>
      </c>
      <c r="C913">
        <f t="shared" si="43"/>
        <v>913</v>
      </c>
      <c r="D913" s="27">
        <v>14.989999771118164</v>
      </c>
      <c r="E913" s="28">
        <v>15.159999847412109</v>
      </c>
      <c r="F913" s="28">
        <v>14.989999771118164</v>
      </c>
      <c r="G913" s="24">
        <v>15.130000114440918</v>
      </c>
      <c r="H913" s="13">
        <v>15.380000114440918</v>
      </c>
      <c r="I913" s="14">
        <v>15.529999732971191</v>
      </c>
      <c r="J913" s="14">
        <v>15.270000457763672</v>
      </c>
      <c r="K913" s="24">
        <v>15.510000228881836</v>
      </c>
      <c r="L913">
        <f t="shared" si="42"/>
        <v>0</v>
      </c>
      <c r="M913">
        <f>IF(AND(B913&gt;Summary!$E$17,B913&lt;Summary!$E$18),1,0)</f>
        <v>0</v>
      </c>
      <c r="N913">
        <f>IF(M913=1,oneday(G912,G913,K913,L913,Summary!$E$13/2,Data!N912,Data!O912,Summary!$E$15,Summary!$E$14,Summary!$E$16,1),0)</f>
        <v>0</v>
      </c>
      <c r="O913" s="31">
        <f>IF(M913=1,oneday(G912,G913,K913,L913,Summary!$E$13/2,Data!N912,Data!O912,Summary!$E$15,Summary!$E$14,Summary!$E$16,2),0)</f>
        <v>0</v>
      </c>
      <c r="P913" s="31">
        <f t="shared" si="44"/>
        <v>0</v>
      </c>
      <c r="Q913" s="31">
        <f>IF(M913=1,oneday(G912,G913,K913,L913,Summary!$E$13/2,Data!N912,Data!O912,Summary!$E$15,Summary!$E$14,Summary!$E$16,3),0)</f>
        <v>0</v>
      </c>
    </row>
    <row r="914" spans="1:17" x14ac:dyDescent="0.25">
      <c r="A914" s="32">
        <f>VLOOKUP(B914,'Expiration Dates'!$C$40:$J$272,8)</f>
        <v>31707</v>
      </c>
      <c r="B914" s="1">
        <v>31706</v>
      </c>
      <c r="C914">
        <f t="shared" si="43"/>
        <v>914</v>
      </c>
      <c r="D914" s="27">
        <v>15</v>
      </c>
      <c r="E914" s="28">
        <v>15.350000381469727</v>
      </c>
      <c r="F914" s="28">
        <v>14.989999771118164</v>
      </c>
      <c r="G914" s="24">
        <v>15.189999580383301</v>
      </c>
      <c r="H914" s="13">
        <v>15.399999618530273</v>
      </c>
      <c r="I914" s="14">
        <v>15.850000381469727</v>
      </c>
      <c r="J914" s="14">
        <v>15.350000381469727</v>
      </c>
      <c r="K914" s="24">
        <v>15.680000305175781</v>
      </c>
      <c r="L914">
        <f t="shared" si="42"/>
        <v>0</v>
      </c>
      <c r="M914">
        <f>IF(AND(B914&gt;Summary!$E$17,B914&lt;Summary!$E$18),1,0)</f>
        <v>0</v>
      </c>
      <c r="N914">
        <f>IF(M914=1,oneday(G913,G914,K914,L914,Summary!$E$13/2,Data!N913,Data!O913,Summary!$E$15,Summary!$E$14,Summary!$E$16,1),0)</f>
        <v>0</v>
      </c>
      <c r="O914" s="31">
        <f>IF(M914=1,oneday(G913,G914,K914,L914,Summary!$E$13/2,Data!N913,Data!O913,Summary!$E$15,Summary!$E$14,Summary!$E$16,2),0)</f>
        <v>0</v>
      </c>
      <c r="P914" s="31">
        <f t="shared" si="44"/>
        <v>0</v>
      </c>
      <c r="Q914" s="31">
        <f>IF(M914=1,oneday(G913,G914,K914,L914,Summary!$E$13/2,Data!N913,Data!O913,Summary!$E$15,Summary!$E$14,Summary!$E$16,3),0)</f>
        <v>0</v>
      </c>
    </row>
    <row r="915" spans="1:17" x14ac:dyDescent="0.25">
      <c r="A915" s="32">
        <f>VLOOKUP(B915,'Expiration Dates'!$C$40:$J$272,8)</f>
        <v>31707</v>
      </c>
      <c r="B915" s="1">
        <v>31707</v>
      </c>
      <c r="C915">
        <f t="shared" si="43"/>
        <v>915</v>
      </c>
      <c r="D915" s="27">
        <v>15.600000381469727</v>
      </c>
      <c r="E915" s="28">
        <v>15.600000381469727</v>
      </c>
      <c r="F915" s="28">
        <v>15.149999618530273</v>
      </c>
      <c r="G915" s="24">
        <v>15.189999580383301</v>
      </c>
      <c r="H915" s="13">
        <v>15.75</v>
      </c>
      <c r="I915" s="14">
        <v>15.789999961853027</v>
      </c>
      <c r="J915" s="14">
        <v>15.380000114440918</v>
      </c>
      <c r="K915" s="24">
        <v>15.439999580383301</v>
      </c>
      <c r="L915">
        <f t="shared" si="42"/>
        <v>1</v>
      </c>
      <c r="M915">
        <f>IF(AND(B915&gt;Summary!$E$17,B915&lt;Summary!$E$18),1,0)</f>
        <v>0</v>
      </c>
      <c r="N915">
        <f>IF(M915=1,oneday(G914,G915,K915,L915,Summary!$E$13/2,Data!N914,Data!O914,Summary!$E$15,Summary!$E$14,Summary!$E$16,1),0)</f>
        <v>0</v>
      </c>
      <c r="O915" s="31">
        <f>IF(M915=1,oneday(G914,G915,K915,L915,Summary!$E$13/2,Data!N914,Data!O914,Summary!$E$15,Summary!$E$14,Summary!$E$16,2),0)</f>
        <v>0</v>
      </c>
      <c r="P915" s="31">
        <f t="shared" si="44"/>
        <v>0</v>
      </c>
      <c r="Q915" s="31">
        <f>IF(M915=1,oneday(G914,G915,K915,L915,Summary!$E$13/2,Data!N914,Data!O914,Summary!$E$15,Summary!$E$14,Summary!$E$16,3),0)</f>
        <v>0</v>
      </c>
    </row>
    <row r="916" spans="1:17" x14ac:dyDescent="0.25">
      <c r="A916" s="32">
        <f>VLOOKUP(B916,'Expiration Dates'!$C$40:$J$272,8)</f>
        <v>31707</v>
      </c>
      <c r="B916" s="1">
        <v>31708</v>
      </c>
      <c r="C916">
        <f t="shared" si="43"/>
        <v>916</v>
      </c>
      <c r="D916" s="27">
        <v>15.050000190734863</v>
      </c>
      <c r="E916" s="28">
        <v>15.199999809265137</v>
      </c>
      <c r="F916" s="28">
        <v>14.930000305175781</v>
      </c>
      <c r="G916" s="24">
        <v>15.079999923706055</v>
      </c>
      <c r="H916" s="13">
        <v>15.350000381469727</v>
      </c>
      <c r="I916" s="14">
        <v>15.399999618530273</v>
      </c>
      <c r="J916" s="14">
        <v>15.170000076293945</v>
      </c>
      <c r="K916" s="24">
        <v>15.270000457763672</v>
      </c>
      <c r="L916">
        <f t="shared" si="42"/>
        <v>0</v>
      </c>
      <c r="M916">
        <f>IF(AND(B916&gt;Summary!$E$17,B916&lt;Summary!$E$18),1,0)</f>
        <v>0</v>
      </c>
      <c r="N916">
        <f>IF(M916=1,oneday(G915,G916,K916,L916,Summary!$E$13/2,Data!N915,Data!O915,Summary!$E$15,Summary!$E$14,Summary!$E$16,1),0)</f>
        <v>0</v>
      </c>
      <c r="O916" s="31">
        <f>IF(M916=1,oneday(G915,G916,K916,L916,Summary!$E$13/2,Data!N915,Data!O915,Summary!$E$15,Summary!$E$14,Summary!$E$16,2),0)</f>
        <v>0</v>
      </c>
      <c r="P916" s="31">
        <f t="shared" si="44"/>
        <v>0</v>
      </c>
      <c r="Q916" s="31">
        <f>IF(M916=1,oneday(G915,G916,K916,L916,Summary!$E$13/2,Data!N915,Data!O915,Summary!$E$15,Summary!$E$14,Summary!$E$16,3),0)</f>
        <v>0</v>
      </c>
    </row>
    <row r="917" spans="1:17" x14ac:dyDescent="0.25">
      <c r="A917" s="32">
        <f>VLOOKUP(B917,'Expiration Dates'!$C$40:$J$272,8)</f>
        <v>31707</v>
      </c>
      <c r="B917" s="1">
        <v>31709</v>
      </c>
      <c r="C917">
        <f t="shared" si="43"/>
        <v>917</v>
      </c>
      <c r="D917" s="27">
        <v>15.140000343322754</v>
      </c>
      <c r="E917" s="28">
        <v>15.199999809265137</v>
      </c>
      <c r="F917" s="28">
        <v>14.949999809265137</v>
      </c>
      <c r="G917" s="24">
        <v>15.020000457763672</v>
      </c>
      <c r="H917" s="13">
        <v>15.25</v>
      </c>
      <c r="I917" s="14">
        <v>15.369999885559082</v>
      </c>
      <c r="J917" s="14">
        <v>15.180000305175781</v>
      </c>
      <c r="K917" s="24">
        <v>15.25</v>
      </c>
      <c r="L917">
        <f t="shared" si="42"/>
        <v>0</v>
      </c>
      <c r="M917">
        <f>IF(AND(B917&gt;Summary!$E$17,B917&lt;Summary!$E$18),1,0)</f>
        <v>0</v>
      </c>
      <c r="N917">
        <f>IF(M917=1,oneday(G916,G917,K917,L917,Summary!$E$13/2,Data!N916,Data!O916,Summary!$E$15,Summary!$E$14,Summary!$E$16,1),0)</f>
        <v>0</v>
      </c>
      <c r="O917" s="31">
        <f>IF(M917=1,oneday(G916,G917,K917,L917,Summary!$E$13/2,Data!N916,Data!O916,Summary!$E$15,Summary!$E$14,Summary!$E$16,2),0)</f>
        <v>0</v>
      </c>
      <c r="P917" s="31">
        <f t="shared" si="44"/>
        <v>0</v>
      </c>
      <c r="Q917" s="31">
        <f>IF(M917=1,oneday(G916,G917,K917,L917,Summary!$E$13/2,Data!N916,Data!O916,Summary!$E$15,Summary!$E$14,Summary!$E$16,3),0)</f>
        <v>0</v>
      </c>
    </row>
    <row r="918" spans="1:17" x14ac:dyDescent="0.25">
      <c r="A918" s="32">
        <f>VLOOKUP(B918,'Expiration Dates'!$C$40:$J$272,8)</f>
        <v>31707</v>
      </c>
      <c r="B918" s="1">
        <v>31712</v>
      </c>
      <c r="C918">
        <f t="shared" si="43"/>
        <v>918</v>
      </c>
      <c r="D918" s="27">
        <v>14.850000381469727</v>
      </c>
      <c r="E918" s="28">
        <v>14.850000381469727</v>
      </c>
      <c r="F918" s="28">
        <v>14.399999618530273</v>
      </c>
      <c r="G918" s="24">
        <v>14.409999847412109</v>
      </c>
      <c r="H918" s="13">
        <v>15.010000228881836</v>
      </c>
      <c r="I918" s="14">
        <v>15.050000190734863</v>
      </c>
      <c r="J918" s="14">
        <v>14.529999732971191</v>
      </c>
      <c r="K918" s="24">
        <v>14.560000419616699</v>
      </c>
      <c r="L918">
        <f t="shared" si="42"/>
        <v>0</v>
      </c>
      <c r="M918">
        <f>IF(AND(B918&gt;Summary!$E$17,B918&lt;Summary!$E$18),1,0)</f>
        <v>0</v>
      </c>
      <c r="N918">
        <f>IF(M918=1,oneday(G917,G918,K918,L918,Summary!$E$13/2,Data!N917,Data!O917,Summary!$E$15,Summary!$E$14,Summary!$E$16,1),0)</f>
        <v>0</v>
      </c>
      <c r="O918" s="31">
        <f>IF(M918=1,oneday(G917,G918,K918,L918,Summary!$E$13/2,Data!N917,Data!O917,Summary!$E$15,Summary!$E$14,Summary!$E$16,2),0)</f>
        <v>0</v>
      </c>
      <c r="P918" s="31">
        <f t="shared" si="44"/>
        <v>0</v>
      </c>
      <c r="Q918" s="31">
        <f>IF(M918=1,oneday(G917,G918,K918,L918,Summary!$E$13/2,Data!N917,Data!O917,Summary!$E$15,Summary!$E$14,Summary!$E$16,3),0)</f>
        <v>0</v>
      </c>
    </row>
    <row r="919" spans="1:17" x14ac:dyDescent="0.25">
      <c r="A919" s="32">
        <f>VLOOKUP(B919,'Expiration Dates'!$C$40:$J$272,8)</f>
        <v>31707</v>
      </c>
      <c r="B919" s="1">
        <v>31713</v>
      </c>
      <c r="C919">
        <f t="shared" si="43"/>
        <v>919</v>
      </c>
      <c r="D919" s="27">
        <v>14.149999618530273</v>
      </c>
      <c r="E919" s="28">
        <v>14.479999542236328</v>
      </c>
      <c r="F919" s="28">
        <v>14.100000381469727</v>
      </c>
      <c r="G919" s="24">
        <v>14.130000114440918</v>
      </c>
      <c r="H919" s="13">
        <v>14.300000190734863</v>
      </c>
      <c r="I919" s="14">
        <v>14.649999618530273</v>
      </c>
      <c r="J919" s="14">
        <v>14.25</v>
      </c>
      <c r="K919" s="24">
        <v>14.329999923706055</v>
      </c>
      <c r="L919">
        <f t="shared" si="42"/>
        <v>0</v>
      </c>
      <c r="M919">
        <f>IF(AND(B919&gt;Summary!$E$17,B919&lt;Summary!$E$18),1,0)</f>
        <v>0</v>
      </c>
      <c r="N919">
        <f>IF(M919=1,oneday(G918,G919,K919,L919,Summary!$E$13/2,Data!N918,Data!O918,Summary!$E$15,Summary!$E$14,Summary!$E$16,1),0)</f>
        <v>0</v>
      </c>
      <c r="O919" s="31">
        <f>IF(M919=1,oneday(G918,G919,K919,L919,Summary!$E$13/2,Data!N918,Data!O918,Summary!$E$15,Summary!$E$14,Summary!$E$16,2),0)</f>
        <v>0</v>
      </c>
      <c r="P919" s="31">
        <f t="shared" si="44"/>
        <v>0</v>
      </c>
      <c r="Q919" s="31">
        <f>IF(M919=1,oneday(G918,G919,K919,L919,Summary!$E$13/2,Data!N918,Data!O918,Summary!$E$15,Summary!$E$14,Summary!$E$16,3),0)</f>
        <v>0</v>
      </c>
    </row>
    <row r="920" spans="1:17" x14ac:dyDescent="0.25">
      <c r="A920" s="32">
        <f>VLOOKUP(B920,'Expiration Dates'!$C$40:$J$272,8)</f>
        <v>31707</v>
      </c>
      <c r="B920" s="1">
        <v>31714</v>
      </c>
      <c r="C920">
        <f t="shared" si="43"/>
        <v>920</v>
      </c>
      <c r="D920" s="27">
        <v>14.25</v>
      </c>
      <c r="E920" s="28">
        <v>14.25</v>
      </c>
      <c r="F920" s="28">
        <v>13.520000457763672</v>
      </c>
      <c r="G920" s="24">
        <v>13.729999542236328</v>
      </c>
      <c r="H920" s="13">
        <v>14.430000305175781</v>
      </c>
      <c r="I920" s="14">
        <v>14.449999809265137</v>
      </c>
      <c r="J920" s="14">
        <v>13.649999618530273</v>
      </c>
      <c r="K920" s="24">
        <v>13.869999885559082</v>
      </c>
      <c r="L920">
        <f t="shared" si="42"/>
        <v>0</v>
      </c>
      <c r="M920">
        <f>IF(AND(B920&gt;Summary!$E$17,B920&lt;Summary!$E$18),1,0)</f>
        <v>0</v>
      </c>
      <c r="N920">
        <f>IF(M920=1,oneday(G919,G920,K920,L920,Summary!$E$13/2,Data!N919,Data!O919,Summary!$E$15,Summary!$E$14,Summary!$E$16,1),0)</f>
        <v>0</v>
      </c>
      <c r="O920" s="31">
        <f>IF(M920=1,oneday(G919,G920,K920,L920,Summary!$E$13/2,Data!N919,Data!O919,Summary!$E$15,Summary!$E$14,Summary!$E$16,2),0)</f>
        <v>0</v>
      </c>
      <c r="P920" s="31">
        <f t="shared" si="44"/>
        <v>0</v>
      </c>
      <c r="Q920" s="31">
        <f>IF(M920=1,oneday(G919,G920,K920,L920,Summary!$E$13/2,Data!N919,Data!O919,Summary!$E$15,Summary!$E$14,Summary!$E$16,3),0)</f>
        <v>0</v>
      </c>
    </row>
    <row r="921" spans="1:17" x14ac:dyDescent="0.25">
      <c r="A921" s="32">
        <f>VLOOKUP(B921,'Expiration Dates'!$C$40:$J$272,8)</f>
        <v>31707</v>
      </c>
      <c r="B921" s="1">
        <v>31715</v>
      </c>
      <c r="C921">
        <f t="shared" si="43"/>
        <v>921</v>
      </c>
      <c r="D921" s="27">
        <v>14</v>
      </c>
      <c r="E921" s="28">
        <v>15.119999885559082</v>
      </c>
      <c r="F921" s="28">
        <v>13.899999618530273</v>
      </c>
      <c r="G921" s="24">
        <v>15.039999961853027</v>
      </c>
      <c r="H921" s="13">
        <v>14.050000190734863</v>
      </c>
      <c r="I921" s="14">
        <v>14.869999885559082</v>
      </c>
      <c r="J921" s="14">
        <v>14.050000190734863</v>
      </c>
      <c r="K921" s="24">
        <v>14.869999885559082</v>
      </c>
      <c r="L921">
        <f t="shared" si="42"/>
        <v>0</v>
      </c>
      <c r="M921">
        <f>IF(AND(B921&gt;Summary!$E$17,B921&lt;Summary!$E$18),1,0)</f>
        <v>0</v>
      </c>
      <c r="N921">
        <f>IF(M921=1,oneday(G920,G921,K921,L921,Summary!$E$13/2,Data!N920,Data!O920,Summary!$E$15,Summary!$E$14,Summary!$E$16,1),0)</f>
        <v>0</v>
      </c>
      <c r="O921" s="31">
        <f>IF(M921=1,oneday(G920,G921,K921,L921,Summary!$E$13/2,Data!N920,Data!O920,Summary!$E$15,Summary!$E$14,Summary!$E$16,2),0)</f>
        <v>0</v>
      </c>
      <c r="P921" s="31">
        <f t="shared" si="44"/>
        <v>0</v>
      </c>
      <c r="Q921" s="31">
        <f>IF(M921=1,oneday(G920,G921,K921,L921,Summary!$E$13/2,Data!N920,Data!O920,Summary!$E$15,Summary!$E$14,Summary!$E$16,3),0)</f>
        <v>0</v>
      </c>
    </row>
    <row r="922" spans="1:17" x14ac:dyDescent="0.25">
      <c r="A922" s="32">
        <f>VLOOKUP(B922,'Expiration Dates'!$C$40:$J$272,8)</f>
        <v>31707</v>
      </c>
      <c r="B922" s="1">
        <v>31716</v>
      </c>
      <c r="C922">
        <f t="shared" si="43"/>
        <v>922</v>
      </c>
      <c r="D922" s="27">
        <v>15.5</v>
      </c>
      <c r="E922" s="28">
        <v>15.649999618530273</v>
      </c>
      <c r="F922" s="28">
        <v>15.210000038146973</v>
      </c>
      <c r="G922" s="24">
        <v>15.270000457763672</v>
      </c>
      <c r="H922" s="13">
        <v>15.619999885559082</v>
      </c>
      <c r="I922" s="14">
        <v>15.800000190734863</v>
      </c>
      <c r="J922" s="14">
        <v>15.380000114440918</v>
      </c>
      <c r="K922" s="24">
        <v>15.430000305175781</v>
      </c>
      <c r="L922">
        <f t="shared" si="42"/>
        <v>0</v>
      </c>
      <c r="M922">
        <f>IF(AND(B922&gt;Summary!$E$17,B922&lt;Summary!$E$18),1,0)</f>
        <v>0</v>
      </c>
      <c r="N922">
        <f>IF(M922=1,oneday(G921,G922,K922,L922,Summary!$E$13/2,Data!N921,Data!O921,Summary!$E$15,Summary!$E$14,Summary!$E$16,1),0)</f>
        <v>0</v>
      </c>
      <c r="O922" s="31">
        <f>IF(M922=1,oneday(G921,G922,K922,L922,Summary!$E$13/2,Data!N921,Data!O921,Summary!$E$15,Summary!$E$14,Summary!$E$16,2),0)</f>
        <v>0</v>
      </c>
      <c r="P922" s="31">
        <f t="shared" si="44"/>
        <v>0</v>
      </c>
      <c r="Q922" s="31">
        <f>IF(M922=1,oneday(G921,G922,K922,L922,Summary!$E$13/2,Data!N921,Data!O921,Summary!$E$15,Summary!$E$14,Summary!$E$16,3),0)</f>
        <v>0</v>
      </c>
    </row>
    <row r="923" spans="1:17" x14ac:dyDescent="0.25">
      <c r="A923" s="32">
        <f>VLOOKUP(B923,'Expiration Dates'!$C$40:$J$272,8)</f>
        <v>31733</v>
      </c>
      <c r="B923" s="1">
        <v>31719</v>
      </c>
      <c r="C923">
        <f t="shared" si="43"/>
        <v>923</v>
      </c>
      <c r="D923" s="27">
        <v>15.149999618530273</v>
      </c>
      <c r="E923" s="28">
        <v>15.229999542236328</v>
      </c>
      <c r="F923" s="28">
        <v>14.680000305175781</v>
      </c>
      <c r="G923" s="24">
        <v>14.710000038146973</v>
      </c>
      <c r="H923" s="13">
        <v>15.399999618530273</v>
      </c>
      <c r="I923" s="14">
        <v>15.399999618530273</v>
      </c>
      <c r="J923" s="14">
        <v>14.930000305175781</v>
      </c>
      <c r="K923" s="24">
        <v>14.979999542236328</v>
      </c>
      <c r="L923">
        <f t="shared" si="42"/>
        <v>0</v>
      </c>
      <c r="M923">
        <f>IF(AND(B923&gt;Summary!$E$17,B923&lt;Summary!$E$18),1,0)</f>
        <v>0</v>
      </c>
      <c r="N923">
        <f>IF(M923=1,oneday(G922,G923,K923,L923,Summary!$E$13/2,Data!N922,Data!O922,Summary!$E$15,Summary!$E$14,Summary!$E$16,1),0)</f>
        <v>0</v>
      </c>
      <c r="O923" s="31">
        <f>IF(M923=1,oneday(G922,G923,K923,L923,Summary!$E$13/2,Data!N922,Data!O922,Summary!$E$15,Summary!$E$14,Summary!$E$16,2),0)</f>
        <v>0</v>
      </c>
      <c r="P923" s="31">
        <f t="shared" si="44"/>
        <v>0</v>
      </c>
      <c r="Q923" s="31">
        <f>IF(M923=1,oneday(G922,G923,K923,L923,Summary!$E$13/2,Data!N922,Data!O922,Summary!$E$15,Summary!$E$14,Summary!$E$16,3),0)</f>
        <v>0</v>
      </c>
    </row>
    <row r="924" spans="1:17" x14ac:dyDescent="0.25">
      <c r="A924" s="32">
        <f>VLOOKUP(B924,'Expiration Dates'!$C$40:$J$272,8)</f>
        <v>31733</v>
      </c>
      <c r="B924" s="1">
        <v>31720</v>
      </c>
      <c r="C924">
        <f t="shared" si="43"/>
        <v>924</v>
      </c>
      <c r="D924" s="27">
        <v>14.720000267028809</v>
      </c>
      <c r="E924" s="28">
        <v>15.100000381469727</v>
      </c>
      <c r="F924" s="28">
        <v>14.710000038146973</v>
      </c>
      <c r="G924" s="24">
        <v>14.960000038146973</v>
      </c>
      <c r="H924" s="13">
        <v>14.989999771118164</v>
      </c>
      <c r="I924" s="14">
        <v>15.350000381469727</v>
      </c>
      <c r="J924" s="14">
        <v>14.970000267028809</v>
      </c>
      <c r="K924" s="24">
        <v>15.189999580383301</v>
      </c>
      <c r="L924">
        <f t="shared" si="42"/>
        <v>0</v>
      </c>
      <c r="M924">
        <f>IF(AND(B924&gt;Summary!$E$17,B924&lt;Summary!$E$18),1,0)</f>
        <v>0</v>
      </c>
      <c r="N924">
        <f>IF(M924=1,oneday(G923,G924,K924,L924,Summary!$E$13/2,Data!N923,Data!O923,Summary!$E$15,Summary!$E$14,Summary!$E$16,1),0)</f>
        <v>0</v>
      </c>
      <c r="O924" s="31">
        <f>IF(M924=1,oneday(G923,G924,K924,L924,Summary!$E$13/2,Data!N923,Data!O923,Summary!$E$15,Summary!$E$14,Summary!$E$16,2),0)</f>
        <v>0</v>
      </c>
      <c r="P924" s="31">
        <f t="shared" si="44"/>
        <v>0</v>
      </c>
      <c r="Q924" s="31">
        <f>IF(M924=1,oneday(G923,G924,K924,L924,Summary!$E$13/2,Data!N923,Data!O923,Summary!$E$15,Summary!$E$14,Summary!$E$16,3),0)</f>
        <v>0</v>
      </c>
    </row>
    <row r="925" spans="1:17" x14ac:dyDescent="0.25">
      <c r="A925" s="32">
        <f>VLOOKUP(B925,'Expiration Dates'!$C$40:$J$272,8)</f>
        <v>31733</v>
      </c>
      <c r="B925" s="1">
        <v>31721</v>
      </c>
      <c r="C925">
        <f t="shared" si="43"/>
        <v>925</v>
      </c>
      <c r="D925" s="27">
        <v>15</v>
      </c>
      <c r="E925" s="28">
        <v>15.149999618530273</v>
      </c>
      <c r="F925" s="28">
        <v>14.949999809265137</v>
      </c>
      <c r="G925" s="24">
        <v>14.960000038146973</v>
      </c>
      <c r="H925" s="13">
        <v>15.199999809265137</v>
      </c>
      <c r="I925" s="14">
        <v>15.369999885559082</v>
      </c>
      <c r="J925" s="14">
        <v>15.149999618530273</v>
      </c>
      <c r="K925" s="24">
        <v>15.220000267028809</v>
      </c>
      <c r="L925">
        <f t="shared" si="42"/>
        <v>0</v>
      </c>
      <c r="M925">
        <f>IF(AND(B925&gt;Summary!$E$17,B925&lt;Summary!$E$18),1,0)</f>
        <v>0</v>
      </c>
      <c r="N925">
        <f>IF(M925=1,oneday(G924,G925,K925,L925,Summary!$E$13/2,Data!N924,Data!O924,Summary!$E$15,Summary!$E$14,Summary!$E$16,1),0)</f>
        <v>0</v>
      </c>
      <c r="O925" s="31">
        <f>IF(M925=1,oneday(G924,G925,K925,L925,Summary!$E$13/2,Data!N924,Data!O924,Summary!$E$15,Summary!$E$14,Summary!$E$16,2),0)</f>
        <v>0</v>
      </c>
      <c r="P925" s="31">
        <f t="shared" si="44"/>
        <v>0</v>
      </c>
      <c r="Q925" s="31">
        <f>IF(M925=1,oneday(G924,G925,K925,L925,Summary!$E$13/2,Data!N924,Data!O924,Summary!$E$15,Summary!$E$14,Summary!$E$16,3),0)</f>
        <v>0</v>
      </c>
    </row>
    <row r="926" spans="1:17" x14ac:dyDescent="0.25">
      <c r="A926" s="32">
        <f>VLOOKUP(B926,'Expiration Dates'!$C$40:$J$272,8)</f>
        <v>31733</v>
      </c>
      <c r="B926" s="1">
        <v>31722</v>
      </c>
      <c r="C926">
        <f t="shared" si="43"/>
        <v>926</v>
      </c>
      <c r="D926" s="27">
        <v>15.090000152587891</v>
      </c>
      <c r="E926" s="28">
        <v>15.199999809265137</v>
      </c>
      <c r="F926" s="28">
        <v>15.050000190734863</v>
      </c>
      <c r="G926" s="24">
        <v>15.079999923706055</v>
      </c>
      <c r="H926" s="13">
        <v>15.340000152587891</v>
      </c>
      <c r="I926" s="14">
        <v>15.439999580383301</v>
      </c>
      <c r="J926" s="14">
        <v>15.300000190734863</v>
      </c>
      <c r="K926" s="24">
        <v>15.319999694824219</v>
      </c>
      <c r="L926">
        <f t="shared" si="42"/>
        <v>0</v>
      </c>
      <c r="M926">
        <f>IF(AND(B926&gt;Summary!$E$17,B926&lt;Summary!$E$18),1,0)</f>
        <v>0</v>
      </c>
      <c r="N926">
        <f>IF(M926=1,oneday(G925,G926,K926,L926,Summary!$E$13/2,Data!N925,Data!O925,Summary!$E$15,Summary!$E$14,Summary!$E$16,1),0)</f>
        <v>0</v>
      </c>
      <c r="O926" s="31">
        <f>IF(M926=1,oneday(G925,G926,K926,L926,Summary!$E$13/2,Data!N925,Data!O925,Summary!$E$15,Summary!$E$14,Summary!$E$16,2),0)</f>
        <v>0</v>
      </c>
      <c r="P926" s="31">
        <f t="shared" si="44"/>
        <v>0</v>
      </c>
      <c r="Q926" s="31">
        <f>IF(M926=1,oneday(G925,G926,K926,L926,Summary!$E$13/2,Data!N925,Data!O925,Summary!$E$15,Summary!$E$14,Summary!$E$16,3),0)</f>
        <v>0</v>
      </c>
    </row>
    <row r="927" spans="1:17" x14ac:dyDescent="0.25">
      <c r="A927" s="32">
        <f>VLOOKUP(B927,'Expiration Dates'!$C$40:$J$272,8)</f>
        <v>31733</v>
      </c>
      <c r="B927" s="1">
        <v>31723</v>
      </c>
      <c r="C927">
        <f t="shared" si="43"/>
        <v>927</v>
      </c>
      <c r="D927" s="27">
        <v>15.199999809265137</v>
      </c>
      <c r="E927" s="28">
        <v>15.439999580383301</v>
      </c>
      <c r="F927" s="28">
        <v>15.079999923706055</v>
      </c>
      <c r="G927" s="24">
        <v>15.170000076293945</v>
      </c>
      <c r="H927" s="13">
        <v>15.5</v>
      </c>
      <c r="I927" s="14">
        <v>15.569999694824219</v>
      </c>
      <c r="J927" s="14">
        <v>15.25</v>
      </c>
      <c r="K927" s="24">
        <v>15.319999694824219</v>
      </c>
      <c r="L927">
        <f t="shared" si="42"/>
        <v>0</v>
      </c>
      <c r="M927">
        <f>IF(AND(B927&gt;Summary!$E$17,B927&lt;Summary!$E$18),1,0)</f>
        <v>0</v>
      </c>
      <c r="N927">
        <f>IF(M927=1,oneday(G926,G927,K927,L927,Summary!$E$13/2,Data!N926,Data!O926,Summary!$E$15,Summary!$E$14,Summary!$E$16,1),0)</f>
        <v>0</v>
      </c>
      <c r="O927" s="31">
        <f>IF(M927=1,oneday(G926,G927,K927,L927,Summary!$E$13/2,Data!N926,Data!O926,Summary!$E$15,Summary!$E$14,Summary!$E$16,2),0)</f>
        <v>0</v>
      </c>
      <c r="P927" s="31">
        <f t="shared" si="44"/>
        <v>0</v>
      </c>
      <c r="Q927" s="31">
        <f>IF(M927=1,oneday(G926,G927,K927,L927,Summary!$E$13/2,Data!N926,Data!O926,Summary!$E$15,Summary!$E$14,Summary!$E$16,3),0)</f>
        <v>0</v>
      </c>
    </row>
    <row r="928" spans="1:17" x14ac:dyDescent="0.25">
      <c r="A928" s="32">
        <f>VLOOKUP(B928,'Expiration Dates'!$C$40:$J$272,8)</f>
        <v>31733</v>
      </c>
      <c r="B928" s="1">
        <v>31726</v>
      </c>
      <c r="C928">
        <f t="shared" si="43"/>
        <v>928</v>
      </c>
      <c r="D928" s="27">
        <v>15.300000190734863</v>
      </c>
      <c r="E928" s="28">
        <v>15.460000038146973</v>
      </c>
      <c r="F928" s="28">
        <v>15.210000038146973</v>
      </c>
      <c r="G928" s="24">
        <v>15.340000152587891</v>
      </c>
      <c r="H928" s="13">
        <v>15.5</v>
      </c>
      <c r="I928" s="14">
        <v>15.569999694824219</v>
      </c>
      <c r="J928" s="14">
        <v>15.289999961853027</v>
      </c>
      <c r="K928" s="24">
        <v>15.430000305175781</v>
      </c>
      <c r="L928">
        <f t="shared" si="42"/>
        <v>0</v>
      </c>
      <c r="M928">
        <f>IF(AND(B928&gt;Summary!$E$17,B928&lt;Summary!$E$18),1,0)</f>
        <v>0</v>
      </c>
      <c r="N928">
        <f>IF(M928=1,oneday(G927,G928,K928,L928,Summary!$E$13/2,Data!N927,Data!O927,Summary!$E$15,Summary!$E$14,Summary!$E$16,1),0)</f>
        <v>0</v>
      </c>
      <c r="O928" s="31">
        <f>IF(M928=1,oneday(G927,G928,K928,L928,Summary!$E$13/2,Data!N927,Data!O927,Summary!$E$15,Summary!$E$14,Summary!$E$16,2),0)</f>
        <v>0</v>
      </c>
      <c r="P928" s="31">
        <f t="shared" si="44"/>
        <v>0</v>
      </c>
      <c r="Q928" s="31">
        <f>IF(M928=1,oneday(G927,G928,K928,L928,Summary!$E$13/2,Data!N927,Data!O927,Summary!$E$15,Summary!$E$14,Summary!$E$16,3),0)</f>
        <v>0</v>
      </c>
    </row>
    <row r="929" spans="1:17" x14ac:dyDescent="0.25">
      <c r="A929" s="32">
        <f>VLOOKUP(B929,'Expiration Dates'!$C$40:$J$272,8)</f>
        <v>31733</v>
      </c>
      <c r="B929" s="1">
        <v>31727</v>
      </c>
      <c r="C929">
        <f t="shared" si="43"/>
        <v>929</v>
      </c>
      <c r="D929" s="27">
        <v>15.350000381469727</v>
      </c>
      <c r="E929" s="28">
        <v>15.449999809265137</v>
      </c>
      <c r="F929" s="28">
        <v>15.289999961853027</v>
      </c>
      <c r="G929" s="24">
        <v>15.409999847412109</v>
      </c>
      <c r="H929" s="13">
        <v>15.479999542236328</v>
      </c>
      <c r="I929" s="14">
        <v>15.600000381469727</v>
      </c>
      <c r="J929" s="14">
        <v>15.449999809265137</v>
      </c>
      <c r="K929" s="24">
        <v>15.579999923706055</v>
      </c>
      <c r="L929">
        <f t="shared" si="42"/>
        <v>0</v>
      </c>
      <c r="M929">
        <f>IF(AND(B929&gt;Summary!$E$17,B929&lt;Summary!$E$18),1,0)</f>
        <v>0</v>
      </c>
      <c r="N929">
        <f>IF(M929=1,oneday(G928,G929,K929,L929,Summary!$E$13/2,Data!N928,Data!O928,Summary!$E$15,Summary!$E$14,Summary!$E$16,1),0)</f>
        <v>0</v>
      </c>
      <c r="O929" s="31">
        <f>IF(M929=1,oneday(G928,G929,K929,L929,Summary!$E$13/2,Data!N928,Data!O928,Summary!$E$15,Summary!$E$14,Summary!$E$16,2),0)</f>
        <v>0</v>
      </c>
      <c r="P929" s="31">
        <f t="shared" si="44"/>
        <v>0</v>
      </c>
      <c r="Q929" s="31">
        <f>IF(M929=1,oneday(G928,G929,K929,L929,Summary!$E$13/2,Data!N928,Data!O928,Summary!$E$15,Summary!$E$14,Summary!$E$16,3),0)</f>
        <v>0</v>
      </c>
    </row>
    <row r="930" spans="1:17" x14ac:dyDescent="0.25">
      <c r="A930" s="32">
        <f>VLOOKUP(B930,'Expiration Dates'!$C$40:$J$272,8)</f>
        <v>31733</v>
      </c>
      <c r="B930" s="1">
        <v>31728</v>
      </c>
      <c r="C930">
        <f t="shared" si="43"/>
        <v>930</v>
      </c>
      <c r="D930" s="27">
        <v>15.300000190734863</v>
      </c>
      <c r="E930" s="28">
        <v>15.420000076293945</v>
      </c>
      <c r="F930" s="28">
        <v>15.25</v>
      </c>
      <c r="G930" s="24">
        <v>15.350000381469727</v>
      </c>
      <c r="H930" s="13">
        <v>15.5</v>
      </c>
      <c r="I930" s="14">
        <v>15.590000152587891</v>
      </c>
      <c r="J930" s="14">
        <v>15.380000114440918</v>
      </c>
      <c r="K930" s="24">
        <v>15.489999771118164</v>
      </c>
      <c r="L930">
        <f t="shared" si="42"/>
        <v>0</v>
      </c>
      <c r="M930">
        <f>IF(AND(B930&gt;Summary!$E$17,B930&lt;Summary!$E$18),1,0)</f>
        <v>0</v>
      </c>
      <c r="N930">
        <f>IF(M930=1,oneday(G929,G930,K930,L930,Summary!$E$13/2,Data!N929,Data!O929,Summary!$E$15,Summary!$E$14,Summary!$E$16,1),0)</f>
        <v>0</v>
      </c>
      <c r="O930" s="31">
        <f>IF(M930=1,oneday(G929,G930,K930,L930,Summary!$E$13/2,Data!N929,Data!O929,Summary!$E$15,Summary!$E$14,Summary!$E$16,2),0)</f>
        <v>0</v>
      </c>
      <c r="P930" s="31">
        <f t="shared" si="44"/>
        <v>0</v>
      </c>
      <c r="Q930" s="31">
        <f>IF(M930=1,oneday(G929,G930,K930,L930,Summary!$E$13/2,Data!N929,Data!O929,Summary!$E$15,Summary!$E$14,Summary!$E$16,3),0)</f>
        <v>0</v>
      </c>
    </row>
    <row r="931" spans="1:17" x14ac:dyDescent="0.25">
      <c r="A931" s="32">
        <f>VLOOKUP(B931,'Expiration Dates'!$C$40:$J$272,8)</f>
        <v>31733</v>
      </c>
      <c r="B931" s="1">
        <v>31729</v>
      </c>
      <c r="C931">
        <f t="shared" si="43"/>
        <v>931</v>
      </c>
      <c r="D931" s="27">
        <v>15.25</v>
      </c>
      <c r="E931" s="28">
        <v>15.619999885559082</v>
      </c>
      <c r="F931" s="28">
        <v>15.180000305175781</v>
      </c>
      <c r="G931" s="24">
        <v>15.510000228881836</v>
      </c>
      <c r="H931" s="13">
        <v>15.340000152587891</v>
      </c>
      <c r="I931" s="14">
        <v>15.800000190734863</v>
      </c>
      <c r="J931" s="14">
        <v>15.300000190734863</v>
      </c>
      <c r="K931" s="24">
        <v>15.670000076293945</v>
      </c>
      <c r="L931">
        <f t="shared" si="42"/>
        <v>0</v>
      </c>
      <c r="M931">
        <f>IF(AND(B931&gt;Summary!$E$17,B931&lt;Summary!$E$18),1,0)</f>
        <v>0</v>
      </c>
      <c r="N931">
        <f>IF(M931=1,oneday(G930,G931,K931,L931,Summary!$E$13/2,Data!N930,Data!O930,Summary!$E$15,Summary!$E$14,Summary!$E$16,1),0)</f>
        <v>0</v>
      </c>
      <c r="O931" s="31">
        <f>IF(M931=1,oneday(G930,G931,K931,L931,Summary!$E$13/2,Data!N930,Data!O930,Summary!$E$15,Summary!$E$14,Summary!$E$16,2),0)</f>
        <v>0</v>
      </c>
      <c r="P931" s="31">
        <f t="shared" si="44"/>
        <v>0</v>
      </c>
      <c r="Q931" s="31">
        <f>IF(M931=1,oneday(G930,G931,K931,L931,Summary!$E$13/2,Data!N930,Data!O930,Summary!$E$15,Summary!$E$14,Summary!$E$16,3),0)</f>
        <v>0</v>
      </c>
    </row>
    <row r="932" spans="1:17" x14ac:dyDescent="0.25">
      <c r="A932" s="32">
        <f>VLOOKUP(B932,'Expiration Dates'!$C$40:$J$272,8)</f>
        <v>31733</v>
      </c>
      <c r="B932" s="1">
        <v>31730</v>
      </c>
      <c r="C932">
        <f t="shared" si="43"/>
        <v>932</v>
      </c>
      <c r="D932" s="27">
        <v>15.600000381469727</v>
      </c>
      <c r="E932" s="28">
        <v>15.770000457763672</v>
      </c>
      <c r="F932" s="28">
        <v>15.510000228881836</v>
      </c>
      <c r="G932" s="24">
        <v>15.640000343322754</v>
      </c>
      <c r="H932" s="13">
        <v>15.819999694824219</v>
      </c>
      <c r="I932" s="14">
        <v>15.930000305175781</v>
      </c>
      <c r="J932" s="14">
        <v>15.600000381469727</v>
      </c>
      <c r="K932" s="24">
        <v>15.760000228881836</v>
      </c>
      <c r="L932">
        <f t="shared" ref="L932:L995" si="45">IF(A932=B932,1,0)</f>
        <v>0</v>
      </c>
      <c r="M932">
        <f>IF(AND(B932&gt;Summary!$E$17,B932&lt;Summary!$E$18),1,0)</f>
        <v>0</v>
      </c>
      <c r="N932">
        <f>IF(M932=1,oneday(G931,G932,K932,L932,Summary!$E$13/2,Data!N931,Data!O931,Summary!$E$15,Summary!$E$14,Summary!$E$16,1),0)</f>
        <v>0</v>
      </c>
      <c r="O932" s="31">
        <f>IF(M932=1,oneday(G931,G932,K932,L932,Summary!$E$13/2,Data!N931,Data!O931,Summary!$E$15,Summary!$E$14,Summary!$E$16,2),0)</f>
        <v>0</v>
      </c>
      <c r="P932" s="31">
        <f t="shared" si="44"/>
        <v>0</v>
      </c>
      <c r="Q932" s="31">
        <f>IF(M932=1,oneday(G931,G932,K932,L932,Summary!$E$13/2,Data!N931,Data!O931,Summary!$E$15,Summary!$E$14,Summary!$E$16,3),0)</f>
        <v>0</v>
      </c>
    </row>
    <row r="933" spans="1:17" x14ac:dyDescent="0.25">
      <c r="A933" s="32">
        <f>VLOOKUP(B933,'Expiration Dates'!$C$40:$J$272,8)</f>
        <v>31733</v>
      </c>
      <c r="B933" s="1">
        <v>31733</v>
      </c>
      <c r="C933">
        <f t="shared" si="43"/>
        <v>933</v>
      </c>
      <c r="D933" s="27">
        <v>15.800000190734863</v>
      </c>
      <c r="E933" s="28">
        <v>15.829999923706055</v>
      </c>
      <c r="F933" s="28">
        <v>15.560000419616699</v>
      </c>
      <c r="G933" s="24">
        <v>15.619999885559082</v>
      </c>
      <c r="H933" s="13">
        <v>15.850000381469727</v>
      </c>
      <c r="I933" s="14">
        <v>15.899999618530273</v>
      </c>
      <c r="J933" s="14">
        <v>15.550000190734863</v>
      </c>
      <c r="K933" s="24">
        <v>15.630000114440918</v>
      </c>
      <c r="L933">
        <f t="shared" si="45"/>
        <v>1</v>
      </c>
      <c r="M933">
        <f>IF(AND(B933&gt;Summary!$E$17,B933&lt;Summary!$E$18),1,0)</f>
        <v>0</v>
      </c>
      <c r="N933">
        <f>IF(M933=1,oneday(G932,G933,K933,L933,Summary!$E$13/2,Data!N932,Data!O932,Summary!$E$15,Summary!$E$14,Summary!$E$16,1),0)</f>
        <v>0</v>
      </c>
      <c r="O933" s="31">
        <f>IF(M933=1,oneday(G932,G933,K933,L933,Summary!$E$13/2,Data!N932,Data!O932,Summary!$E$15,Summary!$E$14,Summary!$E$16,2),0)</f>
        <v>0</v>
      </c>
      <c r="P933" s="31">
        <f t="shared" si="44"/>
        <v>0</v>
      </c>
      <c r="Q933" s="31">
        <f>IF(M933=1,oneday(G932,G933,K933,L933,Summary!$E$13/2,Data!N932,Data!O932,Summary!$E$15,Summary!$E$14,Summary!$E$16,3),0)</f>
        <v>0</v>
      </c>
    </row>
    <row r="934" spans="1:17" x14ac:dyDescent="0.25">
      <c r="A934" s="32">
        <f>VLOOKUP(B934,'Expiration Dates'!$C$40:$J$272,8)</f>
        <v>31733</v>
      </c>
      <c r="B934" s="1">
        <v>31734</v>
      </c>
      <c r="C934">
        <f t="shared" si="43"/>
        <v>934</v>
      </c>
      <c r="D934" s="27">
        <v>15.5</v>
      </c>
      <c r="E934" s="28">
        <v>15.600000381469727</v>
      </c>
      <c r="F934" s="28">
        <v>15.399999618530273</v>
      </c>
      <c r="G934" s="24">
        <v>15.590000152587891</v>
      </c>
      <c r="H934" s="13">
        <v>15.479999542236328</v>
      </c>
      <c r="I934" s="14">
        <v>15.689999580383301</v>
      </c>
      <c r="J934" s="14">
        <v>15.420000076293945</v>
      </c>
      <c r="K934" s="24">
        <v>15.670000076293945</v>
      </c>
      <c r="L934">
        <f t="shared" si="45"/>
        <v>0</v>
      </c>
      <c r="M934">
        <f>IF(AND(B934&gt;Summary!$E$17,B934&lt;Summary!$E$18),1,0)</f>
        <v>0</v>
      </c>
      <c r="N934">
        <f>IF(M934=1,oneday(G933,G934,K934,L934,Summary!$E$13/2,Data!N933,Data!O933,Summary!$E$15,Summary!$E$14,Summary!$E$16,1),0)</f>
        <v>0</v>
      </c>
      <c r="O934" s="31">
        <f>IF(M934=1,oneday(G933,G934,K934,L934,Summary!$E$13/2,Data!N933,Data!O933,Summary!$E$15,Summary!$E$14,Summary!$E$16,2),0)</f>
        <v>0</v>
      </c>
      <c r="P934" s="31">
        <f t="shared" si="44"/>
        <v>0</v>
      </c>
      <c r="Q934" s="31">
        <f>IF(M934=1,oneday(G933,G934,K934,L934,Summary!$E$13/2,Data!N933,Data!O933,Summary!$E$15,Summary!$E$14,Summary!$E$16,3),0)</f>
        <v>0</v>
      </c>
    </row>
    <row r="935" spans="1:17" x14ac:dyDescent="0.25">
      <c r="A935" s="32">
        <f>VLOOKUP(B935,'Expiration Dates'!$C$40:$J$272,8)</f>
        <v>31733</v>
      </c>
      <c r="B935" s="1">
        <v>31735</v>
      </c>
      <c r="C935">
        <f t="shared" si="43"/>
        <v>935</v>
      </c>
      <c r="D935" s="27">
        <v>15.579999923706055</v>
      </c>
      <c r="E935" s="28">
        <v>15.670000076293945</v>
      </c>
      <c r="F935" s="28">
        <v>15.470000267028809</v>
      </c>
      <c r="G935" s="24">
        <v>15.479999542236328</v>
      </c>
      <c r="H935" s="13">
        <v>15.670000076293945</v>
      </c>
      <c r="I935" s="14">
        <v>15.800000190734863</v>
      </c>
      <c r="J935" s="14">
        <v>15.609999656677246</v>
      </c>
      <c r="K935" s="24">
        <v>15.619999885559082</v>
      </c>
      <c r="L935">
        <f t="shared" si="45"/>
        <v>0</v>
      </c>
      <c r="M935">
        <f>IF(AND(B935&gt;Summary!$E$17,B935&lt;Summary!$E$18),1,0)</f>
        <v>0</v>
      </c>
      <c r="N935">
        <f>IF(M935=1,oneday(G934,G935,K935,L935,Summary!$E$13/2,Data!N934,Data!O934,Summary!$E$15,Summary!$E$14,Summary!$E$16,1),0)</f>
        <v>0</v>
      </c>
      <c r="O935" s="31">
        <f>IF(M935=1,oneday(G934,G935,K935,L935,Summary!$E$13/2,Data!N934,Data!O934,Summary!$E$15,Summary!$E$14,Summary!$E$16,2),0)</f>
        <v>0</v>
      </c>
      <c r="P935" s="31">
        <f t="shared" si="44"/>
        <v>0</v>
      </c>
      <c r="Q935" s="31">
        <f>IF(M935=1,oneday(G934,G935,K935,L935,Summary!$E$13/2,Data!N934,Data!O934,Summary!$E$15,Summary!$E$14,Summary!$E$16,3),0)</f>
        <v>0</v>
      </c>
    </row>
    <row r="936" spans="1:17" x14ac:dyDescent="0.25">
      <c r="A936" s="32">
        <f>VLOOKUP(B936,'Expiration Dates'!$C$40:$J$272,8)</f>
        <v>31733</v>
      </c>
      <c r="B936" s="1">
        <v>31736</v>
      </c>
      <c r="C936">
        <f t="shared" si="43"/>
        <v>936</v>
      </c>
      <c r="D936" s="27">
        <v>15.420000076293945</v>
      </c>
      <c r="E936" s="28">
        <v>15.430000305175781</v>
      </c>
      <c r="F936" s="28">
        <v>14.979999542236328</v>
      </c>
      <c r="G936" s="24">
        <v>15.079999923706055</v>
      </c>
      <c r="H936" s="13">
        <v>15.550000190734863</v>
      </c>
      <c r="I936" s="14">
        <v>15.579999923706055</v>
      </c>
      <c r="J936" s="14">
        <v>15.279999732971191</v>
      </c>
      <c r="K936" s="24">
        <v>15.319999694824219</v>
      </c>
      <c r="L936">
        <f t="shared" si="45"/>
        <v>0</v>
      </c>
      <c r="M936">
        <f>IF(AND(B936&gt;Summary!$E$17,B936&lt;Summary!$E$18),1,0)</f>
        <v>0</v>
      </c>
      <c r="N936">
        <f>IF(M936=1,oneday(G935,G936,K936,L936,Summary!$E$13/2,Data!N935,Data!O935,Summary!$E$15,Summary!$E$14,Summary!$E$16,1),0)</f>
        <v>0</v>
      </c>
      <c r="O936" s="31">
        <f>IF(M936=1,oneday(G935,G936,K936,L936,Summary!$E$13/2,Data!N935,Data!O935,Summary!$E$15,Summary!$E$14,Summary!$E$16,2),0)</f>
        <v>0</v>
      </c>
      <c r="P936" s="31">
        <f t="shared" si="44"/>
        <v>0</v>
      </c>
      <c r="Q936" s="31">
        <f>IF(M936=1,oneday(G935,G936,K936,L936,Summary!$E$13/2,Data!N935,Data!O935,Summary!$E$15,Summary!$E$14,Summary!$E$16,3),0)</f>
        <v>0</v>
      </c>
    </row>
    <row r="937" spans="1:17" x14ac:dyDescent="0.25">
      <c r="A937" s="32">
        <f>VLOOKUP(B937,'Expiration Dates'!$C$40:$J$272,8)</f>
        <v>31733</v>
      </c>
      <c r="B937" s="1">
        <v>31737</v>
      </c>
      <c r="C937">
        <f t="shared" si="43"/>
        <v>937</v>
      </c>
      <c r="D937" s="27">
        <v>15.25</v>
      </c>
      <c r="E937" s="28">
        <v>15.399999618530273</v>
      </c>
      <c r="F937" s="28">
        <v>15.199999809265137</v>
      </c>
      <c r="G937" s="24">
        <v>15.380000114440918</v>
      </c>
      <c r="H937" s="13">
        <v>15.359999656677246</v>
      </c>
      <c r="I937" s="14">
        <v>15.489999771118164</v>
      </c>
      <c r="J937" s="14">
        <v>15.289999961853027</v>
      </c>
      <c r="K937" s="24">
        <v>15.449999809265137</v>
      </c>
      <c r="L937">
        <f t="shared" si="45"/>
        <v>0</v>
      </c>
      <c r="M937">
        <f>IF(AND(B937&gt;Summary!$E$17,B937&lt;Summary!$E$18),1,0)</f>
        <v>0</v>
      </c>
      <c r="N937">
        <f>IF(M937=1,oneday(G936,G937,K937,L937,Summary!$E$13/2,Data!N936,Data!O936,Summary!$E$15,Summary!$E$14,Summary!$E$16,1),0)</f>
        <v>0</v>
      </c>
      <c r="O937" s="31">
        <f>IF(M937=1,oneday(G936,G937,K937,L937,Summary!$E$13/2,Data!N936,Data!O936,Summary!$E$15,Summary!$E$14,Summary!$E$16,2),0)</f>
        <v>0</v>
      </c>
      <c r="P937" s="31">
        <f t="shared" si="44"/>
        <v>0</v>
      </c>
      <c r="Q937" s="31">
        <f>IF(M937=1,oneday(G936,G937,K937,L937,Summary!$E$13/2,Data!N936,Data!O936,Summary!$E$15,Summary!$E$14,Summary!$E$16,3),0)</f>
        <v>0</v>
      </c>
    </row>
    <row r="938" spans="1:17" x14ac:dyDescent="0.25">
      <c r="A938" s="32">
        <f>VLOOKUP(B938,'Expiration Dates'!$C$40:$J$272,8)</f>
        <v>31733</v>
      </c>
      <c r="B938" s="1">
        <v>31740</v>
      </c>
      <c r="C938">
        <f t="shared" si="43"/>
        <v>938</v>
      </c>
      <c r="D938" s="27">
        <v>15.439999580383301</v>
      </c>
      <c r="E938" s="28">
        <v>15.439999580383301</v>
      </c>
      <c r="F938" s="28">
        <v>14.880000114440918</v>
      </c>
      <c r="G938" s="24">
        <v>14.989999771118164</v>
      </c>
      <c r="H938" s="13">
        <v>15.449999809265137</v>
      </c>
      <c r="I938" s="14">
        <v>15.449999809265137</v>
      </c>
      <c r="J938" s="14">
        <v>15</v>
      </c>
      <c r="K938" s="24">
        <v>15.090000152587891</v>
      </c>
      <c r="L938">
        <f t="shared" si="45"/>
        <v>0</v>
      </c>
      <c r="M938">
        <f>IF(AND(B938&gt;Summary!$E$17,B938&lt;Summary!$E$18),1,0)</f>
        <v>0</v>
      </c>
      <c r="N938">
        <f>IF(M938=1,oneday(G937,G938,K938,L938,Summary!$E$13/2,Data!N937,Data!O937,Summary!$E$15,Summary!$E$14,Summary!$E$16,1),0)</f>
        <v>0</v>
      </c>
      <c r="O938" s="31">
        <f>IF(M938=1,oneday(G937,G938,K938,L938,Summary!$E$13/2,Data!N937,Data!O937,Summary!$E$15,Summary!$E$14,Summary!$E$16,2),0)</f>
        <v>0</v>
      </c>
      <c r="P938" s="31">
        <f t="shared" si="44"/>
        <v>0</v>
      </c>
      <c r="Q938" s="31">
        <f>IF(M938=1,oneday(G937,G938,K938,L938,Summary!$E$13/2,Data!N937,Data!O937,Summary!$E$15,Summary!$E$14,Summary!$E$16,3),0)</f>
        <v>0</v>
      </c>
    </row>
    <row r="939" spans="1:17" x14ac:dyDescent="0.25">
      <c r="A939" s="32">
        <f>VLOOKUP(B939,'Expiration Dates'!$C$40:$J$272,8)</f>
        <v>31733</v>
      </c>
      <c r="B939" s="1">
        <v>31741</v>
      </c>
      <c r="C939">
        <f t="shared" si="43"/>
        <v>939</v>
      </c>
      <c r="D939" s="27">
        <v>14.779999732971191</v>
      </c>
      <c r="E939" s="28">
        <v>15.050000190734863</v>
      </c>
      <c r="F939" s="28">
        <v>14.720000267028809</v>
      </c>
      <c r="G939" s="24">
        <v>14.949999809265137</v>
      </c>
      <c r="H939" s="13">
        <v>14.899999618530273</v>
      </c>
      <c r="I939" s="14">
        <v>15.149999618530273</v>
      </c>
      <c r="J939" s="14">
        <v>14.850000381469727</v>
      </c>
      <c r="K939" s="24">
        <v>15.039999961853027</v>
      </c>
      <c r="L939">
        <f t="shared" si="45"/>
        <v>0</v>
      </c>
      <c r="M939">
        <f>IF(AND(B939&gt;Summary!$E$17,B939&lt;Summary!$E$18),1,0)</f>
        <v>0</v>
      </c>
      <c r="N939">
        <f>IF(M939=1,oneday(G938,G939,K939,L939,Summary!$E$13/2,Data!N938,Data!O938,Summary!$E$15,Summary!$E$14,Summary!$E$16,1),0)</f>
        <v>0</v>
      </c>
      <c r="O939" s="31">
        <f>IF(M939=1,oneday(G938,G939,K939,L939,Summary!$E$13/2,Data!N938,Data!O938,Summary!$E$15,Summary!$E$14,Summary!$E$16,2),0)</f>
        <v>0</v>
      </c>
      <c r="P939" s="31">
        <f t="shared" si="44"/>
        <v>0</v>
      </c>
      <c r="Q939" s="31">
        <f>IF(M939=1,oneday(G938,G939,K939,L939,Summary!$E$13/2,Data!N938,Data!O938,Summary!$E$15,Summary!$E$14,Summary!$E$16,3),0)</f>
        <v>0</v>
      </c>
    </row>
    <row r="940" spans="1:17" x14ac:dyDescent="0.25">
      <c r="A940" s="32">
        <f>VLOOKUP(B940,'Expiration Dates'!$C$40:$J$272,8)</f>
        <v>31733</v>
      </c>
      <c r="B940" s="1">
        <v>31742</v>
      </c>
      <c r="C940">
        <f t="shared" si="43"/>
        <v>940</v>
      </c>
      <c r="D940" s="27">
        <v>15.149999618530273</v>
      </c>
      <c r="E940" s="28">
        <v>15.239999771118164</v>
      </c>
      <c r="F940" s="28">
        <v>14.949999809265137</v>
      </c>
      <c r="G940" s="24">
        <v>15</v>
      </c>
      <c r="H940" s="13">
        <v>15.25</v>
      </c>
      <c r="I940" s="14">
        <v>15.329999923706055</v>
      </c>
      <c r="J940" s="14">
        <v>15.050000190734863</v>
      </c>
      <c r="K940" s="24">
        <v>15.119999885559082</v>
      </c>
      <c r="L940">
        <f t="shared" si="45"/>
        <v>0</v>
      </c>
      <c r="M940">
        <f>IF(AND(B940&gt;Summary!$E$17,B940&lt;Summary!$E$18),1,0)</f>
        <v>0</v>
      </c>
      <c r="N940">
        <f>IF(M940=1,oneday(G939,G940,K940,L940,Summary!$E$13/2,Data!N939,Data!O939,Summary!$E$15,Summary!$E$14,Summary!$E$16,1),0)</f>
        <v>0</v>
      </c>
      <c r="O940" s="31">
        <f>IF(M940=1,oneday(G939,G940,K940,L940,Summary!$E$13/2,Data!N939,Data!O939,Summary!$E$15,Summary!$E$14,Summary!$E$16,2),0)</f>
        <v>0</v>
      </c>
      <c r="P940" s="31">
        <f t="shared" si="44"/>
        <v>0</v>
      </c>
      <c r="Q940" s="31">
        <f>IF(M940=1,oneday(G939,G940,K940,L940,Summary!$E$13/2,Data!N939,Data!O939,Summary!$E$15,Summary!$E$14,Summary!$E$16,3),0)</f>
        <v>0</v>
      </c>
    </row>
    <row r="941" spans="1:17" x14ac:dyDescent="0.25">
      <c r="A941" s="32">
        <f>VLOOKUP(B941,'Expiration Dates'!$C$40:$J$272,8)</f>
        <v>31765</v>
      </c>
      <c r="B941" s="1">
        <v>31747</v>
      </c>
      <c r="C941">
        <f t="shared" si="43"/>
        <v>941</v>
      </c>
      <c r="D941" s="27">
        <v>15.109999656677246</v>
      </c>
      <c r="E941" s="28">
        <v>15.329999923706055</v>
      </c>
      <c r="F941" s="28">
        <v>15.109999656677246</v>
      </c>
      <c r="G941" s="24">
        <v>15.310000419616699</v>
      </c>
      <c r="H941" s="13">
        <v>15.229999542236328</v>
      </c>
      <c r="I941" s="14">
        <v>15.5</v>
      </c>
      <c r="J941" s="14">
        <v>15.220000267028809</v>
      </c>
      <c r="K941" s="24">
        <v>15.460000038146973</v>
      </c>
      <c r="L941">
        <f t="shared" si="45"/>
        <v>0</v>
      </c>
      <c r="M941">
        <f>IF(AND(B941&gt;Summary!$E$17,B941&lt;Summary!$E$18),1,0)</f>
        <v>0</v>
      </c>
      <c r="N941">
        <f>IF(M941=1,oneday(G940,G941,K941,L941,Summary!$E$13/2,Data!N940,Data!O940,Summary!$E$15,Summary!$E$14,Summary!$E$16,1),0)</f>
        <v>0</v>
      </c>
      <c r="O941" s="31">
        <f>IF(M941=1,oneday(G940,G941,K941,L941,Summary!$E$13/2,Data!N940,Data!O940,Summary!$E$15,Summary!$E$14,Summary!$E$16,2),0)</f>
        <v>0</v>
      </c>
      <c r="P941" s="31">
        <f t="shared" si="44"/>
        <v>0</v>
      </c>
      <c r="Q941" s="31">
        <f>IF(M941=1,oneday(G940,G941,K941,L941,Summary!$E$13/2,Data!N940,Data!O940,Summary!$E$15,Summary!$E$14,Summary!$E$16,3),0)</f>
        <v>0</v>
      </c>
    </row>
    <row r="942" spans="1:17" x14ac:dyDescent="0.25">
      <c r="A942" s="32">
        <f>VLOOKUP(B942,'Expiration Dates'!$C$40:$J$272,8)</f>
        <v>31765</v>
      </c>
      <c r="B942" s="1">
        <v>31748</v>
      </c>
      <c r="C942">
        <f t="shared" si="43"/>
        <v>942</v>
      </c>
      <c r="D942" s="27">
        <v>15.350000381469727</v>
      </c>
      <c r="E942" s="28">
        <v>15.380000114440918</v>
      </c>
      <c r="F942" s="28">
        <v>15.170000076293945</v>
      </c>
      <c r="G942" s="24">
        <v>15.189999580383301</v>
      </c>
      <c r="H942" s="13">
        <v>15.470000267028809</v>
      </c>
      <c r="I942" s="14">
        <v>15.539999961853027</v>
      </c>
      <c r="J942" s="14">
        <v>15.279999732971191</v>
      </c>
      <c r="K942" s="24">
        <v>15.319999694824219</v>
      </c>
      <c r="L942">
        <f t="shared" si="45"/>
        <v>0</v>
      </c>
      <c r="M942">
        <f>IF(AND(B942&gt;Summary!$E$17,B942&lt;Summary!$E$18),1,0)</f>
        <v>0</v>
      </c>
      <c r="N942">
        <f>IF(M942=1,oneday(G941,G942,K942,L942,Summary!$E$13/2,Data!N941,Data!O941,Summary!$E$15,Summary!$E$14,Summary!$E$16,1),0)</f>
        <v>0</v>
      </c>
      <c r="O942" s="31">
        <f>IF(M942=1,oneday(G941,G942,K942,L942,Summary!$E$13/2,Data!N941,Data!O941,Summary!$E$15,Summary!$E$14,Summary!$E$16,2),0)</f>
        <v>0</v>
      </c>
      <c r="P942" s="31">
        <f t="shared" si="44"/>
        <v>0</v>
      </c>
      <c r="Q942" s="31">
        <f>IF(M942=1,oneday(G941,G942,K942,L942,Summary!$E$13/2,Data!N941,Data!O941,Summary!$E$15,Summary!$E$14,Summary!$E$16,3),0)</f>
        <v>0</v>
      </c>
    </row>
    <row r="943" spans="1:17" x14ac:dyDescent="0.25">
      <c r="A943" s="32">
        <f>VLOOKUP(B943,'Expiration Dates'!$C$40:$J$272,8)</f>
        <v>31765</v>
      </c>
      <c r="B943" s="1">
        <v>31749</v>
      </c>
      <c r="C943">
        <f t="shared" si="43"/>
        <v>943</v>
      </c>
      <c r="D943" s="27">
        <v>15.239999771118164</v>
      </c>
      <c r="E943" s="28">
        <v>15.279999732971191</v>
      </c>
      <c r="F943" s="28">
        <v>15.079999923706055</v>
      </c>
      <c r="G943" s="24">
        <v>15.119999885559082</v>
      </c>
      <c r="H943" s="13">
        <v>15.390000343322754</v>
      </c>
      <c r="I943" s="14">
        <v>15.420000076293945</v>
      </c>
      <c r="J943" s="14">
        <v>15.199999809265137</v>
      </c>
      <c r="K943" s="24">
        <v>15.229999542236328</v>
      </c>
      <c r="L943">
        <f t="shared" si="45"/>
        <v>0</v>
      </c>
      <c r="M943">
        <f>IF(AND(B943&gt;Summary!$E$17,B943&lt;Summary!$E$18),1,0)</f>
        <v>0</v>
      </c>
      <c r="N943">
        <f>IF(M943=1,oneday(G942,G943,K943,L943,Summary!$E$13/2,Data!N942,Data!O942,Summary!$E$15,Summary!$E$14,Summary!$E$16,1),0)</f>
        <v>0</v>
      </c>
      <c r="O943" s="31">
        <f>IF(M943=1,oneday(G942,G943,K943,L943,Summary!$E$13/2,Data!N942,Data!O942,Summary!$E$15,Summary!$E$14,Summary!$E$16,2),0)</f>
        <v>0</v>
      </c>
      <c r="P943" s="31">
        <f t="shared" si="44"/>
        <v>0</v>
      </c>
      <c r="Q943" s="31">
        <f>IF(M943=1,oneday(G942,G943,K943,L943,Summary!$E$13/2,Data!N942,Data!O942,Summary!$E$15,Summary!$E$14,Summary!$E$16,3),0)</f>
        <v>0</v>
      </c>
    </row>
    <row r="944" spans="1:17" x14ac:dyDescent="0.25">
      <c r="A944" s="32">
        <f>VLOOKUP(B944,'Expiration Dates'!$C$40:$J$272,8)</f>
        <v>31765</v>
      </c>
      <c r="B944" s="1">
        <v>31750</v>
      </c>
      <c r="C944">
        <f t="shared" si="43"/>
        <v>944</v>
      </c>
      <c r="D944" s="27">
        <v>15.069999694824219</v>
      </c>
      <c r="E944" s="28">
        <v>15.220000267028809</v>
      </c>
      <c r="F944" s="28">
        <v>14.960000038146973</v>
      </c>
      <c r="G944" s="24">
        <v>15.199999809265137</v>
      </c>
      <c r="H944" s="13">
        <v>15.170000076293945</v>
      </c>
      <c r="I944" s="14">
        <v>15.329999923706055</v>
      </c>
      <c r="J944" s="14">
        <v>15.090000152587891</v>
      </c>
      <c r="K944" s="24">
        <v>15.310000419616699</v>
      </c>
      <c r="L944">
        <f t="shared" si="45"/>
        <v>0</v>
      </c>
      <c r="M944">
        <f>IF(AND(B944&gt;Summary!$E$17,B944&lt;Summary!$E$18),1,0)</f>
        <v>0</v>
      </c>
      <c r="N944">
        <f>IF(M944=1,oneday(G943,G944,K944,L944,Summary!$E$13/2,Data!N943,Data!O943,Summary!$E$15,Summary!$E$14,Summary!$E$16,1),0)</f>
        <v>0</v>
      </c>
      <c r="O944" s="31">
        <f>IF(M944=1,oneday(G943,G944,K944,L944,Summary!$E$13/2,Data!N943,Data!O943,Summary!$E$15,Summary!$E$14,Summary!$E$16,2),0)</f>
        <v>0</v>
      </c>
      <c r="P944" s="31">
        <f t="shared" si="44"/>
        <v>0</v>
      </c>
      <c r="Q944" s="31">
        <f>IF(M944=1,oneday(G943,G944,K944,L944,Summary!$E$13/2,Data!N943,Data!O943,Summary!$E$15,Summary!$E$14,Summary!$E$16,3),0)</f>
        <v>0</v>
      </c>
    </row>
    <row r="945" spans="1:17" x14ac:dyDescent="0.25">
      <c r="A945" s="32">
        <f>VLOOKUP(B945,'Expiration Dates'!$C$40:$J$272,8)</f>
        <v>31765</v>
      </c>
      <c r="B945" s="1">
        <v>31751</v>
      </c>
      <c r="C945">
        <f t="shared" si="43"/>
        <v>945</v>
      </c>
      <c r="D945" s="27">
        <v>15.220000267028809</v>
      </c>
      <c r="E945" s="28">
        <v>15.239999771118164</v>
      </c>
      <c r="F945" s="28">
        <v>15.100000381469727</v>
      </c>
      <c r="G945" s="24">
        <v>15.130000114440918</v>
      </c>
      <c r="H945" s="13">
        <v>15.310000419616699</v>
      </c>
      <c r="I945" s="14">
        <v>15.369999885559082</v>
      </c>
      <c r="J945" s="14">
        <v>15.180000305175781</v>
      </c>
      <c r="K945" s="24">
        <v>15.260000228881836</v>
      </c>
      <c r="L945">
        <f t="shared" si="45"/>
        <v>0</v>
      </c>
      <c r="M945">
        <f>IF(AND(B945&gt;Summary!$E$17,B945&lt;Summary!$E$18),1,0)</f>
        <v>0</v>
      </c>
      <c r="N945">
        <f>IF(M945=1,oneday(G944,G945,K945,L945,Summary!$E$13/2,Data!N944,Data!O944,Summary!$E$15,Summary!$E$14,Summary!$E$16,1),0)</f>
        <v>0</v>
      </c>
      <c r="O945" s="31">
        <f>IF(M945=1,oneday(G944,G945,K945,L945,Summary!$E$13/2,Data!N944,Data!O944,Summary!$E$15,Summary!$E$14,Summary!$E$16,2),0)</f>
        <v>0</v>
      </c>
      <c r="P945" s="31">
        <f t="shared" si="44"/>
        <v>0</v>
      </c>
      <c r="Q945" s="31">
        <f>IF(M945=1,oneday(G944,G945,K945,L945,Summary!$E$13/2,Data!N944,Data!O944,Summary!$E$15,Summary!$E$14,Summary!$E$16,3),0)</f>
        <v>0</v>
      </c>
    </row>
    <row r="946" spans="1:17" x14ac:dyDescent="0.25">
      <c r="A946" s="32">
        <f>VLOOKUP(B946,'Expiration Dates'!$C$40:$J$272,8)</f>
        <v>31765</v>
      </c>
      <c r="B946" s="1">
        <v>31754</v>
      </c>
      <c r="C946">
        <f t="shared" si="43"/>
        <v>946</v>
      </c>
      <c r="D946" s="27">
        <v>15.100000381469727</v>
      </c>
      <c r="E946" s="28">
        <v>15.149999618530273</v>
      </c>
      <c r="F946" s="28">
        <v>15</v>
      </c>
      <c r="G946" s="24">
        <v>15.029999732971191</v>
      </c>
      <c r="H946" s="13">
        <v>15.229999542236328</v>
      </c>
      <c r="I946" s="14">
        <v>15.300000190734863</v>
      </c>
      <c r="J946" s="14">
        <v>15.100000381469727</v>
      </c>
      <c r="K946" s="24">
        <v>15.130000114440918</v>
      </c>
      <c r="L946">
        <f t="shared" si="45"/>
        <v>0</v>
      </c>
      <c r="M946">
        <f>IF(AND(B946&gt;Summary!$E$17,B946&lt;Summary!$E$18),1,0)</f>
        <v>0</v>
      </c>
      <c r="N946">
        <f>IF(M946=1,oneday(G945,G946,K946,L946,Summary!$E$13/2,Data!N945,Data!O945,Summary!$E$15,Summary!$E$14,Summary!$E$16,1),0)</f>
        <v>0</v>
      </c>
      <c r="O946" s="31">
        <f>IF(M946=1,oneday(G945,G946,K946,L946,Summary!$E$13/2,Data!N945,Data!O945,Summary!$E$15,Summary!$E$14,Summary!$E$16,2),0)</f>
        <v>0</v>
      </c>
      <c r="P946" s="31">
        <f t="shared" si="44"/>
        <v>0</v>
      </c>
      <c r="Q946" s="31">
        <f>IF(M946=1,oneday(G945,G946,K946,L946,Summary!$E$13/2,Data!N945,Data!O945,Summary!$E$15,Summary!$E$14,Summary!$E$16,3),0)</f>
        <v>0</v>
      </c>
    </row>
    <row r="947" spans="1:17" x14ac:dyDescent="0.25">
      <c r="A947" s="32">
        <f>VLOOKUP(B947,'Expiration Dates'!$C$40:$J$272,8)</f>
        <v>31765</v>
      </c>
      <c r="B947" s="1">
        <v>31755</v>
      </c>
      <c r="C947">
        <f t="shared" si="43"/>
        <v>947</v>
      </c>
      <c r="D947" s="27">
        <v>14.899999618530273</v>
      </c>
      <c r="E947" s="28">
        <v>15.029999732971191</v>
      </c>
      <c r="F947" s="28">
        <v>14.880000114440918</v>
      </c>
      <c r="G947" s="24">
        <v>15</v>
      </c>
      <c r="H947" s="13">
        <v>15.010000228881836</v>
      </c>
      <c r="I947" s="14">
        <v>15.140000343322754</v>
      </c>
      <c r="J947" s="14">
        <v>14.979999542236328</v>
      </c>
      <c r="K947" s="24">
        <v>15.100000381469727</v>
      </c>
      <c r="L947">
        <f t="shared" si="45"/>
        <v>0</v>
      </c>
      <c r="M947">
        <f>IF(AND(B947&gt;Summary!$E$17,B947&lt;Summary!$E$18),1,0)</f>
        <v>0</v>
      </c>
      <c r="N947">
        <f>IF(M947=1,oneday(G946,G947,K947,L947,Summary!$E$13/2,Data!N946,Data!O946,Summary!$E$15,Summary!$E$14,Summary!$E$16,1),0)</f>
        <v>0</v>
      </c>
      <c r="O947" s="31">
        <f>IF(M947=1,oneday(G946,G947,K947,L947,Summary!$E$13/2,Data!N946,Data!O946,Summary!$E$15,Summary!$E$14,Summary!$E$16,2),0)</f>
        <v>0</v>
      </c>
      <c r="P947" s="31">
        <f t="shared" si="44"/>
        <v>0</v>
      </c>
      <c r="Q947" s="31">
        <f>IF(M947=1,oneday(G946,G947,K947,L947,Summary!$E$13/2,Data!N946,Data!O946,Summary!$E$15,Summary!$E$14,Summary!$E$16,3),0)</f>
        <v>0</v>
      </c>
    </row>
    <row r="948" spans="1:17" x14ac:dyDescent="0.25">
      <c r="A948" s="32">
        <f>VLOOKUP(B948,'Expiration Dates'!$C$40:$J$272,8)</f>
        <v>31765</v>
      </c>
      <c r="B948" s="1">
        <v>31756</v>
      </c>
      <c r="C948">
        <f t="shared" si="43"/>
        <v>948</v>
      </c>
      <c r="D948" s="27">
        <v>14.960000038146973</v>
      </c>
      <c r="E948" s="28">
        <v>15.180000305175781</v>
      </c>
      <c r="F948" s="28">
        <v>14.920000076293945</v>
      </c>
      <c r="G948" s="24">
        <v>15.130000114440918</v>
      </c>
      <c r="H948" s="13">
        <v>15.029999732971191</v>
      </c>
      <c r="I948" s="14">
        <v>15.340000152587891</v>
      </c>
      <c r="J948" s="14">
        <v>15.020000457763672</v>
      </c>
      <c r="K948" s="24">
        <v>15.239999771118164</v>
      </c>
      <c r="L948">
        <f t="shared" si="45"/>
        <v>0</v>
      </c>
      <c r="M948">
        <f>IF(AND(B948&gt;Summary!$E$17,B948&lt;Summary!$E$18),1,0)</f>
        <v>0</v>
      </c>
      <c r="N948">
        <f>IF(M948=1,oneday(G947,G948,K948,L948,Summary!$E$13/2,Data!N947,Data!O947,Summary!$E$15,Summary!$E$14,Summary!$E$16,1),0)</f>
        <v>0</v>
      </c>
      <c r="O948" s="31">
        <f>IF(M948=1,oneday(G947,G948,K948,L948,Summary!$E$13/2,Data!N947,Data!O947,Summary!$E$15,Summary!$E$14,Summary!$E$16,2),0)</f>
        <v>0</v>
      </c>
      <c r="P948" s="31">
        <f t="shared" si="44"/>
        <v>0</v>
      </c>
      <c r="Q948" s="31">
        <f>IF(M948=1,oneday(G947,G948,K948,L948,Summary!$E$13/2,Data!N947,Data!O947,Summary!$E$15,Summary!$E$14,Summary!$E$16,3),0)</f>
        <v>0</v>
      </c>
    </row>
    <row r="949" spans="1:17" x14ac:dyDescent="0.25">
      <c r="A949" s="32">
        <f>VLOOKUP(B949,'Expiration Dates'!$C$40:$J$272,8)</f>
        <v>31765</v>
      </c>
      <c r="B949" s="1">
        <v>31757</v>
      </c>
      <c r="C949">
        <f t="shared" si="43"/>
        <v>949</v>
      </c>
      <c r="D949" s="27">
        <v>15.25</v>
      </c>
      <c r="E949" s="28">
        <v>15.609999656677246</v>
      </c>
      <c r="F949" s="28">
        <v>15.25</v>
      </c>
      <c r="G949" s="24">
        <v>15.5</v>
      </c>
      <c r="H949" s="13">
        <v>15.399999618530273</v>
      </c>
      <c r="I949" s="14">
        <v>15.789999961853027</v>
      </c>
      <c r="J949" s="14">
        <v>15.380000114440918</v>
      </c>
      <c r="K949" s="24">
        <v>15.680000305175781</v>
      </c>
      <c r="L949">
        <f t="shared" si="45"/>
        <v>0</v>
      </c>
      <c r="M949">
        <f>IF(AND(B949&gt;Summary!$E$17,B949&lt;Summary!$E$18),1,0)</f>
        <v>0</v>
      </c>
      <c r="N949">
        <f>IF(M949=1,oneday(G948,G949,K949,L949,Summary!$E$13/2,Data!N948,Data!O948,Summary!$E$15,Summary!$E$14,Summary!$E$16,1),0)</f>
        <v>0</v>
      </c>
      <c r="O949" s="31">
        <f>IF(M949=1,oneday(G948,G949,K949,L949,Summary!$E$13/2,Data!N948,Data!O948,Summary!$E$15,Summary!$E$14,Summary!$E$16,2),0)</f>
        <v>0</v>
      </c>
      <c r="P949" s="31">
        <f t="shared" si="44"/>
        <v>0</v>
      </c>
      <c r="Q949" s="31">
        <f>IF(M949=1,oneday(G948,G949,K949,L949,Summary!$E$13/2,Data!N948,Data!O948,Summary!$E$15,Summary!$E$14,Summary!$E$16,3),0)</f>
        <v>0</v>
      </c>
    </row>
    <row r="950" spans="1:17" x14ac:dyDescent="0.25">
      <c r="A950" s="32">
        <f>VLOOKUP(B950,'Expiration Dates'!$C$40:$J$272,8)</f>
        <v>31765</v>
      </c>
      <c r="B950" s="1">
        <v>31758</v>
      </c>
      <c r="C950">
        <f t="shared" si="43"/>
        <v>950</v>
      </c>
      <c r="D950" s="27">
        <v>16.049999237060547</v>
      </c>
      <c r="E950" s="28">
        <v>16.25</v>
      </c>
      <c r="F950" s="28">
        <v>15.5</v>
      </c>
      <c r="G950" s="24">
        <v>16.100000381469727</v>
      </c>
      <c r="H950" s="13">
        <v>16.200000762939453</v>
      </c>
      <c r="I950" s="14">
        <v>16.450000762939453</v>
      </c>
      <c r="J950" s="14">
        <v>15.800000190734863</v>
      </c>
      <c r="K950" s="24">
        <v>16.290000915527344</v>
      </c>
      <c r="L950">
        <f t="shared" si="45"/>
        <v>0</v>
      </c>
      <c r="M950">
        <f>IF(AND(B950&gt;Summary!$E$17,B950&lt;Summary!$E$18),1,0)</f>
        <v>0</v>
      </c>
      <c r="N950">
        <f>IF(M950=1,oneday(G949,G950,K950,L950,Summary!$E$13/2,Data!N949,Data!O949,Summary!$E$15,Summary!$E$14,Summary!$E$16,1),0)</f>
        <v>0</v>
      </c>
      <c r="O950" s="31">
        <f>IF(M950=1,oneday(G949,G950,K950,L950,Summary!$E$13/2,Data!N949,Data!O949,Summary!$E$15,Summary!$E$14,Summary!$E$16,2),0)</f>
        <v>0</v>
      </c>
      <c r="P950" s="31">
        <f t="shared" si="44"/>
        <v>0</v>
      </c>
      <c r="Q950" s="31">
        <f>IF(M950=1,oneday(G949,G950,K950,L950,Summary!$E$13/2,Data!N949,Data!O949,Summary!$E$15,Summary!$E$14,Summary!$E$16,3),0)</f>
        <v>0</v>
      </c>
    </row>
    <row r="951" spans="1:17" x14ac:dyDescent="0.25">
      <c r="A951" s="32">
        <f>VLOOKUP(B951,'Expiration Dates'!$C$40:$J$272,8)</f>
        <v>31765</v>
      </c>
      <c r="B951" s="1">
        <v>31761</v>
      </c>
      <c r="C951">
        <f t="shared" si="43"/>
        <v>951</v>
      </c>
      <c r="D951" s="27">
        <v>16.200000762939453</v>
      </c>
      <c r="E951" s="28">
        <v>16.600000381469727</v>
      </c>
      <c r="F951" s="28">
        <v>16.200000762939453</v>
      </c>
      <c r="G951" s="24">
        <v>16.360000610351563</v>
      </c>
      <c r="H951" s="13">
        <v>16.399999618530273</v>
      </c>
      <c r="I951" s="14">
        <v>16.850000381469727</v>
      </c>
      <c r="J951" s="14">
        <v>16.399999618530273</v>
      </c>
      <c r="K951" s="24">
        <v>16.579999923706055</v>
      </c>
      <c r="L951">
        <f t="shared" si="45"/>
        <v>0</v>
      </c>
      <c r="M951">
        <f>IF(AND(B951&gt;Summary!$E$17,B951&lt;Summary!$E$18),1,0)</f>
        <v>0</v>
      </c>
      <c r="N951">
        <f>IF(M951=1,oneday(G950,G951,K951,L951,Summary!$E$13/2,Data!N950,Data!O950,Summary!$E$15,Summary!$E$14,Summary!$E$16,1),0)</f>
        <v>0</v>
      </c>
      <c r="O951" s="31">
        <f>IF(M951=1,oneday(G950,G951,K951,L951,Summary!$E$13/2,Data!N950,Data!O950,Summary!$E$15,Summary!$E$14,Summary!$E$16,2),0)</f>
        <v>0</v>
      </c>
      <c r="P951" s="31">
        <f t="shared" si="44"/>
        <v>0</v>
      </c>
      <c r="Q951" s="31">
        <f>IF(M951=1,oneday(G950,G951,K951,L951,Summary!$E$13/2,Data!N950,Data!O950,Summary!$E$15,Summary!$E$14,Summary!$E$16,3),0)</f>
        <v>0</v>
      </c>
    </row>
    <row r="952" spans="1:17" x14ac:dyDescent="0.25">
      <c r="A952" s="32">
        <f>VLOOKUP(B952,'Expiration Dates'!$C$40:$J$272,8)</f>
        <v>31765</v>
      </c>
      <c r="B952" s="1">
        <v>31762</v>
      </c>
      <c r="C952">
        <f t="shared" si="43"/>
        <v>952</v>
      </c>
      <c r="D952" s="27">
        <v>16.100000381469727</v>
      </c>
      <c r="E952" s="28">
        <v>16.350000381469727</v>
      </c>
      <c r="F952" s="28">
        <v>16</v>
      </c>
      <c r="G952" s="24">
        <v>16.100000381469727</v>
      </c>
      <c r="H952" s="13">
        <v>16.379999160766602</v>
      </c>
      <c r="I952" s="14">
        <v>16.629999160766602</v>
      </c>
      <c r="J952" s="14">
        <v>16.159999847412109</v>
      </c>
      <c r="K952" s="24">
        <v>16.389999389648438</v>
      </c>
      <c r="L952">
        <f t="shared" si="45"/>
        <v>0</v>
      </c>
      <c r="M952">
        <f>IF(AND(B952&gt;Summary!$E$17,B952&lt;Summary!$E$18),1,0)</f>
        <v>0</v>
      </c>
      <c r="N952">
        <f>IF(M952=1,oneday(G951,G952,K952,L952,Summary!$E$13/2,Data!N951,Data!O951,Summary!$E$15,Summary!$E$14,Summary!$E$16,1),0)</f>
        <v>0</v>
      </c>
      <c r="O952" s="31">
        <f>IF(M952=1,oneday(G951,G952,K952,L952,Summary!$E$13/2,Data!N951,Data!O951,Summary!$E$15,Summary!$E$14,Summary!$E$16,2),0)</f>
        <v>0</v>
      </c>
      <c r="P952" s="31">
        <f t="shared" si="44"/>
        <v>0</v>
      </c>
      <c r="Q952" s="31">
        <f>IF(M952=1,oneday(G951,G952,K952,L952,Summary!$E$13/2,Data!N951,Data!O951,Summary!$E$15,Summary!$E$14,Summary!$E$16,3),0)</f>
        <v>0</v>
      </c>
    </row>
    <row r="953" spans="1:17" x14ac:dyDescent="0.25">
      <c r="A953" s="32">
        <f>VLOOKUP(B953,'Expiration Dates'!$C$40:$J$272,8)</f>
        <v>31765</v>
      </c>
      <c r="B953" s="1">
        <v>31763</v>
      </c>
      <c r="C953">
        <f t="shared" si="43"/>
        <v>953</v>
      </c>
      <c r="D953" s="27">
        <v>15.949999809265137</v>
      </c>
      <c r="E953" s="28">
        <v>16</v>
      </c>
      <c r="F953" s="28">
        <v>15.800000190734863</v>
      </c>
      <c r="G953" s="24">
        <v>15.859999656677246</v>
      </c>
      <c r="H953" s="13">
        <v>16.25</v>
      </c>
      <c r="I953" s="14">
        <v>16.309999465942383</v>
      </c>
      <c r="J953" s="14">
        <v>16.020000457763672</v>
      </c>
      <c r="K953" s="24">
        <v>16.110000610351563</v>
      </c>
      <c r="L953">
        <f t="shared" si="45"/>
        <v>0</v>
      </c>
      <c r="M953">
        <f>IF(AND(B953&gt;Summary!$E$17,B953&lt;Summary!$E$18),1,0)</f>
        <v>0</v>
      </c>
      <c r="N953">
        <f>IF(M953=1,oneday(G952,G953,K953,L953,Summary!$E$13/2,Data!N952,Data!O952,Summary!$E$15,Summary!$E$14,Summary!$E$16,1),0)</f>
        <v>0</v>
      </c>
      <c r="O953" s="31">
        <f>IF(M953=1,oneday(G952,G953,K953,L953,Summary!$E$13/2,Data!N952,Data!O952,Summary!$E$15,Summary!$E$14,Summary!$E$16,2),0)</f>
        <v>0</v>
      </c>
      <c r="P953" s="31">
        <f t="shared" si="44"/>
        <v>0</v>
      </c>
      <c r="Q953" s="31">
        <f>IF(M953=1,oneday(G952,G953,K953,L953,Summary!$E$13/2,Data!N952,Data!O952,Summary!$E$15,Summary!$E$14,Summary!$E$16,3),0)</f>
        <v>0</v>
      </c>
    </row>
    <row r="954" spans="1:17" x14ac:dyDescent="0.25">
      <c r="A954" s="32">
        <f>VLOOKUP(B954,'Expiration Dates'!$C$40:$J$272,8)</f>
        <v>31765</v>
      </c>
      <c r="B954" s="1">
        <v>31764</v>
      </c>
      <c r="C954">
        <f t="shared" si="43"/>
        <v>954</v>
      </c>
      <c r="D954" s="27">
        <v>15.449999809265137</v>
      </c>
      <c r="E954" s="28">
        <v>16.5</v>
      </c>
      <c r="F954" s="28">
        <v>15.350000381469727</v>
      </c>
      <c r="G954" s="24">
        <v>16.059999465942383</v>
      </c>
      <c r="H954" s="13">
        <v>15.850000381469727</v>
      </c>
      <c r="I954" s="14">
        <v>16.700000762939453</v>
      </c>
      <c r="J954" s="14">
        <v>15.600000381469727</v>
      </c>
      <c r="K954" s="24">
        <v>16.379999160766602</v>
      </c>
      <c r="L954">
        <f t="shared" si="45"/>
        <v>0</v>
      </c>
      <c r="M954">
        <f>IF(AND(B954&gt;Summary!$E$17,B954&lt;Summary!$E$18),1,0)</f>
        <v>0</v>
      </c>
      <c r="N954">
        <f>IF(M954=1,oneday(G953,G954,K954,L954,Summary!$E$13/2,Data!N953,Data!O953,Summary!$E$15,Summary!$E$14,Summary!$E$16,1),0)</f>
        <v>0</v>
      </c>
      <c r="O954" s="31">
        <f>IF(M954=1,oneday(G953,G954,K954,L954,Summary!$E$13/2,Data!N953,Data!O953,Summary!$E$15,Summary!$E$14,Summary!$E$16,2),0)</f>
        <v>0</v>
      </c>
      <c r="P954" s="31">
        <f t="shared" si="44"/>
        <v>0</v>
      </c>
      <c r="Q954" s="31">
        <f>IF(M954=1,oneday(G953,G954,K954,L954,Summary!$E$13/2,Data!N953,Data!O953,Summary!$E$15,Summary!$E$14,Summary!$E$16,3),0)</f>
        <v>0</v>
      </c>
    </row>
    <row r="955" spans="1:17" x14ac:dyDescent="0.25">
      <c r="A955" s="32">
        <f>VLOOKUP(B955,'Expiration Dates'!$C$40:$J$272,8)</f>
        <v>31765</v>
      </c>
      <c r="B955" s="1">
        <v>31765</v>
      </c>
      <c r="C955">
        <f t="shared" si="43"/>
        <v>955</v>
      </c>
      <c r="D955" s="27">
        <v>16.690000534057617</v>
      </c>
      <c r="E955" s="28">
        <v>16.690000534057617</v>
      </c>
      <c r="F955" s="28">
        <v>16</v>
      </c>
      <c r="G955" s="24">
        <v>16.209999084472656</v>
      </c>
      <c r="H955" s="13">
        <v>16.75</v>
      </c>
      <c r="I955" s="14">
        <v>16.989999771118164</v>
      </c>
      <c r="J955" s="14">
        <v>16.299999237060547</v>
      </c>
      <c r="K955" s="24">
        <v>16.389999389648438</v>
      </c>
      <c r="L955">
        <f t="shared" si="45"/>
        <v>1</v>
      </c>
      <c r="M955">
        <f>IF(AND(B955&gt;Summary!$E$17,B955&lt;Summary!$E$18),1,0)</f>
        <v>0</v>
      </c>
      <c r="N955">
        <f>IF(M955=1,oneday(G954,G955,K955,L955,Summary!$E$13/2,Data!N954,Data!O954,Summary!$E$15,Summary!$E$14,Summary!$E$16,1),0)</f>
        <v>0</v>
      </c>
      <c r="O955" s="31">
        <f>IF(M955=1,oneday(G954,G955,K955,L955,Summary!$E$13/2,Data!N954,Data!O954,Summary!$E$15,Summary!$E$14,Summary!$E$16,2),0)</f>
        <v>0</v>
      </c>
      <c r="P955" s="31">
        <f t="shared" si="44"/>
        <v>0</v>
      </c>
      <c r="Q955" s="31">
        <f>IF(M955=1,oneday(G954,G955,K955,L955,Summary!$E$13/2,Data!N954,Data!O954,Summary!$E$15,Summary!$E$14,Summary!$E$16,3),0)</f>
        <v>0</v>
      </c>
    </row>
    <row r="956" spans="1:17" x14ac:dyDescent="0.25">
      <c r="A956" s="32">
        <f>VLOOKUP(B956,'Expiration Dates'!$C$40:$J$272,8)</f>
        <v>31765</v>
      </c>
      <c r="B956" s="1">
        <v>31768</v>
      </c>
      <c r="C956">
        <f t="shared" si="43"/>
        <v>956</v>
      </c>
      <c r="D956" s="27">
        <v>17.299999237060547</v>
      </c>
      <c r="E956" s="28">
        <v>17.5</v>
      </c>
      <c r="F956" s="28">
        <v>17.100000381469727</v>
      </c>
      <c r="G956" s="24">
        <v>17.219999313354492</v>
      </c>
      <c r="H956" s="13">
        <v>17.5</v>
      </c>
      <c r="I956" s="14">
        <v>17.540000915527344</v>
      </c>
      <c r="J956" s="14">
        <v>17.229999542236328</v>
      </c>
      <c r="K956" s="24">
        <v>17.379999160766602</v>
      </c>
      <c r="L956">
        <f t="shared" si="45"/>
        <v>0</v>
      </c>
      <c r="M956">
        <f>IF(AND(B956&gt;Summary!$E$17,B956&lt;Summary!$E$18),1,0)</f>
        <v>0</v>
      </c>
      <c r="N956">
        <f>IF(M956=1,oneday(G955,G956,K956,L956,Summary!$E$13/2,Data!N955,Data!O955,Summary!$E$15,Summary!$E$14,Summary!$E$16,1),0)</f>
        <v>0</v>
      </c>
      <c r="O956" s="31">
        <f>IF(M956=1,oneday(G955,G956,K956,L956,Summary!$E$13/2,Data!N955,Data!O955,Summary!$E$15,Summary!$E$14,Summary!$E$16,2),0)</f>
        <v>0</v>
      </c>
      <c r="P956" s="31">
        <f t="shared" si="44"/>
        <v>0</v>
      </c>
      <c r="Q956" s="31">
        <f>IF(M956=1,oneday(G955,G956,K956,L956,Summary!$E$13/2,Data!N955,Data!O955,Summary!$E$15,Summary!$E$14,Summary!$E$16,3),0)</f>
        <v>0</v>
      </c>
    </row>
    <row r="957" spans="1:17" x14ac:dyDescent="0.25">
      <c r="A957" s="32">
        <f>VLOOKUP(B957,'Expiration Dates'!$C$40:$J$272,8)</f>
        <v>31765</v>
      </c>
      <c r="B957" s="1">
        <v>31769</v>
      </c>
      <c r="C957">
        <f t="shared" si="43"/>
        <v>957</v>
      </c>
      <c r="D957" s="27">
        <v>17.149999618530273</v>
      </c>
      <c r="E957" s="28">
        <v>17.190000534057617</v>
      </c>
      <c r="F957" s="28">
        <v>16.889999389648438</v>
      </c>
      <c r="G957" s="24">
        <v>16.909999847412109</v>
      </c>
      <c r="H957" s="13">
        <v>17.219999313354492</v>
      </c>
      <c r="I957" s="14">
        <v>17.290000915527344</v>
      </c>
      <c r="J957" s="14">
        <v>17</v>
      </c>
      <c r="K957" s="24">
        <v>17.010000228881836</v>
      </c>
      <c r="L957">
        <f t="shared" si="45"/>
        <v>0</v>
      </c>
      <c r="M957">
        <f>IF(AND(B957&gt;Summary!$E$17,B957&lt;Summary!$E$18),1,0)</f>
        <v>0</v>
      </c>
      <c r="N957">
        <f>IF(M957=1,oneday(G956,G957,K957,L957,Summary!$E$13/2,Data!N956,Data!O956,Summary!$E$15,Summary!$E$14,Summary!$E$16,1),0)</f>
        <v>0</v>
      </c>
      <c r="O957" s="31">
        <f>IF(M957=1,oneday(G956,G957,K957,L957,Summary!$E$13/2,Data!N956,Data!O956,Summary!$E$15,Summary!$E$14,Summary!$E$16,2),0)</f>
        <v>0</v>
      </c>
      <c r="P957" s="31">
        <f t="shared" si="44"/>
        <v>0</v>
      </c>
      <c r="Q957" s="31">
        <f>IF(M957=1,oneday(G956,G957,K957,L957,Summary!$E$13/2,Data!N956,Data!O956,Summary!$E$15,Summary!$E$14,Summary!$E$16,3),0)</f>
        <v>0</v>
      </c>
    </row>
    <row r="958" spans="1:17" x14ac:dyDescent="0.25">
      <c r="A958" s="32">
        <f>VLOOKUP(B958,'Expiration Dates'!$C$40:$J$272,8)</f>
        <v>31765</v>
      </c>
      <c r="B958" s="1">
        <v>31770</v>
      </c>
      <c r="C958">
        <f t="shared" si="43"/>
        <v>958</v>
      </c>
      <c r="D958" s="27">
        <v>16.979999542236328</v>
      </c>
      <c r="E958" s="28">
        <v>17.299999237060547</v>
      </c>
      <c r="F958" s="28">
        <v>16.879999160766602</v>
      </c>
      <c r="G958" s="24">
        <v>17.270000457763672</v>
      </c>
      <c r="H958" s="13">
        <v>17.059999465942383</v>
      </c>
      <c r="I958" s="14">
        <v>17.450000762939453</v>
      </c>
      <c r="J958" s="14">
        <v>16.959999084472656</v>
      </c>
      <c r="K958" s="24">
        <v>17.389999389648438</v>
      </c>
      <c r="L958">
        <f t="shared" si="45"/>
        <v>0</v>
      </c>
      <c r="M958">
        <f>IF(AND(B958&gt;Summary!$E$17,B958&lt;Summary!$E$18),1,0)</f>
        <v>0</v>
      </c>
      <c r="N958">
        <f>IF(M958=1,oneday(G957,G958,K958,L958,Summary!$E$13/2,Data!N957,Data!O957,Summary!$E$15,Summary!$E$14,Summary!$E$16,1),0)</f>
        <v>0</v>
      </c>
      <c r="O958" s="31">
        <f>IF(M958=1,oneday(G957,G958,K958,L958,Summary!$E$13/2,Data!N957,Data!O957,Summary!$E$15,Summary!$E$14,Summary!$E$16,2),0)</f>
        <v>0</v>
      </c>
      <c r="P958" s="31">
        <f t="shared" si="44"/>
        <v>0</v>
      </c>
      <c r="Q958" s="31">
        <f>IF(M958=1,oneday(G957,G958,K958,L958,Summary!$E$13/2,Data!N957,Data!O957,Summary!$E$15,Summary!$E$14,Summary!$E$16,3),0)</f>
        <v>0</v>
      </c>
    </row>
    <row r="959" spans="1:17" x14ac:dyDescent="0.25">
      <c r="A959" s="32">
        <f>VLOOKUP(B959,'Expiration Dates'!$C$40:$J$272,8)</f>
        <v>31765</v>
      </c>
      <c r="B959" s="1">
        <v>31775</v>
      </c>
      <c r="C959">
        <f t="shared" si="43"/>
        <v>959</v>
      </c>
      <c r="D959" s="27">
        <v>17.399999618530273</v>
      </c>
      <c r="E959" s="28">
        <v>17.719999313354492</v>
      </c>
      <c r="F959" s="28">
        <v>17.399999618530273</v>
      </c>
      <c r="G959" s="24">
        <v>17.649999618530273</v>
      </c>
      <c r="H959" s="13">
        <v>17.559999465942383</v>
      </c>
      <c r="I959" s="14">
        <v>17.850000381469727</v>
      </c>
      <c r="J959" s="14">
        <v>17.549999237060547</v>
      </c>
      <c r="K959" s="24">
        <v>17.799999237060547</v>
      </c>
      <c r="L959">
        <f t="shared" si="45"/>
        <v>0</v>
      </c>
      <c r="M959">
        <f>IF(AND(B959&gt;Summary!$E$17,B959&lt;Summary!$E$18),1,0)</f>
        <v>0</v>
      </c>
      <c r="N959">
        <f>IF(M959=1,oneday(G958,G959,K959,L959,Summary!$E$13/2,Data!N958,Data!O958,Summary!$E$15,Summary!$E$14,Summary!$E$16,1),0)</f>
        <v>0</v>
      </c>
      <c r="O959" s="31">
        <f>IF(M959=1,oneday(G958,G959,K959,L959,Summary!$E$13/2,Data!N958,Data!O958,Summary!$E$15,Summary!$E$14,Summary!$E$16,2),0)</f>
        <v>0</v>
      </c>
      <c r="P959" s="31">
        <f t="shared" si="44"/>
        <v>0</v>
      </c>
      <c r="Q959" s="31">
        <f>IF(M959=1,oneday(G958,G959,K959,L959,Summary!$E$13/2,Data!N958,Data!O958,Summary!$E$15,Summary!$E$14,Summary!$E$16,3),0)</f>
        <v>0</v>
      </c>
    </row>
    <row r="960" spans="1:17" x14ac:dyDescent="0.25">
      <c r="A960" s="32">
        <f>VLOOKUP(B960,'Expiration Dates'!$C$40:$J$272,8)</f>
        <v>31765</v>
      </c>
      <c r="B960" s="1">
        <v>31776</v>
      </c>
      <c r="C960">
        <f t="shared" si="43"/>
        <v>960</v>
      </c>
      <c r="D960" s="27">
        <v>17.579999923706055</v>
      </c>
      <c r="E960" s="28">
        <v>17.670000076293945</v>
      </c>
      <c r="F960" s="28">
        <v>17.450000762939453</v>
      </c>
      <c r="G960" s="24">
        <v>17.649999618530273</v>
      </c>
      <c r="H960" s="13">
        <v>17.700000762939453</v>
      </c>
      <c r="I960" s="14">
        <v>17.799999237060547</v>
      </c>
      <c r="J960" s="14">
        <v>17.579999923706055</v>
      </c>
      <c r="K960" s="24">
        <v>17.790000915527344</v>
      </c>
      <c r="L960">
        <f t="shared" si="45"/>
        <v>0</v>
      </c>
      <c r="M960">
        <f>IF(AND(B960&gt;Summary!$E$17,B960&lt;Summary!$E$18),1,0)</f>
        <v>0</v>
      </c>
      <c r="N960">
        <f>IF(M960=1,oneday(G959,G960,K960,L960,Summary!$E$13/2,Data!N959,Data!O959,Summary!$E$15,Summary!$E$14,Summary!$E$16,1),0)</f>
        <v>0</v>
      </c>
      <c r="O960" s="31">
        <f>IF(M960=1,oneday(G959,G960,K960,L960,Summary!$E$13/2,Data!N959,Data!O959,Summary!$E$15,Summary!$E$14,Summary!$E$16,2),0)</f>
        <v>0</v>
      </c>
      <c r="P960" s="31">
        <f t="shared" si="44"/>
        <v>0</v>
      </c>
      <c r="Q960" s="31">
        <f>IF(M960=1,oneday(G959,G960,K960,L960,Summary!$E$13/2,Data!N959,Data!O959,Summary!$E$15,Summary!$E$14,Summary!$E$16,3),0)</f>
        <v>0</v>
      </c>
    </row>
    <row r="961" spans="1:17" x14ac:dyDescent="0.25">
      <c r="A961" s="32">
        <f>VLOOKUP(B961,'Expiration Dates'!$C$40:$J$272,8)</f>
        <v>31765</v>
      </c>
      <c r="B961" s="1">
        <v>31777</v>
      </c>
      <c r="C961">
        <f t="shared" si="43"/>
        <v>961</v>
      </c>
      <c r="D961" s="27">
        <v>17.850000381469727</v>
      </c>
      <c r="E961" s="28">
        <v>18</v>
      </c>
      <c r="F961" s="28">
        <v>17.799999237060547</v>
      </c>
      <c r="G961" s="24">
        <v>17.940000534057617</v>
      </c>
      <c r="H961" s="13">
        <v>17.989999771118164</v>
      </c>
      <c r="I961" s="14">
        <v>18.059999465942383</v>
      </c>
      <c r="J961" s="14">
        <v>17.899999618530273</v>
      </c>
      <c r="K961" s="24">
        <v>17.969999313354492</v>
      </c>
      <c r="L961">
        <f t="shared" si="45"/>
        <v>0</v>
      </c>
      <c r="M961">
        <f>IF(AND(B961&gt;Summary!$E$17,B961&lt;Summary!$E$18),1,0)</f>
        <v>0</v>
      </c>
      <c r="N961">
        <f>IF(M961=1,oneday(G960,G961,K961,L961,Summary!$E$13/2,Data!N960,Data!O960,Summary!$E$15,Summary!$E$14,Summary!$E$16,1),0)</f>
        <v>0</v>
      </c>
      <c r="O961" s="31">
        <f>IF(M961=1,oneday(G960,G961,K961,L961,Summary!$E$13/2,Data!N960,Data!O960,Summary!$E$15,Summary!$E$14,Summary!$E$16,2),0)</f>
        <v>0</v>
      </c>
      <c r="P961" s="31">
        <f t="shared" si="44"/>
        <v>0</v>
      </c>
      <c r="Q961" s="31">
        <f>IF(M961=1,oneday(G960,G961,K961,L961,Summary!$E$13/2,Data!N960,Data!O960,Summary!$E$15,Summary!$E$14,Summary!$E$16,3),0)</f>
        <v>0</v>
      </c>
    </row>
    <row r="962" spans="1:17" x14ac:dyDescent="0.25">
      <c r="A962" s="32">
        <f>VLOOKUP(B962,'Expiration Dates'!$C$40:$J$272,8)</f>
        <v>31798</v>
      </c>
      <c r="B962" s="1">
        <v>31779</v>
      </c>
      <c r="C962">
        <f t="shared" si="43"/>
        <v>962</v>
      </c>
      <c r="D962" s="27">
        <v>17.899999618530273</v>
      </c>
      <c r="E962" s="28">
        <v>18.190000534057617</v>
      </c>
      <c r="F962" s="28">
        <v>17.899999618530273</v>
      </c>
      <c r="G962" s="24">
        <v>18.129999160766602</v>
      </c>
      <c r="H962" s="13">
        <v>17.920000076293945</v>
      </c>
      <c r="I962" s="14">
        <v>18.139999389648438</v>
      </c>
      <c r="J962" s="14">
        <v>17.920000076293945</v>
      </c>
      <c r="K962" s="24">
        <v>18.120000839233398</v>
      </c>
      <c r="L962">
        <f t="shared" si="45"/>
        <v>0</v>
      </c>
      <c r="M962">
        <f>IF(AND(B962&gt;Summary!$E$17,B962&lt;Summary!$E$18),1,0)</f>
        <v>0</v>
      </c>
      <c r="N962">
        <f>IF(M962=1,oneday(G961,G962,K962,L962,Summary!$E$13/2,Data!N961,Data!O961,Summary!$E$15,Summary!$E$14,Summary!$E$16,1),0)</f>
        <v>0</v>
      </c>
      <c r="O962" s="31">
        <f>IF(M962=1,oneday(G961,G962,K962,L962,Summary!$E$13/2,Data!N961,Data!O961,Summary!$E$15,Summary!$E$14,Summary!$E$16,2),0)</f>
        <v>0</v>
      </c>
      <c r="P962" s="31">
        <f t="shared" si="44"/>
        <v>0</v>
      </c>
      <c r="Q962" s="31">
        <f>IF(M962=1,oneday(G961,G962,K962,L962,Summary!$E$13/2,Data!N961,Data!O961,Summary!$E$15,Summary!$E$14,Summary!$E$16,3),0)</f>
        <v>0</v>
      </c>
    </row>
    <row r="963" spans="1:17" x14ac:dyDescent="0.25">
      <c r="A963" s="32">
        <f>VLOOKUP(B963,'Expiration Dates'!$C$40:$J$272,8)</f>
        <v>31798</v>
      </c>
      <c r="B963" s="1">
        <v>31782</v>
      </c>
      <c r="C963">
        <f t="shared" si="43"/>
        <v>963</v>
      </c>
      <c r="D963" s="27">
        <v>18.149999618530273</v>
      </c>
      <c r="E963" s="28">
        <v>18.290000915527344</v>
      </c>
      <c r="F963" s="28">
        <v>17.930000305175781</v>
      </c>
      <c r="G963" s="24">
        <v>17.950000762939453</v>
      </c>
      <c r="H963" s="13">
        <v>18.180000305175781</v>
      </c>
      <c r="I963" s="14">
        <v>18.260000228881836</v>
      </c>
      <c r="J963" s="14">
        <v>17.860000610351563</v>
      </c>
      <c r="K963" s="24">
        <v>17.870000839233398</v>
      </c>
      <c r="L963">
        <f t="shared" si="45"/>
        <v>0</v>
      </c>
      <c r="M963">
        <f>IF(AND(B963&gt;Summary!$E$17,B963&lt;Summary!$E$18),1,0)</f>
        <v>0</v>
      </c>
      <c r="N963">
        <f>IF(M963=1,oneday(G962,G963,K963,L963,Summary!$E$13/2,Data!N962,Data!O962,Summary!$E$15,Summary!$E$14,Summary!$E$16,1),0)</f>
        <v>0</v>
      </c>
      <c r="O963" s="31">
        <f>IF(M963=1,oneday(G962,G963,K963,L963,Summary!$E$13/2,Data!N962,Data!O962,Summary!$E$15,Summary!$E$14,Summary!$E$16,2),0)</f>
        <v>0</v>
      </c>
      <c r="P963" s="31">
        <f t="shared" si="44"/>
        <v>0</v>
      </c>
      <c r="Q963" s="31">
        <f>IF(M963=1,oneday(G962,G963,K963,L963,Summary!$E$13/2,Data!N962,Data!O962,Summary!$E$15,Summary!$E$14,Summary!$E$16,3),0)</f>
        <v>0</v>
      </c>
    </row>
    <row r="964" spans="1:17" x14ac:dyDescent="0.25">
      <c r="A964" s="32">
        <f>VLOOKUP(B964,'Expiration Dates'!$C$40:$J$272,8)</f>
        <v>31798</v>
      </c>
      <c r="B964" s="1">
        <v>31783</v>
      </c>
      <c r="C964">
        <f t="shared" si="43"/>
        <v>964</v>
      </c>
      <c r="D964" s="27">
        <v>17.909999847412109</v>
      </c>
      <c r="E964" s="28">
        <v>18.229999542236328</v>
      </c>
      <c r="F964" s="28">
        <v>17.879999160766602</v>
      </c>
      <c r="G964" s="24">
        <v>18.219999313354492</v>
      </c>
      <c r="H964" s="13">
        <v>17.909999847412109</v>
      </c>
      <c r="I964" s="14">
        <v>18.180000305175781</v>
      </c>
      <c r="J964" s="14">
        <v>17.799999237060547</v>
      </c>
      <c r="K964" s="24">
        <v>18.159999847412109</v>
      </c>
      <c r="L964">
        <f t="shared" si="45"/>
        <v>0</v>
      </c>
      <c r="M964">
        <f>IF(AND(B964&gt;Summary!$E$17,B964&lt;Summary!$E$18),1,0)</f>
        <v>0</v>
      </c>
      <c r="N964">
        <f>IF(M964=1,oneday(G963,G964,K964,L964,Summary!$E$13/2,Data!N963,Data!O963,Summary!$E$15,Summary!$E$14,Summary!$E$16,1),0)</f>
        <v>0</v>
      </c>
      <c r="O964" s="31">
        <f>IF(M964=1,oneday(G963,G964,K964,L964,Summary!$E$13/2,Data!N963,Data!O963,Summary!$E$15,Summary!$E$14,Summary!$E$16,2),0)</f>
        <v>0</v>
      </c>
      <c r="P964" s="31">
        <f t="shared" si="44"/>
        <v>0</v>
      </c>
      <c r="Q964" s="31">
        <f>IF(M964=1,oneday(G963,G964,K964,L964,Summary!$E$13/2,Data!N963,Data!O963,Summary!$E$15,Summary!$E$14,Summary!$E$16,3),0)</f>
        <v>0</v>
      </c>
    </row>
    <row r="965" spans="1:17" x14ac:dyDescent="0.25">
      <c r="A965" s="32">
        <f>VLOOKUP(B965,'Expiration Dates'!$C$40:$J$272,8)</f>
        <v>31798</v>
      </c>
      <c r="B965" s="1">
        <v>31784</v>
      </c>
      <c r="C965">
        <f t="shared" si="43"/>
        <v>965</v>
      </c>
      <c r="D965" s="27">
        <v>18.25</v>
      </c>
      <c r="E965" s="28">
        <v>18.280000686645508</v>
      </c>
      <c r="F965" s="28">
        <v>18.100000381469727</v>
      </c>
      <c r="G965" s="24">
        <v>18.25</v>
      </c>
      <c r="H965" s="13">
        <v>18.100000381469727</v>
      </c>
      <c r="I965" s="14">
        <v>18.25</v>
      </c>
      <c r="J965" s="14">
        <v>18.069999694824219</v>
      </c>
      <c r="K965" s="24">
        <v>18.229999542236328</v>
      </c>
      <c r="L965">
        <f t="shared" si="45"/>
        <v>0</v>
      </c>
      <c r="M965">
        <f>IF(AND(B965&gt;Summary!$E$17,B965&lt;Summary!$E$18),1,0)</f>
        <v>0</v>
      </c>
      <c r="N965">
        <f>IF(M965=1,oneday(G964,G965,K965,L965,Summary!$E$13/2,Data!N964,Data!O964,Summary!$E$15,Summary!$E$14,Summary!$E$16,1),0)</f>
        <v>0</v>
      </c>
      <c r="O965" s="31">
        <f>IF(M965=1,oneday(G964,G965,K965,L965,Summary!$E$13/2,Data!N964,Data!O964,Summary!$E$15,Summary!$E$14,Summary!$E$16,2),0)</f>
        <v>0</v>
      </c>
      <c r="P965" s="31">
        <f t="shared" si="44"/>
        <v>0</v>
      </c>
      <c r="Q965" s="31">
        <f>IF(M965=1,oneday(G964,G965,K965,L965,Summary!$E$13/2,Data!N964,Data!O964,Summary!$E$15,Summary!$E$14,Summary!$E$16,3),0)</f>
        <v>0</v>
      </c>
    </row>
    <row r="966" spans="1:17" x14ac:dyDescent="0.25">
      <c r="A966" s="32">
        <f>VLOOKUP(B966,'Expiration Dates'!$C$40:$J$272,8)</f>
        <v>31798</v>
      </c>
      <c r="B966" s="1">
        <v>31785</v>
      </c>
      <c r="C966">
        <f t="shared" si="43"/>
        <v>966</v>
      </c>
      <c r="D966" s="27">
        <v>18.399999618530273</v>
      </c>
      <c r="E966" s="28">
        <v>18.600000381469727</v>
      </c>
      <c r="F966" s="28">
        <v>18.360000610351563</v>
      </c>
      <c r="G966" s="24">
        <v>18.569999694824219</v>
      </c>
      <c r="H966" s="13">
        <v>18.340000152587891</v>
      </c>
      <c r="I966" s="14">
        <v>18.590000152587891</v>
      </c>
      <c r="J966" s="14">
        <v>18.299999237060547</v>
      </c>
      <c r="K966" s="24">
        <v>18.559999465942383</v>
      </c>
      <c r="L966">
        <f t="shared" si="45"/>
        <v>0</v>
      </c>
      <c r="M966">
        <f>IF(AND(B966&gt;Summary!$E$17,B966&lt;Summary!$E$18),1,0)</f>
        <v>0</v>
      </c>
      <c r="N966">
        <f>IF(M966=1,oneday(G965,G966,K966,L966,Summary!$E$13/2,Data!N965,Data!O965,Summary!$E$15,Summary!$E$14,Summary!$E$16,1),0)</f>
        <v>0</v>
      </c>
      <c r="O966" s="31">
        <f>IF(M966=1,oneday(G965,G966,K966,L966,Summary!$E$13/2,Data!N965,Data!O965,Summary!$E$15,Summary!$E$14,Summary!$E$16,2),0)</f>
        <v>0</v>
      </c>
      <c r="P966" s="31">
        <f t="shared" si="44"/>
        <v>0</v>
      </c>
      <c r="Q966" s="31">
        <f>IF(M966=1,oneday(G965,G966,K966,L966,Summary!$E$13/2,Data!N965,Data!O965,Summary!$E$15,Summary!$E$14,Summary!$E$16,3),0)</f>
        <v>0</v>
      </c>
    </row>
    <row r="967" spans="1:17" x14ac:dyDescent="0.25">
      <c r="A967" s="32">
        <f>VLOOKUP(B967,'Expiration Dates'!$C$40:$J$272,8)</f>
        <v>31798</v>
      </c>
      <c r="B967" s="1">
        <v>31786</v>
      </c>
      <c r="C967">
        <f t="shared" si="43"/>
        <v>967</v>
      </c>
      <c r="D967" s="27">
        <v>18.5</v>
      </c>
      <c r="E967" s="28">
        <v>18.780000686645508</v>
      </c>
      <c r="F967" s="28">
        <v>18.420000076293945</v>
      </c>
      <c r="G967" s="24">
        <v>18.770000457763672</v>
      </c>
      <c r="H967" s="13">
        <v>18.399999618530273</v>
      </c>
      <c r="I967" s="14">
        <v>18.799999237060547</v>
      </c>
      <c r="J967" s="14">
        <v>18.379999160766602</v>
      </c>
      <c r="K967" s="24">
        <v>18.770000457763672</v>
      </c>
      <c r="L967">
        <f t="shared" si="45"/>
        <v>0</v>
      </c>
      <c r="M967">
        <f>IF(AND(B967&gt;Summary!$E$17,B967&lt;Summary!$E$18),1,0)</f>
        <v>0</v>
      </c>
      <c r="N967">
        <f>IF(M967=1,oneday(G966,G967,K967,L967,Summary!$E$13/2,Data!N966,Data!O966,Summary!$E$15,Summary!$E$14,Summary!$E$16,1),0)</f>
        <v>0</v>
      </c>
      <c r="O967" s="31">
        <f>IF(M967=1,oneday(G966,G967,K967,L967,Summary!$E$13/2,Data!N966,Data!O966,Summary!$E$15,Summary!$E$14,Summary!$E$16,2),0)</f>
        <v>0</v>
      </c>
      <c r="P967" s="31">
        <f t="shared" si="44"/>
        <v>0</v>
      </c>
      <c r="Q967" s="31">
        <f>IF(M967=1,oneday(G966,G967,K967,L967,Summary!$E$13/2,Data!N966,Data!O966,Summary!$E$15,Summary!$E$14,Summary!$E$16,3),0)</f>
        <v>0</v>
      </c>
    </row>
    <row r="968" spans="1:17" x14ac:dyDescent="0.25">
      <c r="A968" s="32">
        <f>VLOOKUP(B968,'Expiration Dates'!$C$40:$J$272,8)</f>
        <v>31798</v>
      </c>
      <c r="B968" s="1">
        <v>31789</v>
      </c>
      <c r="C968">
        <f t="shared" si="43"/>
        <v>968</v>
      </c>
      <c r="D968" s="27">
        <v>18.989999771118164</v>
      </c>
      <c r="E968" s="28">
        <v>19.200000762939453</v>
      </c>
      <c r="F968" s="28">
        <v>18.899999618530273</v>
      </c>
      <c r="G968" s="24">
        <v>19.010000228881836</v>
      </c>
      <c r="H968" s="13">
        <v>19.049999237060547</v>
      </c>
      <c r="I968" s="14">
        <v>19.180000305175781</v>
      </c>
      <c r="J968" s="14">
        <v>18.850000381469727</v>
      </c>
      <c r="K968" s="24">
        <v>18.959999084472656</v>
      </c>
      <c r="L968">
        <f t="shared" si="45"/>
        <v>0</v>
      </c>
      <c r="M968">
        <f>IF(AND(B968&gt;Summary!$E$17,B968&lt;Summary!$E$18),1,0)</f>
        <v>0</v>
      </c>
      <c r="N968">
        <f>IF(M968=1,oneday(G967,G968,K968,L968,Summary!$E$13/2,Data!N967,Data!O967,Summary!$E$15,Summary!$E$14,Summary!$E$16,1),0)</f>
        <v>0</v>
      </c>
      <c r="O968" s="31">
        <f>IF(M968=1,oneday(G967,G968,K968,L968,Summary!$E$13/2,Data!N967,Data!O967,Summary!$E$15,Summary!$E$14,Summary!$E$16,2),0)</f>
        <v>0</v>
      </c>
      <c r="P968" s="31">
        <f t="shared" si="44"/>
        <v>0</v>
      </c>
      <c r="Q968" s="31">
        <f>IF(M968=1,oneday(G967,G968,K968,L968,Summary!$E$13/2,Data!N967,Data!O967,Summary!$E$15,Summary!$E$14,Summary!$E$16,3),0)</f>
        <v>0</v>
      </c>
    </row>
    <row r="969" spans="1:17" x14ac:dyDescent="0.25">
      <c r="A969" s="32">
        <f>VLOOKUP(B969,'Expiration Dates'!$C$40:$J$272,8)</f>
        <v>31798</v>
      </c>
      <c r="B969" s="1">
        <v>31790</v>
      </c>
      <c r="C969">
        <f t="shared" si="43"/>
        <v>969</v>
      </c>
      <c r="D969" s="27">
        <v>18.860000610351563</v>
      </c>
      <c r="E969" s="28">
        <v>18.950000762939453</v>
      </c>
      <c r="F969" s="28">
        <v>18.709999084472656</v>
      </c>
      <c r="G969" s="24">
        <v>18.889999389648438</v>
      </c>
      <c r="H969" s="13">
        <v>18.75</v>
      </c>
      <c r="I969" s="14">
        <v>18.879999160766602</v>
      </c>
      <c r="J969" s="14">
        <v>18.659999847412109</v>
      </c>
      <c r="K969" s="24">
        <v>18.809999465942383</v>
      </c>
      <c r="L969">
        <f t="shared" si="45"/>
        <v>0</v>
      </c>
      <c r="M969">
        <f>IF(AND(B969&gt;Summary!$E$17,B969&lt;Summary!$E$18),1,0)</f>
        <v>0</v>
      </c>
      <c r="N969">
        <f>IF(M969=1,oneday(G968,G969,K969,L969,Summary!$E$13/2,Data!N968,Data!O968,Summary!$E$15,Summary!$E$14,Summary!$E$16,1),0)</f>
        <v>0</v>
      </c>
      <c r="O969" s="31">
        <f>IF(M969=1,oneday(G968,G969,K969,L969,Summary!$E$13/2,Data!N968,Data!O968,Summary!$E$15,Summary!$E$14,Summary!$E$16,2),0)</f>
        <v>0</v>
      </c>
      <c r="P969" s="31">
        <f t="shared" si="44"/>
        <v>0</v>
      </c>
      <c r="Q969" s="31">
        <f>IF(M969=1,oneday(G968,G969,K969,L969,Summary!$E$13/2,Data!N968,Data!O968,Summary!$E$15,Summary!$E$14,Summary!$E$16,3),0)</f>
        <v>0</v>
      </c>
    </row>
    <row r="970" spans="1:17" x14ac:dyDescent="0.25">
      <c r="A970" s="32">
        <f>VLOOKUP(B970,'Expiration Dates'!$C$40:$J$272,8)</f>
        <v>31798</v>
      </c>
      <c r="B970" s="1">
        <v>31791</v>
      </c>
      <c r="C970">
        <f t="shared" si="43"/>
        <v>970</v>
      </c>
      <c r="D970" s="27">
        <v>18.950000762939453</v>
      </c>
      <c r="E970" s="28">
        <v>19.149999618530273</v>
      </c>
      <c r="F970" s="28">
        <v>18.819999694824219</v>
      </c>
      <c r="G970" s="24">
        <v>19.129999160766602</v>
      </c>
      <c r="H970" s="13">
        <v>18.899999618530273</v>
      </c>
      <c r="I970" s="14">
        <v>18.950000762939453</v>
      </c>
      <c r="J970" s="14">
        <v>18.700000762939453</v>
      </c>
      <c r="K970" s="24">
        <v>18.870000839233398</v>
      </c>
      <c r="L970">
        <f t="shared" si="45"/>
        <v>0</v>
      </c>
      <c r="M970">
        <f>IF(AND(B970&gt;Summary!$E$17,B970&lt;Summary!$E$18),1,0)</f>
        <v>0</v>
      </c>
      <c r="N970">
        <f>IF(M970=1,oneday(G969,G970,K970,L970,Summary!$E$13/2,Data!N969,Data!O969,Summary!$E$15,Summary!$E$14,Summary!$E$16,1),0)</f>
        <v>0</v>
      </c>
      <c r="O970" s="31">
        <f>IF(M970=1,oneday(G969,G970,K970,L970,Summary!$E$13/2,Data!N969,Data!O969,Summary!$E$15,Summary!$E$14,Summary!$E$16,2),0)</f>
        <v>0</v>
      </c>
      <c r="P970" s="31">
        <f t="shared" si="44"/>
        <v>0</v>
      </c>
      <c r="Q970" s="31">
        <f>IF(M970=1,oneday(G969,G970,K970,L970,Summary!$E$13/2,Data!N969,Data!O969,Summary!$E$15,Summary!$E$14,Summary!$E$16,3),0)</f>
        <v>0</v>
      </c>
    </row>
    <row r="971" spans="1:17" x14ac:dyDescent="0.25">
      <c r="A971" s="32">
        <f>VLOOKUP(B971,'Expiration Dates'!$C$40:$J$272,8)</f>
        <v>31798</v>
      </c>
      <c r="B971" s="1">
        <v>31792</v>
      </c>
      <c r="C971">
        <f t="shared" si="43"/>
        <v>971</v>
      </c>
      <c r="D971" s="27">
        <v>19.219999313354492</v>
      </c>
      <c r="E971" s="28">
        <v>19.430000305175781</v>
      </c>
      <c r="F971" s="28">
        <v>19.120000839233398</v>
      </c>
      <c r="G971" s="24">
        <v>19.139999389648438</v>
      </c>
      <c r="H971" s="13">
        <v>18.950000762939453</v>
      </c>
      <c r="I971" s="14">
        <v>19.049999237060547</v>
      </c>
      <c r="J971" s="14">
        <v>18.780000686645508</v>
      </c>
      <c r="K971" s="24">
        <v>18.809999465942383</v>
      </c>
      <c r="L971">
        <f t="shared" si="45"/>
        <v>0</v>
      </c>
      <c r="M971">
        <f>IF(AND(B971&gt;Summary!$E$17,B971&lt;Summary!$E$18),1,0)</f>
        <v>0</v>
      </c>
      <c r="N971">
        <f>IF(M971=1,oneday(G970,G971,K971,L971,Summary!$E$13/2,Data!N970,Data!O970,Summary!$E$15,Summary!$E$14,Summary!$E$16,1),0)</f>
        <v>0</v>
      </c>
      <c r="O971" s="31">
        <f>IF(M971=1,oneday(G970,G971,K971,L971,Summary!$E$13/2,Data!N970,Data!O970,Summary!$E$15,Summary!$E$14,Summary!$E$16,2),0)</f>
        <v>0</v>
      </c>
      <c r="P971" s="31">
        <f t="shared" si="44"/>
        <v>0</v>
      </c>
      <c r="Q971" s="31">
        <f>IF(M971=1,oneday(G970,G971,K971,L971,Summary!$E$13/2,Data!N970,Data!O970,Summary!$E$15,Summary!$E$14,Summary!$E$16,3),0)</f>
        <v>0</v>
      </c>
    </row>
    <row r="972" spans="1:17" x14ac:dyDescent="0.25">
      <c r="A972" s="32">
        <f>VLOOKUP(B972,'Expiration Dates'!$C$40:$J$272,8)</f>
        <v>31798</v>
      </c>
      <c r="B972" s="1">
        <v>31793</v>
      </c>
      <c r="C972">
        <f t="shared" si="43"/>
        <v>972</v>
      </c>
      <c r="D972" s="27">
        <v>19.100000381469727</v>
      </c>
      <c r="E972" s="28">
        <v>19.200000762939453</v>
      </c>
      <c r="F972" s="28">
        <v>18.950000762939453</v>
      </c>
      <c r="G972" s="24">
        <v>19.100000381469727</v>
      </c>
      <c r="H972" s="13">
        <v>18.709999084472656</v>
      </c>
      <c r="I972" s="14">
        <v>18.909999847412109</v>
      </c>
      <c r="J972" s="14">
        <v>18.659999847412109</v>
      </c>
      <c r="K972" s="24">
        <v>18.790000915527344</v>
      </c>
      <c r="L972">
        <f t="shared" si="45"/>
        <v>0</v>
      </c>
      <c r="M972">
        <f>IF(AND(B972&gt;Summary!$E$17,B972&lt;Summary!$E$18),1,0)</f>
        <v>0</v>
      </c>
      <c r="N972">
        <f>IF(M972=1,oneday(G971,G972,K972,L972,Summary!$E$13/2,Data!N971,Data!O971,Summary!$E$15,Summary!$E$14,Summary!$E$16,1),0)</f>
        <v>0</v>
      </c>
      <c r="O972" s="31">
        <f>IF(M972=1,oneday(G971,G972,K972,L972,Summary!$E$13/2,Data!N971,Data!O971,Summary!$E$15,Summary!$E$14,Summary!$E$16,2),0)</f>
        <v>0</v>
      </c>
      <c r="P972" s="31">
        <f t="shared" si="44"/>
        <v>0</v>
      </c>
      <c r="Q972" s="31">
        <f>IF(M972=1,oneday(G971,G972,K972,L972,Summary!$E$13/2,Data!N971,Data!O971,Summary!$E$15,Summary!$E$14,Summary!$E$16,3),0)</f>
        <v>0</v>
      </c>
    </row>
    <row r="973" spans="1:17" x14ac:dyDescent="0.25">
      <c r="A973" s="32">
        <f>VLOOKUP(B973,'Expiration Dates'!$C$40:$J$272,8)</f>
        <v>31798</v>
      </c>
      <c r="B973" s="1">
        <v>31796</v>
      </c>
      <c r="C973">
        <f t="shared" si="43"/>
        <v>973</v>
      </c>
      <c r="D973" s="27">
        <v>19.100000381469727</v>
      </c>
      <c r="E973" s="28">
        <v>19.100000381469727</v>
      </c>
      <c r="F973" s="28">
        <v>18.680000305175781</v>
      </c>
      <c r="G973" s="24">
        <v>18.700000762939453</v>
      </c>
      <c r="H973" s="13">
        <v>18.729999542236328</v>
      </c>
      <c r="I973" s="14">
        <v>18.790000915527344</v>
      </c>
      <c r="J973" s="14">
        <v>18.549999237060547</v>
      </c>
      <c r="K973" s="24">
        <v>18.579999923706055</v>
      </c>
      <c r="L973">
        <f t="shared" si="45"/>
        <v>0</v>
      </c>
      <c r="M973">
        <f>IF(AND(B973&gt;Summary!$E$17,B973&lt;Summary!$E$18),1,0)</f>
        <v>0</v>
      </c>
      <c r="N973">
        <f>IF(M973=1,oneday(G972,G973,K973,L973,Summary!$E$13/2,Data!N972,Data!O972,Summary!$E$15,Summary!$E$14,Summary!$E$16,1),0)</f>
        <v>0</v>
      </c>
      <c r="O973" s="31">
        <f>IF(M973=1,oneday(G972,G973,K973,L973,Summary!$E$13/2,Data!N972,Data!O972,Summary!$E$15,Summary!$E$14,Summary!$E$16,2),0)</f>
        <v>0</v>
      </c>
      <c r="P973" s="31">
        <f t="shared" si="44"/>
        <v>0</v>
      </c>
      <c r="Q973" s="31">
        <f>IF(M973=1,oneday(G972,G973,K973,L973,Summary!$E$13/2,Data!N972,Data!O972,Summary!$E$15,Summary!$E$14,Summary!$E$16,3),0)</f>
        <v>0</v>
      </c>
    </row>
    <row r="974" spans="1:17" x14ac:dyDescent="0.25">
      <c r="A974" s="32">
        <f>VLOOKUP(B974,'Expiration Dates'!$C$40:$J$272,8)</f>
        <v>31798</v>
      </c>
      <c r="B974" s="1">
        <v>31797</v>
      </c>
      <c r="C974">
        <f t="shared" si="43"/>
        <v>974</v>
      </c>
      <c r="D974" s="27">
        <v>18.450000762939453</v>
      </c>
      <c r="E974" s="28">
        <v>18.739999771118164</v>
      </c>
      <c r="F974" s="28">
        <v>18.450000762939453</v>
      </c>
      <c r="G974" s="24">
        <v>18.719999313354492</v>
      </c>
      <c r="H974" s="13">
        <v>18.430000305175781</v>
      </c>
      <c r="I974" s="14">
        <v>18.879999160766602</v>
      </c>
      <c r="J974" s="14">
        <v>18.430000305175781</v>
      </c>
      <c r="K974" s="24">
        <v>18.850000381469727</v>
      </c>
      <c r="L974">
        <f t="shared" si="45"/>
        <v>0</v>
      </c>
      <c r="M974">
        <f>IF(AND(B974&gt;Summary!$E$17,B974&lt;Summary!$E$18),1,0)</f>
        <v>0</v>
      </c>
      <c r="N974">
        <f>IF(M974=1,oneday(G973,G974,K974,L974,Summary!$E$13/2,Data!N973,Data!O973,Summary!$E$15,Summary!$E$14,Summary!$E$16,1),0)</f>
        <v>0</v>
      </c>
      <c r="O974" s="31">
        <f>IF(M974=1,oneday(G973,G974,K974,L974,Summary!$E$13/2,Data!N973,Data!O973,Summary!$E$15,Summary!$E$14,Summary!$E$16,2),0)</f>
        <v>0</v>
      </c>
      <c r="P974" s="31">
        <f t="shared" si="44"/>
        <v>0</v>
      </c>
      <c r="Q974" s="31">
        <f>IF(M974=1,oneday(G973,G974,K974,L974,Summary!$E$13/2,Data!N973,Data!O973,Summary!$E$15,Summary!$E$14,Summary!$E$16,3),0)</f>
        <v>0</v>
      </c>
    </row>
    <row r="975" spans="1:17" x14ac:dyDescent="0.25">
      <c r="A975" s="32">
        <f>VLOOKUP(B975,'Expiration Dates'!$C$40:$J$272,8)</f>
        <v>31798</v>
      </c>
      <c r="B975" s="1">
        <v>31798</v>
      </c>
      <c r="C975">
        <f t="shared" ref="C975:C1038" si="46">ROW(B975)</f>
        <v>975</v>
      </c>
      <c r="D975" s="27">
        <v>18.850000381469727</v>
      </c>
      <c r="E975" s="28">
        <v>18.920000076293945</v>
      </c>
      <c r="F975" s="28">
        <v>18.579999923706055</v>
      </c>
      <c r="G975" s="24">
        <v>18.690000534057617</v>
      </c>
      <c r="H975" s="13">
        <v>18.649999618530273</v>
      </c>
      <c r="I975" s="14">
        <v>18.729999542236328</v>
      </c>
      <c r="J975" s="14">
        <v>18.459999084472656</v>
      </c>
      <c r="K975" s="24">
        <v>18.520000457763672</v>
      </c>
      <c r="L975">
        <f t="shared" si="45"/>
        <v>1</v>
      </c>
      <c r="M975">
        <f>IF(AND(B975&gt;Summary!$E$17,B975&lt;Summary!$E$18),1,0)</f>
        <v>0</v>
      </c>
      <c r="N975">
        <f>IF(M975=1,oneday(G974,G975,K975,L975,Summary!$E$13/2,Data!N974,Data!O974,Summary!$E$15,Summary!$E$14,Summary!$E$16,1),0)</f>
        <v>0</v>
      </c>
      <c r="O975" s="31">
        <f>IF(M975=1,oneday(G974,G975,K975,L975,Summary!$E$13/2,Data!N974,Data!O974,Summary!$E$15,Summary!$E$14,Summary!$E$16,2),0)</f>
        <v>0</v>
      </c>
      <c r="P975" s="31">
        <f t="shared" si="44"/>
        <v>0</v>
      </c>
      <c r="Q975" s="31">
        <f>IF(M975=1,oneday(G974,G975,K975,L975,Summary!$E$13/2,Data!N974,Data!O974,Summary!$E$15,Summary!$E$14,Summary!$E$16,3),0)</f>
        <v>0</v>
      </c>
    </row>
    <row r="976" spans="1:17" x14ac:dyDescent="0.25">
      <c r="A976" s="32">
        <f>VLOOKUP(B976,'Expiration Dates'!$C$40:$J$272,8)</f>
        <v>31798</v>
      </c>
      <c r="B976" s="1">
        <v>31799</v>
      </c>
      <c r="C976">
        <f t="shared" si="46"/>
        <v>976</v>
      </c>
      <c r="D976" s="27">
        <v>18.850000381469727</v>
      </c>
      <c r="E976" s="28">
        <v>18.889999389648438</v>
      </c>
      <c r="F976" s="28">
        <v>18.760000228881836</v>
      </c>
      <c r="G976" s="24">
        <v>18.870000839233398</v>
      </c>
      <c r="H976" s="13">
        <v>18.700000762939453</v>
      </c>
      <c r="I976" s="14">
        <v>18.700000762939453</v>
      </c>
      <c r="J976" s="14">
        <v>18.600000381469727</v>
      </c>
      <c r="K976" s="24">
        <v>18.690000534057617</v>
      </c>
      <c r="L976">
        <f t="shared" si="45"/>
        <v>0</v>
      </c>
      <c r="M976">
        <f>IF(AND(B976&gt;Summary!$E$17,B976&lt;Summary!$E$18),1,0)</f>
        <v>0</v>
      </c>
      <c r="N976">
        <f>IF(M976=1,oneday(G975,G976,K976,L976,Summary!$E$13/2,Data!N975,Data!O975,Summary!$E$15,Summary!$E$14,Summary!$E$16,1),0)</f>
        <v>0</v>
      </c>
      <c r="O976" s="31">
        <f>IF(M976=1,oneday(G975,G976,K976,L976,Summary!$E$13/2,Data!N975,Data!O975,Summary!$E$15,Summary!$E$14,Summary!$E$16,2),0)</f>
        <v>0</v>
      </c>
      <c r="P976" s="31">
        <f t="shared" ref="P976:P1039" si="47">IF(M976=1,O976-O975,0)</f>
        <v>0</v>
      </c>
      <c r="Q976" s="31">
        <f>IF(M976=1,oneday(G975,G976,K976,L976,Summary!$E$13/2,Data!N975,Data!O975,Summary!$E$15,Summary!$E$14,Summary!$E$16,3),0)</f>
        <v>0</v>
      </c>
    </row>
    <row r="977" spans="1:17" x14ac:dyDescent="0.25">
      <c r="A977" s="32">
        <f>VLOOKUP(B977,'Expiration Dates'!$C$40:$J$272,8)</f>
        <v>31798</v>
      </c>
      <c r="B977" s="1">
        <v>31800</v>
      </c>
      <c r="C977">
        <f t="shared" si="46"/>
        <v>977</v>
      </c>
      <c r="D977" s="27">
        <v>18.940000534057617</v>
      </c>
      <c r="E977" s="28">
        <v>18.940000534057617</v>
      </c>
      <c r="F977" s="28">
        <v>18.709999084472656</v>
      </c>
      <c r="G977" s="24">
        <v>18.760000228881836</v>
      </c>
      <c r="H977" s="13">
        <v>18.729999542236328</v>
      </c>
      <c r="I977" s="14">
        <v>18.729999542236328</v>
      </c>
      <c r="J977" s="14">
        <v>18.530000686645508</v>
      </c>
      <c r="K977" s="24">
        <v>18.590000152587891</v>
      </c>
      <c r="L977">
        <f t="shared" si="45"/>
        <v>0</v>
      </c>
      <c r="M977">
        <f>IF(AND(B977&gt;Summary!$E$17,B977&lt;Summary!$E$18),1,0)</f>
        <v>0</v>
      </c>
      <c r="N977">
        <f>IF(M977=1,oneday(G976,G977,K977,L977,Summary!$E$13/2,Data!N976,Data!O976,Summary!$E$15,Summary!$E$14,Summary!$E$16,1),0)</f>
        <v>0</v>
      </c>
      <c r="O977" s="31">
        <f>IF(M977=1,oneday(G976,G977,K977,L977,Summary!$E$13/2,Data!N976,Data!O976,Summary!$E$15,Summary!$E$14,Summary!$E$16,2),0)</f>
        <v>0</v>
      </c>
      <c r="P977" s="31">
        <f t="shared" si="47"/>
        <v>0</v>
      </c>
      <c r="Q977" s="31">
        <f>IF(M977=1,oneday(G976,G977,K977,L977,Summary!$E$13/2,Data!N976,Data!O976,Summary!$E$15,Summary!$E$14,Summary!$E$16,3),0)</f>
        <v>0</v>
      </c>
    </row>
    <row r="978" spans="1:17" x14ac:dyDescent="0.25">
      <c r="A978" s="32">
        <f>VLOOKUP(B978,'Expiration Dates'!$C$40:$J$272,8)</f>
        <v>31798</v>
      </c>
      <c r="B978" s="1">
        <v>31803</v>
      </c>
      <c r="C978">
        <f t="shared" si="46"/>
        <v>978</v>
      </c>
      <c r="D978" s="27">
        <v>18.790000915527344</v>
      </c>
      <c r="E978" s="28">
        <v>18.829999923706055</v>
      </c>
      <c r="F978" s="28">
        <v>18.5</v>
      </c>
      <c r="G978" s="24">
        <v>18.639999389648438</v>
      </c>
      <c r="H978" s="13">
        <v>18.620000839233398</v>
      </c>
      <c r="I978" s="14">
        <v>18.649999618530273</v>
      </c>
      <c r="J978" s="14">
        <v>18.379999160766602</v>
      </c>
      <c r="K978" s="24">
        <v>18.440000534057617</v>
      </c>
      <c r="L978">
        <f t="shared" si="45"/>
        <v>0</v>
      </c>
      <c r="M978">
        <f>IF(AND(B978&gt;Summary!$E$17,B978&lt;Summary!$E$18),1,0)</f>
        <v>0</v>
      </c>
      <c r="N978">
        <f>IF(M978=1,oneday(G977,G978,K978,L978,Summary!$E$13/2,Data!N977,Data!O977,Summary!$E$15,Summary!$E$14,Summary!$E$16,1),0)</f>
        <v>0</v>
      </c>
      <c r="O978" s="31">
        <f>IF(M978=1,oneday(G977,G978,K978,L978,Summary!$E$13/2,Data!N977,Data!O977,Summary!$E$15,Summary!$E$14,Summary!$E$16,2),0)</f>
        <v>0</v>
      </c>
      <c r="P978" s="31">
        <f t="shared" si="47"/>
        <v>0</v>
      </c>
      <c r="Q978" s="31">
        <f>IF(M978=1,oneday(G977,G978,K978,L978,Summary!$E$13/2,Data!N977,Data!O977,Summary!$E$15,Summary!$E$14,Summary!$E$16,3),0)</f>
        <v>0</v>
      </c>
    </row>
    <row r="979" spans="1:17" x14ac:dyDescent="0.25">
      <c r="A979" s="32">
        <f>VLOOKUP(B979,'Expiration Dates'!$C$40:$J$272,8)</f>
        <v>31798</v>
      </c>
      <c r="B979" s="1">
        <v>31804</v>
      </c>
      <c r="C979">
        <f t="shared" si="46"/>
        <v>979</v>
      </c>
      <c r="D979" s="27">
        <v>18.600000381469727</v>
      </c>
      <c r="E979" s="28">
        <v>18.639999389648438</v>
      </c>
      <c r="F979" s="28">
        <v>18.430000305175781</v>
      </c>
      <c r="G979" s="24">
        <v>18.469999313354492</v>
      </c>
      <c r="H979" s="13">
        <v>18.399999618530273</v>
      </c>
      <c r="I979" s="14">
        <v>18.469999313354492</v>
      </c>
      <c r="J979" s="14">
        <v>18.319999694824219</v>
      </c>
      <c r="K979" s="24">
        <v>18.360000610351563</v>
      </c>
      <c r="L979">
        <f t="shared" si="45"/>
        <v>0</v>
      </c>
      <c r="M979">
        <f>IF(AND(B979&gt;Summary!$E$17,B979&lt;Summary!$E$18),1,0)</f>
        <v>0</v>
      </c>
      <c r="N979">
        <f>IF(M979=1,oneday(G978,G979,K979,L979,Summary!$E$13/2,Data!N978,Data!O978,Summary!$E$15,Summary!$E$14,Summary!$E$16,1),0)</f>
        <v>0</v>
      </c>
      <c r="O979" s="31">
        <f>IF(M979=1,oneday(G978,G979,K979,L979,Summary!$E$13/2,Data!N978,Data!O978,Summary!$E$15,Summary!$E$14,Summary!$E$16,2),0)</f>
        <v>0</v>
      </c>
      <c r="P979" s="31">
        <f t="shared" si="47"/>
        <v>0</v>
      </c>
      <c r="Q979" s="31">
        <f>IF(M979=1,oneday(G978,G979,K979,L979,Summary!$E$13/2,Data!N978,Data!O978,Summary!$E$15,Summary!$E$14,Summary!$E$16,3),0)</f>
        <v>0</v>
      </c>
    </row>
    <row r="980" spans="1:17" x14ac:dyDescent="0.25">
      <c r="A980" s="32">
        <f>VLOOKUP(B980,'Expiration Dates'!$C$40:$J$272,8)</f>
        <v>31798</v>
      </c>
      <c r="B980" s="1">
        <v>31805</v>
      </c>
      <c r="C980">
        <f t="shared" si="46"/>
        <v>980</v>
      </c>
      <c r="D980" s="27">
        <v>18.530000686645508</v>
      </c>
      <c r="E980" s="28">
        <v>18.690000534057617</v>
      </c>
      <c r="F980" s="28">
        <v>18.420000076293945</v>
      </c>
      <c r="G980" s="24">
        <v>18.579999923706055</v>
      </c>
      <c r="H980" s="13">
        <v>18.469999313354492</v>
      </c>
      <c r="I980" s="14">
        <v>18.540000915527344</v>
      </c>
      <c r="J980" s="14">
        <v>18.319999694824219</v>
      </c>
      <c r="K980" s="24">
        <v>18.459999084472656</v>
      </c>
      <c r="L980">
        <f t="shared" si="45"/>
        <v>0</v>
      </c>
      <c r="M980">
        <f>IF(AND(B980&gt;Summary!$E$17,B980&lt;Summary!$E$18),1,0)</f>
        <v>0</v>
      </c>
      <c r="N980">
        <f>IF(M980=1,oneday(G979,G980,K980,L980,Summary!$E$13/2,Data!N979,Data!O979,Summary!$E$15,Summary!$E$14,Summary!$E$16,1),0)</f>
        <v>0</v>
      </c>
      <c r="O980" s="31">
        <f>IF(M980=1,oneday(G979,G980,K980,L980,Summary!$E$13/2,Data!N979,Data!O979,Summary!$E$15,Summary!$E$14,Summary!$E$16,2),0)</f>
        <v>0</v>
      </c>
      <c r="P980" s="31">
        <f t="shared" si="47"/>
        <v>0</v>
      </c>
      <c r="Q980" s="31">
        <f>IF(M980=1,oneday(G979,G980,K980,L980,Summary!$E$13/2,Data!N979,Data!O979,Summary!$E$15,Summary!$E$14,Summary!$E$16,3),0)</f>
        <v>0</v>
      </c>
    </row>
    <row r="981" spans="1:17" x14ac:dyDescent="0.25">
      <c r="A981" s="32">
        <f>VLOOKUP(B981,'Expiration Dates'!$C$40:$J$272,8)</f>
        <v>31798</v>
      </c>
      <c r="B981" s="1">
        <v>31806</v>
      </c>
      <c r="C981">
        <f t="shared" si="46"/>
        <v>981</v>
      </c>
      <c r="D981" s="27">
        <v>18.549999237060547</v>
      </c>
      <c r="E981" s="28">
        <v>18.719999313354492</v>
      </c>
      <c r="F981" s="28">
        <v>18.549999237060547</v>
      </c>
      <c r="G981" s="24">
        <v>18.659999847412109</v>
      </c>
      <c r="H981" s="13">
        <v>18.459999084472656</v>
      </c>
      <c r="I981" s="14">
        <v>18.579999923706055</v>
      </c>
      <c r="J981" s="14">
        <v>18.430000305175781</v>
      </c>
      <c r="K981" s="24">
        <v>18.549999237060547</v>
      </c>
      <c r="L981">
        <f t="shared" si="45"/>
        <v>0</v>
      </c>
      <c r="M981">
        <f>IF(AND(B981&gt;Summary!$E$17,B981&lt;Summary!$E$18),1,0)</f>
        <v>0</v>
      </c>
      <c r="N981">
        <f>IF(M981=1,oneday(G980,G981,K981,L981,Summary!$E$13/2,Data!N980,Data!O980,Summary!$E$15,Summary!$E$14,Summary!$E$16,1),0)</f>
        <v>0</v>
      </c>
      <c r="O981" s="31">
        <f>IF(M981=1,oneday(G980,G981,K981,L981,Summary!$E$13/2,Data!N980,Data!O980,Summary!$E$15,Summary!$E$14,Summary!$E$16,2),0)</f>
        <v>0</v>
      </c>
      <c r="P981" s="31">
        <f t="shared" si="47"/>
        <v>0</v>
      </c>
      <c r="Q981" s="31">
        <f>IF(M981=1,oneday(G980,G981,K981,L981,Summary!$E$13/2,Data!N980,Data!O980,Summary!$E$15,Summary!$E$14,Summary!$E$16,3),0)</f>
        <v>0</v>
      </c>
    </row>
    <row r="982" spans="1:17" x14ac:dyDescent="0.25">
      <c r="A982" s="32">
        <f>VLOOKUP(B982,'Expiration Dates'!$C$40:$J$272,8)</f>
        <v>31798</v>
      </c>
      <c r="B982" s="1">
        <v>31807</v>
      </c>
      <c r="C982">
        <f t="shared" si="46"/>
        <v>982</v>
      </c>
      <c r="D982" s="27">
        <v>18.719999313354492</v>
      </c>
      <c r="E982" s="28">
        <v>18.809999465942383</v>
      </c>
      <c r="F982" s="28">
        <v>18.709999084472656</v>
      </c>
      <c r="G982" s="24">
        <v>18.75</v>
      </c>
      <c r="H982" s="13">
        <v>18.620000839233398</v>
      </c>
      <c r="I982" s="14">
        <v>18.670000076293945</v>
      </c>
      <c r="J982" s="14">
        <v>18.569999694824219</v>
      </c>
      <c r="K982" s="24">
        <v>18.579999923706055</v>
      </c>
      <c r="L982">
        <f t="shared" si="45"/>
        <v>0</v>
      </c>
      <c r="M982">
        <f>IF(AND(B982&gt;Summary!$E$17,B982&lt;Summary!$E$18),1,0)</f>
        <v>0</v>
      </c>
      <c r="N982">
        <f>IF(M982=1,oneday(G981,G982,K982,L982,Summary!$E$13/2,Data!N981,Data!O981,Summary!$E$15,Summary!$E$14,Summary!$E$16,1),0)</f>
        <v>0</v>
      </c>
      <c r="O982" s="31">
        <f>IF(M982=1,oneday(G981,G982,K982,L982,Summary!$E$13/2,Data!N981,Data!O981,Summary!$E$15,Summary!$E$14,Summary!$E$16,2),0)</f>
        <v>0</v>
      </c>
      <c r="P982" s="31">
        <f t="shared" si="47"/>
        <v>0</v>
      </c>
      <c r="Q982" s="31">
        <f>IF(M982=1,oneday(G981,G982,K982,L982,Summary!$E$13/2,Data!N981,Data!O981,Summary!$E$15,Summary!$E$14,Summary!$E$16,3),0)</f>
        <v>0</v>
      </c>
    </row>
    <row r="983" spans="1:17" x14ac:dyDescent="0.25">
      <c r="A983" s="32">
        <f>VLOOKUP(B983,'Expiration Dates'!$C$40:$J$272,8)</f>
        <v>31827</v>
      </c>
      <c r="B983" s="1">
        <v>31810</v>
      </c>
      <c r="C983">
        <f t="shared" si="46"/>
        <v>983</v>
      </c>
      <c r="D983" s="27">
        <v>18.700000762939453</v>
      </c>
      <c r="E983" s="28">
        <v>18.709999084472656</v>
      </c>
      <c r="F983" s="28">
        <v>18.459999084472656</v>
      </c>
      <c r="G983" s="24">
        <v>18.540000915527344</v>
      </c>
      <c r="H983" s="13">
        <v>18.520000457763672</v>
      </c>
      <c r="I983" s="14">
        <v>18.549999237060547</v>
      </c>
      <c r="J983" s="14">
        <v>18.360000610351563</v>
      </c>
      <c r="K983" s="24">
        <v>18.420000076293945</v>
      </c>
      <c r="L983">
        <f t="shared" si="45"/>
        <v>0</v>
      </c>
      <c r="M983">
        <f>IF(AND(B983&gt;Summary!$E$17,B983&lt;Summary!$E$18),1,0)</f>
        <v>0</v>
      </c>
      <c r="N983">
        <f>IF(M983=1,oneday(G982,G983,K983,L983,Summary!$E$13/2,Data!N982,Data!O982,Summary!$E$15,Summary!$E$14,Summary!$E$16,1),0)</f>
        <v>0</v>
      </c>
      <c r="O983" s="31">
        <f>IF(M983=1,oneday(G982,G983,K983,L983,Summary!$E$13/2,Data!N982,Data!O982,Summary!$E$15,Summary!$E$14,Summary!$E$16,2),0)</f>
        <v>0</v>
      </c>
      <c r="P983" s="31">
        <f t="shared" si="47"/>
        <v>0</v>
      </c>
      <c r="Q983" s="31">
        <f>IF(M983=1,oneday(G982,G983,K983,L983,Summary!$E$13/2,Data!N982,Data!O982,Summary!$E$15,Summary!$E$14,Summary!$E$16,3),0)</f>
        <v>0</v>
      </c>
    </row>
    <row r="984" spans="1:17" x14ac:dyDescent="0.25">
      <c r="A984" s="32">
        <f>VLOOKUP(B984,'Expiration Dates'!$C$40:$J$272,8)</f>
        <v>31827</v>
      </c>
      <c r="B984" s="1">
        <v>31811</v>
      </c>
      <c r="C984">
        <f t="shared" si="46"/>
        <v>984</v>
      </c>
      <c r="D984" s="27">
        <v>18.450000762939453</v>
      </c>
      <c r="E984" s="28">
        <v>18.479999542236328</v>
      </c>
      <c r="F984" s="28">
        <v>18.329999923706055</v>
      </c>
      <c r="G984" s="24">
        <v>18.360000610351563</v>
      </c>
      <c r="H984" s="13">
        <v>18.319999694824219</v>
      </c>
      <c r="I984" s="14">
        <v>18.399999618530273</v>
      </c>
      <c r="J984" s="14">
        <v>18.229999542236328</v>
      </c>
      <c r="K984" s="24">
        <v>18.270000457763672</v>
      </c>
      <c r="L984">
        <f t="shared" si="45"/>
        <v>0</v>
      </c>
      <c r="M984">
        <f>IF(AND(B984&gt;Summary!$E$17,B984&lt;Summary!$E$18),1,0)</f>
        <v>0</v>
      </c>
      <c r="N984">
        <f>IF(M984=1,oneday(G983,G984,K984,L984,Summary!$E$13/2,Data!N983,Data!O983,Summary!$E$15,Summary!$E$14,Summary!$E$16,1),0)</f>
        <v>0</v>
      </c>
      <c r="O984" s="31">
        <f>IF(M984=1,oneday(G983,G984,K984,L984,Summary!$E$13/2,Data!N983,Data!O983,Summary!$E$15,Summary!$E$14,Summary!$E$16,2),0)</f>
        <v>0</v>
      </c>
      <c r="P984" s="31">
        <f t="shared" si="47"/>
        <v>0</v>
      </c>
      <c r="Q984" s="31">
        <f>IF(M984=1,oneday(G983,G984,K984,L984,Summary!$E$13/2,Data!N983,Data!O983,Summary!$E$15,Summary!$E$14,Summary!$E$16,3),0)</f>
        <v>0</v>
      </c>
    </row>
    <row r="985" spans="1:17" x14ac:dyDescent="0.25">
      <c r="A985" s="32">
        <f>VLOOKUP(B985,'Expiration Dates'!$C$40:$J$272,8)</f>
        <v>31827</v>
      </c>
      <c r="B985" s="1">
        <v>31812</v>
      </c>
      <c r="C985">
        <f t="shared" si="46"/>
        <v>985</v>
      </c>
      <c r="D985" s="27">
        <v>18.25</v>
      </c>
      <c r="E985" s="28">
        <v>18.290000915527344</v>
      </c>
      <c r="F985" s="28">
        <v>18.040000915527344</v>
      </c>
      <c r="G985" s="24">
        <v>18.260000228881836</v>
      </c>
      <c r="H985" s="13">
        <v>18.159999847412109</v>
      </c>
      <c r="I985" s="14">
        <v>18.209999084472656</v>
      </c>
      <c r="J985" s="14">
        <v>17.989999771118164</v>
      </c>
      <c r="K985" s="24">
        <v>18.190000534057617</v>
      </c>
      <c r="L985">
        <f t="shared" si="45"/>
        <v>0</v>
      </c>
      <c r="M985">
        <f>IF(AND(B985&gt;Summary!$E$17,B985&lt;Summary!$E$18),1,0)</f>
        <v>0</v>
      </c>
      <c r="N985">
        <f>IF(M985=1,oneday(G984,G985,K985,L985,Summary!$E$13/2,Data!N984,Data!O984,Summary!$E$15,Summary!$E$14,Summary!$E$16,1),0)</f>
        <v>0</v>
      </c>
      <c r="O985" s="31">
        <f>IF(M985=1,oneday(G984,G985,K985,L985,Summary!$E$13/2,Data!N984,Data!O984,Summary!$E$15,Summary!$E$14,Summary!$E$16,2),0)</f>
        <v>0</v>
      </c>
      <c r="P985" s="31">
        <f t="shared" si="47"/>
        <v>0</v>
      </c>
      <c r="Q985" s="31">
        <f>IF(M985=1,oneday(G984,G985,K985,L985,Summary!$E$13/2,Data!N984,Data!O984,Summary!$E$15,Summary!$E$14,Summary!$E$16,3),0)</f>
        <v>0</v>
      </c>
    </row>
    <row r="986" spans="1:17" x14ac:dyDescent="0.25">
      <c r="A986" s="32">
        <f>VLOOKUP(B986,'Expiration Dates'!$C$40:$J$272,8)</f>
        <v>31827</v>
      </c>
      <c r="B986" s="1">
        <v>31813</v>
      </c>
      <c r="C986">
        <f t="shared" si="46"/>
        <v>986</v>
      </c>
      <c r="D986" s="27">
        <v>18.379999160766602</v>
      </c>
      <c r="E986" s="28">
        <v>18.620000839233398</v>
      </c>
      <c r="F986" s="28">
        <v>18.379999160766602</v>
      </c>
      <c r="G986" s="24">
        <v>18.579999923706055</v>
      </c>
      <c r="H986" s="13">
        <v>18.329999923706055</v>
      </c>
      <c r="I986" s="14">
        <v>18.579999923706055</v>
      </c>
      <c r="J986" s="14">
        <v>18.280000686645508</v>
      </c>
      <c r="K986" s="24">
        <v>18.540000915527344</v>
      </c>
      <c r="L986">
        <f t="shared" si="45"/>
        <v>0</v>
      </c>
      <c r="M986">
        <f>IF(AND(B986&gt;Summary!$E$17,B986&lt;Summary!$E$18),1,0)</f>
        <v>0</v>
      </c>
      <c r="N986">
        <f>IF(M986=1,oneday(G985,G986,K986,L986,Summary!$E$13/2,Data!N985,Data!O985,Summary!$E$15,Summary!$E$14,Summary!$E$16,1),0)</f>
        <v>0</v>
      </c>
      <c r="O986" s="31">
        <f>IF(M986=1,oneday(G985,G986,K986,L986,Summary!$E$13/2,Data!N985,Data!O985,Summary!$E$15,Summary!$E$14,Summary!$E$16,2),0)</f>
        <v>0</v>
      </c>
      <c r="P986" s="31">
        <f t="shared" si="47"/>
        <v>0</v>
      </c>
      <c r="Q986" s="31">
        <f>IF(M986=1,oneday(G985,G986,K986,L986,Summary!$E$13/2,Data!N985,Data!O985,Summary!$E$15,Summary!$E$14,Summary!$E$16,3),0)</f>
        <v>0</v>
      </c>
    </row>
    <row r="987" spans="1:17" x14ac:dyDescent="0.25">
      <c r="A987" s="32">
        <f>VLOOKUP(B987,'Expiration Dates'!$C$40:$J$272,8)</f>
        <v>31827</v>
      </c>
      <c r="B987" s="1">
        <v>31814</v>
      </c>
      <c r="C987">
        <f t="shared" si="46"/>
        <v>987</v>
      </c>
      <c r="D987" s="27">
        <v>18.579999923706055</v>
      </c>
      <c r="E987" s="28">
        <v>18.600000381469727</v>
      </c>
      <c r="F987" s="28">
        <v>18.430000305175781</v>
      </c>
      <c r="G987" s="24">
        <v>18.440000534057617</v>
      </c>
      <c r="H987" s="13">
        <v>18.5</v>
      </c>
      <c r="I987" s="14">
        <v>18.569999694824219</v>
      </c>
      <c r="J987" s="14">
        <v>18.379999160766602</v>
      </c>
      <c r="K987" s="24">
        <v>18.399999618530273</v>
      </c>
      <c r="L987">
        <f t="shared" si="45"/>
        <v>0</v>
      </c>
      <c r="M987">
        <f>IF(AND(B987&gt;Summary!$E$17,B987&lt;Summary!$E$18),1,0)</f>
        <v>0</v>
      </c>
      <c r="N987">
        <f>IF(M987=1,oneday(G986,G987,K987,L987,Summary!$E$13/2,Data!N986,Data!O986,Summary!$E$15,Summary!$E$14,Summary!$E$16,1),0)</f>
        <v>0</v>
      </c>
      <c r="O987" s="31">
        <f>IF(M987=1,oneday(G986,G987,K987,L987,Summary!$E$13/2,Data!N986,Data!O986,Summary!$E$15,Summary!$E$14,Summary!$E$16,2),0)</f>
        <v>0</v>
      </c>
      <c r="P987" s="31">
        <f t="shared" si="47"/>
        <v>0</v>
      </c>
      <c r="Q987" s="31">
        <f>IF(M987=1,oneday(G986,G987,K987,L987,Summary!$E$13/2,Data!N986,Data!O986,Summary!$E$15,Summary!$E$14,Summary!$E$16,3),0)</f>
        <v>0</v>
      </c>
    </row>
    <row r="988" spans="1:17" x14ac:dyDescent="0.25">
      <c r="A988" s="32">
        <f>VLOOKUP(B988,'Expiration Dates'!$C$40:$J$272,8)</f>
        <v>31827</v>
      </c>
      <c r="B988" s="1">
        <v>31817</v>
      </c>
      <c r="C988">
        <f t="shared" si="46"/>
        <v>988</v>
      </c>
      <c r="D988" s="27">
        <v>18.299999237060547</v>
      </c>
      <c r="E988" s="28">
        <v>18.399999618530273</v>
      </c>
      <c r="F988" s="28">
        <v>18.260000228881836</v>
      </c>
      <c r="G988" s="24">
        <v>18.340000152587891</v>
      </c>
      <c r="H988" s="13">
        <v>18.290000915527344</v>
      </c>
      <c r="I988" s="14">
        <v>18.370000839233398</v>
      </c>
      <c r="J988" s="14">
        <v>18.239999771118164</v>
      </c>
      <c r="K988" s="24">
        <v>18.270000457763672</v>
      </c>
      <c r="L988">
        <f t="shared" si="45"/>
        <v>0</v>
      </c>
      <c r="M988">
        <f>IF(AND(B988&gt;Summary!$E$17,B988&lt;Summary!$E$18),1,0)</f>
        <v>0</v>
      </c>
      <c r="N988">
        <f>IF(M988=1,oneday(G987,G988,K988,L988,Summary!$E$13/2,Data!N987,Data!O987,Summary!$E$15,Summary!$E$14,Summary!$E$16,1),0)</f>
        <v>0</v>
      </c>
      <c r="O988" s="31">
        <f>IF(M988=1,oneday(G987,G988,K988,L988,Summary!$E$13/2,Data!N987,Data!O987,Summary!$E$15,Summary!$E$14,Summary!$E$16,2),0)</f>
        <v>0</v>
      </c>
      <c r="P988" s="31">
        <f t="shared" si="47"/>
        <v>0</v>
      </c>
      <c r="Q988" s="31">
        <f>IF(M988=1,oneday(G987,G988,K988,L988,Summary!$E$13/2,Data!N987,Data!O987,Summary!$E$15,Summary!$E$14,Summary!$E$16,3),0)</f>
        <v>0</v>
      </c>
    </row>
    <row r="989" spans="1:17" x14ac:dyDescent="0.25">
      <c r="A989" s="32">
        <f>VLOOKUP(B989,'Expiration Dates'!$C$40:$J$272,8)</f>
        <v>31827</v>
      </c>
      <c r="B989" s="1">
        <v>31818</v>
      </c>
      <c r="C989">
        <f t="shared" si="46"/>
        <v>989</v>
      </c>
      <c r="D989" s="27">
        <v>18.399999618530273</v>
      </c>
      <c r="E989" s="28">
        <v>18.469999313354492</v>
      </c>
      <c r="F989" s="28">
        <v>18.299999237060547</v>
      </c>
      <c r="G989" s="24">
        <v>18.450000762939453</v>
      </c>
      <c r="H989" s="13">
        <v>18.370000839233398</v>
      </c>
      <c r="I989" s="14">
        <v>18.379999160766602</v>
      </c>
      <c r="J989" s="14">
        <v>18.219999313354492</v>
      </c>
      <c r="K989" s="24">
        <v>18.340000152587891</v>
      </c>
      <c r="L989">
        <f t="shared" si="45"/>
        <v>0</v>
      </c>
      <c r="M989">
        <f>IF(AND(B989&gt;Summary!$E$17,B989&lt;Summary!$E$18),1,0)</f>
        <v>0</v>
      </c>
      <c r="N989">
        <f>IF(M989=1,oneday(G988,G989,K989,L989,Summary!$E$13/2,Data!N988,Data!O988,Summary!$E$15,Summary!$E$14,Summary!$E$16,1),0)</f>
        <v>0</v>
      </c>
      <c r="O989" s="31">
        <f>IF(M989=1,oneday(G988,G989,K989,L989,Summary!$E$13/2,Data!N988,Data!O988,Summary!$E$15,Summary!$E$14,Summary!$E$16,2),0)</f>
        <v>0</v>
      </c>
      <c r="P989" s="31">
        <f t="shared" si="47"/>
        <v>0</v>
      </c>
      <c r="Q989" s="31">
        <f>IF(M989=1,oneday(G988,G989,K989,L989,Summary!$E$13/2,Data!N988,Data!O988,Summary!$E$15,Summary!$E$14,Summary!$E$16,3),0)</f>
        <v>0</v>
      </c>
    </row>
    <row r="990" spans="1:17" x14ac:dyDescent="0.25">
      <c r="A990" s="32">
        <f>VLOOKUP(B990,'Expiration Dates'!$C$40:$J$272,8)</f>
        <v>31827</v>
      </c>
      <c r="B990" s="1">
        <v>31819</v>
      </c>
      <c r="C990">
        <f t="shared" si="46"/>
        <v>990</v>
      </c>
      <c r="D990" s="27">
        <v>18.329999923706055</v>
      </c>
      <c r="E990" s="28">
        <v>18.360000610351563</v>
      </c>
      <c r="F990" s="28">
        <v>18.040000915527344</v>
      </c>
      <c r="G990" s="24">
        <v>18.059999465942383</v>
      </c>
      <c r="H990" s="13">
        <v>18.229999542236328</v>
      </c>
      <c r="I990" s="14">
        <v>18.25</v>
      </c>
      <c r="J990" s="14">
        <v>17.850000381469727</v>
      </c>
      <c r="K990" s="24">
        <v>17.879999160766602</v>
      </c>
      <c r="L990">
        <f t="shared" si="45"/>
        <v>0</v>
      </c>
      <c r="M990">
        <f>IF(AND(B990&gt;Summary!$E$17,B990&lt;Summary!$E$18),1,0)</f>
        <v>0</v>
      </c>
      <c r="N990">
        <f>IF(M990=1,oneday(G989,G990,K990,L990,Summary!$E$13/2,Data!N989,Data!O989,Summary!$E$15,Summary!$E$14,Summary!$E$16,1),0)</f>
        <v>0</v>
      </c>
      <c r="O990" s="31">
        <f>IF(M990=1,oneday(G989,G990,K990,L990,Summary!$E$13/2,Data!N989,Data!O989,Summary!$E$15,Summary!$E$14,Summary!$E$16,2),0)</f>
        <v>0</v>
      </c>
      <c r="P990" s="31">
        <f t="shared" si="47"/>
        <v>0</v>
      </c>
      <c r="Q990" s="31">
        <f>IF(M990=1,oneday(G989,G990,K990,L990,Summary!$E$13/2,Data!N989,Data!O989,Summary!$E$15,Summary!$E$14,Summary!$E$16,3),0)</f>
        <v>0</v>
      </c>
    </row>
    <row r="991" spans="1:17" x14ac:dyDescent="0.25">
      <c r="A991" s="32">
        <f>VLOOKUP(B991,'Expiration Dates'!$C$40:$J$272,8)</f>
        <v>31827</v>
      </c>
      <c r="B991" s="1">
        <v>31820</v>
      </c>
      <c r="C991">
        <f t="shared" si="46"/>
        <v>991</v>
      </c>
      <c r="D991" s="27">
        <v>18</v>
      </c>
      <c r="E991" s="28">
        <v>18.149999618530273</v>
      </c>
      <c r="F991" s="28">
        <v>17.75</v>
      </c>
      <c r="G991" s="24">
        <v>17.979999542236328</v>
      </c>
      <c r="H991" s="13">
        <v>17.780000686645508</v>
      </c>
      <c r="I991" s="14">
        <v>17.979999542236328</v>
      </c>
      <c r="J991" s="14">
        <v>17.610000610351563</v>
      </c>
      <c r="K991" s="24">
        <v>17.909999847412109</v>
      </c>
      <c r="L991">
        <f t="shared" si="45"/>
        <v>0</v>
      </c>
      <c r="M991">
        <f>IF(AND(B991&gt;Summary!$E$17,B991&lt;Summary!$E$18),1,0)</f>
        <v>0</v>
      </c>
      <c r="N991">
        <f>IF(M991=1,oneday(G990,G991,K991,L991,Summary!$E$13/2,Data!N990,Data!O990,Summary!$E$15,Summary!$E$14,Summary!$E$16,1),0)</f>
        <v>0</v>
      </c>
      <c r="O991" s="31">
        <f>IF(M991=1,oneday(G990,G991,K991,L991,Summary!$E$13/2,Data!N990,Data!O990,Summary!$E$15,Summary!$E$14,Summary!$E$16,2),0)</f>
        <v>0</v>
      </c>
      <c r="P991" s="31">
        <f t="shared" si="47"/>
        <v>0</v>
      </c>
      <c r="Q991" s="31">
        <f>IF(M991=1,oneday(G990,G991,K991,L991,Summary!$E$13/2,Data!N990,Data!O990,Summary!$E$15,Summary!$E$14,Summary!$E$16,3),0)</f>
        <v>0</v>
      </c>
    </row>
    <row r="992" spans="1:17" x14ac:dyDescent="0.25">
      <c r="A992" s="32">
        <f>VLOOKUP(B992,'Expiration Dates'!$C$40:$J$272,8)</f>
        <v>31827</v>
      </c>
      <c r="B992" s="1">
        <v>31821</v>
      </c>
      <c r="C992">
        <f t="shared" si="46"/>
        <v>992</v>
      </c>
      <c r="D992" s="27">
        <v>18.180000305175781</v>
      </c>
      <c r="E992" s="28">
        <v>18.180000305175781</v>
      </c>
      <c r="F992" s="28">
        <v>17.829999923706055</v>
      </c>
      <c r="G992" s="24">
        <v>17.850000381469727</v>
      </c>
      <c r="H992" s="13">
        <v>18.030000686645508</v>
      </c>
      <c r="I992" s="14">
        <v>18.049999237060547</v>
      </c>
      <c r="J992" s="14">
        <v>17.770000457763672</v>
      </c>
      <c r="K992" s="24">
        <v>17.790000915527344</v>
      </c>
      <c r="L992">
        <f t="shared" si="45"/>
        <v>0</v>
      </c>
      <c r="M992">
        <f>IF(AND(B992&gt;Summary!$E$17,B992&lt;Summary!$E$18),1,0)</f>
        <v>0</v>
      </c>
      <c r="N992">
        <f>IF(M992=1,oneday(G991,G992,K992,L992,Summary!$E$13/2,Data!N991,Data!O991,Summary!$E$15,Summary!$E$14,Summary!$E$16,1),0)</f>
        <v>0</v>
      </c>
      <c r="O992" s="31">
        <f>IF(M992=1,oneday(G991,G992,K992,L992,Summary!$E$13/2,Data!N991,Data!O991,Summary!$E$15,Summary!$E$14,Summary!$E$16,2),0)</f>
        <v>0</v>
      </c>
      <c r="P992" s="31">
        <f t="shared" si="47"/>
        <v>0</v>
      </c>
      <c r="Q992" s="31">
        <f>IF(M992=1,oneday(G991,G992,K992,L992,Summary!$E$13/2,Data!N991,Data!O991,Summary!$E$15,Summary!$E$14,Summary!$E$16,3),0)</f>
        <v>0</v>
      </c>
    </row>
    <row r="993" spans="1:17" x14ac:dyDescent="0.25">
      <c r="A993" s="32">
        <f>VLOOKUP(B993,'Expiration Dates'!$C$40:$J$272,8)</f>
        <v>31827</v>
      </c>
      <c r="B993" s="1">
        <v>31825</v>
      </c>
      <c r="C993">
        <f t="shared" si="46"/>
        <v>993</v>
      </c>
      <c r="D993" s="27">
        <v>17.879999160766602</v>
      </c>
      <c r="E993" s="28">
        <v>17.920000076293945</v>
      </c>
      <c r="F993" s="28">
        <v>17.75</v>
      </c>
      <c r="G993" s="24">
        <v>17.790000915527344</v>
      </c>
      <c r="H993" s="13">
        <v>17.850000381469727</v>
      </c>
      <c r="I993" s="14">
        <v>17.850000381469727</v>
      </c>
      <c r="J993" s="14">
        <v>17.629999160766602</v>
      </c>
      <c r="K993" s="24">
        <v>17.659999847412109</v>
      </c>
      <c r="L993">
        <f t="shared" si="45"/>
        <v>0</v>
      </c>
      <c r="M993">
        <f>IF(AND(B993&gt;Summary!$E$17,B993&lt;Summary!$E$18),1,0)</f>
        <v>0</v>
      </c>
      <c r="N993">
        <f>IF(M993=1,oneday(G992,G993,K993,L993,Summary!$E$13/2,Data!N992,Data!O992,Summary!$E$15,Summary!$E$14,Summary!$E$16,1),0)</f>
        <v>0</v>
      </c>
      <c r="O993" s="31">
        <f>IF(M993=1,oneday(G992,G993,K993,L993,Summary!$E$13/2,Data!N992,Data!O992,Summary!$E$15,Summary!$E$14,Summary!$E$16,2),0)</f>
        <v>0</v>
      </c>
      <c r="P993" s="31">
        <f t="shared" si="47"/>
        <v>0</v>
      </c>
      <c r="Q993" s="31">
        <f>IF(M993=1,oneday(G992,G993,K993,L993,Summary!$E$13/2,Data!N992,Data!O992,Summary!$E$15,Summary!$E$14,Summary!$E$16,3),0)</f>
        <v>0</v>
      </c>
    </row>
    <row r="994" spans="1:17" x14ac:dyDescent="0.25">
      <c r="A994" s="32">
        <f>VLOOKUP(B994,'Expiration Dates'!$C$40:$J$272,8)</f>
        <v>31827</v>
      </c>
      <c r="B994" s="1">
        <v>31826</v>
      </c>
      <c r="C994">
        <f t="shared" si="46"/>
        <v>994</v>
      </c>
      <c r="D994" s="27">
        <v>17.700000762939453</v>
      </c>
      <c r="E994" s="28">
        <v>17.709999084472656</v>
      </c>
      <c r="F994" s="28">
        <v>17.270000457763672</v>
      </c>
      <c r="G994" s="24">
        <v>17.399999618530273</v>
      </c>
      <c r="H994" s="13">
        <v>17.590000152587891</v>
      </c>
      <c r="I994" s="14">
        <v>17.600000381469727</v>
      </c>
      <c r="J994" s="14">
        <v>17.149999618530273</v>
      </c>
      <c r="K994" s="24">
        <v>17.290000915527344</v>
      </c>
      <c r="L994">
        <f t="shared" si="45"/>
        <v>0</v>
      </c>
      <c r="M994">
        <f>IF(AND(B994&gt;Summary!$E$17,B994&lt;Summary!$E$18),1,0)</f>
        <v>0</v>
      </c>
      <c r="N994">
        <f>IF(M994=1,oneday(G993,G994,K994,L994,Summary!$E$13/2,Data!N993,Data!O993,Summary!$E$15,Summary!$E$14,Summary!$E$16,1),0)</f>
        <v>0</v>
      </c>
      <c r="O994" s="31">
        <f>IF(M994=1,oneday(G993,G994,K994,L994,Summary!$E$13/2,Data!N993,Data!O993,Summary!$E$15,Summary!$E$14,Summary!$E$16,2),0)</f>
        <v>0</v>
      </c>
      <c r="P994" s="31">
        <f t="shared" si="47"/>
        <v>0</v>
      </c>
      <c r="Q994" s="31">
        <f>IF(M994=1,oneday(G993,G994,K994,L994,Summary!$E$13/2,Data!N993,Data!O993,Summary!$E$15,Summary!$E$14,Summary!$E$16,3),0)</f>
        <v>0</v>
      </c>
    </row>
    <row r="995" spans="1:17" x14ac:dyDescent="0.25">
      <c r="A995" s="32">
        <f>VLOOKUP(B995,'Expiration Dates'!$C$40:$J$272,8)</f>
        <v>31827</v>
      </c>
      <c r="B995" s="1">
        <v>31827</v>
      </c>
      <c r="C995">
        <f t="shared" si="46"/>
        <v>995</v>
      </c>
      <c r="D995" s="27">
        <v>17.399999618530273</v>
      </c>
      <c r="E995" s="28">
        <v>17.5</v>
      </c>
      <c r="F995" s="28">
        <v>17.25</v>
      </c>
      <c r="G995" s="24">
        <v>17.440000534057617</v>
      </c>
      <c r="H995" s="13">
        <v>17.290000915527344</v>
      </c>
      <c r="I995" s="14">
        <v>17.440000534057617</v>
      </c>
      <c r="J995" s="14">
        <v>17.170000076293945</v>
      </c>
      <c r="K995" s="24">
        <v>17.309999465942383</v>
      </c>
      <c r="L995">
        <f t="shared" si="45"/>
        <v>1</v>
      </c>
      <c r="M995">
        <f>IF(AND(B995&gt;Summary!$E$17,B995&lt;Summary!$E$18),1,0)</f>
        <v>0</v>
      </c>
      <c r="N995">
        <f>IF(M995=1,oneday(G994,G995,K995,L995,Summary!$E$13/2,Data!N994,Data!O994,Summary!$E$15,Summary!$E$14,Summary!$E$16,1),0)</f>
        <v>0</v>
      </c>
      <c r="O995" s="31">
        <f>IF(M995=1,oneday(G994,G995,K995,L995,Summary!$E$13/2,Data!N994,Data!O994,Summary!$E$15,Summary!$E$14,Summary!$E$16,2),0)</f>
        <v>0</v>
      </c>
      <c r="P995" s="31">
        <f t="shared" si="47"/>
        <v>0</v>
      </c>
      <c r="Q995" s="31">
        <f>IF(M995=1,oneday(G994,G995,K995,L995,Summary!$E$13/2,Data!N994,Data!O994,Summary!$E$15,Summary!$E$14,Summary!$E$16,3),0)</f>
        <v>0</v>
      </c>
    </row>
    <row r="996" spans="1:17" x14ac:dyDescent="0.25">
      <c r="A996" s="32">
        <f>VLOOKUP(B996,'Expiration Dates'!$C$40:$J$272,8)</f>
        <v>31827</v>
      </c>
      <c r="B996" s="1">
        <v>31828</v>
      </c>
      <c r="C996">
        <f t="shared" si="46"/>
        <v>996</v>
      </c>
      <c r="D996" s="27">
        <v>17.600000381469727</v>
      </c>
      <c r="E996" s="28">
        <v>17.829999923706055</v>
      </c>
      <c r="F996" s="28">
        <v>17.549999237060547</v>
      </c>
      <c r="G996" s="24">
        <v>17.770000457763672</v>
      </c>
      <c r="H996" s="13">
        <v>17.459999084472656</v>
      </c>
      <c r="I996" s="14">
        <v>17.700000762939453</v>
      </c>
      <c r="J996" s="14">
        <v>17.450000762939453</v>
      </c>
      <c r="K996" s="24">
        <v>17.639999389648438</v>
      </c>
      <c r="L996">
        <f t="shared" ref="L996:L1059" si="48">IF(A996=B996,1,0)</f>
        <v>0</v>
      </c>
      <c r="M996">
        <f>IF(AND(B996&gt;Summary!$E$17,B996&lt;Summary!$E$18),1,0)</f>
        <v>0</v>
      </c>
      <c r="N996">
        <f>IF(M996=1,oneday(G995,G996,K996,L996,Summary!$E$13/2,Data!N995,Data!O995,Summary!$E$15,Summary!$E$14,Summary!$E$16,1),0)</f>
        <v>0</v>
      </c>
      <c r="O996" s="31">
        <f>IF(M996=1,oneday(G995,G996,K996,L996,Summary!$E$13/2,Data!N995,Data!O995,Summary!$E$15,Summary!$E$14,Summary!$E$16,2),0)</f>
        <v>0</v>
      </c>
      <c r="P996" s="31">
        <f t="shared" si="47"/>
        <v>0</v>
      </c>
      <c r="Q996" s="31">
        <f>IF(M996=1,oneday(G995,G996,K996,L996,Summary!$E$13/2,Data!N995,Data!O995,Summary!$E$15,Summary!$E$14,Summary!$E$16,3),0)</f>
        <v>0</v>
      </c>
    </row>
    <row r="997" spans="1:17" x14ac:dyDescent="0.25">
      <c r="A997" s="32">
        <f>VLOOKUP(B997,'Expiration Dates'!$C$40:$J$272,8)</f>
        <v>31827</v>
      </c>
      <c r="B997" s="1">
        <v>31831</v>
      </c>
      <c r="C997">
        <f t="shared" si="46"/>
        <v>997</v>
      </c>
      <c r="D997" s="27">
        <v>17.399999618530273</v>
      </c>
      <c r="E997" s="28">
        <v>17.440000534057617</v>
      </c>
      <c r="F997" s="28">
        <v>17.059999465942383</v>
      </c>
      <c r="G997" s="24">
        <v>17.079999923706055</v>
      </c>
      <c r="H997" s="13">
        <v>17.319999694824219</v>
      </c>
      <c r="I997" s="14">
        <v>17.329999923706055</v>
      </c>
      <c r="J997" s="14">
        <v>16.959999084472656</v>
      </c>
      <c r="K997" s="24">
        <v>16.979999542236328</v>
      </c>
      <c r="L997">
        <f t="shared" si="48"/>
        <v>0</v>
      </c>
      <c r="M997">
        <f>IF(AND(B997&gt;Summary!$E$17,B997&lt;Summary!$E$18),1,0)</f>
        <v>0</v>
      </c>
      <c r="N997">
        <f>IF(M997=1,oneday(G996,G997,K997,L997,Summary!$E$13/2,Data!N996,Data!O996,Summary!$E$15,Summary!$E$14,Summary!$E$16,1),0)</f>
        <v>0</v>
      </c>
      <c r="O997" s="31">
        <f>IF(M997=1,oneday(G996,G997,K997,L997,Summary!$E$13/2,Data!N996,Data!O996,Summary!$E$15,Summary!$E$14,Summary!$E$16,2),0)</f>
        <v>0</v>
      </c>
      <c r="P997" s="31">
        <f t="shared" si="47"/>
        <v>0</v>
      </c>
      <c r="Q997" s="31">
        <f>IF(M997=1,oneday(G996,G997,K997,L997,Summary!$E$13/2,Data!N996,Data!O996,Summary!$E$15,Summary!$E$14,Summary!$E$16,3),0)</f>
        <v>0</v>
      </c>
    </row>
    <row r="998" spans="1:17" x14ac:dyDescent="0.25">
      <c r="A998" s="32">
        <f>VLOOKUP(B998,'Expiration Dates'!$C$40:$J$272,8)</f>
        <v>31827</v>
      </c>
      <c r="B998" s="1">
        <v>31832</v>
      </c>
      <c r="C998">
        <f t="shared" si="46"/>
        <v>998</v>
      </c>
      <c r="D998" s="27">
        <v>16.899999618530273</v>
      </c>
      <c r="E998" s="28">
        <v>16.950000762939453</v>
      </c>
      <c r="F998" s="28">
        <v>16.680000305175781</v>
      </c>
      <c r="G998" s="24">
        <v>16.729999542236328</v>
      </c>
      <c r="H998" s="13">
        <v>16.799999237060547</v>
      </c>
      <c r="I998" s="14">
        <v>16.850000381469727</v>
      </c>
      <c r="J998" s="14">
        <v>16.600000381469727</v>
      </c>
      <c r="K998" s="24">
        <v>16.639999389648438</v>
      </c>
      <c r="L998">
        <f t="shared" si="48"/>
        <v>0</v>
      </c>
      <c r="M998">
        <f>IF(AND(B998&gt;Summary!$E$17,B998&lt;Summary!$E$18),1,0)</f>
        <v>0</v>
      </c>
      <c r="N998">
        <f>IF(M998=1,oneday(G997,G998,K998,L998,Summary!$E$13/2,Data!N997,Data!O997,Summary!$E$15,Summary!$E$14,Summary!$E$16,1),0)</f>
        <v>0</v>
      </c>
      <c r="O998" s="31">
        <f>IF(M998=1,oneday(G997,G998,K998,L998,Summary!$E$13/2,Data!N997,Data!O997,Summary!$E$15,Summary!$E$14,Summary!$E$16,2),0)</f>
        <v>0</v>
      </c>
      <c r="P998" s="31">
        <f t="shared" si="47"/>
        <v>0</v>
      </c>
      <c r="Q998" s="31">
        <f>IF(M998=1,oneday(G997,G998,K998,L998,Summary!$E$13/2,Data!N997,Data!O997,Summary!$E$15,Summary!$E$14,Summary!$E$16,3),0)</f>
        <v>0</v>
      </c>
    </row>
    <row r="999" spans="1:17" x14ac:dyDescent="0.25">
      <c r="A999" s="32">
        <f>VLOOKUP(B999,'Expiration Dates'!$C$40:$J$272,8)</f>
        <v>31827</v>
      </c>
      <c r="B999" s="1">
        <v>31833</v>
      </c>
      <c r="C999">
        <f t="shared" si="46"/>
        <v>999</v>
      </c>
      <c r="D999" s="27">
        <v>16.450000762939453</v>
      </c>
      <c r="E999" s="28">
        <v>16.450000762939453</v>
      </c>
      <c r="F999" s="28">
        <v>16.049999237060547</v>
      </c>
      <c r="G999" s="24">
        <v>16.399999618530273</v>
      </c>
      <c r="H999" s="13">
        <v>16.329999923706055</v>
      </c>
      <c r="I999" s="14">
        <v>16.420000076293945</v>
      </c>
      <c r="J999" s="14">
        <v>16.049999237060547</v>
      </c>
      <c r="K999" s="24">
        <v>16.389999389648438</v>
      </c>
      <c r="L999">
        <f t="shared" si="48"/>
        <v>0</v>
      </c>
      <c r="M999">
        <f>IF(AND(B999&gt;Summary!$E$17,B999&lt;Summary!$E$18),1,0)</f>
        <v>0</v>
      </c>
      <c r="N999">
        <f>IF(M999=1,oneday(G998,G999,K999,L999,Summary!$E$13/2,Data!N998,Data!O998,Summary!$E$15,Summary!$E$14,Summary!$E$16,1),0)</f>
        <v>0</v>
      </c>
      <c r="O999" s="31">
        <f>IF(M999=1,oneday(G998,G999,K999,L999,Summary!$E$13/2,Data!N998,Data!O998,Summary!$E$15,Summary!$E$14,Summary!$E$16,2),0)</f>
        <v>0</v>
      </c>
      <c r="P999" s="31">
        <f t="shared" si="47"/>
        <v>0</v>
      </c>
      <c r="Q999" s="31">
        <f>IF(M999=1,oneday(G998,G999,K999,L999,Summary!$E$13/2,Data!N998,Data!O998,Summary!$E$15,Summary!$E$14,Summary!$E$16,3),0)</f>
        <v>0</v>
      </c>
    </row>
    <row r="1000" spans="1:17" x14ac:dyDescent="0.25">
      <c r="A1000" s="32">
        <f>VLOOKUP(B1000,'Expiration Dates'!$C$40:$J$272,8)</f>
        <v>31827</v>
      </c>
      <c r="B1000" s="1">
        <v>31834</v>
      </c>
      <c r="C1000">
        <f t="shared" si="46"/>
        <v>1000</v>
      </c>
      <c r="D1000" s="27">
        <v>16.620000839233398</v>
      </c>
      <c r="E1000" s="28">
        <v>16.799999237060547</v>
      </c>
      <c r="F1000" s="28">
        <v>16.5</v>
      </c>
      <c r="G1000" s="24">
        <v>16.780000686645508</v>
      </c>
      <c r="H1000" s="13">
        <v>16.549999237060547</v>
      </c>
      <c r="I1000" s="14">
        <v>16.719999313354492</v>
      </c>
      <c r="J1000" s="14">
        <v>16.479999542236328</v>
      </c>
      <c r="K1000" s="24">
        <v>16.700000762939453</v>
      </c>
      <c r="L1000">
        <f t="shared" si="48"/>
        <v>0</v>
      </c>
      <c r="M1000">
        <f>IF(AND(B1000&gt;Summary!$E$17,B1000&lt;Summary!$E$18),1,0)</f>
        <v>0</v>
      </c>
      <c r="N1000">
        <f>IF(M1000=1,oneday(G999,G1000,K1000,L1000,Summary!$E$13/2,Data!N999,Data!O999,Summary!$E$15,Summary!$E$14,Summary!$E$16,1),0)</f>
        <v>0</v>
      </c>
      <c r="O1000" s="31">
        <f>IF(M1000=1,oneday(G999,G1000,K1000,L1000,Summary!$E$13/2,Data!N999,Data!O999,Summary!$E$15,Summary!$E$14,Summary!$E$16,2),0)</f>
        <v>0</v>
      </c>
      <c r="P1000" s="31">
        <f t="shared" si="47"/>
        <v>0</v>
      </c>
      <c r="Q1000" s="31">
        <f>IF(M1000=1,oneday(G999,G1000,K1000,L1000,Summary!$E$13/2,Data!N999,Data!O999,Summary!$E$15,Summary!$E$14,Summary!$E$16,3),0)</f>
        <v>0</v>
      </c>
    </row>
    <row r="1001" spans="1:17" x14ac:dyDescent="0.25">
      <c r="A1001" s="32">
        <f>VLOOKUP(B1001,'Expiration Dates'!$C$40:$J$272,8)</f>
        <v>31827</v>
      </c>
      <c r="B1001" s="1">
        <v>31835</v>
      </c>
      <c r="C1001">
        <f t="shared" si="46"/>
        <v>1001</v>
      </c>
      <c r="D1001" s="27">
        <v>16.700000762939453</v>
      </c>
      <c r="E1001" s="28">
        <v>16.840000152587891</v>
      </c>
      <c r="F1001" s="28">
        <v>16.399999618530273</v>
      </c>
      <c r="G1001" s="24">
        <v>16.600000381469727</v>
      </c>
      <c r="H1001" s="13">
        <v>16.600000381469727</v>
      </c>
      <c r="I1001" s="14">
        <v>16.780000686645508</v>
      </c>
      <c r="J1001" s="14">
        <v>16.340000152587891</v>
      </c>
      <c r="K1001" s="24">
        <v>16.489999771118164</v>
      </c>
      <c r="L1001">
        <f t="shared" si="48"/>
        <v>0</v>
      </c>
      <c r="M1001">
        <f>IF(AND(B1001&gt;Summary!$E$17,B1001&lt;Summary!$E$18),1,0)</f>
        <v>0</v>
      </c>
      <c r="N1001">
        <f>IF(M1001=1,oneday(G1000,G1001,K1001,L1001,Summary!$E$13/2,Data!N1000,Data!O1000,Summary!$E$15,Summary!$E$14,Summary!$E$16,1),0)</f>
        <v>0</v>
      </c>
      <c r="O1001" s="31">
        <f>IF(M1001=1,oneday(G1000,G1001,K1001,L1001,Summary!$E$13/2,Data!N1000,Data!O1000,Summary!$E$15,Summary!$E$14,Summary!$E$16,2),0)</f>
        <v>0</v>
      </c>
      <c r="P1001" s="31">
        <f t="shared" si="47"/>
        <v>0</v>
      </c>
      <c r="Q1001" s="31">
        <f>IF(M1001=1,oneday(G1000,G1001,K1001,L1001,Summary!$E$13/2,Data!N1000,Data!O1000,Summary!$E$15,Summary!$E$14,Summary!$E$16,3),0)</f>
        <v>0</v>
      </c>
    </row>
    <row r="1002" spans="1:17" x14ac:dyDescent="0.25">
      <c r="A1002" s="32">
        <f>VLOOKUP(B1002,'Expiration Dates'!$C$40:$J$272,8)</f>
        <v>31855</v>
      </c>
      <c r="B1002" s="1">
        <v>31838</v>
      </c>
      <c r="C1002">
        <f t="shared" si="46"/>
        <v>1002</v>
      </c>
      <c r="D1002" s="27">
        <v>16.25</v>
      </c>
      <c r="E1002" s="28">
        <v>16.420000076293945</v>
      </c>
      <c r="F1002" s="28">
        <v>16.170000076293945</v>
      </c>
      <c r="G1002" s="24">
        <v>16.389999389648438</v>
      </c>
      <c r="H1002" s="13">
        <v>16.159999847412109</v>
      </c>
      <c r="I1002" s="14">
        <v>16.379999160766602</v>
      </c>
      <c r="J1002" s="14">
        <v>16.120000839233398</v>
      </c>
      <c r="K1002" s="24">
        <v>16.360000610351563</v>
      </c>
      <c r="L1002">
        <f t="shared" si="48"/>
        <v>0</v>
      </c>
      <c r="M1002">
        <f>IF(AND(B1002&gt;Summary!$E$17,B1002&lt;Summary!$E$18),1,0)</f>
        <v>0</v>
      </c>
      <c r="N1002">
        <f>IF(M1002=1,oneday(G1001,G1002,K1002,L1002,Summary!$E$13/2,Data!N1001,Data!O1001,Summary!$E$15,Summary!$E$14,Summary!$E$16,1),0)</f>
        <v>0</v>
      </c>
      <c r="O1002" s="31">
        <f>IF(M1002=1,oneday(G1001,G1002,K1002,L1002,Summary!$E$13/2,Data!N1001,Data!O1001,Summary!$E$15,Summary!$E$14,Summary!$E$16,2),0)</f>
        <v>0</v>
      </c>
      <c r="P1002" s="31">
        <f t="shared" si="47"/>
        <v>0</v>
      </c>
      <c r="Q1002" s="31">
        <f>IF(M1002=1,oneday(G1001,G1002,K1002,L1002,Summary!$E$13/2,Data!N1001,Data!O1001,Summary!$E$15,Summary!$E$14,Summary!$E$16,3),0)</f>
        <v>0</v>
      </c>
    </row>
    <row r="1003" spans="1:17" x14ac:dyDescent="0.25">
      <c r="A1003" s="32">
        <f>VLOOKUP(B1003,'Expiration Dates'!$C$40:$J$272,8)</f>
        <v>31855</v>
      </c>
      <c r="B1003" s="1">
        <v>31839</v>
      </c>
      <c r="C1003">
        <f t="shared" si="46"/>
        <v>1003</v>
      </c>
      <c r="D1003" s="27">
        <v>16.850000381469727</v>
      </c>
      <c r="E1003" s="28">
        <v>17.430000305175781</v>
      </c>
      <c r="F1003" s="28">
        <v>16.700000762939453</v>
      </c>
      <c r="G1003" s="24">
        <v>17.350000381469727</v>
      </c>
      <c r="H1003" s="13">
        <v>16.75</v>
      </c>
      <c r="I1003" s="14">
        <v>17.340000152587891</v>
      </c>
      <c r="J1003" s="14">
        <v>16.629999160766602</v>
      </c>
      <c r="K1003" s="24">
        <v>17.290000915527344</v>
      </c>
      <c r="L1003">
        <f t="shared" si="48"/>
        <v>0</v>
      </c>
      <c r="M1003">
        <f>IF(AND(B1003&gt;Summary!$E$17,B1003&lt;Summary!$E$18),1,0)</f>
        <v>0</v>
      </c>
      <c r="N1003">
        <f>IF(M1003=1,oneday(G1002,G1003,K1003,L1003,Summary!$E$13/2,Data!N1002,Data!O1002,Summary!$E$15,Summary!$E$14,Summary!$E$16,1),0)</f>
        <v>0</v>
      </c>
      <c r="O1003" s="31">
        <f>IF(M1003=1,oneday(G1002,G1003,K1003,L1003,Summary!$E$13/2,Data!N1002,Data!O1002,Summary!$E$15,Summary!$E$14,Summary!$E$16,2),0)</f>
        <v>0</v>
      </c>
      <c r="P1003" s="31">
        <f t="shared" si="47"/>
        <v>0</v>
      </c>
      <c r="Q1003" s="31">
        <f>IF(M1003=1,oneday(G1002,G1003,K1003,L1003,Summary!$E$13/2,Data!N1002,Data!O1002,Summary!$E$15,Summary!$E$14,Summary!$E$16,3),0)</f>
        <v>0</v>
      </c>
    </row>
    <row r="1004" spans="1:17" x14ac:dyDescent="0.25">
      <c r="A1004" s="32">
        <f>VLOOKUP(B1004,'Expiration Dates'!$C$40:$J$272,8)</f>
        <v>31855</v>
      </c>
      <c r="B1004" s="1">
        <v>31840</v>
      </c>
      <c r="C1004">
        <f t="shared" si="46"/>
        <v>1004</v>
      </c>
      <c r="D1004" s="27">
        <v>17.600000381469727</v>
      </c>
      <c r="E1004" s="28">
        <v>17.75</v>
      </c>
      <c r="F1004" s="28">
        <v>17.469999313354492</v>
      </c>
      <c r="G1004" s="24">
        <v>17.510000228881836</v>
      </c>
      <c r="H1004" s="13">
        <v>17.540000915527344</v>
      </c>
      <c r="I1004" s="14">
        <v>17.680000305175781</v>
      </c>
      <c r="J1004" s="14">
        <v>17.379999160766602</v>
      </c>
      <c r="K1004" s="24">
        <v>17.450000762939453</v>
      </c>
      <c r="L1004">
        <f t="shared" si="48"/>
        <v>0</v>
      </c>
      <c r="M1004">
        <f>IF(AND(B1004&gt;Summary!$E$17,B1004&lt;Summary!$E$18),1,0)</f>
        <v>0</v>
      </c>
      <c r="N1004">
        <f>IF(M1004=1,oneday(G1003,G1004,K1004,L1004,Summary!$E$13/2,Data!N1003,Data!O1003,Summary!$E$15,Summary!$E$14,Summary!$E$16,1),0)</f>
        <v>0</v>
      </c>
      <c r="O1004" s="31">
        <f>IF(M1004=1,oneday(G1003,G1004,K1004,L1004,Summary!$E$13/2,Data!N1003,Data!O1003,Summary!$E$15,Summary!$E$14,Summary!$E$16,2),0)</f>
        <v>0</v>
      </c>
      <c r="P1004" s="31">
        <f t="shared" si="47"/>
        <v>0</v>
      </c>
      <c r="Q1004" s="31">
        <f>IF(M1004=1,oneday(G1003,G1004,K1004,L1004,Summary!$E$13/2,Data!N1003,Data!O1003,Summary!$E$15,Summary!$E$14,Summary!$E$16,3),0)</f>
        <v>0</v>
      </c>
    </row>
    <row r="1005" spans="1:17" x14ac:dyDescent="0.25">
      <c r="A1005" s="32">
        <f>VLOOKUP(B1005,'Expiration Dates'!$C$40:$J$272,8)</f>
        <v>31855</v>
      </c>
      <c r="B1005" s="1">
        <v>31841</v>
      </c>
      <c r="C1005">
        <f t="shared" si="46"/>
        <v>1005</v>
      </c>
      <c r="D1005" s="27">
        <v>17.5</v>
      </c>
      <c r="E1005" s="28">
        <v>17.799999237060547</v>
      </c>
      <c r="F1005" s="28">
        <v>17.479999542236328</v>
      </c>
      <c r="G1005" s="24">
        <v>17.75</v>
      </c>
      <c r="H1005" s="13">
        <v>17.5</v>
      </c>
      <c r="I1005" s="14">
        <v>17.700000762939453</v>
      </c>
      <c r="J1005" s="14">
        <v>17.420000076293945</v>
      </c>
      <c r="K1005" s="24">
        <v>17.690000534057617</v>
      </c>
      <c r="L1005">
        <f t="shared" si="48"/>
        <v>0</v>
      </c>
      <c r="M1005">
        <f>IF(AND(B1005&gt;Summary!$E$17,B1005&lt;Summary!$E$18),1,0)</f>
        <v>0</v>
      </c>
      <c r="N1005">
        <f>IF(M1005=1,oneday(G1004,G1005,K1005,L1005,Summary!$E$13/2,Data!N1004,Data!O1004,Summary!$E$15,Summary!$E$14,Summary!$E$16,1),0)</f>
        <v>0</v>
      </c>
      <c r="O1005" s="31">
        <f>IF(M1005=1,oneday(G1004,G1005,K1005,L1005,Summary!$E$13/2,Data!N1004,Data!O1004,Summary!$E$15,Summary!$E$14,Summary!$E$16,2),0)</f>
        <v>0</v>
      </c>
      <c r="P1005" s="31">
        <f t="shared" si="47"/>
        <v>0</v>
      </c>
      <c r="Q1005" s="31">
        <f>IF(M1005=1,oneday(G1004,G1005,K1005,L1005,Summary!$E$13/2,Data!N1004,Data!O1004,Summary!$E$15,Summary!$E$14,Summary!$E$16,3),0)</f>
        <v>0</v>
      </c>
    </row>
    <row r="1006" spans="1:17" x14ac:dyDescent="0.25">
      <c r="A1006" s="32">
        <f>VLOOKUP(B1006,'Expiration Dates'!$C$40:$J$272,8)</f>
        <v>31855</v>
      </c>
      <c r="B1006" s="1">
        <v>31842</v>
      </c>
      <c r="C1006">
        <f t="shared" si="46"/>
        <v>1006</v>
      </c>
      <c r="D1006" s="27">
        <v>17.840000152587891</v>
      </c>
      <c r="E1006" s="28">
        <v>18.180000305175781</v>
      </c>
      <c r="F1006" s="28">
        <v>17.840000152587891</v>
      </c>
      <c r="G1006" s="24">
        <v>18.129999160766602</v>
      </c>
      <c r="H1006" s="13">
        <v>17.799999237060547</v>
      </c>
      <c r="I1006" s="14">
        <v>18.100000381469727</v>
      </c>
      <c r="J1006" s="14">
        <v>17.75</v>
      </c>
      <c r="K1006" s="24">
        <v>17.989999771118164</v>
      </c>
      <c r="L1006">
        <f t="shared" si="48"/>
        <v>0</v>
      </c>
      <c r="M1006">
        <f>IF(AND(B1006&gt;Summary!$E$17,B1006&lt;Summary!$E$18),1,0)</f>
        <v>0</v>
      </c>
      <c r="N1006">
        <f>IF(M1006=1,oneday(G1005,G1006,K1006,L1006,Summary!$E$13/2,Data!N1005,Data!O1005,Summary!$E$15,Summary!$E$14,Summary!$E$16,1),0)</f>
        <v>0</v>
      </c>
      <c r="O1006" s="31">
        <f>IF(M1006=1,oneday(G1005,G1006,K1006,L1006,Summary!$E$13/2,Data!N1005,Data!O1005,Summary!$E$15,Summary!$E$14,Summary!$E$16,2),0)</f>
        <v>0</v>
      </c>
      <c r="P1006" s="31">
        <f t="shared" si="47"/>
        <v>0</v>
      </c>
      <c r="Q1006" s="31">
        <f>IF(M1006=1,oneday(G1005,G1006,K1006,L1006,Summary!$E$13/2,Data!N1005,Data!O1005,Summary!$E$15,Summary!$E$14,Summary!$E$16,3),0)</f>
        <v>0</v>
      </c>
    </row>
    <row r="1007" spans="1:17" x14ac:dyDescent="0.25">
      <c r="A1007" s="32">
        <f>VLOOKUP(B1007,'Expiration Dates'!$C$40:$J$272,8)</f>
        <v>31855</v>
      </c>
      <c r="B1007" s="1">
        <v>31845</v>
      </c>
      <c r="C1007">
        <f t="shared" si="46"/>
        <v>1007</v>
      </c>
      <c r="D1007" s="27">
        <v>18.329999923706055</v>
      </c>
      <c r="E1007" s="28">
        <v>18.350000381469727</v>
      </c>
      <c r="F1007" s="28">
        <v>17.899999618530273</v>
      </c>
      <c r="G1007" s="24">
        <v>18.040000915527344</v>
      </c>
      <c r="H1007" s="13">
        <v>18.159999847412109</v>
      </c>
      <c r="I1007" s="14">
        <v>18.200000762939453</v>
      </c>
      <c r="J1007" s="14">
        <v>17.809999465942383</v>
      </c>
      <c r="K1007" s="24">
        <v>17.930000305175781</v>
      </c>
      <c r="L1007">
        <f t="shared" si="48"/>
        <v>0</v>
      </c>
      <c r="M1007">
        <f>IF(AND(B1007&gt;Summary!$E$17,B1007&lt;Summary!$E$18),1,0)</f>
        <v>0</v>
      </c>
      <c r="N1007">
        <f>IF(M1007=1,oneday(G1006,G1007,K1007,L1007,Summary!$E$13/2,Data!N1006,Data!O1006,Summary!$E$15,Summary!$E$14,Summary!$E$16,1),0)</f>
        <v>0</v>
      </c>
      <c r="O1007" s="31">
        <f>IF(M1007=1,oneday(G1006,G1007,K1007,L1007,Summary!$E$13/2,Data!N1006,Data!O1006,Summary!$E$15,Summary!$E$14,Summary!$E$16,2),0)</f>
        <v>0</v>
      </c>
      <c r="P1007" s="31">
        <f t="shared" si="47"/>
        <v>0</v>
      </c>
      <c r="Q1007" s="31">
        <f>IF(M1007=1,oneday(G1006,G1007,K1007,L1007,Summary!$E$13/2,Data!N1006,Data!O1006,Summary!$E$15,Summary!$E$14,Summary!$E$16,3),0)</f>
        <v>0</v>
      </c>
    </row>
    <row r="1008" spans="1:17" x14ac:dyDescent="0.25">
      <c r="A1008" s="32">
        <f>VLOOKUP(B1008,'Expiration Dates'!$C$40:$J$272,8)</f>
        <v>31855</v>
      </c>
      <c r="B1008" s="1">
        <v>31846</v>
      </c>
      <c r="C1008">
        <f t="shared" si="46"/>
        <v>1008</v>
      </c>
      <c r="D1008" s="27">
        <v>18.120000839233398</v>
      </c>
      <c r="E1008" s="28">
        <v>18.200000762939453</v>
      </c>
      <c r="F1008" s="28">
        <v>18.020000457763672</v>
      </c>
      <c r="G1008" s="24">
        <v>18.120000839233398</v>
      </c>
      <c r="H1008" s="13">
        <v>18.020000457763672</v>
      </c>
      <c r="I1008" s="14">
        <v>18.100000381469727</v>
      </c>
      <c r="J1008" s="14">
        <v>17.899999618530273</v>
      </c>
      <c r="K1008" s="24">
        <v>18</v>
      </c>
      <c r="L1008">
        <f t="shared" si="48"/>
        <v>0</v>
      </c>
      <c r="M1008">
        <f>IF(AND(B1008&gt;Summary!$E$17,B1008&lt;Summary!$E$18),1,0)</f>
        <v>0</v>
      </c>
      <c r="N1008">
        <f>IF(M1008=1,oneday(G1007,G1008,K1008,L1008,Summary!$E$13/2,Data!N1007,Data!O1007,Summary!$E$15,Summary!$E$14,Summary!$E$16,1),0)</f>
        <v>0</v>
      </c>
      <c r="O1008" s="31">
        <f>IF(M1008=1,oneday(G1007,G1008,K1008,L1008,Summary!$E$13/2,Data!N1007,Data!O1007,Summary!$E$15,Summary!$E$14,Summary!$E$16,2),0)</f>
        <v>0</v>
      </c>
      <c r="P1008" s="31">
        <f t="shared" si="47"/>
        <v>0</v>
      </c>
      <c r="Q1008" s="31">
        <f>IF(M1008=1,oneday(G1007,G1008,K1008,L1008,Summary!$E$13/2,Data!N1007,Data!O1007,Summary!$E$15,Summary!$E$14,Summary!$E$16,3),0)</f>
        <v>0</v>
      </c>
    </row>
    <row r="1009" spans="1:17" x14ac:dyDescent="0.25">
      <c r="A1009" s="32">
        <f>VLOOKUP(B1009,'Expiration Dates'!$C$40:$J$272,8)</f>
        <v>31855</v>
      </c>
      <c r="B1009" s="1">
        <v>31847</v>
      </c>
      <c r="C1009">
        <f t="shared" si="46"/>
        <v>1009</v>
      </c>
      <c r="D1009" s="27">
        <v>18.379999160766602</v>
      </c>
      <c r="E1009" s="28">
        <v>18.510000228881836</v>
      </c>
      <c r="F1009" s="28">
        <v>18.329999923706055</v>
      </c>
      <c r="G1009" s="24">
        <v>18.350000381469727</v>
      </c>
      <c r="H1009" s="13">
        <v>18.299999237060547</v>
      </c>
      <c r="I1009" s="14">
        <v>18.350000381469727</v>
      </c>
      <c r="J1009" s="14">
        <v>18.100000381469727</v>
      </c>
      <c r="K1009" s="24">
        <v>18.149999618530273</v>
      </c>
      <c r="L1009">
        <f t="shared" si="48"/>
        <v>0</v>
      </c>
      <c r="M1009">
        <f>IF(AND(B1009&gt;Summary!$E$17,B1009&lt;Summary!$E$18),1,0)</f>
        <v>0</v>
      </c>
      <c r="N1009">
        <f>IF(M1009=1,oneday(G1008,G1009,K1009,L1009,Summary!$E$13/2,Data!N1008,Data!O1008,Summary!$E$15,Summary!$E$14,Summary!$E$16,1),0)</f>
        <v>0</v>
      </c>
      <c r="O1009" s="31">
        <f>IF(M1009=1,oneday(G1008,G1009,K1009,L1009,Summary!$E$13/2,Data!N1008,Data!O1008,Summary!$E$15,Summary!$E$14,Summary!$E$16,2),0)</f>
        <v>0</v>
      </c>
      <c r="P1009" s="31">
        <f t="shared" si="47"/>
        <v>0</v>
      </c>
      <c r="Q1009" s="31">
        <f>IF(M1009=1,oneday(G1008,G1009,K1009,L1009,Summary!$E$13/2,Data!N1008,Data!O1008,Summary!$E$15,Summary!$E$14,Summary!$E$16,3),0)</f>
        <v>0</v>
      </c>
    </row>
    <row r="1010" spans="1:17" x14ac:dyDescent="0.25">
      <c r="A1010" s="32">
        <f>VLOOKUP(B1010,'Expiration Dates'!$C$40:$J$272,8)</f>
        <v>31855</v>
      </c>
      <c r="B1010" s="1">
        <v>31848</v>
      </c>
      <c r="C1010">
        <f t="shared" si="46"/>
        <v>1010</v>
      </c>
      <c r="D1010" s="27">
        <v>18.180000305175781</v>
      </c>
      <c r="E1010" s="28">
        <v>18.430000305175781</v>
      </c>
      <c r="F1010" s="28">
        <v>18.139999389648438</v>
      </c>
      <c r="G1010" s="24">
        <v>18.389999389648438</v>
      </c>
      <c r="H1010" s="13">
        <v>18.049999237060547</v>
      </c>
      <c r="I1010" s="14">
        <v>18.219999313354492</v>
      </c>
      <c r="J1010" s="14">
        <v>17.959999084472656</v>
      </c>
      <c r="K1010" s="24">
        <v>18.209999084472656</v>
      </c>
      <c r="L1010">
        <f t="shared" si="48"/>
        <v>0</v>
      </c>
      <c r="M1010">
        <f>IF(AND(B1010&gt;Summary!$E$17,B1010&lt;Summary!$E$18),1,0)</f>
        <v>0</v>
      </c>
      <c r="N1010">
        <f>IF(M1010=1,oneday(G1009,G1010,K1010,L1010,Summary!$E$13/2,Data!N1009,Data!O1009,Summary!$E$15,Summary!$E$14,Summary!$E$16,1),0)</f>
        <v>0</v>
      </c>
      <c r="O1010" s="31">
        <f>IF(M1010=1,oneday(G1009,G1010,K1010,L1010,Summary!$E$13/2,Data!N1009,Data!O1009,Summary!$E$15,Summary!$E$14,Summary!$E$16,2),0)</f>
        <v>0</v>
      </c>
      <c r="P1010" s="31">
        <f t="shared" si="47"/>
        <v>0</v>
      </c>
      <c r="Q1010" s="31">
        <f>IF(M1010=1,oneday(G1009,G1010,K1010,L1010,Summary!$E$13/2,Data!N1009,Data!O1009,Summary!$E$15,Summary!$E$14,Summary!$E$16,3),0)</f>
        <v>0</v>
      </c>
    </row>
    <row r="1011" spans="1:17" x14ac:dyDescent="0.25">
      <c r="A1011" s="32">
        <f>VLOOKUP(B1011,'Expiration Dates'!$C$40:$J$272,8)</f>
        <v>31855</v>
      </c>
      <c r="B1011" s="1">
        <v>31849</v>
      </c>
      <c r="C1011">
        <f t="shared" si="46"/>
        <v>1011</v>
      </c>
      <c r="D1011" s="27">
        <v>18.350000381469727</v>
      </c>
      <c r="E1011" s="28">
        <v>18.469999313354492</v>
      </c>
      <c r="F1011" s="28">
        <v>18.319999694824219</v>
      </c>
      <c r="G1011" s="24">
        <v>18.360000610351563</v>
      </c>
      <c r="H1011" s="13">
        <v>18.200000762939453</v>
      </c>
      <c r="I1011" s="14">
        <v>18.270000457763672</v>
      </c>
      <c r="J1011" s="14">
        <v>18.129999160766602</v>
      </c>
      <c r="K1011" s="24">
        <v>18.170000076293945</v>
      </c>
      <c r="L1011">
        <f t="shared" si="48"/>
        <v>0</v>
      </c>
      <c r="M1011">
        <f>IF(AND(B1011&gt;Summary!$E$17,B1011&lt;Summary!$E$18),1,0)</f>
        <v>0</v>
      </c>
      <c r="N1011">
        <f>IF(M1011=1,oneday(G1010,G1011,K1011,L1011,Summary!$E$13/2,Data!N1010,Data!O1010,Summary!$E$15,Summary!$E$14,Summary!$E$16,1),0)</f>
        <v>0</v>
      </c>
      <c r="O1011" s="31">
        <f>IF(M1011=1,oneday(G1010,G1011,K1011,L1011,Summary!$E$13/2,Data!N1010,Data!O1010,Summary!$E$15,Summary!$E$14,Summary!$E$16,2),0)</f>
        <v>0</v>
      </c>
      <c r="P1011" s="31">
        <f t="shared" si="47"/>
        <v>0</v>
      </c>
      <c r="Q1011" s="31">
        <f>IF(M1011=1,oneday(G1010,G1011,K1011,L1011,Summary!$E$13/2,Data!N1010,Data!O1010,Summary!$E$15,Summary!$E$14,Summary!$E$16,3),0)</f>
        <v>0</v>
      </c>
    </row>
    <row r="1012" spans="1:17" x14ac:dyDescent="0.25">
      <c r="A1012" s="32">
        <f>VLOOKUP(B1012,'Expiration Dates'!$C$40:$J$272,8)</f>
        <v>31855</v>
      </c>
      <c r="B1012" s="1">
        <v>31852</v>
      </c>
      <c r="C1012">
        <f t="shared" si="46"/>
        <v>1012</v>
      </c>
      <c r="D1012" s="27">
        <v>18.399999618530273</v>
      </c>
      <c r="E1012" s="28">
        <v>18.649999618530273</v>
      </c>
      <c r="F1012" s="28">
        <v>18.399999618530273</v>
      </c>
      <c r="G1012" s="24">
        <v>18.639999389648438</v>
      </c>
      <c r="H1012" s="13">
        <v>18.200000762939453</v>
      </c>
      <c r="I1012" s="14">
        <v>18.399999618530273</v>
      </c>
      <c r="J1012" s="14">
        <v>18.190000534057617</v>
      </c>
      <c r="K1012" s="24">
        <v>18.389999389648438</v>
      </c>
      <c r="L1012">
        <f t="shared" si="48"/>
        <v>0</v>
      </c>
      <c r="M1012">
        <f>IF(AND(B1012&gt;Summary!$E$17,B1012&lt;Summary!$E$18),1,0)</f>
        <v>0</v>
      </c>
      <c r="N1012">
        <f>IF(M1012=1,oneday(G1011,G1012,K1012,L1012,Summary!$E$13/2,Data!N1011,Data!O1011,Summary!$E$15,Summary!$E$14,Summary!$E$16,1),0)</f>
        <v>0</v>
      </c>
      <c r="O1012" s="31">
        <f>IF(M1012=1,oneday(G1011,G1012,K1012,L1012,Summary!$E$13/2,Data!N1011,Data!O1011,Summary!$E$15,Summary!$E$14,Summary!$E$16,2),0)</f>
        <v>0</v>
      </c>
      <c r="P1012" s="31">
        <f t="shared" si="47"/>
        <v>0</v>
      </c>
      <c r="Q1012" s="31">
        <f>IF(M1012=1,oneday(G1011,G1012,K1012,L1012,Summary!$E$13/2,Data!N1011,Data!O1011,Summary!$E$15,Summary!$E$14,Summary!$E$16,3),0)</f>
        <v>0</v>
      </c>
    </row>
    <row r="1013" spans="1:17" x14ac:dyDescent="0.25">
      <c r="A1013" s="32">
        <f>VLOOKUP(B1013,'Expiration Dates'!$C$40:$J$272,8)</f>
        <v>31855</v>
      </c>
      <c r="B1013" s="1">
        <v>31853</v>
      </c>
      <c r="C1013">
        <f t="shared" si="46"/>
        <v>1013</v>
      </c>
      <c r="D1013" s="27">
        <v>18.780000686645508</v>
      </c>
      <c r="E1013" s="28">
        <v>18.920000076293945</v>
      </c>
      <c r="F1013" s="28">
        <v>18.75</v>
      </c>
      <c r="G1013" s="24">
        <v>18.870000839233398</v>
      </c>
      <c r="H1013" s="13">
        <v>18.450000762939453</v>
      </c>
      <c r="I1013" s="14">
        <v>18.579999923706055</v>
      </c>
      <c r="J1013" s="14">
        <v>18.450000762939453</v>
      </c>
      <c r="K1013" s="24">
        <v>18.510000228881836</v>
      </c>
      <c r="L1013">
        <f t="shared" si="48"/>
        <v>0</v>
      </c>
      <c r="M1013">
        <f>IF(AND(B1013&gt;Summary!$E$17,B1013&lt;Summary!$E$18),1,0)</f>
        <v>0</v>
      </c>
      <c r="N1013">
        <f>IF(M1013=1,oneday(G1012,G1013,K1013,L1013,Summary!$E$13/2,Data!N1012,Data!O1012,Summary!$E$15,Summary!$E$14,Summary!$E$16,1),0)</f>
        <v>0</v>
      </c>
      <c r="O1013" s="31">
        <f>IF(M1013=1,oneday(G1012,G1013,K1013,L1013,Summary!$E$13/2,Data!N1012,Data!O1012,Summary!$E$15,Summary!$E$14,Summary!$E$16,2),0)</f>
        <v>0</v>
      </c>
      <c r="P1013" s="31">
        <f t="shared" si="47"/>
        <v>0</v>
      </c>
      <c r="Q1013" s="31">
        <f>IF(M1013=1,oneday(G1012,G1013,K1013,L1013,Summary!$E$13/2,Data!N1012,Data!O1012,Summary!$E$15,Summary!$E$14,Summary!$E$16,3),0)</f>
        <v>0</v>
      </c>
    </row>
    <row r="1014" spans="1:17" x14ac:dyDescent="0.25">
      <c r="A1014" s="32">
        <f>VLOOKUP(B1014,'Expiration Dates'!$C$40:$J$272,8)</f>
        <v>31855</v>
      </c>
      <c r="B1014" s="1">
        <v>31854</v>
      </c>
      <c r="C1014">
        <f t="shared" si="46"/>
        <v>1014</v>
      </c>
      <c r="D1014" s="27">
        <v>18.819999694824219</v>
      </c>
      <c r="E1014" s="28">
        <v>19.079999923706055</v>
      </c>
      <c r="F1014" s="28">
        <v>18.649999618530273</v>
      </c>
      <c r="G1014" s="24">
        <v>18.690000534057617</v>
      </c>
      <c r="H1014" s="13">
        <v>18.420000076293945</v>
      </c>
      <c r="I1014" s="14">
        <v>18.540000915527344</v>
      </c>
      <c r="J1014" s="14">
        <v>18.149999618530273</v>
      </c>
      <c r="K1014" s="24">
        <v>18.180000305175781</v>
      </c>
      <c r="L1014">
        <f t="shared" si="48"/>
        <v>0</v>
      </c>
      <c r="M1014">
        <f>IF(AND(B1014&gt;Summary!$E$17,B1014&lt;Summary!$E$18),1,0)</f>
        <v>0</v>
      </c>
      <c r="N1014">
        <f>IF(M1014=1,oneday(G1013,G1014,K1014,L1014,Summary!$E$13/2,Data!N1013,Data!O1013,Summary!$E$15,Summary!$E$14,Summary!$E$16,1),0)</f>
        <v>0</v>
      </c>
      <c r="O1014" s="31">
        <f>IF(M1014=1,oneday(G1013,G1014,K1014,L1014,Summary!$E$13/2,Data!N1013,Data!O1013,Summary!$E$15,Summary!$E$14,Summary!$E$16,2),0)</f>
        <v>0</v>
      </c>
      <c r="P1014" s="31">
        <f t="shared" si="47"/>
        <v>0</v>
      </c>
      <c r="Q1014" s="31">
        <f>IF(M1014=1,oneday(G1013,G1014,K1014,L1014,Summary!$E$13/2,Data!N1013,Data!O1013,Summary!$E$15,Summary!$E$14,Summary!$E$16,3),0)</f>
        <v>0</v>
      </c>
    </row>
    <row r="1015" spans="1:17" x14ac:dyDescent="0.25">
      <c r="A1015" s="32">
        <f>VLOOKUP(B1015,'Expiration Dates'!$C$40:$J$272,8)</f>
        <v>31855</v>
      </c>
      <c r="B1015" s="1">
        <v>31855</v>
      </c>
      <c r="C1015">
        <f t="shared" si="46"/>
        <v>1015</v>
      </c>
      <c r="D1015" s="27">
        <v>18.75</v>
      </c>
      <c r="E1015" s="28">
        <v>18.799999237060547</v>
      </c>
      <c r="F1015" s="28">
        <v>18.309999465942383</v>
      </c>
      <c r="G1015" s="24">
        <v>18.600000381469727</v>
      </c>
      <c r="H1015" s="13">
        <v>18.200000762939453</v>
      </c>
      <c r="I1015" s="14">
        <v>18.399999618530273</v>
      </c>
      <c r="J1015" s="14">
        <v>18.100000381469727</v>
      </c>
      <c r="K1015" s="24">
        <v>18.360000610351563</v>
      </c>
      <c r="L1015">
        <f t="shared" si="48"/>
        <v>1</v>
      </c>
      <c r="M1015">
        <f>IF(AND(B1015&gt;Summary!$E$17,B1015&lt;Summary!$E$18),1,0)</f>
        <v>0</v>
      </c>
      <c r="N1015">
        <f>IF(M1015=1,oneday(G1014,G1015,K1015,L1015,Summary!$E$13/2,Data!N1014,Data!O1014,Summary!$E$15,Summary!$E$14,Summary!$E$16,1),0)</f>
        <v>0</v>
      </c>
      <c r="O1015" s="31">
        <f>IF(M1015=1,oneday(G1014,G1015,K1015,L1015,Summary!$E$13/2,Data!N1014,Data!O1014,Summary!$E$15,Summary!$E$14,Summary!$E$16,2),0)</f>
        <v>0</v>
      </c>
      <c r="P1015" s="31">
        <f t="shared" si="47"/>
        <v>0</v>
      </c>
      <c r="Q1015" s="31">
        <f>IF(M1015=1,oneday(G1014,G1015,K1015,L1015,Summary!$E$13/2,Data!N1014,Data!O1014,Summary!$E$15,Summary!$E$14,Summary!$E$16,3),0)</f>
        <v>0</v>
      </c>
    </row>
    <row r="1016" spans="1:17" x14ac:dyDescent="0.25">
      <c r="A1016" s="32">
        <f>VLOOKUP(B1016,'Expiration Dates'!$C$40:$J$272,8)</f>
        <v>31855</v>
      </c>
      <c r="B1016" s="1">
        <v>31856</v>
      </c>
      <c r="C1016">
        <f t="shared" si="46"/>
        <v>1016</v>
      </c>
      <c r="D1016" s="27">
        <v>18.5</v>
      </c>
      <c r="E1016" s="28">
        <v>18.75</v>
      </c>
      <c r="F1016" s="28">
        <v>18.430000305175781</v>
      </c>
      <c r="G1016" s="24">
        <v>18.670000076293945</v>
      </c>
      <c r="H1016" s="13">
        <v>18.25</v>
      </c>
      <c r="I1016" s="14">
        <v>18.389999389648438</v>
      </c>
      <c r="J1016" s="14">
        <v>18.229999542236328</v>
      </c>
      <c r="K1016" s="24">
        <v>18.309999465942383</v>
      </c>
      <c r="L1016">
        <f t="shared" si="48"/>
        <v>0</v>
      </c>
      <c r="M1016">
        <f>IF(AND(B1016&gt;Summary!$E$17,B1016&lt;Summary!$E$18),1,0)</f>
        <v>0</v>
      </c>
      <c r="N1016">
        <f>IF(M1016=1,oneday(G1015,G1016,K1016,L1016,Summary!$E$13/2,Data!N1015,Data!O1015,Summary!$E$15,Summary!$E$14,Summary!$E$16,1),0)</f>
        <v>0</v>
      </c>
      <c r="O1016" s="31">
        <f>IF(M1016=1,oneday(G1015,G1016,K1016,L1016,Summary!$E$13/2,Data!N1015,Data!O1015,Summary!$E$15,Summary!$E$14,Summary!$E$16,2),0)</f>
        <v>0</v>
      </c>
      <c r="P1016" s="31">
        <f t="shared" si="47"/>
        <v>0</v>
      </c>
      <c r="Q1016" s="31">
        <f>IF(M1016=1,oneday(G1015,G1016,K1016,L1016,Summary!$E$13/2,Data!N1015,Data!O1015,Summary!$E$15,Summary!$E$14,Summary!$E$16,3),0)</f>
        <v>0</v>
      </c>
    </row>
    <row r="1017" spans="1:17" x14ac:dyDescent="0.25">
      <c r="A1017" s="32">
        <f>VLOOKUP(B1017,'Expiration Dates'!$C$40:$J$272,8)</f>
        <v>31855</v>
      </c>
      <c r="B1017" s="1">
        <v>31859</v>
      </c>
      <c r="C1017">
        <f t="shared" si="46"/>
        <v>1017</v>
      </c>
      <c r="D1017" s="27">
        <v>18.200000762939453</v>
      </c>
      <c r="E1017" s="28">
        <v>18.309999465942383</v>
      </c>
      <c r="F1017" s="28">
        <v>18.149999618530273</v>
      </c>
      <c r="G1017" s="24">
        <v>18.270000457763672</v>
      </c>
      <c r="H1017" s="13">
        <v>18</v>
      </c>
      <c r="I1017" s="14">
        <v>18.090000152587891</v>
      </c>
      <c r="J1017" s="14">
        <v>17.950000762939453</v>
      </c>
      <c r="K1017" s="24">
        <v>18.049999237060547</v>
      </c>
      <c r="L1017">
        <f t="shared" si="48"/>
        <v>0</v>
      </c>
      <c r="M1017">
        <f>IF(AND(B1017&gt;Summary!$E$17,B1017&lt;Summary!$E$18),1,0)</f>
        <v>0</v>
      </c>
      <c r="N1017">
        <f>IF(M1017=1,oneday(G1016,G1017,K1017,L1017,Summary!$E$13/2,Data!N1016,Data!O1016,Summary!$E$15,Summary!$E$14,Summary!$E$16,1),0)</f>
        <v>0</v>
      </c>
      <c r="O1017" s="31">
        <f>IF(M1017=1,oneday(G1016,G1017,K1017,L1017,Summary!$E$13/2,Data!N1016,Data!O1016,Summary!$E$15,Summary!$E$14,Summary!$E$16,2),0)</f>
        <v>0</v>
      </c>
      <c r="P1017" s="31">
        <f t="shared" si="47"/>
        <v>0</v>
      </c>
      <c r="Q1017" s="31">
        <f>IF(M1017=1,oneday(G1016,G1017,K1017,L1017,Summary!$E$13/2,Data!N1016,Data!O1016,Summary!$E$15,Summary!$E$14,Summary!$E$16,3),0)</f>
        <v>0</v>
      </c>
    </row>
    <row r="1018" spans="1:17" x14ac:dyDescent="0.25">
      <c r="A1018" s="32">
        <f>VLOOKUP(B1018,'Expiration Dates'!$C$40:$J$272,8)</f>
        <v>31855</v>
      </c>
      <c r="B1018" s="1">
        <v>31860</v>
      </c>
      <c r="C1018">
        <f t="shared" si="46"/>
        <v>1018</v>
      </c>
      <c r="D1018" s="27">
        <v>18.350000381469727</v>
      </c>
      <c r="E1018" s="28">
        <v>18.729999542236328</v>
      </c>
      <c r="F1018" s="28">
        <v>18.350000381469727</v>
      </c>
      <c r="G1018" s="24">
        <v>18.709999084472656</v>
      </c>
      <c r="H1018" s="13">
        <v>18.180000305175781</v>
      </c>
      <c r="I1018" s="14">
        <v>18.399999618530273</v>
      </c>
      <c r="J1018" s="14">
        <v>18.120000839233398</v>
      </c>
      <c r="K1018" s="24">
        <v>18.350000381469727</v>
      </c>
      <c r="L1018">
        <f t="shared" si="48"/>
        <v>0</v>
      </c>
      <c r="M1018">
        <f>IF(AND(B1018&gt;Summary!$E$17,B1018&lt;Summary!$E$18),1,0)</f>
        <v>0</v>
      </c>
      <c r="N1018">
        <f>IF(M1018=1,oneday(G1017,G1018,K1018,L1018,Summary!$E$13/2,Data!N1017,Data!O1017,Summary!$E$15,Summary!$E$14,Summary!$E$16,1),0)</f>
        <v>0</v>
      </c>
      <c r="O1018" s="31">
        <f>IF(M1018=1,oneday(G1017,G1018,K1018,L1018,Summary!$E$13/2,Data!N1017,Data!O1017,Summary!$E$15,Summary!$E$14,Summary!$E$16,2),0)</f>
        <v>0</v>
      </c>
      <c r="P1018" s="31">
        <f t="shared" si="47"/>
        <v>0</v>
      </c>
      <c r="Q1018" s="31">
        <f>IF(M1018=1,oneday(G1017,G1018,K1018,L1018,Summary!$E$13/2,Data!N1017,Data!O1017,Summary!$E$15,Summary!$E$14,Summary!$E$16,3),0)</f>
        <v>0</v>
      </c>
    </row>
    <row r="1019" spans="1:17" x14ac:dyDescent="0.25">
      <c r="A1019" s="32">
        <f>VLOOKUP(B1019,'Expiration Dates'!$C$40:$J$272,8)</f>
        <v>31855</v>
      </c>
      <c r="B1019" s="1">
        <v>31861</v>
      </c>
      <c r="C1019">
        <f t="shared" si="46"/>
        <v>1019</v>
      </c>
      <c r="D1019" s="27">
        <v>18.659999847412109</v>
      </c>
      <c r="E1019" s="28">
        <v>18.739999771118164</v>
      </c>
      <c r="F1019" s="28">
        <v>18.459999084472656</v>
      </c>
      <c r="G1019" s="24">
        <v>18.469999313354492</v>
      </c>
      <c r="H1019" s="13">
        <v>18.329999923706055</v>
      </c>
      <c r="I1019" s="14">
        <v>18.409999847412109</v>
      </c>
      <c r="J1019" s="14">
        <v>18.159999847412109</v>
      </c>
      <c r="K1019" s="24">
        <v>18.170000076293945</v>
      </c>
      <c r="L1019">
        <f t="shared" si="48"/>
        <v>0</v>
      </c>
      <c r="M1019">
        <f>IF(AND(B1019&gt;Summary!$E$17,B1019&lt;Summary!$E$18),1,0)</f>
        <v>0</v>
      </c>
      <c r="N1019">
        <f>IF(M1019=1,oneday(G1018,G1019,K1019,L1019,Summary!$E$13/2,Data!N1018,Data!O1018,Summary!$E$15,Summary!$E$14,Summary!$E$16,1),0)</f>
        <v>0</v>
      </c>
      <c r="O1019" s="31">
        <f>IF(M1019=1,oneday(G1018,G1019,K1019,L1019,Summary!$E$13/2,Data!N1018,Data!O1018,Summary!$E$15,Summary!$E$14,Summary!$E$16,2),0)</f>
        <v>0</v>
      </c>
      <c r="P1019" s="31">
        <f t="shared" si="47"/>
        <v>0</v>
      </c>
      <c r="Q1019" s="31">
        <f>IF(M1019=1,oneday(G1018,G1019,K1019,L1019,Summary!$E$13/2,Data!N1018,Data!O1018,Summary!$E$15,Summary!$E$14,Summary!$E$16,3),0)</f>
        <v>0</v>
      </c>
    </row>
    <row r="1020" spans="1:17" x14ac:dyDescent="0.25">
      <c r="A1020" s="32">
        <f>VLOOKUP(B1020,'Expiration Dates'!$C$40:$J$272,8)</f>
        <v>31855</v>
      </c>
      <c r="B1020" s="1">
        <v>31862</v>
      </c>
      <c r="C1020">
        <f t="shared" si="46"/>
        <v>1020</v>
      </c>
      <c r="D1020" s="27">
        <v>18.579999923706055</v>
      </c>
      <c r="E1020" s="28">
        <v>18.700000762939453</v>
      </c>
      <c r="F1020" s="28">
        <v>18.520000457763672</v>
      </c>
      <c r="G1020" s="24">
        <v>18.629999160766602</v>
      </c>
      <c r="H1020" s="13">
        <v>18.299999237060547</v>
      </c>
      <c r="I1020" s="14">
        <v>18.370000839233398</v>
      </c>
      <c r="J1020" s="14">
        <v>18.219999313354492</v>
      </c>
      <c r="K1020" s="24">
        <v>18.309999465942383</v>
      </c>
      <c r="L1020">
        <f t="shared" si="48"/>
        <v>0</v>
      </c>
      <c r="M1020">
        <f>IF(AND(B1020&gt;Summary!$E$17,B1020&lt;Summary!$E$18),1,0)</f>
        <v>0</v>
      </c>
      <c r="N1020">
        <f>IF(M1020=1,oneday(G1019,G1020,K1020,L1020,Summary!$E$13/2,Data!N1019,Data!O1019,Summary!$E$15,Summary!$E$14,Summary!$E$16,1),0)</f>
        <v>0</v>
      </c>
      <c r="O1020" s="31">
        <f>IF(M1020=1,oneday(G1019,G1020,K1020,L1020,Summary!$E$13/2,Data!N1019,Data!O1019,Summary!$E$15,Summary!$E$14,Summary!$E$16,2),0)</f>
        <v>0</v>
      </c>
      <c r="P1020" s="31">
        <f t="shared" si="47"/>
        <v>0</v>
      </c>
      <c r="Q1020" s="31">
        <f>IF(M1020=1,oneday(G1019,G1020,K1020,L1020,Summary!$E$13/2,Data!N1019,Data!O1019,Summary!$E$15,Summary!$E$14,Summary!$E$16,3),0)</f>
        <v>0</v>
      </c>
    </row>
    <row r="1021" spans="1:17" x14ac:dyDescent="0.25">
      <c r="A1021" s="32">
        <f>VLOOKUP(B1021,'Expiration Dates'!$C$40:$J$272,8)</f>
        <v>31855</v>
      </c>
      <c r="B1021" s="1">
        <v>31863</v>
      </c>
      <c r="C1021">
        <f t="shared" si="46"/>
        <v>1021</v>
      </c>
      <c r="D1021" s="27">
        <v>18.600000381469727</v>
      </c>
      <c r="E1021" s="28">
        <v>18.659999847412109</v>
      </c>
      <c r="F1021" s="28">
        <v>18.5</v>
      </c>
      <c r="G1021" s="24">
        <v>18.620000839233398</v>
      </c>
      <c r="H1021" s="13">
        <v>18.280000686645508</v>
      </c>
      <c r="I1021" s="14">
        <v>18.389999389648438</v>
      </c>
      <c r="J1021" s="14">
        <v>18.219999313354492</v>
      </c>
      <c r="K1021" s="24">
        <v>18.350000381469727</v>
      </c>
      <c r="L1021">
        <f t="shared" si="48"/>
        <v>0</v>
      </c>
      <c r="M1021">
        <f>IF(AND(B1021&gt;Summary!$E$17,B1021&lt;Summary!$E$18),1,0)</f>
        <v>0</v>
      </c>
      <c r="N1021">
        <f>IF(M1021=1,oneday(G1020,G1021,K1021,L1021,Summary!$E$13/2,Data!N1020,Data!O1020,Summary!$E$15,Summary!$E$14,Summary!$E$16,1),0)</f>
        <v>0</v>
      </c>
      <c r="O1021" s="31">
        <f>IF(M1021=1,oneday(G1020,G1021,K1021,L1021,Summary!$E$13/2,Data!N1020,Data!O1020,Summary!$E$15,Summary!$E$14,Summary!$E$16,2),0)</f>
        <v>0</v>
      </c>
      <c r="P1021" s="31">
        <f t="shared" si="47"/>
        <v>0</v>
      </c>
      <c r="Q1021" s="31">
        <f>IF(M1021=1,oneday(G1020,G1021,K1021,L1021,Summary!$E$13/2,Data!N1020,Data!O1020,Summary!$E$15,Summary!$E$14,Summary!$E$16,3),0)</f>
        <v>0</v>
      </c>
    </row>
    <row r="1022" spans="1:17" x14ac:dyDescent="0.25">
      <c r="A1022" s="32">
        <f>VLOOKUP(B1022,'Expiration Dates'!$C$40:$J$272,8)</f>
        <v>31855</v>
      </c>
      <c r="B1022" s="1">
        <v>31866</v>
      </c>
      <c r="C1022">
        <f t="shared" si="46"/>
        <v>1022</v>
      </c>
      <c r="D1022" s="27">
        <v>18.549999237060547</v>
      </c>
      <c r="E1022" s="28">
        <v>18.700000762939453</v>
      </c>
      <c r="F1022" s="28">
        <v>18.459999084472656</v>
      </c>
      <c r="G1022" s="24">
        <v>18.690000534057617</v>
      </c>
      <c r="H1022" s="13">
        <v>18.299999237060547</v>
      </c>
      <c r="I1022" s="14">
        <v>18.450000762939453</v>
      </c>
      <c r="J1022" s="14">
        <v>18.180000305175781</v>
      </c>
      <c r="K1022" s="24">
        <v>18.440000534057617</v>
      </c>
      <c r="L1022">
        <f t="shared" si="48"/>
        <v>0</v>
      </c>
      <c r="M1022">
        <f>IF(AND(B1022&gt;Summary!$E$17,B1022&lt;Summary!$E$18),1,0)</f>
        <v>0</v>
      </c>
      <c r="N1022">
        <f>IF(M1022=1,oneday(G1021,G1022,K1022,L1022,Summary!$E$13/2,Data!N1021,Data!O1021,Summary!$E$15,Summary!$E$14,Summary!$E$16,1),0)</f>
        <v>0</v>
      </c>
      <c r="O1022" s="31">
        <f>IF(M1022=1,oneday(G1021,G1022,K1022,L1022,Summary!$E$13/2,Data!N1021,Data!O1021,Summary!$E$15,Summary!$E$14,Summary!$E$16,2),0)</f>
        <v>0</v>
      </c>
      <c r="P1022" s="31">
        <f t="shared" si="47"/>
        <v>0</v>
      </c>
      <c r="Q1022" s="31">
        <f>IF(M1022=1,oneday(G1021,G1022,K1022,L1022,Summary!$E$13/2,Data!N1021,Data!O1021,Summary!$E$15,Summary!$E$14,Summary!$E$16,3),0)</f>
        <v>0</v>
      </c>
    </row>
    <row r="1023" spans="1:17" x14ac:dyDescent="0.25">
      <c r="A1023" s="32">
        <f>VLOOKUP(B1023,'Expiration Dates'!$C$40:$J$272,8)</f>
        <v>31855</v>
      </c>
      <c r="B1023" s="1">
        <v>31867</v>
      </c>
      <c r="C1023">
        <f t="shared" si="46"/>
        <v>1023</v>
      </c>
      <c r="D1023" s="27">
        <v>18.719999313354492</v>
      </c>
      <c r="E1023" s="28">
        <v>18.850000381469727</v>
      </c>
      <c r="F1023" s="28">
        <v>18.700000762939453</v>
      </c>
      <c r="G1023" s="24">
        <v>18.829999923706055</v>
      </c>
      <c r="H1023" s="13">
        <v>18.5</v>
      </c>
      <c r="I1023" s="14">
        <v>18.569999694824219</v>
      </c>
      <c r="J1023" s="14">
        <v>18.430000305175781</v>
      </c>
      <c r="K1023" s="24">
        <v>18.530000686645508</v>
      </c>
      <c r="L1023">
        <f t="shared" si="48"/>
        <v>0</v>
      </c>
      <c r="M1023">
        <f>IF(AND(B1023&gt;Summary!$E$17,B1023&lt;Summary!$E$18),1,0)</f>
        <v>0</v>
      </c>
      <c r="N1023">
        <f>IF(M1023=1,oneday(G1022,G1023,K1023,L1023,Summary!$E$13/2,Data!N1022,Data!O1022,Summary!$E$15,Summary!$E$14,Summary!$E$16,1),0)</f>
        <v>0</v>
      </c>
      <c r="O1023" s="31">
        <f>IF(M1023=1,oneday(G1022,G1023,K1023,L1023,Summary!$E$13/2,Data!N1022,Data!O1022,Summary!$E$15,Summary!$E$14,Summary!$E$16,2),0)</f>
        <v>0</v>
      </c>
      <c r="P1023" s="31">
        <f t="shared" si="47"/>
        <v>0</v>
      </c>
      <c r="Q1023" s="31">
        <f>IF(M1023=1,oneday(G1022,G1023,K1023,L1023,Summary!$E$13/2,Data!N1022,Data!O1022,Summary!$E$15,Summary!$E$14,Summary!$E$16,3),0)</f>
        <v>0</v>
      </c>
    </row>
    <row r="1024" spans="1:17" x14ac:dyDescent="0.25">
      <c r="A1024" s="32">
        <f>VLOOKUP(B1024,'Expiration Dates'!$C$40:$J$272,8)</f>
        <v>31889</v>
      </c>
      <c r="B1024" s="1">
        <v>31868</v>
      </c>
      <c r="C1024">
        <f t="shared" si="46"/>
        <v>1024</v>
      </c>
      <c r="D1024" s="27">
        <v>18.760000228881836</v>
      </c>
      <c r="E1024" s="28">
        <v>18.809999465942383</v>
      </c>
      <c r="F1024" s="28">
        <v>18.629999160766602</v>
      </c>
      <c r="G1024" s="24">
        <v>18.780000686645508</v>
      </c>
      <c r="H1024" s="13">
        <v>18.479999542236328</v>
      </c>
      <c r="I1024" s="14">
        <v>18.510000228881836</v>
      </c>
      <c r="J1024" s="14">
        <v>18.329999923706055</v>
      </c>
      <c r="K1024" s="24">
        <v>18.479999542236328</v>
      </c>
      <c r="L1024">
        <f t="shared" si="48"/>
        <v>0</v>
      </c>
      <c r="M1024">
        <f>IF(AND(B1024&gt;Summary!$E$17,B1024&lt;Summary!$E$18),1,0)</f>
        <v>0</v>
      </c>
      <c r="N1024">
        <f>IF(M1024=1,oneday(G1023,G1024,K1024,L1024,Summary!$E$13/2,Data!N1023,Data!O1023,Summary!$E$15,Summary!$E$14,Summary!$E$16,1),0)</f>
        <v>0</v>
      </c>
      <c r="O1024" s="31">
        <f>IF(M1024=1,oneday(G1023,G1024,K1024,L1024,Summary!$E$13/2,Data!N1023,Data!O1023,Summary!$E$15,Summary!$E$14,Summary!$E$16,2),0)</f>
        <v>0</v>
      </c>
      <c r="P1024" s="31">
        <f t="shared" si="47"/>
        <v>0</v>
      </c>
      <c r="Q1024" s="31">
        <f>IF(M1024=1,oneday(G1023,G1024,K1024,L1024,Summary!$E$13/2,Data!N1023,Data!O1023,Summary!$E$15,Summary!$E$14,Summary!$E$16,3),0)</f>
        <v>0</v>
      </c>
    </row>
    <row r="1025" spans="1:17" x14ac:dyDescent="0.25">
      <c r="A1025" s="32">
        <f>VLOOKUP(B1025,'Expiration Dates'!$C$40:$J$272,8)</f>
        <v>31889</v>
      </c>
      <c r="B1025" s="1">
        <v>31869</v>
      </c>
      <c r="C1025">
        <f t="shared" si="46"/>
        <v>1025</v>
      </c>
      <c r="D1025" s="27">
        <v>18.829999923706055</v>
      </c>
      <c r="E1025" s="28">
        <v>18.920000076293945</v>
      </c>
      <c r="F1025" s="28">
        <v>18.819999694824219</v>
      </c>
      <c r="G1025" s="24">
        <v>18.909999847412109</v>
      </c>
      <c r="H1025" s="13">
        <v>18.520000457763672</v>
      </c>
      <c r="I1025" s="14">
        <v>18.579999923706055</v>
      </c>
      <c r="J1025" s="14">
        <v>18.510000228881836</v>
      </c>
      <c r="K1025" s="24">
        <v>18.569999694824219</v>
      </c>
      <c r="L1025">
        <f t="shared" si="48"/>
        <v>0</v>
      </c>
      <c r="M1025">
        <f>IF(AND(B1025&gt;Summary!$E$17,B1025&lt;Summary!$E$18),1,0)</f>
        <v>0</v>
      </c>
      <c r="N1025">
        <f>IF(M1025=1,oneday(G1024,G1025,K1025,L1025,Summary!$E$13/2,Data!N1024,Data!O1024,Summary!$E$15,Summary!$E$14,Summary!$E$16,1),0)</f>
        <v>0</v>
      </c>
      <c r="O1025" s="31">
        <f>IF(M1025=1,oneday(G1024,G1025,K1025,L1025,Summary!$E$13/2,Data!N1024,Data!O1024,Summary!$E$15,Summary!$E$14,Summary!$E$16,2),0)</f>
        <v>0</v>
      </c>
      <c r="P1025" s="31">
        <f t="shared" si="47"/>
        <v>0</v>
      </c>
      <c r="Q1025" s="31">
        <f>IF(M1025=1,oneday(G1024,G1025,K1025,L1025,Summary!$E$13/2,Data!N1024,Data!O1024,Summary!$E$15,Summary!$E$14,Summary!$E$16,3),0)</f>
        <v>0</v>
      </c>
    </row>
    <row r="1026" spans="1:17" x14ac:dyDescent="0.25">
      <c r="A1026" s="32">
        <f>VLOOKUP(B1026,'Expiration Dates'!$C$40:$J$272,8)</f>
        <v>31889</v>
      </c>
      <c r="B1026" s="1">
        <v>31870</v>
      </c>
      <c r="C1026">
        <f t="shared" si="46"/>
        <v>1026</v>
      </c>
      <c r="D1026" s="27">
        <v>18.930000305175781</v>
      </c>
      <c r="E1026" s="28">
        <v>18.959999084472656</v>
      </c>
      <c r="F1026" s="28">
        <v>18.680000305175781</v>
      </c>
      <c r="G1026" s="24">
        <v>18.700000762939453</v>
      </c>
      <c r="H1026" s="13">
        <v>18.569999694824219</v>
      </c>
      <c r="I1026" s="14">
        <v>18.579999923706055</v>
      </c>
      <c r="J1026" s="14">
        <v>18.370000839233398</v>
      </c>
      <c r="K1026" s="24">
        <v>18.389999389648438</v>
      </c>
      <c r="L1026">
        <f t="shared" si="48"/>
        <v>0</v>
      </c>
      <c r="M1026">
        <f>IF(AND(B1026&gt;Summary!$E$17,B1026&lt;Summary!$E$18),1,0)</f>
        <v>0</v>
      </c>
      <c r="N1026">
        <f>IF(M1026=1,oneday(G1025,G1026,K1026,L1026,Summary!$E$13/2,Data!N1025,Data!O1025,Summary!$E$15,Summary!$E$14,Summary!$E$16,1),0)</f>
        <v>0</v>
      </c>
      <c r="O1026" s="31">
        <f>IF(M1026=1,oneday(G1025,G1026,K1026,L1026,Summary!$E$13/2,Data!N1025,Data!O1025,Summary!$E$15,Summary!$E$14,Summary!$E$16,2),0)</f>
        <v>0</v>
      </c>
      <c r="P1026" s="31">
        <f t="shared" si="47"/>
        <v>0</v>
      </c>
      <c r="Q1026" s="31">
        <f>IF(M1026=1,oneday(G1025,G1026,K1026,L1026,Summary!$E$13/2,Data!N1025,Data!O1025,Summary!$E$15,Summary!$E$14,Summary!$E$16,3),0)</f>
        <v>0</v>
      </c>
    </row>
    <row r="1027" spans="1:17" x14ac:dyDescent="0.25">
      <c r="A1027" s="32">
        <f>VLOOKUP(B1027,'Expiration Dates'!$C$40:$J$272,8)</f>
        <v>31889</v>
      </c>
      <c r="B1027" s="1">
        <v>31873</v>
      </c>
      <c r="C1027">
        <f t="shared" si="46"/>
        <v>1027</v>
      </c>
      <c r="D1027" s="27">
        <v>18.649999618530273</v>
      </c>
      <c r="E1027" s="28">
        <v>18.709999084472656</v>
      </c>
      <c r="F1027" s="28">
        <v>18.579999923706055</v>
      </c>
      <c r="G1027" s="24">
        <v>18.670000076293945</v>
      </c>
      <c r="H1027" s="13">
        <v>18.299999237060547</v>
      </c>
      <c r="I1027" s="14">
        <v>18.360000610351563</v>
      </c>
      <c r="J1027" s="14">
        <v>18.260000228881836</v>
      </c>
      <c r="K1027" s="24">
        <v>18.340000152587891</v>
      </c>
      <c r="L1027">
        <f t="shared" si="48"/>
        <v>0</v>
      </c>
      <c r="M1027">
        <f>IF(AND(B1027&gt;Summary!$E$17,B1027&lt;Summary!$E$18),1,0)</f>
        <v>0</v>
      </c>
      <c r="N1027">
        <f>IF(M1027=1,oneday(G1026,G1027,K1027,L1027,Summary!$E$13/2,Data!N1026,Data!O1026,Summary!$E$15,Summary!$E$14,Summary!$E$16,1),0)</f>
        <v>0</v>
      </c>
      <c r="O1027" s="31">
        <f>IF(M1027=1,oneday(G1026,G1027,K1027,L1027,Summary!$E$13/2,Data!N1026,Data!O1026,Summary!$E$15,Summary!$E$14,Summary!$E$16,2),0)</f>
        <v>0</v>
      </c>
      <c r="P1027" s="31">
        <f t="shared" si="47"/>
        <v>0</v>
      </c>
      <c r="Q1027" s="31">
        <f>IF(M1027=1,oneday(G1026,G1027,K1027,L1027,Summary!$E$13/2,Data!N1026,Data!O1026,Summary!$E$15,Summary!$E$14,Summary!$E$16,3),0)</f>
        <v>0</v>
      </c>
    </row>
    <row r="1028" spans="1:17" x14ac:dyDescent="0.25">
      <c r="A1028" s="32">
        <f>VLOOKUP(B1028,'Expiration Dates'!$C$40:$J$272,8)</f>
        <v>31889</v>
      </c>
      <c r="B1028" s="1">
        <v>31874</v>
      </c>
      <c r="C1028">
        <f t="shared" si="46"/>
        <v>1028</v>
      </c>
      <c r="D1028" s="27">
        <v>18.729999542236328</v>
      </c>
      <c r="E1028" s="28">
        <v>18.920000076293945</v>
      </c>
      <c r="F1028" s="28">
        <v>18.729999542236328</v>
      </c>
      <c r="G1028" s="24">
        <v>18.840000152587891</v>
      </c>
      <c r="H1028" s="13">
        <v>18.440000534057617</v>
      </c>
      <c r="I1028" s="14">
        <v>18.579999923706055</v>
      </c>
      <c r="J1028" s="14">
        <v>18.399999618530273</v>
      </c>
      <c r="K1028" s="24">
        <v>18.489999771118164</v>
      </c>
      <c r="L1028">
        <f t="shared" si="48"/>
        <v>0</v>
      </c>
      <c r="M1028">
        <f>IF(AND(B1028&gt;Summary!$E$17,B1028&lt;Summary!$E$18),1,0)</f>
        <v>0</v>
      </c>
      <c r="N1028">
        <f>IF(M1028=1,oneday(G1027,G1028,K1028,L1028,Summary!$E$13/2,Data!N1027,Data!O1027,Summary!$E$15,Summary!$E$14,Summary!$E$16,1),0)</f>
        <v>0</v>
      </c>
      <c r="O1028" s="31">
        <f>IF(M1028=1,oneday(G1027,G1028,K1028,L1028,Summary!$E$13/2,Data!N1027,Data!O1027,Summary!$E$15,Summary!$E$14,Summary!$E$16,2),0)</f>
        <v>0</v>
      </c>
      <c r="P1028" s="31">
        <f t="shared" si="47"/>
        <v>0</v>
      </c>
      <c r="Q1028" s="31">
        <f>IF(M1028=1,oneday(G1027,G1028,K1028,L1028,Summary!$E$13/2,Data!N1027,Data!O1027,Summary!$E$15,Summary!$E$14,Summary!$E$16,3),0)</f>
        <v>0</v>
      </c>
    </row>
    <row r="1029" spans="1:17" x14ac:dyDescent="0.25">
      <c r="A1029" s="32">
        <f>VLOOKUP(B1029,'Expiration Dates'!$C$40:$J$272,8)</f>
        <v>31889</v>
      </c>
      <c r="B1029" s="1">
        <v>31875</v>
      </c>
      <c r="C1029">
        <f t="shared" si="46"/>
        <v>1029</v>
      </c>
      <c r="D1029" s="27">
        <v>18.680000305175781</v>
      </c>
      <c r="E1029" s="28">
        <v>18.709999084472656</v>
      </c>
      <c r="F1029" s="28">
        <v>18.479999542236328</v>
      </c>
      <c r="G1029" s="24">
        <v>18.649999618530273</v>
      </c>
      <c r="H1029" s="13">
        <v>18.350000381469727</v>
      </c>
      <c r="I1029" s="14">
        <v>18.370000839233398</v>
      </c>
      <c r="J1029" s="14">
        <v>18.079999923706055</v>
      </c>
      <c r="K1029" s="24">
        <v>18.299999237060547</v>
      </c>
      <c r="L1029">
        <f t="shared" si="48"/>
        <v>0</v>
      </c>
      <c r="M1029">
        <f>IF(AND(B1029&gt;Summary!$E$17,B1029&lt;Summary!$E$18),1,0)</f>
        <v>0</v>
      </c>
      <c r="N1029">
        <f>IF(M1029=1,oneday(G1028,G1029,K1029,L1029,Summary!$E$13/2,Data!N1028,Data!O1028,Summary!$E$15,Summary!$E$14,Summary!$E$16,1),0)</f>
        <v>0</v>
      </c>
      <c r="O1029" s="31">
        <f>IF(M1029=1,oneday(G1028,G1029,K1029,L1029,Summary!$E$13/2,Data!N1028,Data!O1028,Summary!$E$15,Summary!$E$14,Summary!$E$16,2),0)</f>
        <v>0</v>
      </c>
      <c r="P1029" s="31">
        <f t="shared" si="47"/>
        <v>0</v>
      </c>
      <c r="Q1029" s="31">
        <f>IF(M1029=1,oneday(G1028,G1029,K1029,L1029,Summary!$E$13/2,Data!N1028,Data!O1028,Summary!$E$15,Summary!$E$14,Summary!$E$16,3),0)</f>
        <v>0</v>
      </c>
    </row>
    <row r="1030" spans="1:17" x14ac:dyDescent="0.25">
      <c r="A1030" s="32">
        <f>VLOOKUP(B1030,'Expiration Dates'!$C$40:$J$272,8)</f>
        <v>31889</v>
      </c>
      <c r="B1030" s="1">
        <v>31876</v>
      </c>
      <c r="C1030">
        <f t="shared" si="46"/>
        <v>1030</v>
      </c>
      <c r="D1030" s="27">
        <v>18.600000381469727</v>
      </c>
      <c r="E1030" s="28">
        <v>18.610000610351563</v>
      </c>
      <c r="F1030" s="28">
        <v>18.440000534057617</v>
      </c>
      <c r="G1030" s="24">
        <v>18.590000152587891</v>
      </c>
      <c r="H1030" s="13">
        <v>18.200000762939453</v>
      </c>
      <c r="I1030" s="14">
        <v>18.260000228881836</v>
      </c>
      <c r="J1030" s="14">
        <v>18.100000381469727</v>
      </c>
      <c r="K1030" s="24">
        <v>18.25</v>
      </c>
      <c r="L1030">
        <f t="shared" si="48"/>
        <v>0</v>
      </c>
      <c r="M1030">
        <f>IF(AND(B1030&gt;Summary!$E$17,B1030&lt;Summary!$E$18),1,0)</f>
        <v>0</v>
      </c>
      <c r="N1030">
        <f>IF(M1030=1,oneday(G1029,G1030,K1030,L1030,Summary!$E$13/2,Data!N1029,Data!O1029,Summary!$E$15,Summary!$E$14,Summary!$E$16,1),0)</f>
        <v>0</v>
      </c>
      <c r="O1030" s="31">
        <f>IF(M1030=1,oneday(G1029,G1030,K1030,L1030,Summary!$E$13/2,Data!N1029,Data!O1029,Summary!$E$15,Summary!$E$14,Summary!$E$16,2),0)</f>
        <v>0</v>
      </c>
      <c r="P1030" s="31">
        <f t="shared" si="47"/>
        <v>0</v>
      </c>
      <c r="Q1030" s="31">
        <f>IF(M1030=1,oneday(G1029,G1030,K1030,L1030,Summary!$E$13/2,Data!N1029,Data!O1029,Summary!$E$15,Summary!$E$14,Summary!$E$16,3),0)</f>
        <v>0</v>
      </c>
    </row>
    <row r="1031" spans="1:17" x14ac:dyDescent="0.25">
      <c r="A1031" s="32">
        <f>VLOOKUP(B1031,'Expiration Dates'!$C$40:$J$272,8)</f>
        <v>31889</v>
      </c>
      <c r="B1031" s="1">
        <v>31877</v>
      </c>
      <c r="C1031">
        <f t="shared" si="46"/>
        <v>1031</v>
      </c>
      <c r="D1031" s="27">
        <v>18.620000839233398</v>
      </c>
      <c r="E1031" s="28">
        <v>18.649999618530273</v>
      </c>
      <c r="F1031" s="28">
        <v>18.049999237060547</v>
      </c>
      <c r="G1031" s="24">
        <v>18.110000610351563</v>
      </c>
      <c r="H1031" s="13">
        <v>18.25</v>
      </c>
      <c r="I1031" s="14">
        <v>18.280000686645508</v>
      </c>
      <c r="J1031" s="14">
        <v>17.649999618530273</v>
      </c>
      <c r="K1031" s="24">
        <v>17.700000762939453</v>
      </c>
      <c r="L1031">
        <f t="shared" si="48"/>
        <v>0</v>
      </c>
      <c r="M1031">
        <f>IF(AND(B1031&gt;Summary!$E$17,B1031&lt;Summary!$E$18),1,0)</f>
        <v>0</v>
      </c>
      <c r="N1031">
        <f>IF(M1031=1,oneday(G1030,G1031,K1031,L1031,Summary!$E$13/2,Data!N1030,Data!O1030,Summary!$E$15,Summary!$E$14,Summary!$E$16,1),0)</f>
        <v>0</v>
      </c>
      <c r="O1031" s="31">
        <f>IF(M1031=1,oneday(G1030,G1031,K1031,L1031,Summary!$E$13/2,Data!N1030,Data!O1030,Summary!$E$15,Summary!$E$14,Summary!$E$16,2),0)</f>
        <v>0</v>
      </c>
      <c r="P1031" s="31">
        <f t="shared" si="47"/>
        <v>0</v>
      </c>
      <c r="Q1031" s="31">
        <f>IF(M1031=1,oneday(G1030,G1031,K1031,L1031,Summary!$E$13/2,Data!N1030,Data!O1030,Summary!$E$15,Summary!$E$14,Summary!$E$16,3),0)</f>
        <v>0</v>
      </c>
    </row>
    <row r="1032" spans="1:17" x14ac:dyDescent="0.25">
      <c r="A1032" s="32">
        <f>VLOOKUP(B1032,'Expiration Dates'!$C$40:$J$272,8)</f>
        <v>31889</v>
      </c>
      <c r="B1032" s="1">
        <v>31880</v>
      </c>
      <c r="C1032">
        <f t="shared" si="46"/>
        <v>1032</v>
      </c>
      <c r="D1032" s="27">
        <v>18.079999923706055</v>
      </c>
      <c r="E1032" s="28">
        <v>18.200000762939453</v>
      </c>
      <c r="F1032" s="28">
        <v>17.729999542236328</v>
      </c>
      <c r="G1032" s="24">
        <v>18.010000228881836</v>
      </c>
      <c r="H1032" s="13">
        <v>17.649999618530273</v>
      </c>
      <c r="I1032" s="14">
        <v>17.850000381469727</v>
      </c>
      <c r="J1032" s="14">
        <v>17.450000762939453</v>
      </c>
      <c r="K1032" s="24">
        <v>17.709999084472656</v>
      </c>
      <c r="L1032">
        <f t="shared" si="48"/>
        <v>0</v>
      </c>
      <c r="M1032">
        <f>IF(AND(B1032&gt;Summary!$E$17,B1032&lt;Summary!$E$18),1,0)</f>
        <v>0</v>
      </c>
      <c r="N1032">
        <f>IF(M1032=1,oneday(G1031,G1032,K1032,L1032,Summary!$E$13/2,Data!N1031,Data!O1031,Summary!$E$15,Summary!$E$14,Summary!$E$16,1),0)</f>
        <v>0</v>
      </c>
      <c r="O1032" s="31">
        <f>IF(M1032=1,oneday(G1031,G1032,K1032,L1032,Summary!$E$13/2,Data!N1031,Data!O1031,Summary!$E$15,Summary!$E$14,Summary!$E$16,2),0)</f>
        <v>0</v>
      </c>
      <c r="P1032" s="31">
        <f t="shared" si="47"/>
        <v>0</v>
      </c>
      <c r="Q1032" s="31">
        <f>IF(M1032=1,oneday(G1031,G1032,K1032,L1032,Summary!$E$13/2,Data!N1031,Data!O1031,Summary!$E$15,Summary!$E$14,Summary!$E$16,3),0)</f>
        <v>0</v>
      </c>
    </row>
    <row r="1033" spans="1:17" x14ac:dyDescent="0.25">
      <c r="A1033" s="32">
        <f>VLOOKUP(B1033,'Expiration Dates'!$C$40:$J$272,8)</f>
        <v>31889</v>
      </c>
      <c r="B1033" s="1">
        <v>31881</v>
      </c>
      <c r="C1033">
        <f t="shared" si="46"/>
        <v>1033</v>
      </c>
      <c r="D1033" s="27">
        <v>17.899999618530273</v>
      </c>
      <c r="E1033" s="28">
        <v>18.059999465942383</v>
      </c>
      <c r="F1033" s="28">
        <v>17.770000457763672</v>
      </c>
      <c r="G1033" s="24">
        <v>17.979999542236328</v>
      </c>
      <c r="H1033" s="13">
        <v>17.600000381469727</v>
      </c>
      <c r="I1033" s="14">
        <v>17.799999237060547</v>
      </c>
      <c r="J1033" s="14">
        <v>17.479999542236328</v>
      </c>
      <c r="K1033" s="24">
        <v>17.680000305175781</v>
      </c>
      <c r="L1033">
        <f t="shared" si="48"/>
        <v>0</v>
      </c>
      <c r="M1033">
        <f>IF(AND(B1033&gt;Summary!$E$17,B1033&lt;Summary!$E$18),1,0)</f>
        <v>0</v>
      </c>
      <c r="N1033">
        <f>IF(M1033=1,oneday(G1032,G1033,K1033,L1033,Summary!$E$13/2,Data!N1032,Data!O1032,Summary!$E$15,Summary!$E$14,Summary!$E$16,1),0)</f>
        <v>0</v>
      </c>
      <c r="O1033" s="31">
        <f>IF(M1033=1,oneday(G1032,G1033,K1033,L1033,Summary!$E$13/2,Data!N1032,Data!O1032,Summary!$E$15,Summary!$E$14,Summary!$E$16,2),0)</f>
        <v>0</v>
      </c>
      <c r="P1033" s="31">
        <f t="shared" si="47"/>
        <v>0</v>
      </c>
      <c r="Q1033" s="31">
        <f>IF(M1033=1,oneday(G1032,G1033,K1033,L1033,Summary!$E$13/2,Data!N1032,Data!O1032,Summary!$E$15,Summary!$E$14,Summary!$E$16,3),0)</f>
        <v>0</v>
      </c>
    </row>
    <row r="1034" spans="1:17" x14ac:dyDescent="0.25">
      <c r="A1034" s="32">
        <f>VLOOKUP(B1034,'Expiration Dates'!$C$40:$J$272,8)</f>
        <v>31889</v>
      </c>
      <c r="B1034" s="1">
        <v>31882</v>
      </c>
      <c r="C1034">
        <f t="shared" si="46"/>
        <v>1034</v>
      </c>
      <c r="D1034" s="27">
        <v>18</v>
      </c>
      <c r="E1034" s="28">
        <v>18.489999771118164</v>
      </c>
      <c r="F1034" s="28">
        <v>18</v>
      </c>
      <c r="G1034" s="24">
        <v>18.469999313354492</v>
      </c>
      <c r="H1034" s="13">
        <v>17.719999313354492</v>
      </c>
      <c r="I1034" s="14">
        <v>18.149999618530273</v>
      </c>
      <c r="J1034" s="14">
        <v>17.700000762939453</v>
      </c>
      <c r="K1034" s="24">
        <v>18.129999160766602</v>
      </c>
      <c r="L1034">
        <f t="shared" si="48"/>
        <v>0</v>
      </c>
      <c r="M1034">
        <f>IF(AND(B1034&gt;Summary!$E$17,B1034&lt;Summary!$E$18),1,0)</f>
        <v>0</v>
      </c>
      <c r="N1034">
        <f>IF(M1034=1,oneday(G1033,G1034,K1034,L1034,Summary!$E$13/2,Data!N1033,Data!O1033,Summary!$E$15,Summary!$E$14,Summary!$E$16,1),0)</f>
        <v>0</v>
      </c>
      <c r="O1034" s="31">
        <f>IF(M1034=1,oneday(G1033,G1034,K1034,L1034,Summary!$E$13/2,Data!N1033,Data!O1033,Summary!$E$15,Summary!$E$14,Summary!$E$16,2),0)</f>
        <v>0</v>
      </c>
      <c r="P1034" s="31">
        <f t="shared" si="47"/>
        <v>0</v>
      </c>
      <c r="Q1034" s="31">
        <f>IF(M1034=1,oneday(G1033,G1034,K1034,L1034,Summary!$E$13/2,Data!N1033,Data!O1033,Summary!$E$15,Summary!$E$14,Summary!$E$16,3),0)</f>
        <v>0</v>
      </c>
    </row>
    <row r="1035" spans="1:17" x14ac:dyDescent="0.25">
      <c r="A1035" s="32">
        <f>VLOOKUP(B1035,'Expiration Dates'!$C$40:$J$272,8)</f>
        <v>31889</v>
      </c>
      <c r="B1035" s="1">
        <v>31883</v>
      </c>
      <c r="C1035">
        <f t="shared" si="46"/>
        <v>1035</v>
      </c>
      <c r="D1035" s="27">
        <v>18.5</v>
      </c>
      <c r="E1035" s="28">
        <v>18.709999084472656</v>
      </c>
      <c r="F1035" s="28">
        <v>18.420000076293945</v>
      </c>
      <c r="G1035" s="24">
        <v>18.639999389648438</v>
      </c>
      <c r="H1035" s="13">
        <v>18.149999618530273</v>
      </c>
      <c r="I1035" s="14">
        <v>18.180000305175781</v>
      </c>
      <c r="J1035" s="14">
        <v>17.979999542236328</v>
      </c>
      <c r="K1035" s="24">
        <v>18.110000610351563</v>
      </c>
      <c r="L1035">
        <f t="shared" si="48"/>
        <v>0</v>
      </c>
      <c r="M1035">
        <f>IF(AND(B1035&gt;Summary!$E$17,B1035&lt;Summary!$E$18),1,0)</f>
        <v>0</v>
      </c>
      <c r="N1035">
        <f>IF(M1035=1,oneday(G1034,G1035,K1035,L1035,Summary!$E$13/2,Data!N1034,Data!O1034,Summary!$E$15,Summary!$E$14,Summary!$E$16,1),0)</f>
        <v>0</v>
      </c>
      <c r="O1035" s="31">
        <f>IF(M1035=1,oneday(G1034,G1035,K1035,L1035,Summary!$E$13/2,Data!N1034,Data!O1034,Summary!$E$15,Summary!$E$14,Summary!$E$16,2),0)</f>
        <v>0</v>
      </c>
      <c r="P1035" s="31">
        <f t="shared" si="47"/>
        <v>0</v>
      </c>
      <c r="Q1035" s="31">
        <f>IF(M1035=1,oneday(G1034,G1035,K1035,L1035,Summary!$E$13/2,Data!N1034,Data!O1034,Summary!$E$15,Summary!$E$14,Summary!$E$16,3),0)</f>
        <v>0</v>
      </c>
    </row>
    <row r="1036" spans="1:17" x14ac:dyDescent="0.25">
      <c r="A1036" s="32">
        <f>VLOOKUP(B1036,'Expiration Dates'!$C$40:$J$272,8)</f>
        <v>31889</v>
      </c>
      <c r="B1036" s="1">
        <v>31887</v>
      </c>
      <c r="C1036">
        <f t="shared" si="46"/>
        <v>1036</v>
      </c>
      <c r="D1036" s="27">
        <v>18.639999389648438</v>
      </c>
      <c r="E1036" s="28">
        <v>18.950000762939453</v>
      </c>
      <c r="F1036" s="28">
        <v>18.600000381469727</v>
      </c>
      <c r="G1036" s="24">
        <v>18.649999618530273</v>
      </c>
      <c r="H1036" s="13">
        <v>18.120000839233398</v>
      </c>
      <c r="I1036" s="14">
        <v>18.329999923706055</v>
      </c>
      <c r="J1036" s="14">
        <v>18.079999923706055</v>
      </c>
      <c r="K1036" s="24">
        <v>18.149999618530273</v>
      </c>
      <c r="L1036">
        <f t="shared" si="48"/>
        <v>0</v>
      </c>
      <c r="M1036">
        <f>IF(AND(B1036&gt;Summary!$E$17,B1036&lt;Summary!$E$18),1,0)</f>
        <v>0</v>
      </c>
      <c r="N1036">
        <f>IF(M1036=1,oneday(G1035,G1036,K1036,L1036,Summary!$E$13/2,Data!N1035,Data!O1035,Summary!$E$15,Summary!$E$14,Summary!$E$16,1),0)</f>
        <v>0</v>
      </c>
      <c r="O1036" s="31">
        <f>IF(M1036=1,oneday(G1035,G1036,K1036,L1036,Summary!$E$13/2,Data!N1035,Data!O1035,Summary!$E$15,Summary!$E$14,Summary!$E$16,2),0)</f>
        <v>0</v>
      </c>
      <c r="P1036" s="31">
        <f t="shared" si="47"/>
        <v>0</v>
      </c>
      <c r="Q1036" s="31">
        <f>IF(M1036=1,oneday(G1035,G1036,K1036,L1036,Summary!$E$13/2,Data!N1035,Data!O1035,Summary!$E$15,Summary!$E$14,Summary!$E$16,3),0)</f>
        <v>0</v>
      </c>
    </row>
    <row r="1037" spans="1:17" x14ac:dyDescent="0.25">
      <c r="A1037" s="32">
        <f>VLOOKUP(B1037,'Expiration Dates'!$C$40:$J$272,8)</f>
        <v>31889</v>
      </c>
      <c r="B1037" s="1">
        <v>31888</v>
      </c>
      <c r="C1037">
        <f t="shared" si="46"/>
        <v>1037</v>
      </c>
      <c r="D1037" s="27">
        <v>18.75</v>
      </c>
      <c r="E1037" s="28">
        <v>19.100000381469727</v>
      </c>
      <c r="F1037" s="28">
        <v>18.719999313354492</v>
      </c>
      <c r="G1037" s="24">
        <v>19.030000686645508</v>
      </c>
      <c r="H1037" s="13">
        <v>18.25</v>
      </c>
      <c r="I1037" s="14">
        <v>18.430000305175781</v>
      </c>
      <c r="J1037" s="14">
        <v>18.190000534057617</v>
      </c>
      <c r="K1037" s="24">
        <v>18.399999618530273</v>
      </c>
      <c r="L1037">
        <f t="shared" si="48"/>
        <v>0</v>
      </c>
      <c r="M1037">
        <f>IF(AND(B1037&gt;Summary!$E$17,B1037&lt;Summary!$E$18),1,0)</f>
        <v>0</v>
      </c>
      <c r="N1037">
        <f>IF(M1037=1,oneday(G1036,G1037,K1037,L1037,Summary!$E$13/2,Data!N1036,Data!O1036,Summary!$E$15,Summary!$E$14,Summary!$E$16,1),0)</f>
        <v>0</v>
      </c>
      <c r="O1037" s="31">
        <f>IF(M1037=1,oneday(G1036,G1037,K1037,L1037,Summary!$E$13/2,Data!N1036,Data!O1036,Summary!$E$15,Summary!$E$14,Summary!$E$16,2),0)</f>
        <v>0</v>
      </c>
      <c r="P1037" s="31">
        <f t="shared" si="47"/>
        <v>0</v>
      </c>
      <c r="Q1037" s="31">
        <f>IF(M1037=1,oneday(G1036,G1037,K1037,L1037,Summary!$E$13/2,Data!N1036,Data!O1036,Summary!$E$15,Summary!$E$14,Summary!$E$16,3),0)</f>
        <v>0</v>
      </c>
    </row>
    <row r="1038" spans="1:17" x14ac:dyDescent="0.25">
      <c r="A1038" s="32">
        <f>VLOOKUP(B1038,'Expiration Dates'!$C$40:$J$272,8)</f>
        <v>31889</v>
      </c>
      <c r="B1038" s="1">
        <v>31889</v>
      </c>
      <c r="C1038">
        <f t="shared" si="46"/>
        <v>1038</v>
      </c>
      <c r="D1038" s="27">
        <v>18.450000762939453</v>
      </c>
      <c r="E1038" s="28">
        <v>18.510000228881836</v>
      </c>
      <c r="F1038" s="28">
        <v>18.270000457763672</v>
      </c>
      <c r="G1038" s="24">
        <v>18.389999389648438</v>
      </c>
      <c r="H1038" s="13">
        <v>18.040000915527344</v>
      </c>
      <c r="I1038" s="14">
        <v>18.139999389648438</v>
      </c>
      <c r="J1038" s="14">
        <v>17.899999618530273</v>
      </c>
      <c r="K1038" s="24">
        <v>18.020000457763672</v>
      </c>
      <c r="L1038">
        <f t="shared" si="48"/>
        <v>1</v>
      </c>
      <c r="M1038">
        <f>IF(AND(B1038&gt;Summary!$E$17,B1038&lt;Summary!$E$18),1,0)</f>
        <v>0</v>
      </c>
      <c r="N1038">
        <f>IF(M1038=1,oneday(G1037,G1038,K1038,L1038,Summary!$E$13/2,Data!N1037,Data!O1037,Summary!$E$15,Summary!$E$14,Summary!$E$16,1),0)</f>
        <v>0</v>
      </c>
      <c r="O1038" s="31">
        <f>IF(M1038=1,oneday(G1037,G1038,K1038,L1038,Summary!$E$13/2,Data!N1037,Data!O1037,Summary!$E$15,Summary!$E$14,Summary!$E$16,2),0)</f>
        <v>0</v>
      </c>
      <c r="P1038" s="31">
        <f t="shared" si="47"/>
        <v>0</v>
      </c>
      <c r="Q1038" s="31">
        <f>IF(M1038=1,oneday(G1037,G1038,K1038,L1038,Summary!$E$13/2,Data!N1037,Data!O1037,Summary!$E$15,Summary!$E$14,Summary!$E$16,3),0)</f>
        <v>0</v>
      </c>
    </row>
    <row r="1039" spans="1:17" x14ac:dyDescent="0.25">
      <c r="A1039" s="32">
        <f>VLOOKUP(B1039,'Expiration Dates'!$C$40:$J$272,8)</f>
        <v>31889</v>
      </c>
      <c r="B1039" s="1">
        <v>31890</v>
      </c>
      <c r="C1039">
        <f t="shared" ref="C1039:C1102" si="49">ROW(B1039)</f>
        <v>1039</v>
      </c>
      <c r="D1039" s="27">
        <v>18.450000762939453</v>
      </c>
      <c r="E1039" s="28">
        <v>18.700000762939453</v>
      </c>
      <c r="F1039" s="28">
        <v>18.350000381469727</v>
      </c>
      <c r="G1039" s="24">
        <v>18.590000152587891</v>
      </c>
      <c r="H1039" s="13">
        <v>18.069999694824219</v>
      </c>
      <c r="I1039" s="14">
        <v>18.450000762939453</v>
      </c>
      <c r="J1039" s="14">
        <v>18.010000228881836</v>
      </c>
      <c r="K1039" s="24">
        <v>18.319999694824219</v>
      </c>
      <c r="L1039">
        <f t="shared" si="48"/>
        <v>0</v>
      </c>
      <c r="M1039">
        <f>IF(AND(B1039&gt;Summary!$E$17,B1039&lt;Summary!$E$18),1,0)</f>
        <v>0</v>
      </c>
      <c r="N1039">
        <f>IF(M1039=1,oneday(G1038,G1039,K1039,L1039,Summary!$E$13/2,Data!N1038,Data!O1038,Summary!$E$15,Summary!$E$14,Summary!$E$16,1),0)</f>
        <v>0</v>
      </c>
      <c r="O1039" s="31">
        <f>IF(M1039=1,oneday(G1038,G1039,K1039,L1039,Summary!$E$13/2,Data!N1038,Data!O1038,Summary!$E$15,Summary!$E$14,Summary!$E$16,2),0)</f>
        <v>0</v>
      </c>
      <c r="P1039" s="31">
        <f t="shared" si="47"/>
        <v>0</v>
      </c>
      <c r="Q1039" s="31">
        <f>IF(M1039=1,oneday(G1038,G1039,K1039,L1039,Summary!$E$13/2,Data!N1038,Data!O1038,Summary!$E$15,Summary!$E$14,Summary!$E$16,3),0)</f>
        <v>0</v>
      </c>
    </row>
    <row r="1040" spans="1:17" x14ac:dyDescent="0.25">
      <c r="A1040" s="32">
        <f>VLOOKUP(B1040,'Expiration Dates'!$C$40:$J$272,8)</f>
        <v>31889</v>
      </c>
      <c r="B1040" s="1">
        <v>31891</v>
      </c>
      <c r="C1040">
        <f t="shared" si="49"/>
        <v>1040</v>
      </c>
      <c r="D1040" s="27">
        <v>18.600000381469727</v>
      </c>
      <c r="E1040" s="28">
        <v>18.739999771118164</v>
      </c>
      <c r="F1040" s="28">
        <v>18.540000915527344</v>
      </c>
      <c r="G1040" s="24">
        <v>18.680000305175781</v>
      </c>
      <c r="H1040" s="13">
        <v>18.340000152587891</v>
      </c>
      <c r="I1040" s="14">
        <v>18.409999847412109</v>
      </c>
      <c r="J1040" s="14">
        <v>18.25</v>
      </c>
      <c r="K1040" s="24">
        <v>18.360000610351563</v>
      </c>
      <c r="L1040">
        <f t="shared" si="48"/>
        <v>0</v>
      </c>
      <c r="M1040">
        <f>IF(AND(B1040&gt;Summary!$E$17,B1040&lt;Summary!$E$18),1,0)</f>
        <v>0</v>
      </c>
      <c r="N1040">
        <f>IF(M1040=1,oneday(G1039,G1040,K1040,L1040,Summary!$E$13/2,Data!N1039,Data!O1039,Summary!$E$15,Summary!$E$14,Summary!$E$16,1),0)</f>
        <v>0</v>
      </c>
      <c r="O1040" s="31">
        <f>IF(M1040=1,oneday(G1039,G1040,K1040,L1040,Summary!$E$13/2,Data!N1039,Data!O1039,Summary!$E$15,Summary!$E$14,Summary!$E$16,2),0)</f>
        <v>0</v>
      </c>
      <c r="P1040" s="31">
        <f t="shared" ref="P1040:P1103" si="50">IF(M1040=1,O1040-O1039,0)</f>
        <v>0</v>
      </c>
      <c r="Q1040" s="31">
        <f>IF(M1040=1,oneday(G1039,G1040,K1040,L1040,Summary!$E$13/2,Data!N1039,Data!O1039,Summary!$E$15,Summary!$E$14,Summary!$E$16,3),0)</f>
        <v>0</v>
      </c>
    </row>
    <row r="1041" spans="1:17" x14ac:dyDescent="0.25">
      <c r="A1041" s="32">
        <f>VLOOKUP(B1041,'Expiration Dates'!$C$40:$J$272,8)</f>
        <v>31889</v>
      </c>
      <c r="B1041" s="1">
        <v>31894</v>
      </c>
      <c r="C1041">
        <f t="shared" si="49"/>
        <v>1041</v>
      </c>
      <c r="D1041" s="27">
        <v>18.680000305175781</v>
      </c>
      <c r="E1041" s="28">
        <v>18.879999160766602</v>
      </c>
      <c r="F1041" s="28">
        <v>18.659999847412109</v>
      </c>
      <c r="G1041" s="24">
        <v>18.829999923706055</v>
      </c>
      <c r="H1041" s="13">
        <v>18.399999618530273</v>
      </c>
      <c r="I1041" s="14">
        <v>18.540000915527344</v>
      </c>
      <c r="J1041" s="14">
        <v>18.329999923706055</v>
      </c>
      <c r="K1041" s="24">
        <v>18.450000762939453</v>
      </c>
      <c r="L1041">
        <f t="shared" si="48"/>
        <v>0</v>
      </c>
      <c r="M1041">
        <f>IF(AND(B1041&gt;Summary!$E$17,B1041&lt;Summary!$E$18),1,0)</f>
        <v>0</v>
      </c>
      <c r="N1041">
        <f>IF(M1041=1,oneday(G1040,G1041,K1041,L1041,Summary!$E$13/2,Data!N1040,Data!O1040,Summary!$E$15,Summary!$E$14,Summary!$E$16,1),0)</f>
        <v>0</v>
      </c>
      <c r="O1041" s="31">
        <f>IF(M1041=1,oneday(G1040,G1041,K1041,L1041,Summary!$E$13/2,Data!N1040,Data!O1040,Summary!$E$15,Summary!$E$14,Summary!$E$16,2),0)</f>
        <v>0</v>
      </c>
      <c r="P1041" s="31">
        <f t="shared" si="50"/>
        <v>0</v>
      </c>
      <c r="Q1041" s="31">
        <f>IF(M1041=1,oneday(G1040,G1041,K1041,L1041,Summary!$E$13/2,Data!N1040,Data!O1040,Summary!$E$15,Summary!$E$14,Summary!$E$16,3),0)</f>
        <v>0</v>
      </c>
    </row>
    <row r="1042" spans="1:17" x14ac:dyDescent="0.25">
      <c r="A1042" s="32">
        <f>VLOOKUP(B1042,'Expiration Dates'!$C$40:$J$272,8)</f>
        <v>31889</v>
      </c>
      <c r="B1042" s="1">
        <v>31895</v>
      </c>
      <c r="C1042">
        <f t="shared" si="49"/>
        <v>1042</v>
      </c>
      <c r="D1042" s="27">
        <v>18.729999542236328</v>
      </c>
      <c r="E1042" s="28">
        <v>18.860000610351563</v>
      </c>
      <c r="F1042" s="28">
        <v>18.680000305175781</v>
      </c>
      <c r="G1042" s="24">
        <v>18.840000152587891</v>
      </c>
      <c r="H1042" s="13">
        <v>18.350000381469727</v>
      </c>
      <c r="I1042" s="14">
        <v>18.5</v>
      </c>
      <c r="J1042" s="14">
        <v>18.340000152587891</v>
      </c>
      <c r="K1042" s="24">
        <v>18.489999771118164</v>
      </c>
      <c r="L1042">
        <f t="shared" si="48"/>
        <v>0</v>
      </c>
      <c r="M1042">
        <f>IF(AND(B1042&gt;Summary!$E$17,B1042&lt;Summary!$E$18),1,0)</f>
        <v>0</v>
      </c>
      <c r="N1042">
        <f>IF(M1042=1,oneday(G1041,G1042,K1042,L1042,Summary!$E$13/2,Data!N1041,Data!O1041,Summary!$E$15,Summary!$E$14,Summary!$E$16,1),0)</f>
        <v>0</v>
      </c>
      <c r="O1042" s="31">
        <f>IF(M1042=1,oneday(G1041,G1042,K1042,L1042,Summary!$E$13/2,Data!N1041,Data!O1041,Summary!$E$15,Summary!$E$14,Summary!$E$16,2),0)</f>
        <v>0</v>
      </c>
      <c r="P1042" s="31">
        <f t="shared" si="50"/>
        <v>0</v>
      </c>
      <c r="Q1042" s="31">
        <f>IF(M1042=1,oneday(G1041,G1042,K1042,L1042,Summary!$E$13/2,Data!N1041,Data!O1041,Summary!$E$15,Summary!$E$14,Summary!$E$16,3),0)</f>
        <v>0</v>
      </c>
    </row>
    <row r="1043" spans="1:17" x14ac:dyDescent="0.25">
      <c r="A1043" s="32">
        <f>VLOOKUP(B1043,'Expiration Dates'!$C$40:$J$272,8)</f>
        <v>31889</v>
      </c>
      <c r="B1043" s="1">
        <v>31896</v>
      </c>
      <c r="C1043">
        <f t="shared" si="49"/>
        <v>1043</v>
      </c>
      <c r="D1043" s="27">
        <v>18.75</v>
      </c>
      <c r="E1043" s="28">
        <v>18.760000228881836</v>
      </c>
      <c r="F1043" s="28">
        <v>18.549999237060547</v>
      </c>
      <c r="G1043" s="24">
        <v>18.600000381469727</v>
      </c>
      <c r="H1043" s="13">
        <v>18.399999618530273</v>
      </c>
      <c r="I1043" s="14">
        <v>18.399999618530273</v>
      </c>
      <c r="J1043" s="14">
        <v>18.239999771118164</v>
      </c>
      <c r="K1043" s="24">
        <v>18.299999237060547</v>
      </c>
      <c r="L1043">
        <f t="shared" si="48"/>
        <v>0</v>
      </c>
      <c r="M1043">
        <f>IF(AND(B1043&gt;Summary!$E$17,B1043&lt;Summary!$E$18),1,0)</f>
        <v>0</v>
      </c>
      <c r="N1043">
        <f>IF(M1043=1,oneday(G1042,G1043,K1043,L1043,Summary!$E$13/2,Data!N1042,Data!O1042,Summary!$E$15,Summary!$E$14,Summary!$E$16,1),0)</f>
        <v>0</v>
      </c>
      <c r="O1043" s="31">
        <f>IF(M1043=1,oneday(G1042,G1043,K1043,L1043,Summary!$E$13/2,Data!N1042,Data!O1042,Summary!$E$15,Summary!$E$14,Summary!$E$16,2),0)</f>
        <v>0</v>
      </c>
      <c r="P1043" s="31">
        <f t="shared" si="50"/>
        <v>0</v>
      </c>
      <c r="Q1043" s="31">
        <f>IF(M1043=1,oneday(G1042,G1043,K1043,L1043,Summary!$E$13/2,Data!N1042,Data!O1042,Summary!$E$15,Summary!$E$14,Summary!$E$16,3),0)</f>
        <v>0</v>
      </c>
    </row>
    <row r="1044" spans="1:17" x14ac:dyDescent="0.25">
      <c r="A1044" s="32">
        <f>VLOOKUP(B1044,'Expiration Dates'!$C$40:$J$272,8)</f>
        <v>31889</v>
      </c>
      <c r="B1044" s="1">
        <v>31897</v>
      </c>
      <c r="C1044">
        <f t="shared" si="49"/>
        <v>1044</v>
      </c>
      <c r="D1044" s="27">
        <v>18.649999618530273</v>
      </c>
      <c r="E1044" s="28">
        <v>18.770000457763672</v>
      </c>
      <c r="F1044" s="28">
        <v>18.540000915527344</v>
      </c>
      <c r="G1044" s="24">
        <v>18.729999542236328</v>
      </c>
      <c r="H1044" s="13">
        <v>18.329999923706055</v>
      </c>
      <c r="I1044" s="14">
        <v>18.440000534057617</v>
      </c>
      <c r="J1044" s="14">
        <v>18.239999771118164</v>
      </c>
      <c r="K1044" s="24">
        <v>18.379999160766602</v>
      </c>
      <c r="L1044">
        <f t="shared" si="48"/>
        <v>0</v>
      </c>
      <c r="M1044">
        <f>IF(AND(B1044&gt;Summary!$E$17,B1044&lt;Summary!$E$18),1,0)</f>
        <v>0</v>
      </c>
      <c r="N1044">
        <f>IF(M1044=1,oneday(G1043,G1044,K1044,L1044,Summary!$E$13/2,Data!N1043,Data!O1043,Summary!$E$15,Summary!$E$14,Summary!$E$16,1),0)</f>
        <v>0</v>
      </c>
      <c r="O1044" s="31">
        <f>IF(M1044=1,oneday(G1043,G1044,K1044,L1044,Summary!$E$13/2,Data!N1043,Data!O1043,Summary!$E$15,Summary!$E$14,Summary!$E$16,2),0)</f>
        <v>0</v>
      </c>
      <c r="P1044" s="31">
        <f t="shared" si="50"/>
        <v>0</v>
      </c>
      <c r="Q1044" s="31">
        <f>IF(M1044=1,oneday(G1043,G1044,K1044,L1044,Summary!$E$13/2,Data!N1043,Data!O1043,Summary!$E$15,Summary!$E$14,Summary!$E$16,3),0)</f>
        <v>0</v>
      </c>
    </row>
    <row r="1045" spans="1:17" x14ac:dyDescent="0.25">
      <c r="A1045" s="32">
        <f>VLOOKUP(B1045,'Expiration Dates'!$C$40:$J$272,8)</f>
        <v>31917</v>
      </c>
      <c r="B1045" s="1">
        <v>31898</v>
      </c>
      <c r="C1045">
        <f t="shared" si="49"/>
        <v>1045</v>
      </c>
      <c r="D1045" s="27">
        <v>18.809999465942383</v>
      </c>
      <c r="E1045" s="28">
        <v>18.899999618530273</v>
      </c>
      <c r="F1045" s="28">
        <v>18.729999542236328</v>
      </c>
      <c r="G1045" s="24">
        <v>18.829999923706055</v>
      </c>
      <c r="H1045" s="13">
        <v>18.5</v>
      </c>
      <c r="I1045" s="14">
        <v>18.520000457763672</v>
      </c>
      <c r="J1045" s="14">
        <v>18.379999160766602</v>
      </c>
      <c r="K1045" s="24">
        <v>18.489999771118164</v>
      </c>
      <c r="L1045">
        <f t="shared" si="48"/>
        <v>0</v>
      </c>
      <c r="M1045">
        <f>IF(AND(B1045&gt;Summary!$E$17,B1045&lt;Summary!$E$18),1,0)</f>
        <v>0</v>
      </c>
      <c r="N1045">
        <f>IF(M1045=1,oneday(G1044,G1045,K1045,L1045,Summary!$E$13/2,Data!N1044,Data!O1044,Summary!$E$15,Summary!$E$14,Summary!$E$16,1),0)</f>
        <v>0</v>
      </c>
      <c r="O1045" s="31">
        <f>IF(M1045=1,oneday(G1044,G1045,K1045,L1045,Summary!$E$13/2,Data!N1044,Data!O1044,Summary!$E$15,Summary!$E$14,Summary!$E$16,2),0)</f>
        <v>0</v>
      </c>
      <c r="P1045" s="31">
        <f t="shared" si="50"/>
        <v>0</v>
      </c>
      <c r="Q1045" s="31">
        <f>IF(M1045=1,oneday(G1044,G1045,K1045,L1045,Summary!$E$13/2,Data!N1044,Data!O1044,Summary!$E$15,Summary!$E$14,Summary!$E$16,3),0)</f>
        <v>0</v>
      </c>
    </row>
    <row r="1046" spans="1:17" x14ac:dyDescent="0.25">
      <c r="A1046" s="32">
        <f>VLOOKUP(B1046,'Expiration Dates'!$C$40:$J$272,8)</f>
        <v>31917</v>
      </c>
      <c r="B1046" s="1">
        <v>31901</v>
      </c>
      <c r="C1046">
        <f t="shared" si="49"/>
        <v>1046</v>
      </c>
      <c r="D1046" s="27">
        <v>18.850000381469727</v>
      </c>
      <c r="E1046" s="28">
        <v>18.950000762939453</v>
      </c>
      <c r="F1046" s="28">
        <v>18.809999465942383</v>
      </c>
      <c r="G1046" s="24">
        <v>18.920000076293945</v>
      </c>
      <c r="H1046" s="13">
        <v>18.489999771118164</v>
      </c>
      <c r="I1046" s="14">
        <v>18.649999618530273</v>
      </c>
      <c r="J1046" s="14">
        <v>18.489999771118164</v>
      </c>
      <c r="K1046" s="24">
        <v>18.639999389648438</v>
      </c>
      <c r="L1046">
        <f t="shared" si="48"/>
        <v>0</v>
      </c>
      <c r="M1046">
        <f>IF(AND(B1046&gt;Summary!$E$17,B1046&lt;Summary!$E$18),1,0)</f>
        <v>0</v>
      </c>
      <c r="N1046">
        <f>IF(M1046=1,oneday(G1045,G1046,K1046,L1046,Summary!$E$13/2,Data!N1045,Data!O1045,Summary!$E$15,Summary!$E$14,Summary!$E$16,1),0)</f>
        <v>0</v>
      </c>
      <c r="O1046" s="31">
        <f>IF(M1046=1,oneday(G1045,G1046,K1046,L1046,Summary!$E$13/2,Data!N1045,Data!O1045,Summary!$E$15,Summary!$E$14,Summary!$E$16,2),0)</f>
        <v>0</v>
      </c>
      <c r="P1046" s="31">
        <f t="shared" si="50"/>
        <v>0</v>
      </c>
      <c r="Q1046" s="31">
        <f>IF(M1046=1,oneday(G1045,G1046,K1046,L1046,Summary!$E$13/2,Data!N1045,Data!O1045,Summary!$E$15,Summary!$E$14,Summary!$E$16,3),0)</f>
        <v>0</v>
      </c>
    </row>
    <row r="1047" spans="1:17" x14ac:dyDescent="0.25">
      <c r="A1047" s="32">
        <f>VLOOKUP(B1047,'Expiration Dates'!$C$40:$J$272,8)</f>
        <v>31917</v>
      </c>
      <c r="B1047" s="1">
        <v>31902</v>
      </c>
      <c r="C1047">
        <f t="shared" si="49"/>
        <v>1047</v>
      </c>
      <c r="D1047" s="27">
        <v>19.069999694824219</v>
      </c>
      <c r="E1047" s="28">
        <v>19.200000762939453</v>
      </c>
      <c r="F1047" s="28">
        <v>19</v>
      </c>
      <c r="G1047" s="24">
        <v>19.049999237060547</v>
      </c>
      <c r="H1047" s="13">
        <v>18.790000915527344</v>
      </c>
      <c r="I1047" s="14">
        <v>18.899999618530273</v>
      </c>
      <c r="J1047" s="14">
        <v>18.690000534057617</v>
      </c>
      <c r="K1047" s="24">
        <v>18.709999084472656</v>
      </c>
      <c r="L1047">
        <f t="shared" si="48"/>
        <v>0</v>
      </c>
      <c r="M1047">
        <f>IF(AND(B1047&gt;Summary!$E$17,B1047&lt;Summary!$E$18),1,0)</f>
        <v>0</v>
      </c>
      <c r="N1047">
        <f>IF(M1047=1,oneday(G1046,G1047,K1047,L1047,Summary!$E$13/2,Data!N1046,Data!O1046,Summary!$E$15,Summary!$E$14,Summary!$E$16,1),0)</f>
        <v>0</v>
      </c>
      <c r="O1047" s="31">
        <f>IF(M1047=1,oneday(G1046,G1047,K1047,L1047,Summary!$E$13/2,Data!N1046,Data!O1046,Summary!$E$15,Summary!$E$14,Summary!$E$16,2),0)</f>
        <v>0</v>
      </c>
      <c r="P1047" s="31">
        <f t="shared" si="50"/>
        <v>0</v>
      </c>
      <c r="Q1047" s="31">
        <f>IF(M1047=1,oneday(G1046,G1047,K1047,L1047,Summary!$E$13/2,Data!N1046,Data!O1046,Summary!$E$15,Summary!$E$14,Summary!$E$16,3),0)</f>
        <v>0</v>
      </c>
    </row>
    <row r="1048" spans="1:17" x14ac:dyDescent="0.25">
      <c r="A1048" s="32">
        <f>VLOOKUP(B1048,'Expiration Dates'!$C$40:$J$272,8)</f>
        <v>31917</v>
      </c>
      <c r="B1048" s="1">
        <v>31903</v>
      </c>
      <c r="C1048">
        <f t="shared" si="49"/>
        <v>1048</v>
      </c>
      <c r="D1048" s="27">
        <v>19.100000381469727</v>
      </c>
      <c r="E1048" s="28">
        <v>19.239999771118164</v>
      </c>
      <c r="F1048" s="28">
        <v>19.030000686645508</v>
      </c>
      <c r="G1048" s="24">
        <v>19.229999542236328</v>
      </c>
      <c r="H1048" s="13">
        <v>18.799999237060547</v>
      </c>
      <c r="I1048" s="14">
        <v>18.889999389648438</v>
      </c>
      <c r="J1048" s="14">
        <v>18.700000762939453</v>
      </c>
      <c r="K1048" s="24">
        <v>18.879999160766602</v>
      </c>
      <c r="L1048">
        <f t="shared" si="48"/>
        <v>0</v>
      </c>
      <c r="M1048">
        <f>IF(AND(B1048&gt;Summary!$E$17,B1048&lt;Summary!$E$18),1,0)</f>
        <v>0</v>
      </c>
      <c r="N1048">
        <f>IF(M1048=1,oneday(G1047,G1048,K1048,L1048,Summary!$E$13/2,Data!N1047,Data!O1047,Summary!$E$15,Summary!$E$14,Summary!$E$16,1),0)</f>
        <v>0</v>
      </c>
      <c r="O1048" s="31">
        <f>IF(M1048=1,oneday(G1047,G1048,K1048,L1048,Summary!$E$13/2,Data!N1047,Data!O1047,Summary!$E$15,Summary!$E$14,Summary!$E$16,2),0)</f>
        <v>0</v>
      </c>
      <c r="P1048" s="31">
        <f t="shared" si="50"/>
        <v>0</v>
      </c>
      <c r="Q1048" s="31">
        <f>IF(M1048=1,oneday(G1047,G1048,K1048,L1048,Summary!$E$13/2,Data!N1047,Data!O1047,Summary!$E$15,Summary!$E$14,Summary!$E$16,3),0)</f>
        <v>0</v>
      </c>
    </row>
    <row r="1049" spans="1:17" x14ac:dyDescent="0.25">
      <c r="A1049" s="32">
        <f>VLOOKUP(B1049,'Expiration Dates'!$C$40:$J$272,8)</f>
        <v>31917</v>
      </c>
      <c r="B1049" s="1">
        <v>31904</v>
      </c>
      <c r="C1049">
        <f t="shared" si="49"/>
        <v>1049</v>
      </c>
      <c r="D1049" s="27">
        <v>19.149999618530273</v>
      </c>
      <c r="E1049" s="28">
        <v>19.25</v>
      </c>
      <c r="F1049" s="28">
        <v>19.049999237060547</v>
      </c>
      <c r="G1049" s="24">
        <v>19.129999160766602</v>
      </c>
      <c r="H1049" s="13">
        <v>18.809999465942383</v>
      </c>
      <c r="I1049" s="14">
        <v>18.950000762939453</v>
      </c>
      <c r="J1049" s="14">
        <v>18.729999542236328</v>
      </c>
      <c r="K1049" s="24">
        <v>18.819999694824219</v>
      </c>
      <c r="L1049">
        <f t="shared" si="48"/>
        <v>0</v>
      </c>
      <c r="M1049">
        <f>IF(AND(B1049&gt;Summary!$E$17,B1049&lt;Summary!$E$18),1,0)</f>
        <v>0</v>
      </c>
      <c r="N1049">
        <f>IF(M1049=1,oneday(G1048,G1049,K1049,L1049,Summary!$E$13/2,Data!N1048,Data!O1048,Summary!$E$15,Summary!$E$14,Summary!$E$16,1),0)</f>
        <v>0</v>
      </c>
      <c r="O1049" s="31">
        <f>IF(M1049=1,oneday(G1048,G1049,K1049,L1049,Summary!$E$13/2,Data!N1048,Data!O1048,Summary!$E$15,Summary!$E$14,Summary!$E$16,2),0)</f>
        <v>0</v>
      </c>
      <c r="P1049" s="31">
        <f t="shared" si="50"/>
        <v>0</v>
      </c>
      <c r="Q1049" s="31">
        <f>IF(M1049=1,oneday(G1048,G1049,K1049,L1049,Summary!$E$13/2,Data!N1048,Data!O1048,Summary!$E$15,Summary!$E$14,Summary!$E$16,3),0)</f>
        <v>0</v>
      </c>
    </row>
    <row r="1050" spans="1:17" x14ac:dyDescent="0.25">
      <c r="A1050" s="32">
        <f>VLOOKUP(B1050,'Expiration Dates'!$C$40:$J$272,8)</f>
        <v>31917</v>
      </c>
      <c r="B1050" s="1">
        <v>31905</v>
      </c>
      <c r="C1050">
        <f t="shared" si="49"/>
        <v>1050</v>
      </c>
      <c r="D1050" s="27">
        <v>19.100000381469727</v>
      </c>
      <c r="E1050" s="28">
        <v>19.280000686645508</v>
      </c>
      <c r="F1050" s="28">
        <v>19.020000457763672</v>
      </c>
      <c r="G1050" s="24">
        <v>19.260000228881836</v>
      </c>
      <c r="H1050" s="13">
        <v>18.799999237060547</v>
      </c>
      <c r="I1050" s="14">
        <v>18.950000762939453</v>
      </c>
      <c r="J1050" s="14">
        <v>18.729999542236328</v>
      </c>
      <c r="K1050" s="24">
        <v>18.940000534057617</v>
      </c>
      <c r="L1050">
        <f t="shared" si="48"/>
        <v>0</v>
      </c>
      <c r="M1050">
        <f>IF(AND(B1050&gt;Summary!$E$17,B1050&lt;Summary!$E$18),1,0)</f>
        <v>0</v>
      </c>
      <c r="N1050">
        <f>IF(M1050=1,oneday(G1049,G1050,K1050,L1050,Summary!$E$13/2,Data!N1049,Data!O1049,Summary!$E$15,Summary!$E$14,Summary!$E$16,1),0)</f>
        <v>0</v>
      </c>
      <c r="O1050" s="31">
        <f>IF(M1050=1,oneday(G1049,G1050,K1050,L1050,Summary!$E$13/2,Data!N1049,Data!O1049,Summary!$E$15,Summary!$E$14,Summary!$E$16,2),0)</f>
        <v>0</v>
      </c>
      <c r="P1050" s="31">
        <f t="shared" si="50"/>
        <v>0</v>
      </c>
      <c r="Q1050" s="31">
        <f>IF(M1050=1,oneday(G1049,G1050,K1050,L1050,Summary!$E$13/2,Data!N1049,Data!O1049,Summary!$E$15,Summary!$E$14,Summary!$E$16,3),0)</f>
        <v>0</v>
      </c>
    </row>
    <row r="1051" spans="1:17" x14ac:dyDescent="0.25">
      <c r="A1051" s="32">
        <f>VLOOKUP(B1051,'Expiration Dates'!$C$40:$J$272,8)</f>
        <v>31917</v>
      </c>
      <c r="B1051" s="1">
        <v>31908</v>
      </c>
      <c r="C1051">
        <f t="shared" si="49"/>
        <v>1051</v>
      </c>
      <c r="D1051" s="27">
        <v>19.379999160766602</v>
      </c>
      <c r="E1051" s="28">
        <v>19.479999542236328</v>
      </c>
      <c r="F1051" s="28">
        <v>19.329999923706055</v>
      </c>
      <c r="G1051" s="24">
        <v>19.409999847412109</v>
      </c>
      <c r="H1051" s="13">
        <v>19.069999694824219</v>
      </c>
      <c r="I1051" s="14">
        <v>19.170000076293945</v>
      </c>
      <c r="J1051" s="14">
        <v>19.040000915527344</v>
      </c>
      <c r="K1051" s="24">
        <v>19.110000610351563</v>
      </c>
      <c r="L1051">
        <f t="shared" si="48"/>
        <v>0</v>
      </c>
      <c r="M1051">
        <f>IF(AND(B1051&gt;Summary!$E$17,B1051&lt;Summary!$E$18),1,0)</f>
        <v>0</v>
      </c>
      <c r="N1051">
        <f>IF(M1051=1,oneday(G1050,G1051,K1051,L1051,Summary!$E$13/2,Data!N1050,Data!O1050,Summary!$E$15,Summary!$E$14,Summary!$E$16,1),0)</f>
        <v>0</v>
      </c>
      <c r="O1051" s="31">
        <f>IF(M1051=1,oneday(G1050,G1051,K1051,L1051,Summary!$E$13/2,Data!N1050,Data!O1050,Summary!$E$15,Summary!$E$14,Summary!$E$16,2),0)</f>
        <v>0</v>
      </c>
      <c r="P1051" s="31">
        <f t="shared" si="50"/>
        <v>0</v>
      </c>
      <c r="Q1051" s="31">
        <f>IF(M1051=1,oneday(G1050,G1051,K1051,L1051,Summary!$E$13/2,Data!N1050,Data!O1050,Summary!$E$15,Summary!$E$14,Summary!$E$16,3),0)</f>
        <v>0</v>
      </c>
    </row>
    <row r="1052" spans="1:17" x14ac:dyDescent="0.25">
      <c r="A1052" s="32">
        <f>VLOOKUP(B1052,'Expiration Dates'!$C$40:$J$272,8)</f>
        <v>31917</v>
      </c>
      <c r="B1052" s="1">
        <v>31909</v>
      </c>
      <c r="C1052">
        <f t="shared" si="49"/>
        <v>1052</v>
      </c>
      <c r="D1052" s="27">
        <v>19.350000381469727</v>
      </c>
      <c r="E1052" s="28">
        <v>19.350000381469727</v>
      </c>
      <c r="F1052" s="28">
        <v>19.180000305175781</v>
      </c>
      <c r="G1052" s="24">
        <v>19.270000457763672</v>
      </c>
      <c r="H1052" s="13">
        <v>18.979999542236328</v>
      </c>
      <c r="I1052" s="14">
        <v>18.979999542236328</v>
      </c>
      <c r="J1052" s="14">
        <v>18.819999694824219</v>
      </c>
      <c r="K1052" s="24">
        <v>18.930000305175781</v>
      </c>
      <c r="L1052">
        <f t="shared" si="48"/>
        <v>0</v>
      </c>
      <c r="M1052">
        <f>IF(AND(B1052&gt;Summary!$E$17,B1052&lt;Summary!$E$18),1,0)</f>
        <v>0</v>
      </c>
      <c r="N1052">
        <f>IF(M1052=1,oneday(G1051,G1052,K1052,L1052,Summary!$E$13/2,Data!N1051,Data!O1051,Summary!$E$15,Summary!$E$14,Summary!$E$16,1),0)</f>
        <v>0</v>
      </c>
      <c r="O1052" s="31">
        <f>IF(M1052=1,oneday(G1051,G1052,K1052,L1052,Summary!$E$13/2,Data!N1051,Data!O1051,Summary!$E$15,Summary!$E$14,Summary!$E$16,2),0)</f>
        <v>0</v>
      </c>
      <c r="P1052" s="31">
        <f t="shared" si="50"/>
        <v>0</v>
      </c>
      <c r="Q1052" s="31">
        <f>IF(M1052=1,oneday(G1051,G1052,K1052,L1052,Summary!$E$13/2,Data!N1051,Data!O1051,Summary!$E$15,Summary!$E$14,Summary!$E$16,3),0)</f>
        <v>0</v>
      </c>
    </row>
    <row r="1053" spans="1:17" x14ac:dyDescent="0.25">
      <c r="A1053" s="32">
        <f>VLOOKUP(B1053,'Expiration Dates'!$C$40:$J$272,8)</f>
        <v>31917</v>
      </c>
      <c r="B1053" s="1">
        <v>31910</v>
      </c>
      <c r="C1053">
        <f t="shared" si="49"/>
        <v>1053</v>
      </c>
      <c r="D1053" s="27">
        <v>19.459999084472656</v>
      </c>
      <c r="E1053" s="28">
        <v>19.5</v>
      </c>
      <c r="F1053" s="28">
        <v>19.389999389648438</v>
      </c>
      <c r="G1053" s="24">
        <v>19.409999847412109</v>
      </c>
      <c r="H1053" s="13">
        <v>19.110000610351563</v>
      </c>
      <c r="I1053" s="14">
        <v>19.149999618530273</v>
      </c>
      <c r="J1053" s="14">
        <v>18.989999771118164</v>
      </c>
      <c r="K1053" s="24">
        <v>19.010000228881836</v>
      </c>
      <c r="L1053">
        <f t="shared" si="48"/>
        <v>0</v>
      </c>
      <c r="M1053">
        <f>IF(AND(B1053&gt;Summary!$E$17,B1053&lt;Summary!$E$18),1,0)</f>
        <v>0</v>
      </c>
      <c r="N1053">
        <f>IF(M1053=1,oneday(G1052,G1053,K1053,L1053,Summary!$E$13/2,Data!N1052,Data!O1052,Summary!$E$15,Summary!$E$14,Summary!$E$16,1),0)</f>
        <v>0</v>
      </c>
      <c r="O1053" s="31">
        <f>IF(M1053=1,oneday(G1052,G1053,K1053,L1053,Summary!$E$13/2,Data!N1052,Data!O1052,Summary!$E$15,Summary!$E$14,Summary!$E$16,2),0)</f>
        <v>0</v>
      </c>
      <c r="P1053" s="31">
        <f t="shared" si="50"/>
        <v>0</v>
      </c>
      <c r="Q1053" s="31">
        <f>IF(M1053=1,oneday(G1052,G1053,K1053,L1053,Summary!$E$13/2,Data!N1052,Data!O1052,Summary!$E$15,Summary!$E$14,Summary!$E$16,3),0)</f>
        <v>0</v>
      </c>
    </row>
    <row r="1054" spans="1:17" x14ac:dyDescent="0.25">
      <c r="A1054" s="32">
        <f>VLOOKUP(B1054,'Expiration Dates'!$C$40:$J$272,8)</f>
        <v>31917</v>
      </c>
      <c r="B1054" s="1">
        <v>31911</v>
      </c>
      <c r="C1054">
        <f t="shared" si="49"/>
        <v>1054</v>
      </c>
      <c r="D1054" s="27">
        <v>19.379999160766602</v>
      </c>
      <c r="E1054" s="28">
        <v>19.590000152587891</v>
      </c>
      <c r="F1054" s="28">
        <v>19.299999237060547</v>
      </c>
      <c r="G1054" s="24">
        <v>19.559999465942383</v>
      </c>
      <c r="H1054" s="13">
        <v>18.969999313354492</v>
      </c>
      <c r="I1054" s="14">
        <v>19.159999847412109</v>
      </c>
      <c r="J1054" s="14">
        <v>18.899999618530273</v>
      </c>
      <c r="K1054" s="24">
        <v>19.149999618530273</v>
      </c>
      <c r="L1054">
        <f t="shared" si="48"/>
        <v>0</v>
      </c>
      <c r="M1054">
        <f>IF(AND(B1054&gt;Summary!$E$17,B1054&lt;Summary!$E$18),1,0)</f>
        <v>0</v>
      </c>
      <c r="N1054">
        <f>IF(M1054=1,oneday(G1053,G1054,K1054,L1054,Summary!$E$13/2,Data!N1053,Data!O1053,Summary!$E$15,Summary!$E$14,Summary!$E$16,1),0)</f>
        <v>0</v>
      </c>
      <c r="O1054" s="31">
        <f>IF(M1054=1,oneday(G1053,G1054,K1054,L1054,Summary!$E$13/2,Data!N1053,Data!O1053,Summary!$E$15,Summary!$E$14,Summary!$E$16,2),0)</f>
        <v>0</v>
      </c>
      <c r="P1054" s="31">
        <f t="shared" si="50"/>
        <v>0</v>
      </c>
      <c r="Q1054" s="31">
        <f>IF(M1054=1,oneday(G1053,G1054,K1054,L1054,Summary!$E$13/2,Data!N1053,Data!O1053,Summary!$E$15,Summary!$E$14,Summary!$E$16,3),0)</f>
        <v>0</v>
      </c>
    </row>
    <row r="1055" spans="1:17" x14ac:dyDescent="0.25">
      <c r="A1055" s="32">
        <f>VLOOKUP(B1055,'Expiration Dates'!$C$40:$J$272,8)</f>
        <v>31917</v>
      </c>
      <c r="B1055" s="1">
        <v>31912</v>
      </c>
      <c r="C1055">
        <f t="shared" si="49"/>
        <v>1055</v>
      </c>
      <c r="D1055" s="27">
        <v>19.549999237060547</v>
      </c>
      <c r="E1055" s="28">
        <v>19.829999923706055</v>
      </c>
      <c r="F1055" s="28">
        <v>19.540000915527344</v>
      </c>
      <c r="G1055" s="24">
        <v>19.799999237060547</v>
      </c>
      <c r="H1055" s="13">
        <v>19.139999389648438</v>
      </c>
      <c r="I1055" s="14">
        <v>19.340000152587891</v>
      </c>
      <c r="J1055" s="14">
        <v>19.120000839233398</v>
      </c>
      <c r="K1055" s="24">
        <v>19.319999694824219</v>
      </c>
      <c r="L1055">
        <f t="shared" si="48"/>
        <v>0</v>
      </c>
      <c r="M1055">
        <f>IF(AND(B1055&gt;Summary!$E$17,B1055&lt;Summary!$E$18),1,0)</f>
        <v>0</v>
      </c>
      <c r="N1055">
        <f>IF(M1055=1,oneday(G1054,G1055,K1055,L1055,Summary!$E$13/2,Data!N1054,Data!O1054,Summary!$E$15,Summary!$E$14,Summary!$E$16,1),0)</f>
        <v>0</v>
      </c>
      <c r="O1055" s="31">
        <f>IF(M1055=1,oneday(G1054,G1055,K1055,L1055,Summary!$E$13/2,Data!N1054,Data!O1054,Summary!$E$15,Summary!$E$14,Summary!$E$16,2),0)</f>
        <v>0</v>
      </c>
      <c r="P1055" s="31">
        <f t="shared" si="50"/>
        <v>0</v>
      </c>
      <c r="Q1055" s="31">
        <f>IF(M1055=1,oneday(G1054,G1055,K1055,L1055,Summary!$E$13/2,Data!N1054,Data!O1054,Summary!$E$15,Summary!$E$14,Summary!$E$16,3),0)</f>
        <v>0</v>
      </c>
    </row>
    <row r="1056" spans="1:17" x14ac:dyDescent="0.25">
      <c r="A1056" s="32">
        <f>VLOOKUP(B1056,'Expiration Dates'!$C$40:$J$272,8)</f>
        <v>31917</v>
      </c>
      <c r="B1056" s="1">
        <v>31915</v>
      </c>
      <c r="C1056">
        <f t="shared" si="49"/>
        <v>1056</v>
      </c>
      <c r="D1056" s="27">
        <v>19.899999618530273</v>
      </c>
      <c r="E1056" s="28">
        <v>19.950000762939453</v>
      </c>
      <c r="F1056" s="28">
        <v>19.799999237060547</v>
      </c>
      <c r="G1056" s="24">
        <v>19.889999389648438</v>
      </c>
      <c r="H1056" s="13">
        <v>19.450000762939453</v>
      </c>
      <c r="I1056" s="14">
        <v>19.450000762939453</v>
      </c>
      <c r="J1056" s="14">
        <v>19.209999084472656</v>
      </c>
      <c r="K1056" s="24">
        <v>19.290000915527344</v>
      </c>
      <c r="L1056">
        <f t="shared" si="48"/>
        <v>0</v>
      </c>
      <c r="M1056">
        <f>IF(AND(B1056&gt;Summary!$E$17,B1056&lt;Summary!$E$18),1,0)</f>
        <v>0</v>
      </c>
      <c r="N1056">
        <f>IF(M1056=1,oneday(G1055,G1056,K1056,L1056,Summary!$E$13/2,Data!N1055,Data!O1055,Summary!$E$15,Summary!$E$14,Summary!$E$16,1),0)</f>
        <v>0</v>
      </c>
      <c r="O1056" s="31">
        <f>IF(M1056=1,oneday(G1055,G1056,K1056,L1056,Summary!$E$13/2,Data!N1055,Data!O1055,Summary!$E$15,Summary!$E$14,Summary!$E$16,2),0)</f>
        <v>0</v>
      </c>
      <c r="P1056" s="31">
        <f t="shared" si="50"/>
        <v>0</v>
      </c>
      <c r="Q1056" s="31">
        <f>IF(M1056=1,oneday(G1055,G1056,K1056,L1056,Summary!$E$13/2,Data!N1055,Data!O1055,Summary!$E$15,Summary!$E$14,Summary!$E$16,3),0)</f>
        <v>0</v>
      </c>
    </row>
    <row r="1057" spans="1:17" x14ac:dyDescent="0.25">
      <c r="A1057" s="32">
        <f>VLOOKUP(B1057,'Expiration Dates'!$C$40:$J$272,8)</f>
        <v>31917</v>
      </c>
      <c r="B1057" s="1">
        <v>31916</v>
      </c>
      <c r="C1057">
        <f t="shared" si="49"/>
        <v>1057</v>
      </c>
      <c r="D1057" s="27">
        <v>19.879999160766602</v>
      </c>
      <c r="E1057" s="28">
        <v>20.010000228881836</v>
      </c>
      <c r="F1057" s="28">
        <v>19.629999160766602</v>
      </c>
      <c r="G1057" s="24">
        <v>19.870000839233398</v>
      </c>
      <c r="H1057" s="13">
        <v>19.280000686645508</v>
      </c>
      <c r="I1057" s="14">
        <v>19.350000381469727</v>
      </c>
      <c r="J1057" s="14">
        <v>19.110000610351563</v>
      </c>
      <c r="K1057" s="24">
        <v>19.319999694824219</v>
      </c>
      <c r="L1057">
        <f t="shared" si="48"/>
        <v>0</v>
      </c>
      <c r="M1057">
        <f>IF(AND(B1057&gt;Summary!$E$17,B1057&lt;Summary!$E$18),1,0)</f>
        <v>0</v>
      </c>
      <c r="N1057">
        <f>IF(M1057=1,oneday(G1056,G1057,K1057,L1057,Summary!$E$13/2,Data!N1056,Data!O1056,Summary!$E$15,Summary!$E$14,Summary!$E$16,1),0)</f>
        <v>0</v>
      </c>
      <c r="O1057" s="31">
        <f>IF(M1057=1,oneday(G1056,G1057,K1057,L1057,Summary!$E$13/2,Data!N1056,Data!O1056,Summary!$E$15,Summary!$E$14,Summary!$E$16,2),0)</f>
        <v>0</v>
      </c>
      <c r="P1057" s="31">
        <f t="shared" si="50"/>
        <v>0</v>
      </c>
      <c r="Q1057" s="31">
        <f>IF(M1057=1,oneday(G1056,G1057,K1057,L1057,Summary!$E$13/2,Data!N1056,Data!O1056,Summary!$E$15,Summary!$E$14,Summary!$E$16,3),0)</f>
        <v>0</v>
      </c>
    </row>
    <row r="1058" spans="1:17" x14ac:dyDescent="0.25">
      <c r="A1058" s="32">
        <f>VLOOKUP(B1058,'Expiration Dates'!$C$40:$J$272,8)</f>
        <v>31917</v>
      </c>
      <c r="B1058" s="1">
        <v>31917</v>
      </c>
      <c r="C1058">
        <f t="shared" si="49"/>
        <v>1058</v>
      </c>
      <c r="D1058" s="27">
        <v>19.209999084472656</v>
      </c>
      <c r="E1058" s="28">
        <v>19.239999771118164</v>
      </c>
      <c r="F1058" s="28">
        <v>18.979999542236328</v>
      </c>
      <c r="G1058" s="24">
        <v>19.030000686645508</v>
      </c>
      <c r="H1058" s="13">
        <v>18.930000305175781</v>
      </c>
      <c r="I1058" s="14">
        <v>18.930000305175781</v>
      </c>
      <c r="J1058" s="14">
        <v>18.719999313354492</v>
      </c>
      <c r="K1058" s="24">
        <v>18.739999771118164</v>
      </c>
      <c r="L1058">
        <f t="shared" si="48"/>
        <v>1</v>
      </c>
      <c r="M1058">
        <f>IF(AND(B1058&gt;Summary!$E$17,B1058&lt;Summary!$E$18),1,0)</f>
        <v>0</v>
      </c>
      <c r="N1058">
        <f>IF(M1058=1,oneday(G1057,G1058,K1058,L1058,Summary!$E$13/2,Data!N1057,Data!O1057,Summary!$E$15,Summary!$E$14,Summary!$E$16,1),0)</f>
        <v>0</v>
      </c>
      <c r="O1058" s="31">
        <f>IF(M1058=1,oneday(G1057,G1058,K1058,L1058,Summary!$E$13/2,Data!N1057,Data!O1057,Summary!$E$15,Summary!$E$14,Summary!$E$16,2),0)</f>
        <v>0</v>
      </c>
      <c r="P1058" s="31">
        <f t="shared" si="50"/>
        <v>0</v>
      </c>
      <c r="Q1058" s="31">
        <f>IF(M1058=1,oneday(G1057,G1058,K1058,L1058,Summary!$E$13/2,Data!N1057,Data!O1057,Summary!$E$15,Summary!$E$14,Summary!$E$16,3),0)</f>
        <v>0</v>
      </c>
    </row>
    <row r="1059" spans="1:17" x14ac:dyDescent="0.25">
      <c r="A1059" s="32">
        <f>VLOOKUP(B1059,'Expiration Dates'!$C$40:$J$272,8)</f>
        <v>31917</v>
      </c>
      <c r="B1059" s="1">
        <v>31918</v>
      </c>
      <c r="C1059">
        <f t="shared" si="49"/>
        <v>1059</v>
      </c>
      <c r="D1059" s="27">
        <v>19</v>
      </c>
      <c r="E1059" s="28">
        <v>19.270000457763672</v>
      </c>
      <c r="F1059" s="28">
        <v>18.899999618530273</v>
      </c>
      <c r="G1059" s="24">
        <v>19.239999771118164</v>
      </c>
      <c r="H1059" s="13">
        <v>18.649999618530273</v>
      </c>
      <c r="I1059" s="14">
        <v>18.969999313354492</v>
      </c>
      <c r="J1059" s="14">
        <v>18.639999389648438</v>
      </c>
      <c r="K1059" s="24">
        <v>18.959999084472656</v>
      </c>
      <c r="L1059">
        <f t="shared" si="48"/>
        <v>0</v>
      </c>
      <c r="M1059">
        <f>IF(AND(B1059&gt;Summary!$E$17,B1059&lt;Summary!$E$18),1,0)</f>
        <v>0</v>
      </c>
      <c r="N1059">
        <f>IF(M1059=1,oneday(G1058,G1059,K1059,L1059,Summary!$E$13/2,Data!N1058,Data!O1058,Summary!$E$15,Summary!$E$14,Summary!$E$16,1),0)</f>
        <v>0</v>
      </c>
      <c r="O1059" s="31">
        <f>IF(M1059=1,oneday(G1058,G1059,K1059,L1059,Summary!$E$13/2,Data!N1058,Data!O1058,Summary!$E$15,Summary!$E$14,Summary!$E$16,2),0)</f>
        <v>0</v>
      </c>
      <c r="P1059" s="31">
        <f t="shared" si="50"/>
        <v>0</v>
      </c>
      <c r="Q1059" s="31">
        <f>IF(M1059=1,oneday(G1058,G1059,K1059,L1059,Summary!$E$13/2,Data!N1058,Data!O1058,Summary!$E$15,Summary!$E$14,Summary!$E$16,3),0)</f>
        <v>0</v>
      </c>
    </row>
    <row r="1060" spans="1:17" x14ac:dyDescent="0.25">
      <c r="A1060" s="32">
        <f>VLOOKUP(B1060,'Expiration Dates'!$C$40:$J$272,8)</f>
        <v>31917</v>
      </c>
      <c r="B1060" s="1">
        <v>31919</v>
      </c>
      <c r="C1060">
        <f t="shared" si="49"/>
        <v>1060</v>
      </c>
      <c r="D1060" s="27">
        <v>19.239999771118164</v>
      </c>
      <c r="E1060" s="28">
        <v>19.389999389648438</v>
      </c>
      <c r="F1060" s="28">
        <v>19.190000534057617</v>
      </c>
      <c r="G1060" s="24">
        <v>19.350000381469727</v>
      </c>
      <c r="H1060" s="13">
        <v>18.940000534057617</v>
      </c>
      <c r="I1060" s="14">
        <v>19.079999923706055</v>
      </c>
      <c r="J1060" s="14">
        <v>18.889999389648438</v>
      </c>
      <c r="K1060" s="24">
        <v>19.020000457763672</v>
      </c>
      <c r="L1060">
        <f t="shared" ref="L1060:L1123" si="51">IF(A1060=B1060,1,0)</f>
        <v>0</v>
      </c>
      <c r="M1060">
        <f>IF(AND(B1060&gt;Summary!$E$17,B1060&lt;Summary!$E$18),1,0)</f>
        <v>0</v>
      </c>
      <c r="N1060">
        <f>IF(M1060=1,oneday(G1059,G1060,K1060,L1060,Summary!$E$13/2,Data!N1059,Data!O1059,Summary!$E$15,Summary!$E$14,Summary!$E$16,1),0)</f>
        <v>0</v>
      </c>
      <c r="O1060" s="31">
        <f>IF(M1060=1,oneday(G1059,G1060,K1060,L1060,Summary!$E$13/2,Data!N1059,Data!O1059,Summary!$E$15,Summary!$E$14,Summary!$E$16,2),0)</f>
        <v>0</v>
      </c>
      <c r="P1060" s="31">
        <f t="shared" si="50"/>
        <v>0</v>
      </c>
      <c r="Q1060" s="31">
        <f>IF(M1060=1,oneday(G1059,G1060,K1060,L1060,Summary!$E$13/2,Data!N1059,Data!O1059,Summary!$E$15,Summary!$E$14,Summary!$E$16,3),0)</f>
        <v>0</v>
      </c>
    </row>
    <row r="1061" spans="1:17" x14ac:dyDescent="0.25">
      <c r="A1061" s="32">
        <f>VLOOKUP(B1061,'Expiration Dates'!$C$40:$J$272,8)</f>
        <v>31917</v>
      </c>
      <c r="B1061" s="1">
        <v>31923</v>
      </c>
      <c r="C1061">
        <f t="shared" si="49"/>
        <v>1061</v>
      </c>
      <c r="D1061" s="27">
        <v>19.350000381469727</v>
      </c>
      <c r="E1061" s="28">
        <v>19.430000305175781</v>
      </c>
      <c r="F1061" s="28">
        <v>19.200000762939453</v>
      </c>
      <c r="G1061" s="24">
        <v>19.420000076293945</v>
      </c>
      <c r="H1061" s="13">
        <v>18.930000305175781</v>
      </c>
      <c r="I1061" s="14">
        <v>19.129999160766602</v>
      </c>
      <c r="J1061" s="14">
        <v>18.879999160766602</v>
      </c>
      <c r="K1061" s="24">
        <v>19.120000839233398</v>
      </c>
      <c r="L1061">
        <f t="shared" si="51"/>
        <v>0</v>
      </c>
      <c r="M1061">
        <f>IF(AND(B1061&gt;Summary!$E$17,B1061&lt;Summary!$E$18),1,0)</f>
        <v>0</v>
      </c>
      <c r="N1061">
        <f>IF(M1061=1,oneday(G1060,G1061,K1061,L1061,Summary!$E$13/2,Data!N1060,Data!O1060,Summary!$E$15,Summary!$E$14,Summary!$E$16,1),0)</f>
        <v>0</v>
      </c>
      <c r="O1061" s="31">
        <f>IF(M1061=1,oneday(G1060,G1061,K1061,L1061,Summary!$E$13/2,Data!N1060,Data!O1060,Summary!$E$15,Summary!$E$14,Summary!$E$16,2),0)</f>
        <v>0</v>
      </c>
      <c r="P1061" s="31">
        <f t="shared" si="50"/>
        <v>0</v>
      </c>
      <c r="Q1061" s="31">
        <f>IF(M1061=1,oneday(G1060,G1061,K1061,L1061,Summary!$E$13/2,Data!N1060,Data!O1060,Summary!$E$15,Summary!$E$14,Summary!$E$16,3),0)</f>
        <v>0</v>
      </c>
    </row>
    <row r="1062" spans="1:17" x14ac:dyDescent="0.25">
      <c r="A1062" s="32">
        <f>VLOOKUP(B1062,'Expiration Dates'!$C$40:$J$272,8)</f>
        <v>31917</v>
      </c>
      <c r="B1062" s="1">
        <v>31924</v>
      </c>
      <c r="C1062">
        <f t="shared" si="49"/>
        <v>1062</v>
      </c>
      <c r="D1062" s="27">
        <v>19.319999694824219</v>
      </c>
      <c r="E1062" s="28">
        <v>19.450000762939453</v>
      </c>
      <c r="F1062" s="28">
        <v>19.260000228881836</v>
      </c>
      <c r="G1062" s="24">
        <v>19.370000839233398</v>
      </c>
      <c r="H1062" s="13">
        <v>19.020000457763672</v>
      </c>
      <c r="I1062" s="14">
        <v>19.149999618530273</v>
      </c>
      <c r="J1062" s="14">
        <v>18.959999084472656</v>
      </c>
      <c r="K1062" s="24">
        <v>19.079999923706055</v>
      </c>
      <c r="L1062">
        <f t="shared" si="51"/>
        <v>0</v>
      </c>
      <c r="M1062">
        <f>IF(AND(B1062&gt;Summary!$E$17,B1062&lt;Summary!$E$18),1,0)</f>
        <v>0</v>
      </c>
      <c r="N1062">
        <f>IF(M1062=1,oneday(G1061,G1062,K1062,L1062,Summary!$E$13/2,Data!N1061,Data!O1061,Summary!$E$15,Summary!$E$14,Summary!$E$16,1),0)</f>
        <v>0</v>
      </c>
      <c r="O1062" s="31">
        <f>IF(M1062=1,oneday(G1061,G1062,K1062,L1062,Summary!$E$13/2,Data!N1061,Data!O1061,Summary!$E$15,Summary!$E$14,Summary!$E$16,2),0)</f>
        <v>0</v>
      </c>
      <c r="P1062" s="31">
        <f t="shared" si="50"/>
        <v>0</v>
      </c>
      <c r="Q1062" s="31">
        <f>IF(M1062=1,oneday(G1061,G1062,K1062,L1062,Summary!$E$13/2,Data!N1061,Data!O1061,Summary!$E$15,Summary!$E$14,Summary!$E$16,3),0)</f>
        <v>0</v>
      </c>
    </row>
    <row r="1063" spans="1:17" x14ac:dyDescent="0.25">
      <c r="A1063" s="32">
        <f>VLOOKUP(B1063,'Expiration Dates'!$C$40:$J$272,8)</f>
        <v>31917</v>
      </c>
      <c r="B1063" s="1">
        <v>31925</v>
      </c>
      <c r="C1063">
        <f t="shared" si="49"/>
        <v>1063</v>
      </c>
      <c r="D1063" s="27">
        <v>19.329999923706055</v>
      </c>
      <c r="E1063" s="28">
        <v>19.399999618530273</v>
      </c>
      <c r="F1063" s="28">
        <v>19.25</v>
      </c>
      <c r="G1063" s="24">
        <v>19.260000228881836</v>
      </c>
      <c r="H1063" s="13">
        <v>19.030000686645508</v>
      </c>
      <c r="I1063" s="14">
        <v>19.100000381469727</v>
      </c>
      <c r="J1063" s="14">
        <v>18.969999313354492</v>
      </c>
      <c r="K1063" s="24">
        <v>18.979999542236328</v>
      </c>
      <c r="L1063">
        <f t="shared" si="51"/>
        <v>0</v>
      </c>
      <c r="M1063">
        <f>IF(AND(B1063&gt;Summary!$E$17,B1063&lt;Summary!$E$18),1,0)</f>
        <v>0</v>
      </c>
      <c r="N1063">
        <f>IF(M1063=1,oneday(G1062,G1063,K1063,L1063,Summary!$E$13/2,Data!N1062,Data!O1062,Summary!$E$15,Summary!$E$14,Summary!$E$16,1),0)</f>
        <v>0</v>
      </c>
      <c r="O1063" s="31">
        <f>IF(M1063=1,oneday(G1062,G1063,K1063,L1063,Summary!$E$13/2,Data!N1062,Data!O1062,Summary!$E$15,Summary!$E$14,Summary!$E$16,2),0)</f>
        <v>0</v>
      </c>
      <c r="P1063" s="31">
        <f t="shared" si="50"/>
        <v>0</v>
      </c>
      <c r="Q1063" s="31">
        <f>IF(M1063=1,oneday(G1062,G1063,K1063,L1063,Summary!$E$13/2,Data!N1062,Data!O1062,Summary!$E$15,Summary!$E$14,Summary!$E$16,3),0)</f>
        <v>0</v>
      </c>
    </row>
    <row r="1064" spans="1:17" x14ac:dyDescent="0.25">
      <c r="A1064" s="32">
        <f>VLOOKUP(B1064,'Expiration Dates'!$C$40:$J$272,8)</f>
        <v>31917</v>
      </c>
      <c r="B1064" s="1">
        <v>31926</v>
      </c>
      <c r="C1064">
        <f t="shared" si="49"/>
        <v>1064</v>
      </c>
      <c r="D1064" s="27">
        <v>19.219999313354492</v>
      </c>
      <c r="E1064" s="28">
        <v>19.420000076293945</v>
      </c>
      <c r="F1064" s="28">
        <v>19.159999847412109</v>
      </c>
      <c r="G1064" s="24">
        <v>19.379999160766602</v>
      </c>
      <c r="H1064" s="13">
        <v>18.909999847412109</v>
      </c>
      <c r="I1064" s="14">
        <v>19.159999847412109</v>
      </c>
      <c r="J1064" s="14">
        <v>18.870000839233398</v>
      </c>
      <c r="K1064" s="24">
        <v>19.139999389648438</v>
      </c>
      <c r="L1064">
        <f t="shared" si="51"/>
        <v>0</v>
      </c>
      <c r="M1064">
        <f>IF(AND(B1064&gt;Summary!$E$17,B1064&lt;Summary!$E$18),1,0)</f>
        <v>0</v>
      </c>
      <c r="N1064">
        <f>IF(M1064=1,oneday(G1063,G1064,K1064,L1064,Summary!$E$13/2,Data!N1063,Data!O1063,Summary!$E$15,Summary!$E$14,Summary!$E$16,1),0)</f>
        <v>0</v>
      </c>
      <c r="O1064" s="31">
        <f>IF(M1064=1,oneday(G1063,G1064,K1064,L1064,Summary!$E$13/2,Data!N1063,Data!O1063,Summary!$E$15,Summary!$E$14,Summary!$E$16,2),0)</f>
        <v>0</v>
      </c>
      <c r="P1064" s="31">
        <f t="shared" si="50"/>
        <v>0</v>
      </c>
      <c r="Q1064" s="31">
        <f>IF(M1064=1,oneday(G1063,G1064,K1064,L1064,Summary!$E$13/2,Data!N1063,Data!O1063,Summary!$E$15,Summary!$E$14,Summary!$E$16,3),0)</f>
        <v>0</v>
      </c>
    </row>
    <row r="1065" spans="1:17" x14ac:dyDescent="0.25">
      <c r="A1065" s="32">
        <f>VLOOKUP(B1065,'Expiration Dates'!$C$40:$J$272,8)</f>
        <v>31947</v>
      </c>
      <c r="B1065" s="1">
        <v>31929</v>
      </c>
      <c r="C1065">
        <f t="shared" si="49"/>
        <v>1065</v>
      </c>
      <c r="D1065" s="27">
        <v>19.350000381469727</v>
      </c>
      <c r="E1065" s="28">
        <v>19.600000381469727</v>
      </c>
      <c r="F1065" s="28">
        <v>19.329999923706055</v>
      </c>
      <c r="G1065" s="24">
        <v>19.559999465942383</v>
      </c>
      <c r="H1065" s="13">
        <v>19.120000839233398</v>
      </c>
      <c r="I1065" s="14">
        <v>19.239999771118164</v>
      </c>
      <c r="J1065" s="14">
        <v>19.079999923706055</v>
      </c>
      <c r="K1065" s="24">
        <v>19.219999313354492</v>
      </c>
      <c r="L1065">
        <f t="shared" si="51"/>
        <v>0</v>
      </c>
      <c r="M1065">
        <f>IF(AND(B1065&gt;Summary!$E$17,B1065&lt;Summary!$E$18),1,0)</f>
        <v>0</v>
      </c>
      <c r="N1065">
        <f>IF(M1065=1,oneday(G1064,G1065,K1065,L1065,Summary!$E$13/2,Data!N1064,Data!O1064,Summary!$E$15,Summary!$E$14,Summary!$E$16,1),0)</f>
        <v>0</v>
      </c>
      <c r="O1065" s="31">
        <f>IF(M1065=1,oneday(G1064,G1065,K1065,L1065,Summary!$E$13/2,Data!N1064,Data!O1064,Summary!$E$15,Summary!$E$14,Summary!$E$16,2),0)</f>
        <v>0</v>
      </c>
      <c r="P1065" s="31">
        <f t="shared" si="50"/>
        <v>0</v>
      </c>
      <c r="Q1065" s="31">
        <f>IF(M1065=1,oneday(G1064,G1065,K1065,L1065,Summary!$E$13/2,Data!N1064,Data!O1064,Summary!$E$15,Summary!$E$14,Summary!$E$16,3),0)</f>
        <v>0</v>
      </c>
    </row>
    <row r="1066" spans="1:17" x14ac:dyDescent="0.25">
      <c r="A1066" s="32">
        <f>VLOOKUP(B1066,'Expiration Dates'!$C$40:$J$272,8)</f>
        <v>31947</v>
      </c>
      <c r="B1066" s="1">
        <v>31930</v>
      </c>
      <c r="C1066">
        <f t="shared" si="49"/>
        <v>1066</v>
      </c>
      <c r="D1066" s="27">
        <v>19.629999160766602</v>
      </c>
      <c r="E1066" s="28">
        <v>19.709999084472656</v>
      </c>
      <c r="F1066" s="28">
        <v>19.610000610351563</v>
      </c>
      <c r="G1066" s="24">
        <v>19.690000534057617</v>
      </c>
      <c r="H1066" s="13">
        <v>19.270000457763672</v>
      </c>
      <c r="I1066" s="14">
        <v>19.329999923706055</v>
      </c>
      <c r="J1066" s="14">
        <v>19.270000457763672</v>
      </c>
      <c r="K1066" s="24">
        <v>19.309999465942383</v>
      </c>
      <c r="L1066">
        <f t="shared" si="51"/>
        <v>0</v>
      </c>
      <c r="M1066">
        <f>IF(AND(B1066&gt;Summary!$E$17,B1066&lt;Summary!$E$18),1,0)</f>
        <v>0</v>
      </c>
      <c r="N1066">
        <f>IF(M1066=1,oneday(G1065,G1066,K1066,L1066,Summary!$E$13/2,Data!N1065,Data!O1065,Summary!$E$15,Summary!$E$14,Summary!$E$16,1),0)</f>
        <v>0</v>
      </c>
      <c r="O1066" s="31">
        <f>IF(M1066=1,oneday(G1065,G1066,K1066,L1066,Summary!$E$13/2,Data!N1065,Data!O1065,Summary!$E$15,Summary!$E$14,Summary!$E$16,2),0)</f>
        <v>0</v>
      </c>
      <c r="P1066" s="31">
        <f t="shared" si="50"/>
        <v>0</v>
      </c>
      <c r="Q1066" s="31">
        <f>IF(M1066=1,oneday(G1065,G1066,K1066,L1066,Summary!$E$13/2,Data!N1065,Data!O1065,Summary!$E$15,Summary!$E$14,Summary!$E$16,3),0)</f>
        <v>0</v>
      </c>
    </row>
    <row r="1067" spans="1:17" x14ac:dyDescent="0.25">
      <c r="A1067" s="32">
        <f>VLOOKUP(B1067,'Expiration Dates'!$C$40:$J$272,8)</f>
        <v>31947</v>
      </c>
      <c r="B1067" s="1">
        <v>31931</v>
      </c>
      <c r="C1067">
        <f t="shared" si="49"/>
        <v>1067</v>
      </c>
      <c r="D1067" s="27">
        <v>19.680000305175781</v>
      </c>
      <c r="E1067" s="28">
        <v>19.899999618530273</v>
      </c>
      <c r="F1067" s="28">
        <v>19.639999389648438</v>
      </c>
      <c r="G1067" s="24">
        <v>19.860000610351563</v>
      </c>
      <c r="H1067" s="13">
        <v>19.280000686645508</v>
      </c>
      <c r="I1067" s="14">
        <v>19.520000457763672</v>
      </c>
      <c r="J1067" s="14">
        <v>19.270000457763672</v>
      </c>
      <c r="K1067" s="24">
        <v>19.469999313354492</v>
      </c>
      <c r="L1067">
        <f t="shared" si="51"/>
        <v>0</v>
      </c>
      <c r="M1067">
        <f>IF(AND(B1067&gt;Summary!$E$17,B1067&lt;Summary!$E$18),1,0)</f>
        <v>0</v>
      </c>
      <c r="N1067">
        <f>IF(M1067=1,oneday(G1066,G1067,K1067,L1067,Summary!$E$13/2,Data!N1066,Data!O1066,Summary!$E$15,Summary!$E$14,Summary!$E$16,1),0)</f>
        <v>0</v>
      </c>
      <c r="O1067" s="31">
        <f>IF(M1067=1,oneday(G1066,G1067,K1067,L1067,Summary!$E$13/2,Data!N1066,Data!O1066,Summary!$E$15,Summary!$E$14,Summary!$E$16,2),0)</f>
        <v>0</v>
      </c>
      <c r="P1067" s="31">
        <f t="shared" si="50"/>
        <v>0</v>
      </c>
      <c r="Q1067" s="31">
        <f>IF(M1067=1,oneday(G1066,G1067,K1067,L1067,Summary!$E$13/2,Data!N1066,Data!O1066,Summary!$E$15,Summary!$E$14,Summary!$E$16,3),0)</f>
        <v>0</v>
      </c>
    </row>
    <row r="1068" spans="1:17" x14ac:dyDescent="0.25">
      <c r="A1068" s="32">
        <f>VLOOKUP(B1068,'Expiration Dates'!$C$40:$J$272,8)</f>
        <v>31947</v>
      </c>
      <c r="B1068" s="1">
        <v>31932</v>
      </c>
      <c r="C1068">
        <f t="shared" si="49"/>
        <v>1068</v>
      </c>
      <c r="D1068" s="27">
        <v>19.909999847412109</v>
      </c>
      <c r="E1068" s="28">
        <v>20</v>
      </c>
      <c r="F1068" s="28">
        <v>19.780000686645508</v>
      </c>
      <c r="G1068" s="24">
        <v>19.809999465942383</v>
      </c>
      <c r="H1068" s="13">
        <v>19.520000457763672</v>
      </c>
      <c r="I1068" s="14">
        <v>19.590000152587891</v>
      </c>
      <c r="J1068" s="14">
        <v>19.409999847412109</v>
      </c>
      <c r="K1068" s="24">
        <v>19.430000305175781</v>
      </c>
      <c r="L1068">
        <f t="shared" si="51"/>
        <v>0</v>
      </c>
      <c r="M1068">
        <f>IF(AND(B1068&gt;Summary!$E$17,B1068&lt;Summary!$E$18),1,0)</f>
        <v>0</v>
      </c>
      <c r="N1068">
        <f>IF(M1068=1,oneday(G1067,G1068,K1068,L1068,Summary!$E$13/2,Data!N1067,Data!O1067,Summary!$E$15,Summary!$E$14,Summary!$E$16,1),0)</f>
        <v>0</v>
      </c>
      <c r="O1068" s="31">
        <f>IF(M1068=1,oneday(G1067,G1068,K1068,L1068,Summary!$E$13/2,Data!N1067,Data!O1067,Summary!$E$15,Summary!$E$14,Summary!$E$16,2),0)</f>
        <v>0</v>
      </c>
      <c r="P1068" s="31">
        <f t="shared" si="50"/>
        <v>0</v>
      </c>
      <c r="Q1068" s="31">
        <f>IF(M1068=1,oneday(G1067,G1068,K1068,L1068,Summary!$E$13/2,Data!N1067,Data!O1067,Summary!$E$15,Summary!$E$14,Summary!$E$16,3),0)</f>
        <v>0</v>
      </c>
    </row>
    <row r="1069" spans="1:17" x14ac:dyDescent="0.25">
      <c r="A1069" s="32">
        <f>VLOOKUP(B1069,'Expiration Dates'!$C$40:$J$272,8)</f>
        <v>31947</v>
      </c>
      <c r="B1069" s="1">
        <v>31933</v>
      </c>
      <c r="C1069">
        <f t="shared" si="49"/>
        <v>1069</v>
      </c>
      <c r="D1069" s="27">
        <v>19.870000839233398</v>
      </c>
      <c r="E1069" s="28">
        <v>19.870000839233398</v>
      </c>
      <c r="F1069" s="28">
        <v>19.649999618530273</v>
      </c>
      <c r="G1069" s="24">
        <v>19.790000915527344</v>
      </c>
      <c r="H1069" s="13">
        <v>19.459999084472656</v>
      </c>
      <c r="I1069" s="14">
        <v>19.510000228881836</v>
      </c>
      <c r="J1069" s="14">
        <v>19.350000381469727</v>
      </c>
      <c r="K1069" s="24">
        <v>19.489999771118164</v>
      </c>
      <c r="L1069">
        <f t="shared" si="51"/>
        <v>0</v>
      </c>
      <c r="M1069">
        <f>IF(AND(B1069&gt;Summary!$E$17,B1069&lt;Summary!$E$18),1,0)</f>
        <v>0</v>
      </c>
      <c r="N1069">
        <f>IF(M1069=1,oneday(G1068,G1069,K1069,L1069,Summary!$E$13/2,Data!N1068,Data!O1068,Summary!$E$15,Summary!$E$14,Summary!$E$16,1),0)</f>
        <v>0</v>
      </c>
      <c r="O1069" s="31">
        <f>IF(M1069=1,oneday(G1068,G1069,K1069,L1069,Summary!$E$13/2,Data!N1068,Data!O1068,Summary!$E$15,Summary!$E$14,Summary!$E$16,2),0)</f>
        <v>0</v>
      </c>
      <c r="P1069" s="31">
        <f t="shared" si="50"/>
        <v>0</v>
      </c>
      <c r="Q1069" s="31">
        <f>IF(M1069=1,oneday(G1068,G1069,K1069,L1069,Summary!$E$13/2,Data!N1068,Data!O1068,Summary!$E$15,Summary!$E$14,Summary!$E$16,3),0)</f>
        <v>0</v>
      </c>
    </row>
    <row r="1070" spans="1:17" x14ac:dyDescent="0.25">
      <c r="A1070" s="32">
        <f>VLOOKUP(B1070,'Expiration Dates'!$C$40:$J$272,8)</f>
        <v>31947</v>
      </c>
      <c r="B1070" s="1">
        <v>31936</v>
      </c>
      <c r="C1070">
        <f t="shared" si="49"/>
        <v>1070</v>
      </c>
      <c r="D1070" s="27">
        <v>19.819999694824219</v>
      </c>
      <c r="E1070" s="28">
        <v>19.959999084472656</v>
      </c>
      <c r="F1070" s="28">
        <v>19.799999237060547</v>
      </c>
      <c r="G1070" s="24">
        <v>19.899999618530273</v>
      </c>
      <c r="H1070" s="13">
        <v>19.520000457763672</v>
      </c>
      <c r="I1070" s="14">
        <v>19.729999542236328</v>
      </c>
      <c r="J1070" s="14">
        <v>19.510000228881836</v>
      </c>
      <c r="K1070" s="24">
        <v>19.690000534057617</v>
      </c>
      <c r="L1070">
        <f t="shared" si="51"/>
        <v>0</v>
      </c>
      <c r="M1070">
        <f>IF(AND(B1070&gt;Summary!$E$17,B1070&lt;Summary!$E$18),1,0)</f>
        <v>0</v>
      </c>
      <c r="N1070">
        <f>IF(M1070=1,oneday(G1069,G1070,K1070,L1070,Summary!$E$13/2,Data!N1069,Data!O1069,Summary!$E$15,Summary!$E$14,Summary!$E$16,1),0)</f>
        <v>0</v>
      </c>
      <c r="O1070" s="31">
        <f>IF(M1070=1,oneday(G1069,G1070,K1070,L1070,Summary!$E$13/2,Data!N1069,Data!O1069,Summary!$E$15,Summary!$E$14,Summary!$E$16,2),0)</f>
        <v>0</v>
      </c>
      <c r="P1070" s="31">
        <f t="shared" si="50"/>
        <v>0</v>
      </c>
      <c r="Q1070" s="31">
        <f>IF(M1070=1,oneday(G1069,G1070,K1070,L1070,Summary!$E$13/2,Data!N1069,Data!O1069,Summary!$E$15,Summary!$E$14,Summary!$E$16,3),0)</f>
        <v>0</v>
      </c>
    </row>
    <row r="1071" spans="1:17" x14ac:dyDescent="0.25">
      <c r="A1071" s="32">
        <f>VLOOKUP(B1071,'Expiration Dates'!$C$40:$J$272,8)</f>
        <v>31947</v>
      </c>
      <c r="B1071" s="1">
        <v>31937</v>
      </c>
      <c r="C1071">
        <f t="shared" si="49"/>
        <v>1071</v>
      </c>
      <c r="D1071" s="27">
        <v>19.899999618530273</v>
      </c>
      <c r="E1071" s="28">
        <v>19.899999618530273</v>
      </c>
      <c r="F1071" s="28">
        <v>19.75</v>
      </c>
      <c r="G1071" s="24">
        <v>19.819999694824219</v>
      </c>
      <c r="H1071" s="13">
        <v>19.680000305175781</v>
      </c>
      <c r="I1071" s="14">
        <v>19.729999542236328</v>
      </c>
      <c r="J1071" s="14">
        <v>19.610000610351563</v>
      </c>
      <c r="K1071" s="24">
        <v>19.629999160766602</v>
      </c>
      <c r="L1071">
        <f t="shared" si="51"/>
        <v>0</v>
      </c>
      <c r="M1071">
        <f>IF(AND(B1071&gt;Summary!$E$17,B1071&lt;Summary!$E$18),1,0)</f>
        <v>0</v>
      </c>
      <c r="N1071">
        <f>IF(M1071=1,oneday(G1070,G1071,K1071,L1071,Summary!$E$13/2,Data!N1070,Data!O1070,Summary!$E$15,Summary!$E$14,Summary!$E$16,1),0)</f>
        <v>0</v>
      </c>
      <c r="O1071" s="31">
        <f>IF(M1071=1,oneday(G1070,G1071,K1071,L1071,Summary!$E$13/2,Data!N1070,Data!O1070,Summary!$E$15,Summary!$E$14,Summary!$E$16,2),0)</f>
        <v>0</v>
      </c>
      <c r="P1071" s="31">
        <f t="shared" si="50"/>
        <v>0</v>
      </c>
      <c r="Q1071" s="31">
        <f>IF(M1071=1,oneday(G1070,G1071,K1071,L1071,Summary!$E$13/2,Data!N1070,Data!O1070,Summary!$E$15,Summary!$E$14,Summary!$E$16,3),0)</f>
        <v>0</v>
      </c>
    </row>
    <row r="1072" spans="1:17" x14ac:dyDescent="0.25">
      <c r="A1072" s="32">
        <f>VLOOKUP(B1072,'Expiration Dates'!$C$40:$J$272,8)</f>
        <v>31947</v>
      </c>
      <c r="B1072" s="1">
        <v>31938</v>
      </c>
      <c r="C1072">
        <f t="shared" si="49"/>
        <v>1072</v>
      </c>
      <c r="D1072" s="27">
        <v>19.790000915527344</v>
      </c>
      <c r="E1072" s="28">
        <v>19.850000381469727</v>
      </c>
      <c r="F1072" s="28">
        <v>19.770000457763672</v>
      </c>
      <c r="G1072" s="24">
        <v>19.819999694824219</v>
      </c>
      <c r="H1072" s="13">
        <v>19.610000610351563</v>
      </c>
      <c r="I1072" s="14">
        <v>19.700000762939453</v>
      </c>
      <c r="J1072" s="14">
        <v>19.610000610351563</v>
      </c>
      <c r="K1072" s="24">
        <v>19.649999618530273</v>
      </c>
      <c r="L1072">
        <f t="shared" si="51"/>
        <v>0</v>
      </c>
      <c r="M1072">
        <f>IF(AND(B1072&gt;Summary!$E$17,B1072&lt;Summary!$E$18),1,0)</f>
        <v>0</v>
      </c>
      <c r="N1072">
        <f>IF(M1072=1,oneday(G1071,G1072,K1072,L1072,Summary!$E$13/2,Data!N1071,Data!O1071,Summary!$E$15,Summary!$E$14,Summary!$E$16,1),0)</f>
        <v>0</v>
      </c>
      <c r="O1072" s="31">
        <f>IF(M1072=1,oneday(G1071,G1072,K1072,L1072,Summary!$E$13/2,Data!N1071,Data!O1071,Summary!$E$15,Summary!$E$14,Summary!$E$16,2),0)</f>
        <v>0</v>
      </c>
      <c r="P1072" s="31">
        <f t="shared" si="50"/>
        <v>0</v>
      </c>
      <c r="Q1072" s="31">
        <f>IF(M1072=1,oneday(G1071,G1072,K1072,L1072,Summary!$E$13/2,Data!N1071,Data!O1071,Summary!$E$15,Summary!$E$14,Summary!$E$16,3),0)</f>
        <v>0</v>
      </c>
    </row>
    <row r="1073" spans="1:17" x14ac:dyDescent="0.25">
      <c r="A1073" s="32">
        <f>VLOOKUP(B1073,'Expiration Dates'!$C$40:$J$272,8)</f>
        <v>31947</v>
      </c>
      <c r="B1073" s="1">
        <v>31939</v>
      </c>
      <c r="C1073">
        <f t="shared" si="49"/>
        <v>1073</v>
      </c>
      <c r="D1073" s="27">
        <v>19.729999542236328</v>
      </c>
      <c r="E1073" s="28">
        <v>19.879999160766602</v>
      </c>
      <c r="F1073" s="28">
        <v>19.700000762939453</v>
      </c>
      <c r="G1073" s="24">
        <v>19.850000381469727</v>
      </c>
      <c r="H1073" s="13">
        <v>19.540000915527344</v>
      </c>
      <c r="I1073" s="14">
        <v>19.610000610351563</v>
      </c>
      <c r="J1073" s="14">
        <v>19.5</v>
      </c>
      <c r="K1073" s="24">
        <v>19.569999694824219</v>
      </c>
      <c r="L1073">
        <f t="shared" si="51"/>
        <v>0</v>
      </c>
      <c r="M1073">
        <f>IF(AND(B1073&gt;Summary!$E$17,B1073&lt;Summary!$E$18),1,0)</f>
        <v>0</v>
      </c>
      <c r="N1073">
        <f>IF(M1073=1,oneday(G1072,G1073,K1073,L1073,Summary!$E$13/2,Data!N1072,Data!O1072,Summary!$E$15,Summary!$E$14,Summary!$E$16,1),0)</f>
        <v>0</v>
      </c>
      <c r="O1073" s="31">
        <f>IF(M1073=1,oneday(G1072,G1073,K1073,L1073,Summary!$E$13/2,Data!N1072,Data!O1072,Summary!$E$15,Summary!$E$14,Summary!$E$16,2),0)</f>
        <v>0</v>
      </c>
      <c r="P1073" s="31">
        <f t="shared" si="50"/>
        <v>0</v>
      </c>
      <c r="Q1073" s="31">
        <f>IF(M1073=1,oneday(G1072,G1073,K1073,L1073,Summary!$E$13/2,Data!N1072,Data!O1072,Summary!$E$15,Summary!$E$14,Summary!$E$16,3),0)</f>
        <v>0</v>
      </c>
    </row>
    <row r="1074" spans="1:17" x14ac:dyDescent="0.25">
      <c r="A1074" s="32">
        <f>VLOOKUP(B1074,'Expiration Dates'!$C$40:$J$272,8)</f>
        <v>31947</v>
      </c>
      <c r="B1074" s="1">
        <v>31940</v>
      </c>
      <c r="C1074">
        <f t="shared" si="49"/>
        <v>1074</v>
      </c>
      <c r="D1074" s="27">
        <v>19.870000839233398</v>
      </c>
      <c r="E1074" s="28">
        <v>19.920000076293945</v>
      </c>
      <c r="F1074" s="28">
        <v>19.809999465942383</v>
      </c>
      <c r="G1074" s="24">
        <v>19.909999847412109</v>
      </c>
      <c r="H1074" s="13">
        <v>19.590000152587891</v>
      </c>
      <c r="I1074" s="14">
        <v>19.649999618530273</v>
      </c>
      <c r="J1074" s="14">
        <v>19.569999694824219</v>
      </c>
      <c r="K1074" s="24">
        <v>19.639999389648438</v>
      </c>
      <c r="L1074">
        <f t="shared" si="51"/>
        <v>0</v>
      </c>
      <c r="M1074">
        <f>IF(AND(B1074&gt;Summary!$E$17,B1074&lt;Summary!$E$18),1,0)</f>
        <v>0</v>
      </c>
      <c r="N1074">
        <f>IF(M1074=1,oneday(G1073,G1074,K1074,L1074,Summary!$E$13/2,Data!N1073,Data!O1073,Summary!$E$15,Summary!$E$14,Summary!$E$16,1),0)</f>
        <v>0</v>
      </c>
      <c r="O1074" s="31">
        <f>IF(M1074=1,oneday(G1073,G1074,K1074,L1074,Summary!$E$13/2,Data!N1073,Data!O1073,Summary!$E$15,Summary!$E$14,Summary!$E$16,2),0)</f>
        <v>0</v>
      </c>
      <c r="P1074" s="31">
        <f t="shared" si="50"/>
        <v>0</v>
      </c>
      <c r="Q1074" s="31">
        <f>IF(M1074=1,oneday(G1073,G1074,K1074,L1074,Summary!$E$13/2,Data!N1073,Data!O1073,Summary!$E$15,Summary!$E$14,Summary!$E$16,3),0)</f>
        <v>0</v>
      </c>
    </row>
    <row r="1075" spans="1:17" x14ac:dyDescent="0.25">
      <c r="A1075" s="32">
        <f>VLOOKUP(B1075,'Expiration Dates'!$C$40:$J$272,8)</f>
        <v>31947</v>
      </c>
      <c r="B1075" s="1">
        <v>31943</v>
      </c>
      <c r="C1075">
        <f t="shared" si="49"/>
        <v>1075</v>
      </c>
      <c r="D1075" s="27">
        <v>19.860000610351563</v>
      </c>
      <c r="E1075" s="28">
        <v>20.110000610351563</v>
      </c>
      <c r="F1075" s="28">
        <v>19.860000610351563</v>
      </c>
      <c r="G1075" s="24">
        <v>20.059999465942383</v>
      </c>
      <c r="H1075" s="13">
        <v>19.600000381469727</v>
      </c>
      <c r="I1075" s="14">
        <v>19.799999237060547</v>
      </c>
      <c r="J1075" s="14">
        <v>19.600000381469727</v>
      </c>
      <c r="K1075" s="24">
        <v>19.770000457763672</v>
      </c>
      <c r="L1075">
        <f t="shared" si="51"/>
        <v>0</v>
      </c>
      <c r="M1075">
        <f>IF(AND(B1075&gt;Summary!$E$17,B1075&lt;Summary!$E$18),1,0)</f>
        <v>0</v>
      </c>
      <c r="N1075">
        <f>IF(M1075=1,oneday(G1074,G1075,K1075,L1075,Summary!$E$13/2,Data!N1074,Data!O1074,Summary!$E$15,Summary!$E$14,Summary!$E$16,1),0)</f>
        <v>0</v>
      </c>
      <c r="O1075" s="31">
        <f>IF(M1075=1,oneday(G1074,G1075,K1075,L1075,Summary!$E$13/2,Data!N1074,Data!O1074,Summary!$E$15,Summary!$E$14,Summary!$E$16,2),0)</f>
        <v>0</v>
      </c>
      <c r="P1075" s="31">
        <f t="shared" si="50"/>
        <v>0</v>
      </c>
      <c r="Q1075" s="31">
        <f>IF(M1075=1,oneday(G1074,G1075,K1075,L1075,Summary!$E$13/2,Data!N1074,Data!O1074,Summary!$E$15,Summary!$E$14,Summary!$E$16,3),0)</f>
        <v>0</v>
      </c>
    </row>
    <row r="1076" spans="1:17" x14ac:dyDescent="0.25">
      <c r="A1076" s="32">
        <f>VLOOKUP(B1076,'Expiration Dates'!$C$40:$J$272,8)</f>
        <v>31947</v>
      </c>
      <c r="B1076" s="1">
        <v>31944</v>
      </c>
      <c r="C1076">
        <f t="shared" si="49"/>
        <v>1076</v>
      </c>
      <c r="D1076" s="27">
        <v>20.059999465942383</v>
      </c>
      <c r="E1076" s="28">
        <v>20.280000686645508</v>
      </c>
      <c r="F1076" s="28">
        <v>20.059999465942383</v>
      </c>
      <c r="G1076" s="24">
        <v>20.270000457763672</v>
      </c>
      <c r="H1076" s="13">
        <v>19.799999237060547</v>
      </c>
      <c r="I1076" s="14">
        <v>19.899999618530273</v>
      </c>
      <c r="J1076" s="14">
        <v>19.760000228881836</v>
      </c>
      <c r="K1076" s="24">
        <v>19.870000839233398</v>
      </c>
      <c r="L1076">
        <f t="shared" si="51"/>
        <v>0</v>
      </c>
      <c r="M1076">
        <f>IF(AND(B1076&gt;Summary!$E$17,B1076&lt;Summary!$E$18),1,0)</f>
        <v>0</v>
      </c>
      <c r="N1076">
        <f>IF(M1076=1,oneday(G1075,G1076,K1076,L1076,Summary!$E$13/2,Data!N1075,Data!O1075,Summary!$E$15,Summary!$E$14,Summary!$E$16,1),0)</f>
        <v>0</v>
      </c>
      <c r="O1076" s="31">
        <f>IF(M1076=1,oneday(G1075,G1076,K1076,L1076,Summary!$E$13/2,Data!N1075,Data!O1075,Summary!$E$15,Summary!$E$14,Summary!$E$16,2),0)</f>
        <v>0</v>
      </c>
      <c r="P1076" s="31">
        <f t="shared" si="50"/>
        <v>0</v>
      </c>
      <c r="Q1076" s="31">
        <f>IF(M1076=1,oneday(G1075,G1076,K1076,L1076,Summary!$E$13/2,Data!N1075,Data!O1075,Summary!$E$15,Summary!$E$14,Summary!$E$16,3),0)</f>
        <v>0</v>
      </c>
    </row>
    <row r="1077" spans="1:17" x14ac:dyDescent="0.25">
      <c r="A1077" s="32">
        <f>VLOOKUP(B1077,'Expiration Dates'!$C$40:$J$272,8)</f>
        <v>31947</v>
      </c>
      <c r="B1077" s="1">
        <v>31945</v>
      </c>
      <c r="C1077">
        <f t="shared" si="49"/>
        <v>1077</v>
      </c>
      <c r="D1077" s="27">
        <v>20.280000686645508</v>
      </c>
      <c r="E1077" s="28">
        <v>20.450000762939453</v>
      </c>
      <c r="F1077" s="28">
        <v>20.25</v>
      </c>
      <c r="G1077" s="24">
        <v>20.389999389648438</v>
      </c>
      <c r="H1077" s="13">
        <v>19.899999618530273</v>
      </c>
      <c r="I1077" s="14">
        <v>19.940000534057617</v>
      </c>
      <c r="J1077" s="14">
        <v>19.780000686645508</v>
      </c>
      <c r="K1077" s="24">
        <v>19.860000610351563</v>
      </c>
      <c r="L1077">
        <f t="shared" si="51"/>
        <v>0</v>
      </c>
      <c r="M1077">
        <f>IF(AND(B1077&gt;Summary!$E$17,B1077&lt;Summary!$E$18),1,0)</f>
        <v>0</v>
      </c>
      <c r="N1077">
        <f>IF(M1077=1,oneday(G1076,G1077,K1077,L1077,Summary!$E$13/2,Data!N1076,Data!O1076,Summary!$E$15,Summary!$E$14,Summary!$E$16,1),0)</f>
        <v>0</v>
      </c>
      <c r="O1077" s="31">
        <f>IF(M1077=1,oneday(G1076,G1077,K1077,L1077,Summary!$E$13/2,Data!N1076,Data!O1076,Summary!$E$15,Summary!$E$14,Summary!$E$16,2),0)</f>
        <v>0</v>
      </c>
      <c r="P1077" s="31">
        <f t="shared" si="50"/>
        <v>0</v>
      </c>
      <c r="Q1077" s="31">
        <f>IF(M1077=1,oneday(G1076,G1077,K1077,L1077,Summary!$E$13/2,Data!N1076,Data!O1076,Summary!$E$15,Summary!$E$14,Summary!$E$16,3),0)</f>
        <v>0</v>
      </c>
    </row>
    <row r="1078" spans="1:17" x14ac:dyDescent="0.25">
      <c r="A1078" s="32">
        <f>VLOOKUP(B1078,'Expiration Dates'!$C$40:$J$272,8)</f>
        <v>31947</v>
      </c>
      <c r="B1078" s="1">
        <v>31946</v>
      </c>
      <c r="C1078">
        <f t="shared" si="49"/>
        <v>1078</v>
      </c>
      <c r="D1078" s="27">
        <v>20.399999618530273</v>
      </c>
      <c r="E1078" s="28">
        <v>20.569999694824219</v>
      </c>
      <c r="F1078" s="28">
        <v>20.299999237060547</v>
      </c>
      <c r="G1078" s="24">
        <v>20.520000457763672</v>
      </c>
      <c r="H1078" s="13">
        <v>19.829999923706055</v>
      </c>
      <c r="I1078" s="14">
        <v>19.950000762939453</v>
      </c>
      <c r="J1078" s="14">
        <v>19.729999542236328</v>
      </c>
      <c r="K1078" s="24">
        <v>19.899999618530273</v>
      </c>
      <c r="L1078">
        <f t="shared" si="51"/>
        <v>0</v>
      </c>
      <c r="M1078">
        <f>IF(AND(B1078&gt;Summary!$E$17,B1078&lt;Summary!$E$18),1,0)</f>
        <v>0</v>
      </c>
      <c r="N1078">
        <f>IF(M1078=1,oneday(G1077,G1078,K1078,L1078,Summary!$E$13/2,Data!N1077,Data!O1077,Summary!$E$15,Summary!$E$14,Summary!$E$16,1),0)</f>
        <v>0</v>
      </c>
      <c r="O1078" s="31">
        <f>IF(M1078=1,oneday(G1077,G1078,K1078,L1078,Summary!$E$13/2,Data!N1077,Data!O1077,Summary!$E$15,Summary!$E$14,Summary!$E$16,2),0)</f>
        <v>0</v>
      </c>
      <c r="P1078" s="31">
        <f t="shared" si="50"/>
        <v>0</v>
      </c>
      <c r="Q1078" s="31">
        <f>IF(M1078=1,oneday(G1077,G1078,K1078,L1078,Summary!$E$13/2,Data!N1077,Data!O1077,Summary!$E$15,Summary!$E$14,Summary!$E$16,3),0)</f>
        <v>0</v>
      </c>
    </row>
    <row r="1079" spans="1:17" x14ac:dyDescent="0.25">
      <c r="A1079" s="32">
        <f>VLOOKUP(B1079,'Expiration Dates'!$C$40:$J$272,8)</f>
        <v>31947</v>
      </c>
      <c r="B1079" s="1">
        <v>31947</v>
      </c>
      <c r="C1079">
        <f t="shared" si="49"/>
        <v>1079</v>
      </c>
      <c r="D1079" s="27">
        <v>20.530000686645508</v>
      </c>
      <c r="E1079" s="28">
        <v>20.659999847412109</v>
      </c>
      <c r="F1079" s="28">
        <v>20.440000534057617</v>
      </c>
      <c r="G1079" s="24">
        <v>20.659999847412109</v>
      </c>
      <c r="H1079" s="13">
        <v>19.899999618530273</v>
      </c>
      <c r="I1079" s="14">
        <v>20.010000228881836</v>
      </c>
      <c r="J1079" s="14">
        <v>19.850000381469727</v>
      </c>
      <c r="K1079" s="24">
        <v>20</v>
      </c>
      <c r="L1079">
        <f t="shared" si="51"/>
        <v>1</v>
      </c>
      <c r="M1079">
        <f>IF(AND(B1079&gt;Summary!$E$17,B1079&lt;Summary!$E$18),1,0)</f>
        <v>0</v>
      </c>
      <c r="N1079">
        <f>IF(M1079=1,oneday(G1078,G1079,K1079,L1079,Summary!$E$13/2,Data!N1078,Data!O1078,Summary!$E$15,Summary!$E$14,Summary!$E$16,1),0)</f>
        <v>0</v>
      </c>
      <c r="O1079" s="31">
        <f>IF(M1079=1,oneday(G1078,G1079,K1079,L1079,Summary!$E$13/2,Data!N1078,Data!O1078,Summary!$E$15,Summary!$E$14,Summary!$E$16,2),0)</f>
        <v>0</v>
      </c>
      <c r="P1079" s="31">
        <f t="shared" si="50"/>
        <v>0</v>
      </c>
      <c r="Q1079" s="31">
        <f>IF(M1079=1,oneday(G1078,G1079,K1079,L1079,Summary!$E$13/2,Data!N1078,Data!O1078,Summary!$E$15,Summary!$E$14,Summary!$E$16,3),0)</f>
        <v>0</v>
      </c>
    </row>
    <row r="1080" spans="1:17" x14ac:dyDescent="0.25">
      <c r="A1080" s="32">
        <f>VLOOKUP(B1080,'Expiration Dates'!$C$40:$J$272,8)</f>
        <v>31947</v>
      </c>
      <c r="B1080" s="1">
        <v>31950</v>
      </c>
      <c r="C1080">
        <f t="shared" si="49"/>
        <v>1080</v>
      </c>
      <c r="D1080" s="27">
        <v>20.719999313354492</v>
      </c>
      <c r="E1080" s="28">
        <v>20.950000762939453</v>
      </c>
      <c r="F1080" s="28">
        <v>20.200000762939453</v>
      </c>
      <c r="G1080" s="24">
        <v>20.479999542236328</v>
      </c>
      <c r="H1080" s="13">
        <v>20.049999237060547</v>
      </c>
      <c r="I1080" s="14">
        <v>20.090000152587891</v>
      </c>
      <c r="J1080" s="14">
        <v>19.450000762939453</v>
      </c>
      <c r="K1080" s="24">
        <v>19.559999465942383</v>
      </c>
      <c r="L1080">
        <f t="shared" si="51"/>
        <v>0</v>
      </c>
      <c r="M1080">
        <f>IF(AND(B1080&gt;Summary!$E$17,B1080&lt;Summary!$E$18),1,0)</f>
        <v>0</v>
      </c>
      <c r="N1080">
        <f>IF(M1080=1,oneday(G1079,G1080,K1080,L1080,Summary!$E$13/2,Data!N1079,Data!O1079,Summary!$E$15,Summary!$E$14,Summary!$E$16,1),0)</f>
        <v>0</v>
      </c>
      <c r="O1080" s="31">
        <f>IF(M1080=1,oneday(G1079,G1080,K1080,L1080,Summary!$E$13/2,Data!N1079,Data!O1079,Summary!$E$15,Summary!$E$14,Summary!$E$16,2),0)</f>
        <v>0</v>
      </c>
      <c r="P1080" s="31">
        <f t="shared" si="50"/>
        <v>0</v>
      </c>
      <c r="Q1080" s="31">
        <f>IF(M1080=1,oneday(G1079,G1080,K1080,L1080,Summary!$E$13/2,Data!N1079,Data!O1079,Summary!$E$15,Summary!$E$14,Summary!$E$16,3),0)</f>
        <v>0</v>
      </c>
    </row>
    <row r="1081" spans="1:17" x14ac:dyDescent="0.25">
      <c r="A1081" s="32">
        <f>VLOOKUP(B1081,'Expiration Dates'!$C$40:$J$272,8)</f>
        <v>31947</v>
      </c>
      <c r="B1081" s="1">
        <v>31951</v>
      </c>
      <c r="C1081">
        <f t="shared" si="49"/>
        <v>1081</v>
      </c>
      <c r="D1081" s="27">
        <v>19.620000839233398</v>
      </c>
      <c r="E1081" s="28">
        <v>19.690000534057617</v>
      </c>
      <c r="F1081" s="28">
        <v>19.399999618530273</v>
      </c>
      <c r="G1081" s="24">
        <v>19.569999694824219</v>
      </c>
      <c r="H1081" s="13">
        <v>19.350000381469727</v>
      </c>
      <c r="I1081" s="14">
        <v>19.409999847412109</v>
      </c>
      <c r="J1081" s="14">
        <v>19.120000839233398</v>
      </c>
      <c r="K1081" s="24">
        <v>19.309999465942383</v>
      </c>
      <c r="L1081">
        <f t="shared" si="51"/>
        <v>0</v>
      </c>
      <c r="M1081">
        <f>IF(AND(B1081&gt;Summary!$E$17,B1081&lt;Summary!$E$18),1,0)</f>
        <v>0</v>
      </c>
      <c r="N1081">
        <f>IF(M1081=1,oneday(G1080,G1081,K1081,L1081,Summary!$E$13/2,Data!N1080,Data!O1080,Summary!$E$15,Summary!$E$14,Summary!$E$16,1),0)</f>
        <v>0</v>
      </c>
      <c r="O1081" s="31">
        <f>IF(M1081=1,oneday(G1080,G1081,K1081,L1081,Summary!$E$13/2,Data!N1080,Data!O1080,Summary!$E$15,Summary!$E$14,Summary!$E$16,2),0)</f>
        <v>0</v>
      </c>
      <c r="P1081" s="31">
        <f t="shared" si="50"/>
        <v>0</v>
      </c>
      <c r="Q1081" s="31">
        <f>IF(M1081=1,oneday(G1080,G1081,K1081,L1081,Summary!$E$13/2,Data!N1080,Data!O1080,Summary!$E$15,Summary!$E$14,Summary!$E$16,3),0)</f>
        <v>0</v>
      </c>
    </row>
    <row r="1082" spans="1:17" x14ac:dyDescent="0.25">
      <c r="A1082" s="32">
        <f>VLOOKUP(B1082,'Expiration Dates'!$C$40:$J$272,8)</f>
        <v>31947</v>
      </c>
      <c r="B1082" s="1">
        <v>31952</v>
      </c>
      <c r="C1082">
        <f t="shared" si="49"/>
        <v>1082</v>
      </c>
      <c r="D1082" s="27">
        <v>19.569999694824219</v>
      </c>
      <c r="E1082" s="28">
        <v>19.590000152587891</v>
      </c>
      <c r="F1082" s="28">
        <v>19.350000381469727</v>
      </c>
      <c r="G1082" s="24">
        <v>19.399999618530273</v>
      </c>
      <c r="H1082" s="13">
        <v>19.299999237060547</v>
      </c>
      <c r="I1082" s="14">
        <v>19.329999923706055</v>
      </c>
      <c r="J1082" s="14">
        <v>19.120000839233398</v>
      </c>
      <c r="K1082" s="24">
        <v>19.180000305175781</v>
      </c>
      <c r="L1082">
        <f t="shared" si="51"/>
        <v>0</v>
      </c>
      <c r="M1082">
        <f>IF(AND(B1082&gt;Summary!$E$17,B1082&lt;Summary!$E$18),1,0)</f>
        <v>0</v>
      </c>
      <c r="N1082">
        <f>IF(M1082=1,oneday(G1081,G1082,K1082,L1082,Summary!$E$13/2,Data!N1081,Data!O1081,Summary!$E$15,Summary!$E$14,Summary!$E$16,1),0)</f>
        <v>0</v>
      </c>
      <c r="O1082" s="31">
        <f>IF(M1082=1,oneday(G1081,G1082,K1082,L1082,Summary!$E$13/2,Data!N1081,Data!O1081,Summary!$E$15,Summary!$E$14,Summary!$E$16,2),0)</f>
        <v>0</v>
      </c>
      <c r="P1082" s="31">
        <f t="shared" si="50"/>
        <v>0</v>
      </c>
      <c r="Q1082" s="31">
        <f>IF(M1082=1,oneday(G1081,G1082,K1082,L1082,Summary!$E$13/2,Data!N1081,Data!O1081,Summary!$E$15,Summary!$E$14,Summary!$E$16,3),0)</f>
        <v>0</v>
      </c>
    </row>
    <row r="1083" spans="1:17" x14ac:dyDescent="0.25">
      <c r="A1083" s="32">
        <f>VLOOKUP(B1083,'Expiration Dates'!$C$40:$J$272,8)</f>
        <v>31947</v>
      </c>
      <c r="B1083" s="1">
        <v>31953</v>
      </c>
      <c r="C1083">
        <f t="shared" si="49"/>
        <v>1083</v>
      </c>
      <c r="D1083" s="27">
        <v>19.379999160766602</v>
      </c>
      <c r="E1083" s="28">
        <v>19.659999847412109</v>
      </c>
      <c r="F1083" s="28">
        <v>19.309999465942383</v>
      </c>
      <c r="G1083" s="24">
        <v>19.639999389648438</v>
      </c>
      <c r="H1083" s="13">
        <v>19.120000839233398</v>
      </c>
      <c r="I1083" s="14">
        <v>19.350000381469727</v>
      </c>
      <c r="J1083" s="14">
        <v>19.069999694824219</v>
      </c>
      <c r="K1083" s="24">
        <v>19.340000152587891</v>
      </c>
      <c r="L1083">
        <f t="shared" si="51"/>
        <v>0</v>
      </c>
      <c r="M1083">
        <f>IF(AND(B1083&gt;Summary!$E$17,B1083&lt;Summary!$E$18),1,0)</f>
        <v>0</v>
      </c>
      <c r="N1083">
        <f>IF(M1083=1,oneday(G1082,G1083,K1083,L1083,Summary!$E$13/2,Data!N1082,Data!O1082,Summary!$E$15,Summary!$E$14,Summary!$E$16,1),0)</f>
        <v>0</v>
      </c>
      <c r="O1083" s="31">
        <f>IF(M1083=1,oneday(G1082,G1083,K1083,L1083,Summary!$E$13/2,Data!N1082,Data!O1082,Summary!$E$15,Summary!$E$14,Summary!$E$16,2),0)</f>
        <v>0</v>
      </c>
      <c r="P1083" s="31">
        <f t="shared" si="50"/>
        <v>0</v>
      </c>
      <c r="Q1083" s="31">
        <f>IF(M1083=1,oneday(G1082,G1083,K1083,L1083,Summary!$E$13/2,Data!N1082,Data!O1082,Summary!$E$15,Summary!$E$14,Summary!$E$16,3),0)</f>
        <v>0</v>
      </c>
    </row>
    <row r="1084" spans="1:17" x14ac:dyDescent="0.25">
      <c r="A1084" s="32">
        <f>VLOOKUP(B1084,'Expiration Dates'!$C$40:$J$272,8)</f>
        <v>31947</v>
      </c>
      <c r="B1084" s="1">
        <v>31954</v>
      </c>
      <c r="C1084">
        <f t="shared" si="49"/>
        <v>1084</v>
      </c>
      <c r="D1084" s="27">
        <v>19.840000152587891</v>
      </c>
      <c r="E1084" s="28">
        <v>20.700000762939453</v>
      </c>
      <c r="F1084" s="28">
        <v>19.829999923706055</v>
      </c>
      <c r="G1084" s="24">
        <v>20.239999771118164</v>
      </c>
      <c r="H1084" s="13">
        <v>19.540000915527344</v>
      </c>
      <c r="I1084" s="14">
        <v>20.340000152587891</v>
      </c>
      <c r="J1084" s="14">
        <v>19.530000686645508</v>
      </c>
      <c r="K1084" s="24">
        <v>19.969999313354492</v>
      </c>
      <c r="L1084">
        <f t="shared" si="51"/>
        <v>0</v>
      </c>
      <c r="M1084">
        <f>IF(AND(B1084&gt;Summary!$E$17,B1084&lt;Summary!$E$18),1,0)</f>
        <v>0</v>
      </c>
      <c r="N1084">
        <f>IF(M1084=1,oneday(G1083,G1084,K1084,L1084,Summary!$E$13/2,Data!N1083,Data!O1083,Summary!$E$15,Summary!$E$14,Summary!$E$16,1),0)</f>
        <v>0</v>
      </c>
      <c r="O1084" s="31">
        <f>IF(M1084=1,oneday(G1083,G1084,K1084,L1084,Summary!$E$13/2,Data!N1083,Data!O1083,Summary!$E$15,Summary!$E$14,Summary!$E$16,2),0)</f>
        <v>0</v>
      </c>
      <c r="P1084" s="31">
        <f t="shared" si="50"/>
        <v>0</v>
      </c>
      <c r="Q1084" s="31">
        <f>IF(M1084=1,oneday(G1083,G1084,K1084,L1084,Summary!$E$13/2,Data!N1083,Data!O1083,Summary!$E$15,Summary!$E$14,Summary!$E$16,3),0)</f>
        <v>0</v>
      </c>
    </row>
    <row r="1085" spans="1:17" x14ac:dyDescent="0.25">
      <c r="A1085" s="32">
        <f>VLOOKUP(B1085,'Expiration Dates'!$C$40:$J$272,8)</f>
        <v>31947</v>
      </c>
      <c r="B1085" s="1">
        <v>31957</v>
      </c>
      <c r="C1085">
        <f t="shared" si="49"/>
        <v>1085</v>
      </c>
      <c r="D1085" s="27">
        <v>20.649999618530273</v>
      </c>
      <c r="E1085" s="28">
        <v>20.700000762939453</v>
      </c>
      <c r="F1085" s="28">
        <v>20.299999237060547</v>
      </c>
      <c r="G1085" s="24">
        <v>20.350000381469727</v>
      </c>
      <c r="H1085" s="13">
        <v>20.399999618530273</v>
      </c>
      <c r="I1085" s="14">
        <v>20.430000305175781</v>
      </c>
      <c r="J1085" s="14">
        <v>20.079999923706055</v>
      </c>
      <c r="K1085" s="24">
        <v>20.170000076293945</v>
      </c>
      <c r="L1085">
        <f t="shared" si="51"/>
        <v>0</v>
      </c>
      <c r="M1085">
        <f>IF(AND(B1085&gt;Summary!$E$17,B1085&lt;Summary!$E$18),1,0)</f>
        <v>0</v>
      </c>
      <c r="N1085">
        <f>IF(M1085=1,oneday(G1084,G1085,K1085,L1085,Summary!$E$13/2,Data!N1084,Data!O1084,Summary!$E$15,Summary!$E$14,Summary!$E$16,1),0)</f>
        <v>0</v>
      </c>
      <c r="O1085" s="31">
        <f>IF(M1085=1,oneday(G1084,G1085,K1085,L1085,Summary!$E$13/2,Data!N1084,Data!O1084,Summary!$E$15,Summary!$E$14,Summary!$E$16,2),0)</f>
        <v>0</v>
      </c>
      <c r="P1085" s="31">
        <f t="shared" si="50"/>
        <v>0</v>
      </c>
      <c r="Q1085" s="31">
        <f>IF(M1085=1,oneday(G1084,G1085,K1085,L1085,Summary!$E$13/2,Data!N1084,Data!O1084,Summary!$E$15,Summary!$E$14,Summary!$E$16,3),0)</f>
        <v>0</v>
      </c>
    </row>
    <row r="1086" spans="1:17" x14ac:dyDescent="0.25">
      <c r="A1086" s="32">
        <f>VLOOKUP(B1086,'Expiration Dates'!$C$40:$J$272,8)</f>
        <v>31947</v>
      </c>
      <c r="B1086" s="1">
        <v>31958</v>
      </c>
      <c r="C1086">
        <f t="shared" si="49"/>
        <v>1086</v>
      </c>
      <c r="D1086" s="27">
        <v>20.270000457763672</v>
      </c>
      <c r="E1086" s="28">
        <v>20.530000686645508</v>
      </c>
      <c r="F1086" s="28">
        <v>20.209999084472656</v>
      </c>
      <c r="G1086" s="24">
        <v>20.290000915527344</v>
      </c>
      <c r="H1086" s="13">
        <v>20.049999237060547</v>
      </c>
      <c r="I1086" s="14">
        <v>20.299999237060547</v>
      </c>
      <c r="J1086" s="14">
        <v>20</v>
      </c>
      <c r="K1086" s="24">
        <v>20.090000152587891</v>
      </c>
      <c r="L1086">
        <f t="shared" si="51"/>
        <v>0</v>
      </c>
      <c r="M1086">
        <f>IF(AND(B1086&gt;Summary!$E$17,B1086&lt;Summary!$E$18),1,0)</f>
        <v>0</v>
      </c>
      <c r="N1086">
        <f>IF(M1086=1,oneday(G1085,G1086,K1086,L1086,Summary!$E$13/2,Data!N1085,Data!O1085,Summary!$E$15,Summary!$E$14,Summary!$E$16,1),0)</f>
        <v>0</v>
      </c>
      <c r="O1086" s="31">
        <f>IF(M1086=1,oneday(G1085,G1086,K1086,L1086,Summary!$E$13/2,Data!N1085,Data!O1085,Summary!$E$15,Summary!$E$14,Summary!$E$16,2),0)</f>
        <v>0</v>
      </c>
      <c r="P1086" s="31">
        <f t="shared" si="50"/>
        <v>0</v>
      </c>
      <c r="Q1086" s="31">
        <f>IF(M1086=1,oneday(G1085,G1086,K1086,L1086,Summary!$E$13/2,Data!N1085,Data!O1085,Summary!$E$15,Summary!$E$14,Summary!$E$16,3),0)</f>
        <v>0</v>
      </c>
    </row>
    <row r="1087" spans="1:17" x14ac:dyDescent="0.25">
      <c r="A1087" s="32">
        <f>VLOOKUP(B1087,'Expiration Dates'!$C$40:$J$272,8)</f>
        <v>31980</v>
      </c>
      <c r="B1087" s="1">
        <v>31959</v>
      </c>
      <c r="C1087">
        <f t="shared" si="49"/>
        <v>1087</v>
      </c>
      <c r="D1087" s="27">
        <v>20.219999313354492</v>
      </c>
      <c r="E1087" s="28">
        <v>20.489999771118164</v>
      </c>
      <c r="F1087" s="28">
        <v>20.209999084472656</v>
      </c>
      <c r="G1087" s="24">
        <v>20.479999542236328</v>
      </c>
      <c r="H1087" s="13">
        <v>20.049999237060547</v>
      </c>
      <c r="I1087" s="14">
        <v>20.180000305175781</v>
      </c>
      <c r="J1087" s="14">
        <v>20</v>
      </c>
      <c r="K1087" s="24">
        <v>20.170000076293945</v>
      </c>
      <c r="L1087">
        <f t="shared" si="51"/>
        <v>0</v>
      </c>
      <c r="M1087">
        <f>IF(AND(B1087&gt;Summary!$E$17,B1087&lt;Summary!$E$18),1,0)</f>
        <v>0</v>
      </c>
      <c r="N1087">
        <f>IF(M1087=1,oneday(G1086,G1087,K1087,L1087,Summary!$E$13/2,Data!N1086,Data!O1086,Summary!$E$15,Summary!$E$14,Summary!$E$16,1),0)</f>
        <v>0</v>
      </c>
      <c r="O1087" s="31">
        <f>IF(M1087=1,oneday(G1086,G1087,K1087,L1087,Summary!$E$13/2,Data!N1086,Data!O1086,Summary!$E$15,Summary!$E$14,Summary!$E$16,2),0)</f>
        <v>0</v>
      </c>
      <c r="P1087" s="31">
        <f t="shared" si="50"/>
        <v>0</v>
      </c>
      <c r="Q1087" s="31">
        <f>IF(M1087=1,oneday(G1086,G1087,K1087,L1087,Summary!$E$13/2,Data!N1086,Data!O1086,Summary!$E$15,Summary!$E$14,Summary!$E$16,3),0)</f>
        <v>0</v>
      </c>
    </row>
    <row r="1088" spans="1:17" x14ac:dyDescent="0.25">
      <c r="A1088" s="32">
        <f>VLOOKUP(B1088,'Expiration Dates'!$C$40:$J$272,8)</f>
        <v>31980</v>
      </c>
      <c r="B1088" s="1">
        <v>31960</v>
      </c>
      <c r="C1088">
        <f t="shared" si="49"/>
        <v>1088</v>
      </c>
      <c r="D1088" s="27">
        <v>20.629999160766602</v>
      </c>
      <c r="E1088" s="28">
        <v>20.680000305175781</v>
      </c>
      <c r="F1088" s="28">
        <v>20.569999694824219</v>
      </c>
      <c r="G1088" s="24">
        <v>20.610000610351563</v>
      </c>
      <c r="H1088" s="13">
        <v>20.25</v>
      </c>
      <c r="I1088" s="14">
        <v>20.360000610351563</v>
      </c>
      <c r="J1088" s="14">
        <v>20.25</v>
      </c>
      <c r="K1088" s="24">
        <v>20.270000457763672</v>
      </c>
      <c r="L1088">
        <f t="shared" si="51"/>
        <v>0</v>
      </c>
      <c r="M1088">
        <f>IF(AND(B1088&gt;Summary!$E$17,B1088&lt;Summary!$E$18),1,0)</f>
        <v>0</v>
      </c>
      <c r="N1088">
        <f>IF(M1088=1,oneday(G1087,G1088,K1088,L1088,Summary!$E$13/2,Data!N1087,Data!O1087,Summary!$E$15,Summary!$E$14,Summary!$E$16,1),0)</f>
        <v>0</v>
      </c>
      <c r="O1088" s="31">
        <f>IF(M1088=1,oneday(G1087,G1088,K1088,L1088,Summary!$E$13/2,Data!N1087,Data!O1087,Summary!$E$15,Summary!$E$14,Summary!$E$16,2),0)</f>
        <v>0</v>
      </c>
      <c r="P1088" s="31">
        <f t="shared" si="50"/>
        <v>0</v>
      </c>
      <c r="Q1088" s="31">
        <f>IF(M1088=1,oneday(G1087,G1088,K1088,L1088,Summary!$E$13/2,Data!N1087,Data!O1087,Summary!$E$15,Summary!$E$14,Summary!$E$16,3),0)</f>
        <v>0</v>
      </c>
    </row>
    <row r="1089" spans="1:17" x14ac:dyDescent="0.25">
      <c r="A1089" s="32">
        <f>VLOOKUP(B1089,'Expiration Dates'!$C$40:$J$272,8)</f>
        <v>31980</v>
      </c>
      <c r="B1089" s="1">
        <v>31964</v>
      </c>
      <c r="C1089">
        <f t="shared" si="49"/>
        <v>1089</v>
      </c>
      <c r="D1089" s="27">
        <v>20.799999237060547</v>
      </c>
      <c r="E1089" s="28">
        <v>20.940000534057617</v>
      </c>
      <c r="F1089" s="28">
        <v>20.760000228881836</v>
      </c>
      <c r="G1089" s="24">
        <v>20.930000305175781</v>
      </c>
      <c r="H1089" s="13">
        <v>20.5</v>
      </c>
      <c r="I1089" s="14">
        <v>20.520000457763672</v>
      </c>
      <c r="J1089" s="14">
        <v>20.420000076293945</v>
      </c>
      <c r="K1089" s="24">
        <v>20.5</v>
      </c>
      <c r="L1089">
        <f t="shared" si="51"/>
        <v>0</v>
      </c>
      <c r="M1089">
        <f>IF(AND(B1089&gt;Summary!$E$17,B1089&lt;Summary!$E$18),1,0)</f>
        <v>0</v>
      </c>
      <c r="N1089">
        <f>IF(M1089=1,oneday(G1088,G1089,K1089,L1089,Summary!$E$13/2,Data!N1088,Data!O1088,Summary!$E$15,Summary!$E$14,Summary!$E$16,1),0)</f>
        <v>0</v>
      </c>
      <c r="O1089" s="31">
        <f>IF(M1089=1,oneday(G1088,G1089,K1089,L1089,Summary!$E$13/2,Data!N1088,Data!O1088,Summary!$E$15,Summary!$E$14,Summary!$E$16,2),0)</f>
        <v>0</v>
      </c>
      <c r="P1089" s="31">
        <f t="shared" si="50"/>
        <v>0</v>
      </c>
      <c r="Q1089" s="31">
        <f>IF(M1089=1,oneday(G1088,G1089,K1089,L1089,Summary!$E$13/2,Data!N1088,Data!O1088,Summary!$E$15,Summary!$E$14,Summary!$E$16,3),0)</f>
        <v>0</v>
      </c>
    </row>
    <row r="1090" spans="1:17" x14ac:dyDescent="0.25">
      <c r="A1090" s="32">
        <f>VLOOKUP(B1090,'Expiration Dates'!$C$40:$J$272,8)</f>
        <v>31980</v>
      </c>
      <c r="B1090" s="1">
        <v>31965</v>
      </c>
      <c r="C1090">
        <f t="shared" si="49"/>
        <v>1090</v>
      </c>
      <c r="D1090" s="27">
        <v>21.049999237060547</v>
      </c>
      <c r="E1090" s="28">
        <v>21.049999237060547</v>
      </c>
      <c r="F1090" s="28">
        <v>20.739999771118164</v>
      </c>
      <c r="G1090" s="24">
        <v>20.739999771118164</v>
      </c>
      <c r="H1090" s="13">
        <v>20.549999237060547</v>
      </c>
      <c r="I1090" s="14">
        <v>20.549999237060547</v>
      </c>
      <c r="J1090" s="14">
        <v>20.360000610351563</v>
      </c>
      <c r="K1090" s="24">
        <v>20.379999160766602</v>
      </c>
      <c r="L1090">
        <f t="shared" si="51"/>
        <v>0</v>
      </c>
      <c r="M1090">
        <f>IF(AND(B1090&gt;Summary!$E$17,B1090&lt;Summary!$E$18),1,0)</f>
        <v>0</v>
      </c>
      <c r="N1090">
        <f>IF(M1090=1,oneday(G1089,G1090,K1090,L1090,Summary!$E$13/2,Data!N1089,Data!O1089,Summary!$E$15,Summary!$E$14,Summary!$E$16,1),0)</f>
        <v>0</v>
      </c>
      <c r="O1090" s="31">
        <f>IF(M1090=1,oneday(G1089,G1090,K1090,L1090,Summary!$E$13/2,Data!N1089,Data!O1089,Summary!$E$15,Summary!$E$14,Summary!$E$16,2),0)</f>
        <v>0</v>
      </c>
      <c r="P1090" s="31">
        <f t="shared" si="50"/>
        <v>0</v>
      </c>
      <c r="Q1090" s="31">
        <f>IF(M1090=1,oneday(G1089,G1090,K1090,L1090,Summary!$E$13/2,Data!N1089,Data!O1089,Summary!$E$15,Summary!$E$14,Summary!$E$16,3),0)</f>
        <v>0</v>
      </c>
    </row>
    <row r="1091" spans="1:17" x14ac:dyDescent="0.25">
      <c r="A1091" s="32">
        <f>VLOOKUP(B1091,'Expiration Dates'!$C$40:$J$272,8)</f>
        <v>31980</v>
      </c>
      <c r="B1091" s="1">
        <v>31966</v>
      </c>
      <c r="C1091">
        <f t="shared" si="49"/>
        <v>1091</v>
      </c>
      <c r="D1091" s="27">
        <v>20.780000686645508</v>
      </c>
      <c r="E1091" s="28">
        <v>20.899999618530273</v>
      </c>
      <c r="F1091" s="28">
        <v>20.729999542236328</v>
      </c>
      <c r="G1091" s="24">
        <v>20.879999160766602</v>
      </c>
      <c r="H1091" s="13">
        <v>20.379999160766602</v>
      </c>
      <c r="I1091" s="14">
        <v>20.5</v>
      </c>
      <c r="J1091" s="14">
        <v>20.350000381469727</v>
      </c>
      <c r="K1091" s="24">
        <v>20.489999771118164</v>
      </c>
      <c r="L1091">
        <f t="shared" si="51"/>
        <v>0</v>
      </c>
      <c r="M1091">
        <f>IF(AND(B1091&gt;Summary!$E$17,B1091&lt;Summary!$E$18),1,0)</f>
        <v>0</v>
      </c>
      <c r="N1091">
        <f>IF(M1091=1,oneday(G1090,G1091,K1091,L1091,Summary!$E$13/2,Data!N1090,Data!O1090,Summary!$E$15,Summary!$E$14,Summary!$E$16,1),0)</f>
        <v>0</v>
      </c>
      <c r="O1091" s="31">
        <f>IF(M1091=1,oneday(G1090,G1091,K1091,L1091,Summary!$E$13/2,Data!N1090,Data!O1090,Summary!$E$15,Summary!$E$14,Summary!$E$16,2),0)</f>
        <v>0</v>
      </c>
      <c r="P1091" s="31">
        <f t="shared" si="50"/>
        <v>0</v>
      </c>
      <c r="Q1091" s="31">
        <f>IF(M1091=1,oneday(G1090,G1091,K1091,L1091,Summary!$E$13/2,Data!N1090,Data!O1090,Summary!$E$15,Summary!$E$14,Summary!$E$16,3),0)</f>
        <v>0</v>
      </c>
    </row>
    <row r="1092" spans="1:17" x14ac:dyDescent="0.25">
      <c r="A1092" s="32">
        <f>VLOOKUP(B1092,'Expiration Dates'!$C$40:$J$272,8)</f>
        <v>31980</v>
      </c>
      <c r="B1092" s="1">
        <v>31967</v>
      </c>
      <c r="C1092">
        <f t="shared" si="49"/>
        <v>1092</v>
      </c>
      <c r="D1092" s="27">
        <v>21.030000686645508</v>
      </c>
      <c r="E1092" s="28">
        <v>21.25</v>
      </c>
      <c r="F1092" s="28">
        <v>20.989999771118164</v>
      </c>
      <c r="G1092" s="24">
        <v>21.229999542236328</v>
      </c>
      <c r="H1092" s="13">
        <v>20.639999389648438</v>
      </c>
      <c r="I1092" s="14">
        <v>20.739999771118164</v>
      </c>
      <c r="J1092" s="14">
        <v>20.559999465942383</v>
      </c>
      <c r="K1092" s="24">
        <v>20.719999313354492</v>
      </c>
      <c r="L1092">
        <f t="shared" si="51"/>
        <v>0</v>
      </c>
      <c r="M1092">
        <f>IF(AND(B1092&gt;Summary!$E$17,B1092&lt;Summary!$E$18),1,0)</f>
        <v>0</v>
      </c>
      <c r="N1092">
        <f>IF(M1092=1,oneday(G1091,G1092,K1092,L1092,Summary!$E$13/2,Data!N1091,Data!O1091,Summary!$E$15,Summary!$E$14,Summary!$E$16,1),0)</f>
        <v>0</v>
      </c>
      <c r="O1092" s="31">
        <f>IF(M1092=1,oneday(G1091,G1092,K1092,L1092,Summary!$E$13/2,Data!N1091,Data!O1091,Summary!$E$15,Summary!$E$14,Summary!$E$16,2),0)</f>
        <v>0</v>
      </c>
      <c r="P1092" s="31">
        <f t="shared" si="50"/>
        <v>0</v>
      </c>
      <c r="Q1092" s="31">
        <f>IF(M1092=1,oneday(G1091,G1092,K1092,L1092,Summary!$E$13/2,Data!N1091,Data!O1091,Summary!$E$15,Summary!$E$14,Summary!$E$16,3),0)</f>
        <v>0</v>
      </c>
    </row>
    <row r="1093" spans="1:17" x14ac:dyDescent="0.25">
      <c r="A1093" s="32">
        <f>VLOOKUP(B1093,'Expiration Dates'!$C$40:$J$272,8)</f>
        <v>31980</v>
      </c>
      <c r="B1093" s="1">
        <v>31968</v>
      </c>
      <c r="C1093">
        <f t="shared" si="49"/>
        <v>1093</v>
      </c>
      <c r="D1093" s="27">
        <v>21.25</v>
      </c>
      <c r="E1093" s="28">
        <v>21.370000839233398</v>
      </c>
      <c r="F1093" s="28">
        <v>21.159999847412109</v>
      </c>
      <c r="G1093" s="24">
        <v>21.329999923706055</v>
      </c>
      <c r="H1093" s="13">
        <v>20.700000762939453</v>
      </c>
      <c r="I1093" s="14">
        <v>20.840000152587891</v>
      </c>
      <c r="J1093" s="14">
        <v>20.649999618530273</v>
      </c>
      <c r="K1093" s="24">
        <v>20.819999694824219</v>
      </c>
      <c r="L1093">
        <f t="shared" si="51"/>
        <v>0</v>
      </c>
      <c r="M1093">
        <f>IF(AND(B1093&gt;Summary!$E$17,B1093&lt;Summary!$E$18),1,0)</f>
        <v>0</v>
      </c>
      <c r="N1093">
        <f>IF(M1093=1,oneday(G1092,G1093,K1093,L1093,Summary!$E$13/2,Data!N1092,Data!O1092,Summary!$E$15,Summary!$E$14,Summary!$E$16,1),0)</f>
        <v>0</v>
      </c>
      <c r="O1093" s="31">
        <f>IF(M1093=1,oneday(G1092,G1093,K1093,L1093,Summary!$E$13/2,Data!N1092,Data!O1092,Summary!$E$15,Summary!$E$14,Summary!$E$16,2),0)</f>
        <v>0</v>
      </c>
      <c r="P1093" s="31">
        <f t="shared" si="50"/>
        <v>0</v>
      </c>
      <c r="Q1093" s="31">
        <f>IF(M1093=1,oneday(G1092,G1093,K1093,L1093,Summary!$E$13/2,Data!N1092,Data!O1092,Summary!$E$15,Summary!$E$14,Summary!$E$16,3),0)</f>
        <v>0</v>
      </c>
    </row>
    <row r="1094" spans="1:17" x14ac:dyDescent="0.25">
      <c r="A1094" s="32">
        <f>VLOOKUP(B1094,'Expiration Dates'!$C$40:$J$272,8)</f>
        <v>31980</v>
      </c>
      <c r="B1094" s="1">
        <v>31971</v>
      </c>
      <c r="C1094">
        <f t="shared" si="49"/>
        <v>1094</v>
      </c>
      <c r="D1094" s="27">
        <v>21.399999618530273</v>
      </c>
      <c r="E1094" s="28">
        <v>21.540000915527344</v>
      </c>
      <c r="F1094" s="28">
        <v>21.360000610351563</v>
      </c>
      <c r="G1094" s="24">
        <v>21.399999618530273</v>
      </c>
      <c r="H1094" s="13">
        <v>20.889999389648438</v>
      </c>
      <c r="I1094" s="14">
        <v>20.940000534057617</v>
      </c>
      <c r="J1094" s="14">
        <v>20.790000915527344</v>
      </c>
      <c r="K1094" s="24">
        <v>20.809999465942383</v>
      </c>
      <c r="L1094">
        <f t="shared" si="51"/>
        <v>0</v>
      </c>
      <c r="M1094">
        <f>IF(AND(B1094&gt;Summary!$E$17,B1094&lt;Summary!$E$18),1,0)</f>
        <v>0</v>
      </c>
      <c r="N1094">
        <f>IF(M1094=1,oneday(G1093,G1094,K1094,L1094,Summary!$E$13/2,Data!N1093,Data!O1093,Summary!$E$15,Summary!$E$14,Summary!$E$16,1),0)</f>
        <v>0</v>
      </c>
      <c r="O1094" s="31">
        <f>IF(M1094=1,oneday(G1093,G1094,K1094,L1094,Summary!$E$13/2,Data!N1093,Data!O1093,Summary!$E$15,Summary!$E$14,Summary!$E$16,2),0)</f>
        <v>0</v>
      </c>
      <c r="P1094" s="31">
        <f t="shared" si="50"/>
        <v>0</v>
      </c>
      <c r="Q1094" s="31">
        <f>IF(M1094=1,oneday(G1093,G1094,K1094,L1094,Summary!$E$13/2,Data!N1093,Data!O1093,Summary!$E$15,Summary!$E$14,Summary!$E$16,3),0)</f>
        <v>0</v>
      </c>
    </row>
    <row r="1095" spans="1:17" x14ac:dyDescent="0.25">
      <c r="A1095" s="32">
        <f>VLOOKUP(B1095,'Expiration Dates'!$C$40:$J$272,8)</f>
        <v>31980</v>
      </c>
      <c r="B1095" s="1">
        <v>31972</v>
      </c>
      <c r="C1095">
        <f t="shared" si="49"/>
        <v>1095</v>
      </c>
      <c r="D1095" s="27">
        <v>21.299999237060547</v>
      </c>
      <c r="E1095" s="28">
        <v>21.600000381469727</v>
      </c>
      <c r="F1095" s="28">
        <v>21.270000457763672</v>
      </c>
      <c r="G1095" s="24">
        <v>21.579999923706055</v>
      </c>
      <c r="H1095" s="13">
        <v>20.729999542236328</v>
      </c>
      <c r="I1095" s="14">
        <v>21.020000457763672</v>
      </c>
      <c r="J1095" s="14">
        <v>20.700000762939453</v>
      </c>
      <c r="K1095" s="24">
        <v>21</v>
      </c>
      <c r="L1095">
        <f t="shared" si="51"/>
        <v>0</v>
      </c>
      <c r="M1095">
        <f>IF(AND(B1095&gt;Summary!$E$17,B1095&lt;Summary!$E$18),1,0)</f>
        <v>0</v>
      </c>
      <c r="N1095">
        <f>IF(M1095=1,oneday(G1094,G1095,K1095,L1095,Summary!$E$13/2,Data!N1094,Data!O1094,Summary!$E$15,Summary!$E$14,Summary!$E$16,1),0)</f>
        <v>0</v>
      </c>
      <c r="O1095" s="31">
        <f>IF(M1095=1,oneday(G1094,G1095,K1095,L1095,Summary!$E$13/2,Data!N1094,Data!O1094,Summary!$E$15,Summary!$E$14,Summary!$E$16,2),0)</f>
        <v>0</v>
      </c>
      <c r="P1095" s="31">
        <f t="shared" si="50"/>
        <v>0</v>
      </c>
      <c r="Q1095" s="31">
        <f>IF(M1095=1,oneday(G1094,G1095,K1095,L1095,Summary!$E$13/2,Data!N1094,Data!O1094,Summary!$E$15,Summary!$E$14,Summary!$E$16,3),0)</f>
        <v>0</v>
      </c>
    </row>
    <row r="1096" spans="1:17" x14ac:dyDescent="0.25">
      <c r="A1096" s="32">
        <f>VLOOKUP(B1096,'Expiration Dates'!$C$40:$J$272,8)</f>
        <v>31980</v>
      </c>
      <c r="B1096" s="1">
        <v>31973</v>
      </c>
      <c r="C1096">
        <f t="shared" si="49"/>
        <v>1096</v>
      </c>
      <c r="D1096" s="27">
        <v>21.829999923706055</v>
      </c>
      <c r="E1096" s="28">
        <v>22.440000534057617</v>
      </c>
      <c r="F1096" s="28">
        <v>21.799999237060547</v>
      </c>
      <c r="G1096" s="24">
        <v>22.149999618530273</v>
      </c>
      <c r="H1096" s="13">
        <v>21.209999084472656</v>
      </c>
      <c r="I1096" s="14">
        <v>21.649999618530273</v>
      </c>
      <c r="J1096" s="14">
        <v>21.209999084472656</v>
      </c>
      <c r="K1096" s="24">
        <v>21.350000381469727</v>
      </c>
      <c r="L1096">
        <f t="shared" si="51"/>
        <v>0</v>
      </c>
      <c r="M1096">
        <f>IF(AND(B1096&gt;Summary!$E$17,B1096&lt;Summary!$E$18),1,0)</f>
        <v>0</v>
      </c>
      <c r="N1096">
        <f>IF(M1096=1,oneday(G1095,G1096,K1096,L1096,Summary!$E$13/2,Data!N1095,Data!O1095,Summary!$E$15,Summary!$E$14,Summary!$E$16,1),0)</f>
        <v>0</v>
      </c>
      <c r="O1096" s="31">
        <f>IF(M1096=1,oneday(G1095,G1096,K1096,L1096,Summary!$E$13/2,Data!N1095,Data!O1095,Summary!$E$15,Summary!$E$14,Summary!$E$16,2),0)</f>
        <v>0</v>
      </c>
      <c r="P1096" s="31">
        <f t="shared" si="50"/>
        <v>0</v>
      </c>
      <c r="Q1096" s="31">
        <f>IF(M1096=1,oneday(G1095,G1096,K1096,L1096,Summary!$E$13/2,Data!N1095,Data!O1095,Summary!$E$15,Summary!$E$14,Summary!$E$16,3),0)</f>
        <v>0</v>
      </c>
    </row>
    <row r="1097" spans="1:17" x14ac:dyDescent="0.25">
      <c r="A1097" s="32">
        <f>VLOOKUP(B1097,'Expiration Dates'!$C$40:$J$272,8)</f>
        <v>31980</v>
      </c>
      <c r="B1097" s="1">
        <v>31974</v>
      </c>
      <c r="C1097">
        <f t="shared" si="49"/>
        <v>1097</v>
      </c>
      <c r="D1097" s="27">
        <v>22.549999237060547</v>
      </c>
      <c r="E1097" s="28">
        <v>22.760000228881836</v>
      </c>
      <c r="F1097" s="28">
        <v>22</v>
      </c>
      <c r="G1097" s="24">
        <v>22.340000152587891</v>
      </c>
      <c r="H1097" s="13">
        <v>21.75</v>
      </c>
      <c r="I1097" s="14">
        <v>21.870000839233398</v>
      </c>
      <c r="J1097" s="14">
        <v>21.450000762939453</v>
      </c>
      <c r="K1097" s="24">
        <v>21.610000610351563</v>
      </c>
      <c r="L1097">
        <f t="shared" si="51"/>
        <v>0</v>
      </c>
      <c r="M1097">
        <f>IF(AND(B1097&gt;Summary!$E$17,B1097&lt;Summary!$E$18),1,0)</f>
        <v>0</v>
      </c>
      <c r="N1097">
        <f>IF(M1097=1,oneday(G1096,G1097,K1097,L1097,Summary!$E$13/2,Data!N1096,Data!O1096,Summary!$E$15,Summary!$E$14,Summary!$E$16,1),0)</f>
        <v>0</v>
      </c>
      <c r="O1097" s="31">
        <f>IF(M1097=1,oneday(G1096,G1097,K1097,L1097,Summary!$E$13/2,Data!N1096,Data!O1096,Summary!$E$15,Summary!$E$14,Summary!$E$16,2),0)</f>
        <v>0</v>
      </c>
      <c r="P1097" s="31">
        <f t="shared" si="50"/>
        <v>0</v>
      </c>
      <c r="Q1097" s="31">
        <f>IF(M1097=1,oneday(G1096,G1097,K1097,L1097,Summary!$E$13/2,Data!N1096,Data!O1096,Summary!$E$15,Summary!$E$14,Summary!$E$16,3),0)</f>
        <v>0</v>
      </c>
    </row>
    <row r="1098" spans="1:17" x14ac:dyDescent="0.25">
      <c r="A1098" s="32">
        <f>VLOOKUP(B1098,'Expiration Dates'!$C$40:$J$272,8)</f>
        <v>31980</v>
      </c>
      <c r="B1098" s="1">
        <v>31975</v>
      </c>
      <c r="C1098">
        <f t="shared" si="49"/>
        <v>1098</v>
      </c>
      <c r="D1098" s="27">
        <v>22.489999771118164</v>
      </c>
      <c r="E1098" s="28">
        <v>22.489999771118164</v>
      </c>
      <c r="F1098" s="28">
        <v>22.299999237060547</v>
      </c>
      <c r="G1098" s="24">
        <v>22.389999389648438</v>
      </c>
      <c r="H1098" s="13">
        <v>21.649999618530273</v>
      </c>
      <c r="I1098" s="14">
        <v>21.870000839233398</v>
      </c>
      <c r="J1098" s="14">
        <v>21.579999923706055</v>
      </c>
      <c r="K1098" s="24">
        <v>21.799999237060547</v>
      </c>
      <c r="L1098">
        <f t="shared" si="51"/>
        <v>0</v>
      </c>
      <c r="M1098">
        <f>IF(AND(B1098&gt;Summary!$E$17,B1098&lt;Summary!$E$18),1,0)</f>
        <v>0</v>
      </c>
      <c r="N1098">
        <f>IF(M1098=1,oneday(G1097,G1098,K1098,L1098,Summary!$E$13/2,Data!N1097,Data!O1097,Summary!$E$15,Summary!$E$14,Summary!$E$16,1),0)</f>
        <v>0</v>
      </c>
      <c r="O1098" s="31">
        <f>IF(M1098=1,oneday(G1097,G1098,K1098,L1098,Summary!$E$13/2,Data!N1097,Data!O1097,Summary!$E$15,Summary!$E$14,Summary!$E$16,2),0)</f>
        <v>0</v>
      </c>
      <c r="P1098" s="31">
        <f t="shared" si="50"/>
        <v>0</v>
      </c>
      <c r="Q1098" s="31">
        <f>IF(M1098=1,oneday(G1097,G1098,K1098,L1098,Summary!$E$13/2,Data!N1097,Data!O1097,Summary!$E$15,Summary!$E$14,Summary!$E$16,3),0)</f>
        <v>0</v>
      </c>
    </row>
    <row r="1099" spans="1:17" x14ac:dyDescent="0.25">
      <c r="A1099" s="32">
        <f>VLOOKUP(B1099,'Expiration Dates'!$C$40:$J$272,8)</f>
        <v>31980</v>
      </c>
      <c r="B1099" s="1">
        <v>31978</v>
      </c>
      <c r="C1099">
        <f t="shared" si="49"/>
        <v>1099</v>
      </c>
      <c r="D1099" s="27">
        <v>22.25</v>
      </c>
      <c r="E1099" s="28">
        <v>22.340000152587891</v>
      </c>
      <c r="F1099" s="28">
        <v>22</v>
      </c>
      <c r="G1099" s="24">
        <v>22.200000762939453</v>
      </c>
      <c r="H1099" s="13">
        <v>21.700000762939453</v>
      </c>
      <c r="I1099" s="14">
        <v>21.909999847412109</v>
      </c>
      <c r="J1099" s="14">
        <v>21.590000152587891</v>
      </c>
      <c r="K1099" s="24">
        <v>21.879999160766602</v>
      </c>
      <c r="L1099">
        <f t="shared" si="51"/>
        <v>0</v>
      </c>
      <c r="M1099">
        <f>IF(AND(B1099&gt;Summary!$E$17,B1099&lt;Summary!$E$18),1,0)</f>
        <v>0</v>
      </c>
      <c r="N1099">
        <f>IF(M1099=1,oneday(G1098,G1099,K1099,L1099,Summary!$E$13/2,Data!N1098,Data!O1098,Summary!$E$15,Summary!$E$14,Summary!$E$16,1),0)</f>
        <v>0</v>
      </c>
      <c r="O1099" s="31">
        <f>IF(M1099=1,oneday(G1098,G1099,K1099,L1099,Summary!$E$13/2,Data!N1098,Data!O1098,Summary!$E$15,Summary!$E$14,Summary!$E$16,2),0)</f>
        <v>0</v>
      </c>
      <c r="P1099" s="31">
        <f t="shared" si="50"/>
        <v>0</v>
      </c>
      <c r="Q1099" s="31">
        <f>IF(M1099=1,oneday(G1098,G1099,K1099,L1099,Summary!$E$13/2,Data!N1098,Data!O1098,Summary!$E$15,Summary!$E$14,Summary!$E$16,3),0)</f>
        <v>0</v>
      </c>
    </row>
    <row r="1100" spans="1:17" x14ac:dyDescent="0.25">
      <c r="A1100" s="32">
        <f>VLOOKUP(B1100,'Expiration Dates'!$C$40:$J$272,8)</f>
        <v>31980</v>
      </c>
      <c r="B1100" s="1">
        <v>31979</v>
      </c>
      <c r="C1100">
        <f t="shared" si="49"/>
        <v>1100</v>
      </c>
      <c r="D1100" s="27">
        <v>22.030000686645508</v>
      </c>
      <c r="E1100" s="28">
        <v>22.100000381469727</v>
      </c>
      <c r="F1100" s="28">
        <v>21.549999237060547</v>
      </c>
      <c r="G1100" s="24">
        <v>21.700000762939453</v>
      </c>
      <c r="H1100" s="13">
        <v>21.729999542236328</v>
      </c>
      <c r="I1100" s="14">
        <v>21.760000228881836</v>
      </c>
      <c r="J1100" s="14">
        <v>21.25</v>
      </c>
      <c r="K1100" s="24">
        <v>21.469999313354492</v>
      </c>
      <c r="L1100">
        <f t="shared" si="51"/>
        <v>0</v>
      </c>
      <c r="M1100">
        <f>IF(AND(B1100&gt;Summary!$E$17,B1100&lt;Summary!$E$18),1,0)</f>
        <v>0</v>
      </c>
      <c r="N1100">
        <f>IF(M1100=1,oneday(G1099,G1100,K1100,L1100,Summary!$E$13/2,Data!N1099,Data!O1099,Summary!$E$15,Summary!$E$14,Summary!$E$16,1),0)</f>
        <v>0</v>
      </c>
      <c r="O1100" s="31">
        <f>IF(M1100=1,oneday(G1099,G1100,K1100,L1100,Summary!$E$13/2,Data!N1099,Data!O1099,Summary!$E$15,Summary!$E$14,Summary!$E$16,2),0)</f>
        <v>0</v>
      </c>
      <c r="P1100" s="31">
        <f t="shared" si="50"/>
        <v>0</v>
      </c>
      <c r="Q1100" s="31">
        <f>IF(M1100=1,oneday(G1099,G1100,K1100,L1100,Summary!$E$13/2,Data!N1099,Data!O1099,Summary!$E$15,Summary!$E$14,Summary!$E$16,3),0)</f>
        <v>0</v>
      </c>
    </row>
    <row r="1101" spans="1:17" x14ac:dyDescent="0.25">
      <c r="A1101" s="32">
        <f>VLOOKUP(B1101,'Expiration Dates'!$C$40:$J$272,8)</f>
        <v>31980</v>
      </c>
      <c r="B1101" s="1">
        <v>31980</v>
      </c>
      <c r="C1101">
        <f t="shared" si="49"/>
        <v>1101</v>
      </c>
      <c r="D1101" s="27">
        <v>21.299999237060547</v>
      </c>
      <c r="E1101" s="28">
        <v>21.569999694824219</v>
      </c>
      <c r="F1101" s="28">
        <v>21.079999923706055</v>
      </c>
      <c r="G1101" s="24">
        <v>21.549999237060547</v>
      </c>
      <c r="H1101" s="13">
        <v>20.989999771118164</v>
      </c>
      <c r="I1101" s="14">
        <v>21.290000915527344</v>
      </c>
      <c r="J1101" s="14">
        <v>20.840000152587891</v>
      </c>
      <c r="K1101" s="24">
        <v>21.25</v>
      </c>
      <c r="L1101">
        <f t="shared" si="51"/>
        <v>1</v>
      </c>
      <c r="M1101">
        <f>IF(AND(B1101&gt;Summary!$E$17,B1101&lt;Summary!$E$18),1,0)</f>
        <v>0</v>
      </c>
      <c r="N1101">
        <f>IF(M1101=1,oneday(G1100,G1101,K1101,L1101,Summary!$E$13/2,Data!N1100,Data!O1100,Summary!$E$15,Summary!$E$14,Summary!$E$16,1),0)</f>
        <v>0</v>
      </c>
      <c r="O1101" s="31">
        <f>IF(M1101=1,oneday(G1100,G1101,K1101,L1101,Summary!$E$13/2,Data!N1100,Data!O1100,Summary!$E$15,Summary!$E$14,Summary!$E$16,2),0)</f>
        <v>0</v>
      </c>
      <c r="P1101" s="31">
        <f t="shared" si="50"/>
        <v>0</v>
      </c>
      <c r="Q1101" s="31">
        <f>IF(M1101=1,oneday(G1100,G1101,K1101,L1101,Summary!$E$13/2,Data!N1100,Data!O1100,Summary!$E$15,Summary!$E$14,Summary!$E$16,3),0)</f>
        <v>0</v>
      </c>
    </row>
    <row r="1102" spans="1:17" x14ac:dyDescent="0.25">
      <c r="A1102" s="32">
        <f>VLOOKUP(B1102,'Expiration Dates'!$C$40:$J$272,8)</f>
        <v>31980</v>
      </c>
      <c r="B1102" s="1">
        <v>31981</v>
      </c>
      <c r="C1102">
        <f t="shared" si="49"/>
        <v>1102</v>
      </c>
      <c r="D1102" s="27">
        <v>21.479999542236328</v>
      </c>
      <c r="E1102" s="28">
        <v>21.530000686645508</v>
      </c>
      <c r="F1102" s="28">
        <v>21.149999618530273</v>
      </c>
      <c r="G1102" s="24">
        <v>21.229999542236328</v>
      </c>
      <c r="H1102" s="13">
        <v>21.200000762939453</v>
      </c>
      <c r="I1102" s="14">
        <v>21.219999313354492</v>
      </c>
      <c r="J1102" s="14">
        <v>20.899999618530273</v>
      </c>
      <c r="K1102" s="24">
        <v>20.950000762939453</v>
      </c>
      <c r="L1102">
        <f t="shared" si="51"/>
        <v>0</v>
      </c>
      <c r="M1102">
        <f>IF(AND(B1102&gt;Summary!$E$17,B1102&lt;Summary!$E$18),1,0)</f>
        <v>0</v>
      </c>
      <c r="N1102">
        <f>IF(M1102=1,oneday(G1101,G1102,K1102,L1102,Summary!$E$13/2,Data!N1101,Data!O1101,Summary!$E$15,Summary!$E$14,Summary!$E$16,1),0)</f>
        <v>0</v>
      </c>
      <c r="O1102" s="31">
        <f>IF(M1102=1,oneday(G1101,G1102,K1102,L1102,Summary!$E$13/2,Data!N1101,Data!O1101,Summary!$E$15,Summary!$E$14,Summary!$E$16,2),0)</f>
        <v>0</v>
      </c>
      <c r="P1102" s="31">
        <f t="shared" si="50"/>
        <v>0</v>
      </c>
      <c r="Q1102" s="31">
        <f>IF(M1102=1,oneday(G1101,G1102,K1102,L1102,Summary!$E$13/2,Data!N1101,Data!O1101,Summary!$E$15,Summary!$E$14,Summary!$E$16,3),0)</f>
        <v>0</v>
      </c>
    </row>
    <row r="1103" spans="1:17" x14ac:dyDescent="0.25">
      <c r="A1103" s="32">
        <f>VLOOKUP(B1103,'Expiration Dates'!$C$40:$J$272,8)</f>
        <v>31980</v>
      </c>
      <c r="B1103" s="1">
        <v>31982</v>
      </c>
      <c r="C1103">
        <f t="shared" ref="C1103:C1166" si="52">ROW(B1103)</f>
        <v>1103</v>
      </c>
      <c r="D1103" s="27">
        <v>20.979999542236328</v>
      </c>
      <c r="E1103" s="28">
        <v>20.979999542236328</v>
      </c>
      <c r="F1103" s="28">
        <v>20.540000915527344</v>
      </c>
      <c r="G1103" s="24">
        <v>20.569999694824219</v>
      </c>
      <c r="H1103" s="13">
        <v>20.649999618530273</v>
      </c>
      <c r="I1103" s="14">
        <v>20.680000305175781</v>
      </c>
      <c r="J1103" s="14">
        <v>20.299999237060547</v>
      </c>
      <c r="K1103" s="24">
        <v>20.319999694824219</v>
      </c>
      <c r="L1103">
        <f t="shared" si="51"/>
        <v>0</v>
      </c>
      <c r="M1103">
        <f>IF(AND(B1103&gt;Summary!$E$17,B1103&lt;Summary!$E$18),1,0)</f>
        <v>0</v>
      </c>
      <c r="N1103">
        <f>IF(M1103=1,oneday(G1102,G1103,K1103,L1103,Summary!$E$13/2,Data!N1102,Data!O1102,Summary!$E$15,Summary!$E$14,Summary!$E$16,1),0)</f>
        <v>0</v>
      </c>
      <c r="O1103" s="31">
        <f>IF(M1103=1,oneday(G1102,G1103,K1103,L1103,Summary!$E$13/2,Data!N1102,Data!O1102,Summary!$E$15,Summary!$E$14,Summary!$E$16,2),0)</f>
        <v>0</v>
      </c>
      <c r="P1103" s="31">
        <f t="shared" si="50"/>
        <v>0</v>
      </c>
      <c r="Q1103" s="31">
        <f>IF(M1103=1,oneday(G1102,G1103,K1103,L1103,Summary!$E$13/2,Data!N1102,Data!O1102,Summary!$E$15,Summary!$E$14,Summary!$E$16,3),0)</f>
        <v>0</v>
      </c>
    </row>
    <row r="1104" spans="1:17" x14ac:dyDescent="0.25">
      <c r="A1104" s="32">
        <f>VLOOKUP(B1104,'Expiration Dates'!$C$40:$J$272,8)</f>
        <v>31980</v>
      </c>
      <c r="B1104" s="1">
        <v>31985</v>
      </c>
      <c r="C1104">
        <f t="shared" si="52"/>
        <v>1104</v>
      </c>
      <c r="D1104" s="27">
        <v>20.5</v>
      </c>
      <c r="E1104" s="28">
        <v>20.649999618530273</v>
      </c>
      <c r="F1104" s="28">
        <v>20.450000762939453</v>
      </c>
      <c r="G1104" s="24">
        <v>20.489999771118164</v>
      </c>
      <c r="H1104" s="13">
        <v>20.219999313354492</v>
      </c>
      <c r="I1104" s="14">
        <v>20.420000076293945</v>
      </c>
      <c r="J1104" s="14">
        <v>20.129999160766602</v>
      </c>
      <c r="K1104" s="24">
        <v>20.190000534057617</v>
      </c>
      <c r="L1104">
        <f t="shared" si="51"/>
        <v>0</v>
      </c>
      <c r="M1104">
        <f>IF(AND(B1104&gt;Summary!$E$17,B1104&lt;Summary!$E$18),1,0)</f>
        <v>0</v>
      </c>
      <c r="N1104">
        <f>IF(M1104=1,oneday(G1103,G1104,K1104,L1104,Summary!$E$13/2,Data!N1103,Data!O1103,Summary!$E$15,Summary!$E$14,Summary!$E$16,1),0)</f>
        <v>0</v>
      </c>
      <c r="O1104" s="31">
        <f>IF(M1104=1,oneday(G1103,G1104,K1104,L1104,Summary!$E$13/2,Data!N1103,Data!O1103,Summary!$E$15,Summary!$E$14,Summary!$E$16,2),0)</f>
        <v>0</v>
      </c>
      <c r="P1104" s="31">
        <f t="shared" ref="P1104:P1167" si="53">IF(M1104=1,O1104-O1103,0)</f>
        <v>0</v>
      </c>
      <c r="Q1104" s="31">
        <f>IF(M1104=1,oneday(G1103,G1104,K1104,L1104,Summary!$E$13/2,Data!N1103,Data!O1103,Summary!$E$15,Summary!$E$14,Summary!$E$16,3),0)</f>
        <v>0</v>
      </c>
    </row>
    <row r="1105" spans="1:17" x14ac:dyDescent="0.25">
      <c r="A1105" s="32">
        <f>VLOOKUP(B1105,'Expiration Dates'!$C$40:$J$272,8)</f>
        <v>31980</v>
      </c>
      <c r="B1105" s="1">
        <v>31986</v>
      </c>
      <c r="C1105">
        <f t="shared" si="52"/>
        <v>1105</v>
      </c>
      <c r="D1105" s="27">
        <v>20.719999313354492</v>
      </c>
      <c r="E1105" s="28">
        <v>21.649999618530273</v>
      </c>
      <c r="F1105" s="28">
        <v>20.700000762939453</v>
      </c>
      <c r="G1105" s="24">
        <v>21.319999694824219</v>
      </c>
      <c r="H1105" s="13">
        <v>20.379999160766602</v>
      </c>
      <c r="I1105" s="14">
        <v>21.190000534057617</v>
      </c>
      <c r="J1105" s="14">
        <v>20.379999160766602</v>
      </c>
      <c r="K1105" s="24">
        <v>21.010000228881836</v>
      </c>
      <c r="L1105">
        <f t="shared" si="51"/>
        <v>0</v>
      </c>
      <c r="M1105">
        <f>IF(AND(B1105&gt;Summary!$E$17,B1105&lt;Summary!$E$18),1,0)</f>
        <v>0</v>
      </c>
      <c r="N1105">
        <f>IF(M1105=1,oneday(G1104,G1105,K1105,L1105,Summary!$E$13/2,Data!N1104,Data!O1104,Summary!$E$15,Summary!$E$14,Summary!$E$16,1),0)</f>
        <v>0</v>
      </c>
      <c r="O1105" s="31">
        <f>IF(M1105=1,oneday(G1104,G1105,K1105,L1105,Summary!$E$13/2,Data!N1104,Data!O1104,Summary!$E$15,Summary!$E$14,Summary!$E$16,2),0)</f>
        <v>0</v>
      </c>
      <c r="P1105" s="31">
        <f t="shared" si="53"/>
        <v>0</v>
      </c>
      <c r="Q1105" s="31">
        <f>IF(M1105=1,oneday(G1104,G1105,K1105,L1105,Summary!$E$13/2,Data!N1104,Data!O1104,Summary!$E$15,Summary!$E$14,Summary!$E$16,3),0)</f>
        <v>0</v>
      </c>
    </row>
    <row r="1106" spans="1:17" x14ac:dyDescent="0.25">
      <c r="A1106" s="32">
        <f>VLOOKUP(B1106,'Expiration Dates'!$C$40:$J$272,8)</f>
        <v>31980</v>
      </c>
      <c r="B1106" s="1">
        <v>31987</v>
      </c>
      <c r="C1106">
        <f t="shared" si="52"/>
        <v>1106</v>
      </c>
      <c r="D1106" s="27">
        <v>21.299999237060547</v>
      </c>
      <c r="E1106" s="28">
        <v>21.540000915527344</v>
      </c>
      <c r="F1106" s="28">
        <v>21.25</v>
      </c>
      <c r="G1106" s="24">
        <v>21.440000534057617</v>
      </c>
      <c r="H1106" s="13">
        <v>20.899999618530273</v>
      </c>
      <c r="I1106" s="14">
        <v>21.149999618530273</v>
      </c>
      <c r="J1106" s="14">
        <v>20.899999618530273</v>
      </c>
      <c r="K1106" s="24">
        <v>21.069999694824219</v>
      </c>
      <c r="L1106">
        <f t="shared" si="51"/>
        <v>0</v>
      </c>
      <c r="M1106">
        <f>IF(AND(B1106&gt;Summary!$E$17,B1106&lt;Summary!$E$18),1,0)</f>
        <v>0</v>
      </c>
      <c r="N1106">
        <f>IF(M1106=1,oneday(G1105,G1106,K1106,L1106,Summary!$E$13/2,Data!N1105,Data!O1105,Summary!$E$15,Summary!$E$14,Summary!$E$16,1),0)</f>
        <v>0</v>
      </c>
      <c r="O1106" s="31">
        <f>IF(M1106=1,oneday(G1105,G1106,K1106,L1106,Summary!$E$13/2,Data!N1105,Data!O1105,Summary!$E$15,Summary!$E$14,Summary!$E$16,2),0)</f>
        <v>0</v>
      </c>
      <c r="P1106" s="31">
        <f t="shared" si="53"/>
        <v>0</v>
      </c>
      <c r="Q1106" s="31">
        <f>IF(M1106=1,oneday(G1105,G1106,K1106,L1106,Summary!$E$13/2,Data!N1105,Data!O1105,Summary!$E$15,Summary!$E$14,Summary!$E$16,3),0)</f>
        <v>0</v>
      </c>
    </row>
    <row r="1107" spans="1:17" x14ac:dyDescent="0.25">
      <c r="A1107" s="32">
        <f>VLOOKUP(B1107,'Expiration Dates'!$C$40:$J$272,8)</f>
        <v>31980</v>
      </c>
      <c r="B1107" s="1">
        <v>31988</v>
      </c>
      <c r="C1107">
        <f t="shared" si="52"/>
        <v>1107</v>
      </c>
      <c r="D1107" s="27">
        <v>21.680000305175781</v>
      </c>
      <c r="E1107" s="28">
        <v>21.75</v>
      </c>
      <c r="F1107" s="28">
        <v>21.25</v>
      </c>
      <c r="G1107" s="24">
        <v>21.360000610351563</v>
      </c>
      <c r="H1107" s="13">
        <v>21.25</v>
      </c>
      <c r="I1107" s="14">
        <v>21.319999694824219</v>
      </c>
      <c r="J1107" s="14">
        <v>20.899999618530273</v>
      </c>
      <c r="K1107" s="24">
        <v>21.049999237060547</v>
      </c>
      <c r="L1107">
        <f t="shared" si="51"/>
        <v>0</v>
      </c>
      <c r="M1107">
        <f>IF(AND(B1107&gt;Summary!$E$17,B1107&lt;Summary!$E$18),1,0)</f>
        <v>0</v>
      </c>
      <c r="N1107">
        <f>IF(M1107=1,oneday(G1106,G1107,K1107,L1107,Summary!$E$13/2,Data!N1106,Data!O1106,Summary!$E$15,Summary!$E$14,Summary!$E$16,1),0)</f>
        <v>0</v>
      </c>
      <c r="O1107" s="31">
        <f>IF(M1107=1,oneday(G1106,G1107,K1107,L1107,Summary!$E$13/2,Data!N1106,Data!O1106,Summary!$E$15,Summary!$E$14,Summary!$E$16,2),0)</f>
        <v>0</v>
      </c>
      <c r="P1107" s="31">
        <f t="shared" si="53"/>
        <v>0</v>
      </c>
      <c r="Q1107" s="31">
        <f>IF(M1107=1,oneday(G1106,G1107,K1107,L1107,Summary!$E$13/2,Data!N1106,Data!O1106,Summary!$E$15,Summary!$E$14,Summary!$E$16,3),0)</f>
        <v>0</v>
      </c>
    </row>
    <row r="1108" spans="1:17" x14ac:dyDescent="0.25">
      <c r="A1108" s="32">
        <f>VLOOKUP(B1108,'Expiration Dates'!$C$40:$J$272,8)</f>
        <v>31980</v>
      </c>
      <c r="B1108" s="1">
        <v>31989</v>
      </c>
      <c r="C1108">
        <f t="shared" si="52"/>
        <v>1108</v>
      </c>
      <c r="D1108" s="27">
        <v>21.409999847412109</v>
      </c>
      <c r="E1108" s="28">
        <v>21.450000762939453</v>
      </c>
      <c r="F1108" s="28">
        <v>21.170000076293945</v>
      </c>
      <c r="G1108" s="24">
        <v>21.370000839233398</v>
      </c>
      <c r="H1108" s="13">
        <v>21.049999237060547</v>
      </c>
      <c r="I1108" s="14">
        <v>21.110000610351563</v>
      </c>
      <c r="J1108" s="14">
        <v>20.860000610351563</v>
      </c>
      <c r="K1108" s="24">
        <v>21.030000686645508</v>
      </c>
      <c r="L1108">
        <f t="shared" si="51"/>
        <v>0</v>
      </c>
      <c r="M1108">
        <f>IF(AND(B1108&gt;Summary!$E$17,B1108&lt;Summary!$E$18),1,0)</f>
        <v>0</v>
      </c>
      <c r="N1108">
        <f>IF(M1108=1,oneday(G1107,G1108,K1108,L1108,Summary!$E$13/2,Data!N1107,Data!O1107,Summary!$E$15,Summary!$E$14,Summary!$E$16,1),0)</f>
        <v>0</v>
      </c>
      <c r="O1108" s="31">
        <f>IF(M1108=1,oneday(G1107,G1108,K1108,L1108,Summary!$E$13/2,Data!N1107,Data!O1107,Summary!$E$15,Summary!$E$14,Summary!$E$16,2),0)</f>
        <v>0</v>
      </c>
      <c r="P1108" s="31">
        <f t="shared" si="53"/>
        <v>0</v>
      </c>
      <c r="Q1108" s="31">
        <f>IF(M1108=1,oneday(G1107,G1108,K1108,L1108,Summary!$E$13/2,Data!N1107,Data!O1107,Summary!$E$15,Summary!$E$14,Summary!$E$16,3),0)</f>
        <v>0</v>
      </c>
    </row>
    <row r="1109" spans="1:17" x14ac:dyDescent="0.25">
      <c r="A1109" s="32">
        <f>VLOOKUP(B1109,'Expiration Dates'!$C$40:$J$272,8)</f>
        <v>32008</v>
      </c>
      <c r="B1109" s="1">
        <v>31992</v>
      </c>
      <c r="C1109">
        <f t="shared" si="52"/>
        <v>1109</v>
      </c>
      <c r="D1109" s="27">
        <v>22.5</v>
      </c>
      <c r="E1109" s="28">
        <v>22.670000076293945</v>
      </c>
      <c r="F1109" s="28">
        <v>22.020000457763672</v>
      </c>
      <c r="G1109" s="24">
        <v>22.159999847412109</v>
      </c>
      <c r="H1109" s="13">
        <v>22.030000686645508</v>
      </c>
      <c r="I1109" s="14">
        <v>22.030000686645508</v>
      </c>
      <c r="J1109" s="14">
        <v>21.559999465942383</v>
      </c>
      <c r="K1109" s="24">
        <v>21.770000457763672</v>
      </c>
      <c r="L1109">
        <f t="shared" si="51"/>
        <v>0</v>
      </c>
      <c r="M1109">
        <f>IF(AND(B1109&gt;Summary!$E$17,B1109&lt;Summary!$E$18),1,0)</f>
        <v>0</v>
      </c>
      <c r="N1109">
        <f>IF(M1109=1,oneday(G1108,G1109,K1109,L1109,Summary!$E$13/2,Data!N1108,Data!O1108,Summary!$E$15,Summary!$E$14,Summary!$E$16,1),0)</f>
        <v>0</v>
      </c>
      <c r="O1109" s="31">
        <f>IF(M1109=1,oneday(G1108,G1109,K1109,L1109,Summary!$E$13/2,Data!N1108,Data!O1108,Summary!$E$15,Summary!$E$14,Summary!$E$16,2),0)</f>
        <v>0</v>
      </c>
      <c r="P1109" s="31">
        <f t="shared" si="53"/>
        <v>0</v>
      </c>
      <c r="Q1109" s="31">
        <f>IF(M1109=1,oneday(G1108,G1109,K1109,L1109,Summary!$E$13/2,Data!N1108,Data!O1108,Summary!$E$15,Summary!$E$14,Summary!$E$16,3),0)</f>
        <v>0</v>
      </c>
    </row>
    <row r="1110" spans="1:17" x14ac:dyDescent="0.25">
      <c r="A1110" s="32">
        <f>VLOOKUP(B1110,'Expiration Dates'!$C$40:$J$272,8)</f>
        <v>32008</v>
      </c>
      <c r="B1110" s="1">
        <v>31993</v>
      </c>
      <c r="C1110">
        <f t="shared" si="52"/>
        <v>1110</v>
      </c>
      <c r="D1110" s="27">
        <v>22</v>
      </c>
      <c r="E1110" s="28">
        <v>22.159999847412109</v>
      </c>
      <c r="F1110" s="28">
        <v>21.809999465942383</v>
      </c>
      <c r="G1110" s="24">
        <v>21.969999313354492</v>
      </c>
      <c r="H1110" s="13">
        <v>21.600000381469727</v>
      </c>
      <c r="I1110" s="14">
        <v>21.799999237060547</v>
      </c>
      <c r="J1110" s="14">
        <v>21.450000762939453</v>
      </c>
      <c r="K1110" s="24">
        <v>21.600000381469727</v>
      </c>
      <c r="L1110">
        <f t="shared" si="51"/>
        <v>0</v>
      </c>
      <c r="M1110">
        <f>IF(AND(B1110&gt;Summary!$E$17,B1110&lt;Summary!$E$18),1,0)</f>
        <v>0</v>
      </c>
      <c r="N1110">
        <f>IF(M1110=1,oneday(G1109,G1110,K1110,L1110,Summary!$E$13/2,Data!N1109,Data!O1109,Summary!$E$15,Summary!$E$14,Summary!$E$16,1),0)</f>
        <v>0</v>
      </c>
      <c r="O1110" s="31">
        <f>IF(M1110=1,oneday(G1109,G1110,K1110,L1110,Summary!$E$13/2,Data!N1109,Data!O1109,Summary!$E$15,Summary!$E$14,Summary!$E$16,2),0)</f>
        <v>0</v>
      </c>
      <c r="P1110" s="31">
        <f t="shared" si="53"/>
        <v>0</v>
      </c>
      <c r="Q1110" s="31">
        <f>IF(M1110=1,oneday(G1109,G1110,K1110,L1110,Summary!$E$13/2,Data!N1109,Data!O1109,Summary!$E$15,Summary!$E$14,Summary!$E$16,3),0)</f>
        <v>0</v>
      </c>
    </row>
    <row r="1111" spans="1:17" x14ac:dyDescent="0.25">
      <c r="A1111" s="32">
        <f>VLOOKUP(B1111,'Expiration Dates'!$C$40:$J$272,8)</f>
        <v>32008</v>
      </c>
      <c r="B1111" s="1">
        <v>31994</v>
      </c>
      <c r="C1111">
        <f t="shared" si="52"/>
        <v>1111</v>
      </c>
      <c r="D1111" s="27">
        <v>21.450000762939453</v>
      </c>
      <c r="E1111" s="28">
        <v>21.700000762939453</v>
      </c>
      <c r="F1111" s="28">
        <v>21.260000228881836</v>
      </c>
      <c r="G1111" s="24">
        <v>21.290000915527344</v>
      </c>
      <c r="H1111" s="13">
        <v>21.149999618530273</v>
      </c>
      <c r="I1111" s="14">
        <v>21.350000381469727</v>
      </c>
      <c r="J1111" s="14">
        <v>20.950000762939453</v>
      </c>
      <c r="K1111" s="24">
        <v>20.979999542236328</v>
      </c>
      <c r="L1111">
        <f t="shared" si="51"/>
        <v>0</v>
      </c>
      <c r="M1111">
        <f>IF(AND(B1111&gt;Summary!$E$17,B1111&lt;Summary!$E$18),1,0)</f>
        <v>0</v>
      </c>
      <c r="N1111">
        <f>IF(M1111=1,oneday(G1110,G1111,K1111,L1111,Summary!$E$13/2,Data!N1110,Data!O1110,Summary!$E$15,Summary!$E$14,Summary!$E$16,1),0)</f>
        <v>0</v>
      </c>
      <c r="O1111" s="31">
        <f>IF(M1111=1,oneday(G1110,G1111,K1111,L1111,Summary!$E$13/2,Data!N1110,Data!O1110,Summary!$E$15,Summary!$E$14,Summary!$E$16,2),0)</f>
        <v>0</v>
      </c>
      <c r="P1111" s="31">
        <f t="shared" si="53"/>
        <v>0</v>
      </c>
      <c r="Q1111" s="31">
        <f>IF(M1111=1,oneday(G1110,G1111,K1111,L1111,Summary!$E$13/2,Data!N1110,Data!O1110,Summary!$E$15,Summary!$E$14,Summary!$E$16,3),0)</f>
        <v>0</v>
      </c>
    </row>
    <row r="1112" spans="1:17" x14ac:dyDescent="0.25">
      <c r="A1112" s="32">
        <f>VLOOKUP(B1112,'Expiration Dates'!$C$40:$J$272,8)</f>
        <v>32008</v>
      </c>
      <c r="B1112" s="1">
        <v>31995</v>
      </c>
      <c r="C1112">
        <f t="shared" si="52"/>
        <v>1112</v>
      </c>
      <c r="D1112" s="27">
        <v>21.100000381469727</v>
      </c>
      <c r="E1112" s="28">
        <v>21.379999160766602</v>
      </c>
      <c r="F1112" s="28">
        <v>21.049999237060547</v>
      </c>
      <c r="G1112" s="24">
        <v>21.139999389648438</v>
      </c>
      <c r="H1112" s="13">
        <v>20.780000686645508</v>
      </c>
      <c r="I1112" s="14">
        <v>21.069999694824219</v>
      </c>
      <c r="J1112" s="14">
        <v>20.780000686645508</v>
      </c>
      <c r="K1112" s="24">
        <v>20.920000076293945</v>
      </c>
      <c r="L1112">
        <f t="shared" si="51"/>
        <v>0</v>
      </c>
      <c r="M1112">
        <f>IF(AND(B1112&gt;Summary!$E$17,B1112&lt;Summary!$E$18),1,0)</f>
        <v>0</v>
      </c>
      <c r="N1112">
        <f>IF(M1112=1,oneday(G1111,G1112,K1112,L1112,Summary!$E$13/2,Data!N1111,Data!O1111,Summary!$E$15,Summary!$E$14,Summary!$E$16,1),0)</f>
        <v>0</v>
      </c>
      <c r="O1112" s="31">
        <f>IF(M1112=1,oneday(G1111,G1112,K1112,L1112,Summary!$E$13/2,Data!N1111,Data!O1111,Summary!$E$15,Summary!$E$14,Summary!$E$16,2),0)</f>
        <v>0</v>
      </c>
      <c r="P1112" s="31">
        <f t="shared" si="53"/>
        <v>0</v>
      </c>
      <c r="Q1112" s="31">
        <f>IF(M1112=1,oneday(G1111,G1112,K1112,L1112,Summary!$E$13/2,Data!N1111,Data!O1111,Summary!$E$15,Summary!$E$14,Summary!$E$16,3),0)</f>
        <v>0</v>
      </c>
    </row>
    <row r="1113" spans="1:17" x14ac:dyDescent="0.25">
      <c r="A1113" s="32">
        <f>VLOOKUP(B1113,'Expiration Dates'!$C$40:$J$272,8)</f>
        <v>32008</v>
      </c>
      <c r="B1113" s="1">
        <v>31996</v>
      </c>
      <c r="C1113">
        <f t="shared" si="52"/>
        <v>1113</v>
      </c>
      <c r="D1113" s="27">
        <v>21.079999923706055</v>
      </c>
      <c r="E1113" s="28">
        <v>21.180000305175781</v>
      </c>
      <c r="F1113" s="28">
        <v>20.940000534057617</v>
      </c>
      <c r="G1113" s="24">
        <v>20.989999771118164</v>
      </c>
      <c r="H1113" s="13">
        <v>20.850000381469727</v>
      </c>
      <c r="I1113" s="14">
        <v>20.979999542236328</v>
      </c>
      <c r="J1113" s="14">
        <v>20.659999847412109</v>
      </c>
      <c r="K1113" s="24">
        <v>20.75</v>
      </c>
      <c r="L1113">
        <f t="shared" si="51"/>
        <v>0</v>
      </c>
      <c r="M1113">
        <f>IF(AND(B1113&gt;Summary!$E$17,B1113&lt;Summary!$E$18),1,0)</f>
        <v>0</v>
      </c>
      <c r="N1113">
        <f>IF(M1113=1,oneday(G1112,G1113,K1113,L1113,Summary!$E$13/2,Data!N1112,Data!O1112,Summary!$E$15,Summary!$E$14,Summary!$E$16,1),0)</f>
        <v>0</v>
      </c>
      <c r="O1113" s="31">
        <f>IF(M1113=1,oneday(G1112,G1113,K1113,L1113,Summary!$E$13/2,Data!N1112,Data!O1112,Summary!$E$15,Summary!$E$14,Summary!$E$16,2),0)</f>
        <v>0</v>
      </c>
      <c r="P1113" s="31">
        <f t="shared" si="53"/>
        <v>0</v>
      </c>
      <c r="Q1113" s="31">
        <f>IF(M1113=1,oneday(G1112,G1113,K1113,L1113,Summary!$E$13/2,Data!N1112,Data!O1112,Summary!$E$15,Summary!$E$14,Summary!$E$16,3),0)</f>
        <v>0</v>
      </c>
    </row>
    <row r="1114" spans="1:17" x14ac:dyDescent="0.25">
      <c r="A1114" s="32">
        <f>VLOOKUP(B1114,'Expiration Dates'!$C$40:$J$272,8)</f>
        <v>32008</v>
      </c>
      <c r="B1114" s="1">
        <v>31999</v>
      </c>
      <c r="C1114">
        <f t="shared" si="52"/>
        <v>1114</v>
      </c>
      <c r="D1114" s="27">
        <v>21.030000686645508</v>
      </c>
      <c r="E1114" s="28">
        <v>21.049999237060547</v>
      </c>
      <c r="F1114" s="28">
        <v>20.680000305175781</v>
      </c>
      <c r="G1114" s="24">
        <v>20.729999542236328</v>
      </c>
      <c r="H1114" s="13">
        <v>20.75</v>
      </c>
      <c r="I1114" s="14">
        <v>20.790000915527344</v>
      </c>
      <c r="J1114" s="14">
        <v>20.469999313354492</v>
      </c>
      <c r="K1114" s="24">
        <v>20.489999771118164</v>
      </c>
      <c r="L1114">
        <f t="shared" si="51"/>
        <v>0</v>
      </c>
      <c r="M1114">
        <f>IF(AND(B1114&gt;Summary!$E$17,B1114&lt;Summary!$E$18),1,0)</f>
        <v>0</v>
      </c>
      <c r="N1114">
        <f>IF(M1114=1,oneday(G1113,G1114,K1114,L1114,Summary!$E$13/2,Data!N1113,Data!O1113,Summary!$E$15,Summary!$E$14,Summary!$E$16,1),0)</f>
        <v>0</v>
      </c>
      <c r="O1114" s="31">
        <f>IF(M1114=1,oneday(G1113,G1114,K1114,L1114,Summary!$E$13/2,Data!N1113,Data!O1113,Summary!$E$15,Summary!$E$14,Summary!$E$16,2),0)</f>
        <v>0</v>
      </c>
      <c r="P1114" s="31">
        <f t="shared" si="53"/>
        <v>0</v>
      </c>
      <c r="Q1114" s="31">
        <f>IF(M1114=1,oneday(G1113,G1114,K1114,L1114,Summary!$E$13/2,Data!N1113,Data!O1113,Summary!$E$15,Summary!$E$14,Summary!$E$16,3),0)</f>
        <v>0</v>
      </c>
    </row>
    <row r="1115" spans="1:17" x14ac:dyDescent="0.25">
      <c r="A1115" s="32">
        <f>VLOOKUP(B1115,'Expiration Dates'!$C$40:$J$272,8)</f>
        <v>32008</v>
      </c>
      <c r="B1115" s="1">
        <v>32000</v>
      </c>
      <c r="C1115">
        <f t="shared" si="52"/>
        <v>1115</v>
      </c>
      <c r="D1115" s="27">
        <v>20.700000762939453</v>
      </c>
      <c r="E1115" s="28">
        <v>21.010000228881836</v>
      </c>
      <c r="F1115" s="28">
        <v>20.530000686645508</v>
      </c>
      <c r="G1115" s="24">
        <v>20.989999771118164</v>
      </c>
      <c r="H1115" s="13">
        <v>20.469999313354492</v>
      </c>
      <c r="I1115" s="14">
        <v>20.780000686645508</v>
      </c>
      <c r="J1115" s="14">
        <v>20.309999465942383</v>
      </c>
      <c r="K1115" s="24">
        <v>20.739999771118164</v>
      </c>
      <c r="L1115">
        <f t="shared" si="51"/>
        <v>0</v>
      </c>
      <c r="M1115">
        <f>IF(AND(B1115&gt;Summary!$E$17,B1115&lt;Summary!$E$18),1,0)</f>
        <v>0</v>
      </c>
      <c r="N1115">
        <f>IF(M1115=1,oneday(G1114,G1115,K1115,L1115,Summary!$E$13/2,Data!N1114,Data!O1114,Summary!$E$15,Summary!$E$14,Summary!$E$16,1),0)</f>
        <v>0</v>
      </c>
      <c r="O1115" s="31">
        <f>IF(M1115=1,oneday(G1114,G1115,K1115,L1115,Summary!$E$13/2,Data!N1114,Data!O1114,Summary!$E$15,Summary!$E$14,Summary!$E$16,2),0)</f>
        <v>0</v>
      </c>
      <c r="P1115" s="31">
        <f t="shared" si="53"/>
        <v>0</v>
      </c>
      <c r="Q1115" s="31">
        <f>IF(M1115=1,oneday(G1114,G1115,K1115,L1115,Summary!$E$13/2,Data!N1114,Data!O1114,Summary!$E$15,Summary!$E$14,Summary!$E$16,3),0)</f>
        <v>0</v>
      </c>
    </row>
    <row r="1116" spans="1:17" x14ac:dyDescent="0.25">
      <c r="A1116" s="32">
        <f>VLOOKUP(B1116,'Expiration Dates'!$C$40:$J$272,8)</f>
        <v>32008</v>
      </c>
      <c r="B1116" s="1">
        <v>32001</v>
      </c>
      <c r="C1116">
        <f t="shared" si="52"/>
        <v>1116</v>
      </c>
      <c r="D1116" s="27">
        <v>21</v>
      </c>
      <c r="E1116" s="28">
        <v>21.170000076293945</v>
      </c>
      <c r="F1116" s="28">
        <v>20.850000381469727</v>
      </c>
      <c r="G1116" s="24">
        <v>20.989999771118164</v>
      </c>
      <c r="H1116" s="13">
        <v>20.75</v>
      </c>
      <c r="I1116" s="14">
        <v>20.850000381469727</v>
      </c>
      <c r="J1116" s="14">
        <v>20.579999923706055</v>
      </c>
      <c r="K1116" s="24">
        <v>20.709999084472656</v>
      </c>
      <c r="L1116">
        <f t="shared" si="51"/>
        <v>0</v>
      </c>
      <c r="M1116">
        <f>IF(AND(B1116&gt;Summary!$E$17,B1116&lt;Summary!$E$18),1,0)</f>
        <v>0</v>
      </c>
      <c r="N1116">
        <f>IF(M1116=1,oneday(G1115,G1116,K1116,L1116,Summary!$E$13/2,Data!N1115,Data!O1115,Summary!$E$15,Summary!$E$14,Summary!$E$16,1),0)</f>
        <v>0</v>
      </c>
      <c r="O1116" s="31">
        <f>IF(M1116=1,oneday(G1115,G1116,K1116,L1116,Summary!$E$13/2,Data!N1115,Data!O1115,Summary!$E$15,Summary!$E$14,Summary!$E$16,2),0)</f>
        <v>0</v>
      </c>
      <c r="P1116" s="31">
        <f t="shared" si="53"/>
        <v>0</v>
      </c>
      <c r="Q1116" s="31">
        <f>IF(M1116=1,oneday(G1115,G1116,K1116,L1116,Summary!$E$13/2,Data!N1115,Data!O1115,Summary!$E$15,Summary!$E$14,Summary!$E$16,3),0)</f>
        <v>0</v>
      </c>
    </row>
    <row r="1117" spans="1:17" x14ac:dyDescent="0.25">
      <c r="A1117" s="32">
        <f>VLOOKUP(B1117,'Expiration Dates'!$C$40:$J$272,8)</f>
        <v>32008</v>
      </c>
      <c r="B1117" s="1">
        <v>32002</v>
      </c>
      <c r="C1117">
        <f t="shared" si="52"/>
        <v>1117</v>
      </c>
      <c r="D1117" s="27">
        <v>20.920000076293945</v>
      </c>
      <c r="E1117" s="28">
        <v>20.979999542236328</v>
      </c>
      <c r="F1117" s="28">
        <v>20.75</v>
      </c>
      <c r="G1117" s="24">
        <v>20.770000457763672</v>
      </c>
      <c r="H1117" s="13">
        <v>20.620000839233398</v>
      </c>
      <c r="I1117" s="14">
        <v>20.709999084472656</v>
      </c>
      <c r="J1117" s="14">
        <v>20.5</v>
      </c>
      <c r="K1117" s="24">
        <v>20.520000457763672</v>
      </c>
      <c r="L1117">
        <f t="shared" si="51"/>
        <v>0</v>
      </c>
      <c r="M1117">
        <f>IF(AND(B1117&gt;Summary!$E$17,B1117&lt;Summary!$E$18),1,0)</f>
        <v>0</v>
      </c>
      <c r="N1117">
        <f>IF(M1117=1,oneday(G1116,G1117,K1117,L1117,Summary!$E$13/2,Data!N1116,Data!O1116,Summary!$E$15,Summary!$E$14,Summary!$E$16,1),0)</f>
        <v>0</v>
      </c>
      <c r="O1117" s="31">
        <f>IF(M1117=1,oneday(G1116,G1117,K1117,L1117,Summary!$E$13/2,Data!N1116,Data!O1116,Summary!$E$15,Summary!$E$14,Summary!$E$16,2),0)</f>
        <v>0</v>
      </c>
      <c r="P1117" s="31">
        <f t="shared" si="53"/>
        <v>0</v>
      </c>
      <c r="Q1117" s="31">
        <f>IF(M1117=1,oneday(G1116,G1117,K1117,L1117,Summary!$E$13/2,Data!N1116,Data!O1116,Summary!$E$15,Summary!$E$14,Summary!$E$16,3),0)</f>
        <v>0</v>
      </c>
    </row>
    <row r="1118" spans="1:17" x14ac:dyDescent="0.25">
      <c r="A1118" s="32">
        <f>VLOOKUP(B1118,'Expiration Dates'!$C$40:$J$272,8)</f>
        <v>32008</v>
      </c>
      <c r="B1118" s="1">
        <v>32003</v>
      </c>
      <c r="C1118">
        <f t="shared" si="52"/>
        <v>1118</v>
      </c>
      <c r="D1118" s="27">
        <v>20.700000762939453</v>
      </c>
      <c r="E1118" s="28">
        <v>20.700000762939453</v>
      </c>
      <c r="F1118" s="28">
        <v>20.540000915527344</v>
      </c>
      <c r="G1118" s="24">
        <v>20.569999694824219</v>
      </c>
      <c r="H1118" s="13">
        <v>20.450000762939453</v>
      </c>
      <c r="I1118" s="14">
        <v>20.450000762939453</v>
      </c>
      <c r="J1118" s="14">
        <v>20.260000228881836</v>
      </c>
      <c r="K1118" s="24">
        <v>20.290000915527344</v>
      </c>
      <c r="L1118">
        <f t="shared" si="51"/>
        <v>0</v>
      </c>
      <c r="M1118">
        <f>IF(AND(B1118&gt;Summary!$E$17,B1118&lt;Summary!$E$18),1,0)</f>
        <v>0</v>
      </c>
      <c r="N1118">
        <f>IF(M1118=1,oneday(G1117,G1118,K1118,L1118,Summary!$E$13/2,Data!N1117,Data!O1117,Summary!$E$15,Summary!$E$14,Summary!$E$16,1),0)</f>
        <v>0</v>
      </c>
      <c r="O1118" s="31">
        <f>IF(M1118=1,oneday(G1117,G1118,K1118,L1118,Summary!$E$13/2,Data!N1117,Data!O1117,Summary!$E$15,Summary!$E$14,Summary!$E$16,2),0)</f>
        <v>0</v>
      </c>
      <c r="P1118" s="31">
        <f t="shared" si="53"/>
        <v>0</v>
      </c>
      <c r="Q1118" s="31">
        <f>IF(M1118=1,oneday(G1117,G1118,K1118,L1118,Summary!$E$13/2,Data!N1117,Data!O1117,Summary!$E$15,Summary!$E$14,Summary!$E$16,3),0)</f>
        <v>0</v>
      </c>
    </row>
    <row r="1119" spans="1:17" x14ac:dyDescent="0.25">
      <c r="A1119" s="32">
        <f>VLOOKUP(B1119,'Expiration Dates'!$C$40:$J$272,8)</f>
        <v>32008</v>
      </c>
      <c r="B1119" s="1">
        <v>32006</v>
      </c>
      <c r="C1119">
        <f t="shared" si="52"/>
        <v>1119</v>
      </c>
      <c r="D1119" s="27">
        <v>19.600000381469727</v>
      </c>
      <c r="E1119" s="28">
        <v>20.299999237060547</v>
      </c>
      <c r="F1119" s="28">
        <v>19.600000381469727</v>
      </c>
      <c r="G1119" s="24">
        <v>19.829999923706055</v>
      </c>
      <c r="H1119" s="13">
        <v>20</v>
      </c>
      <c r="I1119" s="14">
        <v>20</v>
      </c>
      <c r="J1119" s="14">
        <v>19.5</v>
      </c>
      <c r="K1119" s="24">
        <v>19.680000305175781</v>
      </c>
      <c r="L1119">
        <f t="shared" si="51"/>
        <v>0</v>
      </c>
      <c r="M1119">
        <f>IF(AND(B1119&gt;Summary!$E$17,B1119&lt;Summary!$E$18),1,0)</f>
        <v>0</v>
      </c>
      <c r="N1119">
        <f>IF(M1119=1,oneday(G1118,G1119,K1119,L1119,Summary!$E$13/2,Data!N1118,Data!O1118,Summary!$E$15,Summary!$E$14,Summary!$E$16,1),0)</f>
        <v>0</v>
      </c>
      <c r="O1119" s="31">
        <f>IF(M1119=1,oneday(G1118,G1119,K1119,L1119,Summary!$E$13/2,Data!N1118,Data!O1118,Summary!$E$15,Summary!$E$14,Summary!$E$16,2),0)</f>
        <v>0</v>
      </c>
      <c r="P1119" s="31">
        <f t="shared" si="53"/>
        <v>0</v>
      </c>
      <c r="Q1119" s="31">
        <f>IF(M1119=1,oneday(G1118,G1119,K1119,L1119,Summary!$E$13/2,Data!N1118,Data!O1118,Summary!$E$15,Summary!$E$14,Summary!$E$16,3),0)</f>
        <v>0</v>
      </c>
    </row>
    <row r="1120" spans="1:17" x14ac:dyDescent="0.25">
      <c r="A1120" s="32">
        <f>VLOOKUP(B1120,'Expiration Dates'!$C$40:$J$272,8)</f>
        <v>32008</v>
      </c>
      <c r="B1120" s="1">
        <v>32007</v>
      </c>
      <c r="C1120">
        <f t="shared" si="52"/>
        <v>1120</v>
      </c>
      <c r="D1120" s="27">
        <v>19.950000762939453</v>
      </c>
      <c r="E1120" s="28">
        <v>20.049999237060547</v>
      </c>
      <c r="F1120" s="28">
        <v>19.790000915527344</v>
      </c>
      <c r="G1120" s="24">
        <v>19.899999618530273</v>
      </c>
      <c r="H1120" s="13">
        <v>19.780000686645508</v>
      </c>
      <c r="I1120" s="14">
        <v>19.909999847412109</v>
      </c>
      <c r="J1120" s="14">
        <v>19.600000381469727</v>
      </c>
      <c r="K1120" s="24">
        <v>19.709999084472656</v>
      </c>
      <c r="L1120">
        <f t="shared" si="51"/>
        <v>0</v>
      </c>
      <c r="M1120">
        <f>IF(AND(B1120&gt;Summary!$E$17,B1120&lt;Summary!$E$18),1,0)</f>
        <v>0</v>
      </c>
      <c r="N1120">
        <f>IF(M1120=1,oneday(G1119,G1120,K1120,L1120,Summary!$E$13/2,Data!N1119,Data!O1119,Summary!$E$15,Summary!$E$14,Summary!$E$16,1),0)</f>
        <v>0</v>
      </c>
      <c r="O1120" s="31">
        <f>IF(M1120=1,oneday(G1119,G1120,K1120,L1120,Summary!$E$13/2,Data!N1119,Data!O1119,Summary!$E$15,Summary!$E$14,Summary!$E$16,2),0)</f>
        <v>0</v>
      </c>
      <c r="P1120" s="31">
        <f t="shared" si="53"/>
        <v>0</v>
      </c>
      <c r="Q1120" s="31">
        <f>IF(M1120=1,oneday(G1119,G1120,K1120,L1120,Summary!$E$13/2,Data!N1119,Data!O1119,Summary!$E$15,Summary!$E$14,Summary!$E$16,3),0)</f>
        <v>0</v>
      </c>
    </row>
    <row r="1121" spans="1:17" x14ac:dyDescent="0.25">
      <c r="A1121" s="32">
        <f>VLOOKUP(B1121,'Expiration Dates'!$C$40:$J$272,8)</f>
        <v>32008</v>
      </c>
      <c r="B1121" s="1">
        <v>32008</v>
      </c>
      <c r="C1121">
        <f t="shared" si="52"/>
        <v>1121</v>
      </c>
      <c r="D1121" s="27">
        <v>19.850000381469727</v>
      </c>
      <c r="E1121" s="28">
        <v>19.899999618530273</v>
      </c>
      <c r="F1121" s="28">
        <v>19.559999465942383</v>
      </c>
      <c r="G1121" s="24">
        <v>19.629999160766602</v>
      </c>
      <c r="H1121" s="13">
        <v>19.659999847412109</v>
      </c>
      <c r="I1121" s="14">
        <v>19.709999084472656</v>
      </c>
      <c r="J1121" s="14">
        <v>19.379999160766602</v>
      </c>
      <c r="K1121" s="24">
        <v>19.440000534057617</v>
      </c>
      <c r="L1121">
        <f t="shared" si="51"/>
        <v>1</v>
      </c>
      <c r="M1121">
        <f>IF(AND(B1121&gt;Summary!$E$17,B1121&lt;Summary!$E$18),1,0)</f>
        <v>0</v>
      </c>
      <c r="N1121">
        <f>IF(M1121=1,oneday(G1120,G1121,K1121,L1121,Summary!$E$13/2,Data!N1120,Data!O1120,Summary!$E$15,Summary!$E$14,Summary!$E$16,1),0)</f>
        <v>0</v>
      </c>
      <c r="O1121" s="31">
        <f>IF(M1121=1,oneday(G1120,G1121,K1121,L1121,Summary!$E$13/2,Data!N1120,Data!O1120,Summary!$E$15,Summary!$E$14,Summary!$E$16,2),0)</f>
        <v>0</v>
      </c>
      <c r="P1121" s="31">
        <f t="shared" si="53"/>
        <v>0</v>
      </c>
      <c r="Q1121" s="31">
        <f>IF(M1121=1,oneday(G1120,G1121,K1121,L1121,Summary!$E$13/2,Data!N1120,Data!O1120,Summary!$E$15,Summary!$E$14,Summary!$E$16,3),0)</f>
        <v>0</v>
      </c>
    </row>
    <row r="1122" spans="1:17" x14ac:dyDescent="0.25">
      <c r="A1122" s="32">
        <f>VLOOKUP(B1122,'Expiration Dates'!$C$40:$J$272,8)</f>
        <v>32008</v>
      </c>
      <c r="B1122" s="1">
        <v>32009</v>
      </c>
      <c r="C1122">
        <f t="shared" si="52"/>
        <v>1122</v>
      </c>
      <c r="D1122" s="27">
        <v>19.459999084472656</v>
      </c>
      <c r="E1122" s="28">
        <v>19.600000381469727</v>
      </c>
      <c r="F1122" s="28">
        <v>19.340000152587891</v>
      </c>
      <c r="G1122" s="24">
        <v>19.420000076293945</v>
      </c>
      <c r="H1122" s="13">
        <v>19.280000686645508</v>
      </c>
      <c r="I1122" s="14">
        <v>19.329999923706055</v>
      </c>
      <c r="J1122" s="14">
        <v>19.079999923706055</v>
      </c>
      <c r="K1122" s="24">
        <v>19.139999389648438</v>
      </c>
      <c r="L1122">
        <f t="shared" si="51"/>
        <v>0</v>
      </c>
      <c r="M1122">
        <f>IF(AND(B1122&gt;Summary!$E$17,B1122&lt;Summary!$E$18),1,0)</f>
        <v>0</v>
      </c>
      <c r="N1122">
        <f>IF(M1122=1,oneday(G1121,G1122,K1122,L1122,Summary!$E$13/2,Data!N1121,Data!O1121,Summary!$E$15,Summary!$E$14,Summary!$E$16,1),0)</f>
        <v>0</v>
      </c>
      <c r="O1122" s="31">
        <f>IF(M1122=1,oneday(G1121,G1122,K1122,L1122,Summary!$E$13/2,Data!N1121,Data!O1121,Summary!$E$15,Summary!$E$14,Summary!$E$16,2),0)</f>
        <v>0</v>
      </c>
      <c r="P1122" s="31">
        <f t="shared" si="53"/>
        <v>0</v>
      </c>
      <c r="Q1122" s="31">
        <f>IF(M1122=1,oneday(G1121,G1122,K1122,L1122,Summary!$E$13/2,Data!N1121,Data!O1121,Summary!$E$15,Summary!$E$14,Summary!$E$16,3),0)</f>
        <v>0</v>
      </c>
    </row>
    <row r="1123" spans="1:17" x14ac:dyDescent="0.25">
      <c r="A1123" s="32">
        <f>VLOOKUP(B1123,'Expiration Dates'!$C$40:$J$272,8)</f>
        <v>32008</v>
      </c>
      <c r="B1123" s="1">
        <v>32010</v>
      </c>
      <c r="C1123">
        <f t="shared" si="52"/>
        <v>1123</v>
      </c>
      <c r="D1123" s="27">
        <v>19.329999923706055</v>
      </c>
      <c r="E1123" s="28">
        <v>19.430000305175781</v>
      </c>
      <c r="F1123" s="28">
        <v>18.850000381469727</v>
      </c>
      <c r="G1123" s="24">
        <v>18.899999618530273</v>
      </c>
      <c r="H1123" s="13">
        <v>19.290000915527344</v>
      </c>
      <c r="I1123" s="14">
        <v>19.299999237060547</v>
      </c>
      <c r="J1123" s="14">
        <v>18.75</v>
      </c>
      <c r="K1123" s="24">
        <v>18.790000915527344</v>
      </c>
      <c r="L1123">
        <f t="shared" si="51"/>
        <v>0</v>
      </c>
      <c r="M1123">
        <f>IF(AND(B1123&gt;Summary!$E$17,B1123&lt;Summary!$E$18),1,0)</f>
        <v>0</v>
      </c>
      <c r="N1123">
        <f>IF(M1123=1,oneday(G1122,G1123,K1123,L1123,Summary!$E$13/2,Data!N1122,Data!O1122,Summary!$E$15,Summary!$E$14,Summary!$E$16,1),0)</f>
        <v>0</v>
      </c>
      <c r="O1123" s="31">
        <f>IF(M1123=1,oneday(G1122,G1123,K1123,L1123,Summary!$E$13/2,Data!N1122,Data!O1122,Summary!$E$15,Summary!$E$14,Summary!$E$16,2),0)</f>
        <v>0</v>
      </c>
      <c r="P1123" s="31">
        <f t="shared" si="53"/>
        <v>0</v>
      </c>
      <c r="Q1123" s="31">
        <f>IF(M1123=1,oneday(G1122,G1123,K1123,L1123,Summary!$E$13/2,Data!N1122,Data!O1122,Summary!$E$15,Summary!$E$14,Summary!$E$16,3),0)</f>
        <v>0</v>
      </c>
    </row>
    <row r="1124" spans="1:17" x14ac:dyDescent="0.25">
      <c r="A1124" s="32">
        <f>VLOOKUP(B1124,'Expiration Dates'!$C$40:$J$272,8)</f>
        <v>32008</v>
      </c>
      <c r="B1124" s="1">
        <v>32013</v>
      </c>
      <c r="C1124">
        <f t="shared" si="52"/>
        <v>1124</v>
      </c>
      <c r="D1124" s="27">
        <v>18.399999618530273</v>
      </c>
      <c r="E1124" s="28">
        <v>18.719999313354492</v>
      </c>
      <c r="F1124" s="28">
        <v>18.149999618530273</v>
      </c>
      <c r="G1124" s="24">
        <v>18.600000381469727</v>
      </c>
      <c r="H1124" s="13">
        <v>18.299999237060547</v>
      </c>
      <c r="I1124" s="14">
        <v>18.649999618530273</v>
      </c>
      <c r="J1124" s="14">
        <v>18.090000152587891</v>
      </c>
      <c r="K1124" s="24">
        <v>18.530000686645508</v>
      </c>
      <c r="L1124">
        <f t="shared" ref="L1124:L1187" si="54">IF(A1124=B1124,1,0)</f>
        <v>0</v>
      </c>
      <c r="M1124">
        <f>IF(AND(B1124&gt;Summary!$E$17,B1124&lt;Summary!$E$18),1,0)</f>
        <v>0</v>
      </c>
      <c r="N1124">
        <f>IF(M1124=1,oneday(G1123,G1124,K1124,L1124,Summary!$E$13/2,Data!N1123,Data!O1123,Summary!$E$15,Summary!$E$14,Summary!$E$16,1),0)</f>
        <v>0</v>
      </c>
      <c r="O1124" s="31">
        <f>IF(M1124=1,oneday(G1123,G1124,K1124,L1124,Summary!$E$13/2,Data!N1123,Data!O1123,Summary!$E$15,Summary!$E$14,Summary!$E$16,2),0)</f>
        <v>0</v>
      </c>
      <c r="P1124" s="31">
        <f t="shared" si="53"/>
        <v>0</v>
      </c>
      <c r="Q1124" s="31">
        <f>IF(M1124=1,oneday(G1123,G1124,K1124,L1124,Summary!$E$13/2,Data!N1123,Data!O1123,Summary!$E$15,Summary!$E$14,Summary!$E$16,3),0)</f>
        <v>0</v>
      </c>
    </row>
    <row r="1125" spans="1:17" x14ac:dyDescent="0.25">
      <c r="A1125" s="32">
        <f>VLOOKUP(B1125,'Expiration Dates'!$C$40:$J$272,8)</f>
        <v>32008</v>
      </c>
      <c r="B1125" s="1">
        <v>32014</v>
      </c>
      <c r="C1125">
        <f t="shared" si="52"/>
        <v>1125</v>
      </c>
      <c r="D1125" s="27">
        <v>18.75</v>
      </c>
      <c r="E1125" s="28">
        <v>18.879999160766602</v>
      </c>
      <c r="F1125" s="28">
        <v>18.579999923706055</v>
      </c>
      <c r="G1125" s="24">
        <v>18.639999389648438</v>
      </c>
      <c r="H1125" s="13">
        <v>18.649999618530273</v>
      </c>
      <c r="I1125" s="14">
        <v>18.790000915527344</v>
      </c>
      <c r="J1125" s="14">
        <v>18.510000228881836</v>
      </c>
      <c r="K1125" s="24">
        <v>18.540000915527344</v>
      </c>
      <c r="L1125">
        <f t="shared" si="54"/>
        <v>0</v>
      </c>
      <c r="M1125">
        <f>IF(AND(B1125&gt;Summary!$E$17,B1125&lt;Summary!$E$18),1,0)</f>
        <v>0</v>
      </c>
      <c r="N1125">
        <f>IF(M1125=1,oneday(G1124,G1125,K1125,L1125,Summary!$E$13/2,Data!N1124,Data!O1124,Summary!$E$15,Summary!$E$14,Summary!$E$16,1),0)</f>
        <v>0</v>
      </c>
      <c r="O1125" s="31">
        <f>IF(M1125=1,oneday(G1124,G1125,K1125,L1125,Summary!$E$13/2,Data!N1124,Data!O1124,Summary!$E$15,Summary!$E$14,Summary!$E$16,2),0)</f>
        <v>0</v>
      </c>
      <c r="P1125" s="31">
        <f t="shared" si="53"/>
        <v>0</v>
      </c>
      <c r="Q1125" s="31">
        <f>IF(M1125=1,oneday(G1124,G1125,K1125,L1125,Summary!$E$13/2,Data!N1124,Data!O1124,Summary!$E$15,Summary!$E$14,Summary!$E$16,3),0)</f>
        <v>0</v>
      </c>
    </row>
    <row r="1126" spans="1:17" x14ac:dyDescent="0.25">
      <c r="A1126" s="32">
        <f>VLOOKUP(B1126,'Expiration Dates'!$C$40:$J$272,8)</f>
        <v>32008</v>
      </c>
      <c r="B1126" s="1">
        <v>32015</v>
      </c>
      <c r="C1126">
        <f t="shared" si="52"/>
        <v>1126</v>
      </c>
      <c r="D1126" s="27">
        <v>18.930000305175781</v>
      </c>
      <c r="E1126" s="28">
        <v>19.5</v>
      </c>
      <c r="F1126" s="28">
        <v>18.829999923706055</v>
      </c>
      <c r="G1126" s="24">
        <v>19.459999084472656</v>
      </c>
      <c r="H1126" s="13">
        <v>18.819999694824219</v>
      </c>
      <c r="I1126" s="14">
        <v>19.329999923706055</v>
      </c>
      <c r="J1126" s="14">
        <v>18.709999084472656</v>
      </c>
      <c r="K1126" s="24">
        <v>19.309999465942383</v>
      </c>
      <c r="L1126">
        <f t="shared" si="54"/>
        <v>0</v>
      </c>
      <c r="M1126">
        <f>IF(AND(B1126&gt;Summary!$E$17,B1126&lt;Summary!$E$18),1,0)</f>
        <v>0</v>
      </c>
      <c r="N1126">
        <f>IF(M1126=1,oneday(G1125,G1126,K1126,L1126,Summary!$E$13/2,Data!N1125,Data!O1125,Summary!$E$15,Summary!$E$14,Summary!$E$16,1),0)</f>
        <v>0</v>
      </c>
      <c r="O1126" s="31">
        <f>IF(M1126=1,oneday(G1125,G1126,K1126,L1126,Summary!$E$13/2,Data!N1125,Data!O1125,Summary!$E$15,Summary!$E$14,Summary!$E$16,2),0)</f>
        <v>0</v>
      </c>
      <c r="P1126" s="31">
        <f t="shared" si="53"/>
        <v>0</v>
      </c>
      <c r="Q1126" s="31">
        <f>IF(M1126=1,oneday(G1125,G1126,K1126,L1126,Summary!$E$13/2,Data!N1125,Data!O1125,Summary!$E$15,Summary!$E$14,Summary!$E$16,3),0)</f>
        <v>0</v>
      </c>
    </row>
    <row r="1127" spans="1:17" x14ac:dyDescent="0.25">
      <c r="A1127" s="32">
        <f>VLOOKUP(B1127,'Expiration Dates'!$C$40:$J$272,8)</f>
        <v>32008</v>
      </c>
      <c r="B1127" s="1">
        <v>32016</v>
      </c>
      <c r="C1127">
        <f t="shared" si="52"/>
        <v>1127</v>
      </c>
      <c r="D1127" s="27">
        <v>19.649999618530273</v>
      </c>
      <c r="E1127" s="28">
        <v>19.670000076293945</v>
      </c>
      <c r="F1127" s="28">
        <v>19.200000762939453</v>
      </c>
      <c r="G1127" s="24">
        <v>19.639999389648438</v>
      </c>
      <c r="H1127" s="13">
        <v>19.399999618530273</v>
      </c>
      <c r="I1127" s="14">
        <v>19.440000534057617</v>
      </c>
      <c r="J1127" s="14">
        <v>19.040000915527344</v>
      </c>
      <c r="K1127" s="24">
        <v>19.420000076293945</v>
      </c>
      <c r="L1127">
        <f t="shared" si="54"/>
        <v>0</v>
      </c>
      <c r="M1127">
        <f>IF(AND(B1127&gt;Summary!$E$17,B1127&lt;Summary!$E$18),1,0)</f>
        <v>0</v>
      </c>
      <c r="N1127">
        <f>IF(M1127=1,oneday(G1126,G1127,K1127,L1127,Summary!$E$13/2,Data!N1126,Data!O1126,Summary!$E$15,Summary!$E$14,Summary!$E$16,1),0)</f>
        <v>0</v>
      </c>
      <c r="O1127" s="31">
        <f>IF(M1127=1,oneday(G1126,G1127,K1127,L1127,Summary!$E$13/2,Data!N1126,Data!O1126,Summary!$E$15,Summary!$E$14,Summary!$E$16,2),0)</f>
        <v>0</v>
      </c>
      <c r="P1127" s="31">
        <f t="shared" si="53"/>
        <v>0</v>
      </c>
      <c r="Q1127" s="31">
        <f>IF(M1127=1,oneday(G1126,G1127,K1127,L1127,Summary!$E$13/2,Data!N1126,Data!O1126,Summary!$E$15,Summary!$E$14,Summary!$E$16,3),0)</f>
        <v>0</v>
      </c>
    </row>
    <row r="1128" spans="1:17" x14ac:dyDescent="0.25">
      <c r="A1128" s="32">
        <f>VLOOKUP(B1128,'Expiration Dates'!$C$40:$J$272,8)</f>
        <v>32008</v>
      </c>
      <c r="B1128" s="1">
        <v>32017</v>
      </c>
      <c r="C1128">
        <f t="shared" si="52"/>
        <v>1128</v>
      </c>
      <c r="D1128" s="27">
        <v>19.700000762939453</v>
      </c>
      <c r="E1128" s="28">
        <v>19.930000305175781</v>
      </c>
      <c r="F1128" s="28">
        <v>19.370000839233398</v>
      </c>
      <c r="G1128" s="24">
        <v>19.389999389648438</v>
      </c>
      <c r="H1128" s="13">
        <v>19.430000305175781</v>
      </c>
      <c r="I1128" s="14">
        <v>19.670000076293945</v>
      </c>
      <c r="J1128" s="14">
        <v>19.159999847412109</v>
      </c>
      <c r="K1128" s="24">
        <v>19.170000076293945</v>
      </c>
      <c r="L1128">
        <f t="shared" si="54"/>
        <v>0</v>
      </c>
      <c r="M1128">
        <f>IF(AND(B1128&gt;Summary!$E$17,B1128&lt;Summary!$E$18),1,0)</f>
        <v>0</v>
      </c>
      <c r="N1128">
        <f>IF(M1128=1,oneday(G1127,G1128,K1128,L1128,Summary!$E$13/2,Data!N1127,Data!O1127,Summary!$E$15,Summary!$E$14,Summary!$E$16,1),0)</f>
        <v>0</v>
      </c>
      <c r="O1128" s="31">
        <f>IF(M1128=1,oneday(G1127,G1128,K1128,L1128,Summary!$E$13/2,Data!N1127,Data!O1127,Summary!$E$15,Summary!$E$14,Summary!$E$16,2),0)</f>
        <v>0</v>
      </c>
      <c r="P1128" s="31">
        <f t="shared" si="53"/>
        <v>0</v>
      </c>
      <c r="Q1128" s="31">
        <f>IF(M1128=1,oneday(G1127,G1128,K1128,L1128,Summary!$E$13/2,Data!N1127,Data!O1127,Summary!$E$15,Summary!$E$14,Summary!$E$16,3),0)</f>
        <v>0</v>
      </c>
    </row>
    <row r="1129" spans="1:17" x14ac:dyDescent="0.25">
      <c r="A1129" s="32">
        <f>VLOOKUP(B1129,'Expiration Dates'!$C$40:$J$272,8)</f>
        <v>32008</v>
      </c>
      <c r="B1129" s="1">
        <v>32020</v>
      </c>
      <c r="C1129">
        <f t="shared" si="52"/>
        <v>1129</v>
      </c>
      <c r="D1129" s="27">
        <v>19.75</v>
      </c>
      <c r="E1129" s="28">
        <v>19.950000762939453</v>
      </c>
      <c r="F1129" s="28">
        <v>19.659999847412109</v>
      </c>
      <c r="G1129" s="24">
        <v>19.729999542236328</v>
      </c>
      <c r="H1129" s="13">
        <v>19.649999618530273</v>
      </c>
      <c r="I1129" s="14">
        <v>19.700000762939453</v>
      </c>
      <c r="J1129" s="14">
        <v>19.440000534057617</v>
      </c>
      <c r="K1129" s="24">
        <v>19.5</v>
      </c>
      <c r="L1129">
        <f t="shared" si="54"/>
        <v>0</v>
      </c>
      <c r="M1129">
        <f>IF(AND(B1129&gt;Summary!$E$17,B1129&lt;Summary!$E$18),1,0)</f>
        <v>0</v>
      </c>
      <c r="N1129">
        <f>IF(M1129=1,oneday(G1128,G1129,K1129,L1129,Summary!$E$13/2,Data!N1128,Data!O1128,Summary!$E$15,Summary!$E$14,Summary!$E$16,1),0)</f>
        <v>0</v>
      </c>
      <c r="O1129" s="31">
        <f>IF(M1129=1,oneday(G1128,G1129,K1129,L1129,Summary!$E$13/2,Data!N1128,Data!O1128,Summary!$E$15,Summary!$E$14,Summary!$E$16,2),0)</f>
        <v>0</v>
      </c>
      <c r="P1129" s="31">
        <f t="shared" si="53"/>
        <v>0</v>
      </c>
      <c r="Q1129" s="31">
        <f>IF(M1129=1,oneday(G1128,G1129,K1129,L1129,Summary!$E$13/2,Data!N1128,Data!O1128,Summary!$E$15,Summary!$E$14,Summary!$E$16,3),0)</f>
        <v>0</v>
      </c>
    </row>
    <row r="1130" spans="1:17" x14ac:dyDescent="0.25">
      <c r="A1130" s="32">
        <f>VLOOKUP(B1130,'Expiration Dates'!$C$40:$J$272,8)</f>
        <v>32042</v>
      </c>
      <c r="B1130" s="1">
        <v>32021</v>
      </c>
      <c r="C1130">
        <f t="shared" si="52"/>
        <v>1130</v>
      </c>
      <c r="D1130" s="27">
        <v>19.600000381469727</v>
      </c>
      <c r="E1130" s="28">
        <v>19.719999313354492</v>
      </c>
      <c r="F1130" s="28">
        <v>19.489999771118164</v>
      </c>
      <c r="G1130" s="24">
        <v>19.629999160766602</v>
      </c>
      <c r="H1130" s="13">
        <v>19.399999618530273</v>
      </c>
      <c r="I1130" s="14">
        <v>19.5</v>
      </c>
      <c r="J1130" s="14">
        <v>19.280000686645508</v>
      </c>
      <c r="K1130" s="24">
        <v>19.420000076293945</v>
      </c>
      <c r="L1130">
        <f t="shared" si="54"/>
        <v>0</v>
      </c>
      <c r="M1130">
        <f>IF(AND(B1130&gt;Summary!$E$17,B1130&lt;Summary!$E$18),1,0)</f>
        <v>0</v>
      </c>
      <c r="N1130">
        <f>IF(M1130=1,oneday(G1129,G1130,K1130,L1130,Summary!$E$13/2,Data!N1129,Data!O1129,Summary!$E$15,Summary!$E$14,Summary!$E$16,1),0)</f>
        <v>0</v>
      </c>
      <c r="O1130" s="31">
        <f>IF(M1130=1,oneday(G1129,G1130,K1130,L1130,Summary!$E$13/2,Data!N1129,Data!O1129,Summary!$E$15,Summary!$E$14,Summary!$E$16,2),0)</f>
        <v>0</v>
      </c>
      <c r="P1130" s="31">
        <f t="shared" si="53"/>
        <v>0</v>
      </c>
      <c r="Q1130" s="31">
        <f>IF(M1130=1,oneday(G1129,G1130,K1130,L1130,Summary!$E$13/2,Data!N1129,Data!O1129,Summary!$E$15,Summary!$E$14,Summary!$E$16,3),0)</f>
        <v>0</v>
      </c>
    </row>
    <row r="1131" spans="1:17" x14ac:dyDescent="0.25">
      <c r="A1131" s="32">
        <f>VLOOKUP(B1131,'Expiration Dates'!$C$40:$J$272,8)</f>
        <v>32042</v>
      </c>
      <c r="B1131" s="1">
        <v>32022</v>
      </c>
      <c r="C1131">
        <f t="shared" si="52"/>
        <v>1131</v>
      </c>
      <c r="D1131" s="27">
        <v>19.729999542236328</v>
      </c>
      <c r="E1131" s="28">
        <v>19.780000686645508</v>
      </c>
      <c r="F1131" s="28">
        <v>19.559999465942383</v>
      </c>
      <c r="G1131" s="24">
        <v>19.639999389648438</v>
      </c>
      <c r="H1131" s="13">
        <v>19.479999542236328</v>
      </c>
      <c r="I1131" s="14">
        <v>19.549999237060547</v>
      </c>
      <c r="J1131" s="14">
        <v>19.360000610351563</v>
      </c>
      <c r="K1131" s="24">
        <v>19.450000762939453</v>
      </c>
      <c r="L1131">
        <f t="shared" si="54"/>
        <v>0</v>
      </c>
      <c r="M1131">
        <f>IF(AND(B1131&gt;Summary!$E$17,B1131&lt;Summary!$E$18),1,0)</f>
        <v>0</v>
      </c>
      <c r="N1131">
        <f>IF(M1131=1,oneday(G1130,G1131,K1131,L1131,Summary!$E$13/2,Data!N1130,Data!O1130,Summary!$E$15,Summary!$E$14,Summary!$E$16,1),0)</f>
        <v>0</v>
      </c>
      <c r="O1131" s="31">
        <f>IF(M1131=1,oneday(G1130,G1131,K1131,L1131,Summary!$E$13/2,Data!N1130,Data!O1130,Summary!$E$15,Summary!$E$14,Summary!$E$16,2),0)</f>
        <v>0</v>
      </c>
      <c r="P1131" s="31">
        <f t="shared" si="53"/>
        <v>0</v>
      </c>
      <c r="Q1131" s="31">
        <f>IF(M1131=1,oneday(G1130,G1131,K1131,L1131,Summary!$E$13/2,Data!N1130,Data!O1130,Summary!$E$15,Summary!$E$14,Summary!$E$16,3),0)</f>
        <v>0</v>
      </c>
    </row>
    <row r="1132" spans="1:17" x14ac:dyDescent="0.25">
      <c r="A1132" s="32">
        <f>VLOOKUP(B1132,'Expiration Dates'!$C$40:$J$272,8)</f>
        <v>32042</v>
      </c>
      <c r="B1132" s="1">
        <v>32023</v>
      </c>
      <c r="C1132">
        <f t="shared" si="52"/>
        <v>1132</v>
      </c>
      <c r="D1132" s="27">
        <v>19.399999618530273</v>
      </c>
      <c r="E1132" s="28">
        <v>19.590000152587891</v>
      </c>
      <c r="F1132" s="28">
        <v>19.299999237060547</v>
      </c>
      <c r="G1132" s="24">
        <v>19.5</v>
      </c>
      <c r="H1132" s="13">
        <v>19.149999618530273</v>
      </c>
      <c r="I1132" s="14">
        <v>19.389999389648438</v>
      </c>
      <c r="J1132" s="14">
        <v>19.120000839233398</v>
      </c>
      <c r="K1132" s="24">
        <v>19.340000152587891</v>
      </c>
      <c r="L1132">
        <f t="shared" si="54"/>
        <v>0</v>
      </c>
      <c r="M1132">
        <f>IF(AND(B1132&gt;Summary!$E$17,B1132&lt;Summary!$E$18),1,0)</f>
        <v>0</v>
      </c>
      <c r="N1132">
        <f>IF(M1132=1,oneday(G1131,G1132,K1132,L1132,Summary!$E$13/2,Data!N1131,Data!O1131,Summary!$E$15,Summary!$E$14,Summary!$E$16,1),0)</f>
        <v>0</v>
      </c>
      <c r="O1132" s="31">
        <f>IF(M1132=1,oneday(G1131,G1132,K1132,L1132,Summary!$E$13/2,Data!N1131,Data!O1131,Summary!$E$15,Summary!$E$14,Summary!$E$16,2),0)</f>
        <v>0</v>
      </c>
      <c r="P1132" s="31">
        <f t="shared" si="53"/>
        <v>0</v>
      </c>
      <c r="Q1132" s="31">
        <f>IF(M1132=1,oneday(G1131,G1132,K1132,L1132,Summary!$E$13/2,Data!N1131,Data!O1131,Summary!$E$15,Summary!$E$14,Summary!$E$16,3),0)</f>
        <v>0</v>
      </c>
    </row>
    <row r="1133" spans="1:17" x14ac:dyDescent="0.25">
      <c r="A1133" s="32">
        <f>VLOOKUP(B1133,'Expiration Dates'!$C$40:$J$272,8)</f>
        <v>32042</v>
      </c>
      <c r="B1133" s="1">
        <v>32024</v>
      </c>
      <c r="C1133">
        <f t="shared" si="52"/>
        <v>1133</v>
      </c>
      <c r="D1133" s="27">
        <v>19.379999160766602</v>
      </c>
      <c r="E1133" s="28">
        <v>19.520000457763672</v>
      </c>
      <c r="F1133" s="28">
        <v>19.200000762939453</v>
      </c>
      <c r="G1133" s="24">
        <v>19.319999694824219</v>
      </c>
      <c r="H1133" s="13">
        <v>19.209999084472656</v>
      </c>
      <c r="I1133" s="14">
        <v>19.350000381469727</v>
      </c>
      <c r="J1133" s="14">
        <v>19.069999694824219</v>
      </c>
      <c r="K1133" s="24">
        <v>19.120000839233398</v>
      </c>
      <c r="L1133">
        <f t="shared" si="54"/>
        <v>0</v>
      </c>
      <c r="M1133">
        <f>IF(AND(B1133&gt;Summary!$E$17,B1133&lt;Summary!$E$18),1,0)</f>
        <v>0</v>
      </c>
      <c r="N1133">
        <f>IF(M1133=1,oneday(G1132,G1133,K1133,L1133,Summary!$E$13/2,Data!N1132,Data!O1132,Summary!$E$15,Summary!$E$14,Summary!$E$16,1),0)</f>
        <v>0</v>
      </c>
      <c r="O1133" s="31">
        <f>IF(M1133=1,oneday(G1132,G1133,K1133,L1133,Summary!$E$13/2,Data!N1132,Data!O1132,Summary!$E$15,Summary!$E$14,Summary!$E$16,2),0)</f>
        <v>0</v>
      </c>
      <c r="P1133" s="31">
        <f t="shared" si="53"/>
        <v>0</v>
      </c>
      <c r="Q1133" s="31">
        <f>IF(M1133=1,oneday(G1132,G1133,K1133,L1133,Summary!$E$13/2,Data!N1132,Data!O1132,Summary!$E$15,Summary!$E$14,Summary!$E$16,3),0)</f>
        <v>0</v>
      </c>
    </row>
    <row r="1134" spans="1:17" x14ac:dyDescent="0.25">
      <c r="A1134" s="32">
        <f>VLOOKUP(B1134,'Expiration Dates'!$C$40:$J$272,8)</f>
        <v>32042</v>
      </c>
      <c r="B1134" s="1">
        <v>32028</v>
      </c>
      <c r="C1134">
        <f t="shared" si="52"/>
        <v>1134</v>
      </c>
      <c r="D1134" s="27">
        <v>18.850000381469727</v>
      </c>
      <c r="E1134" s="28">
        <v>18.979999542236328</v>
      </c>
      <c r="F1134" s="28">
        <v>18.719999313354492</v>
      </c>
      <c r="G1134" s="24">
        <v>18.940000534057617</v>
      </c>
      <c r="H1134" s="13">
        <v>18.75</v>
      </c>
      <c r="I1134" s="14">
        <v>18.819999694824219</v>
      </c>
      <c r="J1134" s="14">
        <v>18.549999237060547</v>
      </c>
      <c r="K1134" s="24">
        <v>18.799999237060547</v>
      </c>
      <c r="L1134">
        <f t="shared" si="54"/>
        <v>0</v>
      </c>
      <c r="M1134">
        <f>IF(AND(B1134&gt;Summary!$E$17,B1134&lt;Summary!$E$18),1,0)</f>
        <v>0</v>
      </c>
      <c r="N1134">
        <f>IF(M1134=1,oneday(G1133,G1134,K1134,L1134,Summary!$E$13/2,Data!N1133,Data!O1133,Summary!$E$15,Summary!$E$14,Summary!$E$16,1),0)</f>
        <v>0</v>
      </c>
      <c r="O1134" s="31">
        <f>IF(M1134=1,oneday(G1133,G1134,K1134,L1134,Summary!$E$13/2,Data!N1133,Data!O1133,Summary!$E$15,Summary!$E$14,Summary!$E$16,2),0)</f>
        <v>0</v>
      </c>
      <c r="P1134" s="31">
        <f t="shared" si="53"/>
        <v>0</v>
      </c>
      <c r="Q1134" s="31">
        <f>IF(M1134=1,oneday(G1133,G1134,K1134,L1134,Summary!$E$13/2,Data!N1133,Data!O1133,Summary!$E$15,Summary!$E$14,Summary!$E$16,3),0)</f>
        <v>0</v>
      </c>
    </row>
    <row r="1135" spans="1:17" x14ac:dyDescent="0.25">
      <c r="A1135" s="32">
        <f>VLOOKUP(B1135,'Expiration Dates'!$C$40:$J$272,8)</f>
        <v>32042</v>
      </c>
      <c r="B1135" s="1">
        <v>32029</v>
      </c>
      <c r="C1135">
        <f t="shared" si="52"/>
        <v>1135</v>
      </c>
      <c r="D1135" s="27">
        <v>19.049999237060547</v>
      </c>
      <c r="E1135" s="28">
        <v>19.399999618530273</v>
      </c>
      <c r="F1135" s="28">
        <v>19.010000228881836</v>
      </c>
      <c r="G1135" s="24">
        <v>19.379999160766602</v>
      </c>
      <c r="H1135" s="13">
        <v>18.899999618530273</v>
      </c>
      <c r="I1135" s="14">
        <v>19.229999542236328</v>
      </c>
      <c r="J1135" s="14">
        <v>18.879999160766602</v>
      </c>
      <c r="K1135" s="24">
        <v>19.219999313354492</v>
      </c>
      <c r="L1135">
        <f t="shared" si="54"/>
        <v>0</v>
      </c>
      <c r="M1135">
        <f>IF(AND(B1135&gt;Summary!$E$17,B1135&lt;Summary!$E$18),1,0)</f>
        <v>0</v>
      </c>
      <c r="N1135">
        <f>IF(M1135=1,oneday(G1134,G1135,K1135,L1135,Summary!$E$13/2,Data!N1134,Data!O1134,Summary!$E$15,Summary!$E$14,Summary!$E$16,1),0)</f>
        <v>0</v>
      </c>
      <c r="O1135" s="31">
        <f>IF(M1135=1,oneday(G1134,G1135,K1135,L1135,Summary!$E$13/2,Data!N1134,Data!O1134,Summary!$E$15,Summary!$E$14,Summary!$E$16,2),0)</f>
        <v>0</v>
      </c>
      <c r="P1135" s="31">
        <f t="shared" si="53"/>
        <v>0</v>
      </c>
      <c r="Q1135" s="31">
        <f>IF(M1135=1,oneday(G1134,G1135,K1135,L1135,Summary!$E$13/2,Data!N1134,Data!O1134,Summary!$E$15,Summary!$E$14,Summary!$E$16,3),0)</f>
        <v>0</v>
      </c>
    </row>
    <row r="1136" spans="1:17" x14ac:dyDescent="0.25">
      <c r="A1136" s="32">
        <f>VLOOKUP(B1136,'Expiration Dates'!$C$40:$J$272,8)</f>
        <v>32042</v>
      </c>
      <c r="B1136" s="1">
        <v>32030</v>
      </c>
      <c r="C1136">
        <f t="shared" si="52"/>
        <v>1136</v>
      </c>
      <c r="D1136" s="27">
        <v>19.399999618530273</v>
      </c>
      <c r="E1136" s="28">
        <v>19.75</v>
      </c>
      <c r="F1136" s="28">
        <v>19.360000610351563</v>
      </c>
      <c r="G1136" s="24">
        <v>19.670000076293945</v>
      </c>
      <c r="H1136" s="13">
        <v>19.25</v>
      </c>
      <c r="I1136" s="14">
        <v>19.520000457763672</v>
      </c>
      <c r="J1136" s="14">
        <v>19.219999313354492</v>
      </c>
      <c r="K1136" s="24">
        <v>19.459999084472656</v>
      </c>
      <c r="L1136">
        <f t="shared" si="54"/>
        <v>0</v>
      </c>
      <c r="M1136">
        <f>IF(AND(B1136&gt;Summary!$E$17,B1136&lt;Summary!$E$18),1,0)</f>
        <v>0</v>
      </c>
      <c r="N1136">
        <f>IF(M1136=1,oneday(G1135,G1136,K1136,L1136,Summary!$E$13/2,Data!N1135,Data!O1135,Summary!$E$15,Summary!$E$14,Summary!$E$16,1),0)</f>
        <v>0</v>
      </c>
      <c r="O1136" s="31">
        <f>IF(M1136=1,oneday(G1135,G1136,K1136,L1136,Summary!$E$13/2,Data!N1135,Data!O1135,Summary!$E$15,Summary!$E$14,Summary!$E$16,2),0)</f>
        <v>0</v>
      </c>
      <c r="P1136" s="31">
        <f t="shared" si="53"/>
        <v>0</v>
      </c>
      <c r="Q1136" s="31">
        <f>IF(M1136=1,oneday(G1135,G1136,K1136,L1136,Summary!$E$13/2,Data!N1135,Data!O1135,Summary!$E$15,Summary!$E$14,Summary!$E$16,3),0)</f>
        <v>0</v>
      </c>
    </row>
    <row r="1137" spans="1:17" x14ac:dyDescent="0.25">
      <c r="A1137" s="32">
        <f>VLOOKUP(B1137,'Expiration Dates'!$C$40:$J$272,8)</f>
        <v>32042</v>
      </c>
      <c r="B1137" s="1">
        <v>32031</v>
      </c>
      <c r="C1137">
        <f t="shared" si="52"/>
        <v>1137</v>
      </c>
      <c r="D1137" s="27">
        <v>19.549999237060547</v>
      </c>
      <c r="E1137" s="28">
        <v>19.569999694824219</v>
      </c>
      <c r="F1137" s="28">
        <v>19.260000228881836</v>
      </c>
      <c r="G1137" s="24">
        <v>19.399999618530273</v>
      </c>
      <c r="H1137" s="13">
        <v>19.329999923706055</v>
      </c>
      <c r="I1137" s="14">
        <v>19.350000381469727</v>
      </c>
      <c r="J1137" s="14">
        <v>19.040000915527344</v>
      </c>
      <c r="K1137" s="24">
        <v>19.180000305175781</v>
      </c>
      <c r="L1137">
        <f t="shared" si="54"/>
        <v>0</v>
      </c>
      <c r="M1137">
        <f>IF(AND(B1137&gt;Summary!$E$17,B1137&lt;Summary!$E$18),1,0)</f>
        <v>0</v>
      </c>
      <c r="N1137">
        <f>IF(M1137=1,oneday(G1136,G1137,K1137,L1137,Summary!$E$13/2,Data!N1136,Data!O1136,Summary!$E$15,Summary!$E$14,Summary!$E$16,1),0)</f>
        <v>0</v>
      </c>
      <c r="O1137" s="31">
        <f>IF(M1137=1,oneday(G1136,G1137,K1137,L1137,Summary!$E$13/2,Data!N1136,Data!O1136,Summary!$E$15,Summary!$E$14,Summary!$E$16,2),0)</f>
        <v>0</v>
      </c>
      <c r="P1137" s="31">
        <f t="shared" si="53"/>
        <v>0</v>
      </c>
      <c r="Q1137" s="31">
        <f>IF(M1137=1,oneday(G1136,G1137,K1137,L1137,Summary!$E$13/2,Data!N1136,Data!O1136,Summary!$E$15,Summary!$E$14,Summary!$E$16,3),0)</f>
        <v>0</v>
      </c>
    </row>
    <row r="1138" spans="1:17" x14ac:dyDescent="0.25">
      <c r="A1138" s="32">
        <f>VLOOKUP(B1138,'Expiration Dates'!$C$40:$J$272,8)</f>
        <v>32042</v>
      </c>
      <c r="B1138" s="1">
        <v>32034</v>
      </c>
      <c r="C1138">
        <f t="shared" si="52"/>
        <v>1138</v>
      </c>
      <c r="D1138" s="27">
        <v>19.299999237060547</v>
      </c>
      <c r="E1138" s="28">
        <v>19.649999618530273</v>
      </c>
      <c r="F1138" s="28">
        <v>19.149999618530273</v>
      </c>
      <c r="G1138" s="24">
        <v>19.610000610351563</v>
      </c>
      <c r="H1138" s="13">
        <v>19.049999237060547</v>
      </c>
      <c r="I1138" s="14">
        <v>19.399999618530273</v>
      </c>
      <c r="J1138" s="14">
        <v>18.930000305175781</v>
      </c>
      <c r="K1138" s="24">
        <v>19.370000839233398</v>
      </c>
      <c r="L1138">
        <f t="shared" si="54"/>
        <v>0</v>
      </c>
      <c r="M1138">
        <f>IF(AND(B1138&gt;Summary!$E$17,B1138&lt;Summary!$E$18),1,0)</f>
        <v>0</v>
      </c>
      <c r="N1138">
        <f>IF(M1138=1,oneday(G1137,G1138,K1138,L1138,Summary!$E$13/2,Data!N1137,Data!O1137,Summary!$E$15,Summary!$E$14,Summary!$E$16,1),0)</f>
        <v>0</v>
      </c>
      <c r="O1138" s="31">
        <f>IF(M1138=1,oneday(G1137,G1138,K1138,L1138,Summary!$E$13/2,Data!N1137,Data!O1137,Summary!$E$15,Summary!$E$14,Summary!$E$16,2),0)</f>
        <v>0</v>
      </c>
      <c r="P1138" s="31">
        <f t="shared" si="53"/>
        <v>0</v>
      </c>
      <c r="Q1138" s="31">
        <f>IF(M1138=1,oneday(G1137,G1138,K1138,L1138,Summary!$E$13/2,Data!N1137,Data!O1137,Summary!$E$15,Summary!$E$14,Summary!$E$16,3),0)</f>
        <v>0</v>
      </c>
    </row>
    <row r="1139" spans="1:17" x14ac:dyDescent="0.25">
      <c r="A1139" s="32">
        <f>VLOOKUP(B1139,'Expiration Dates'!$C$40:$J$272,8)</f>
        <v>32042</v>
      </c>
      <c r="B1139" s="1">
        <v>32035</v>
      </c>
      <c r="C1139">
        <f t="shared" si="52"/>
        <v>1139</v>
      </c>
      <c r="D1139" s="27">
        <v>19.75</v>
      </c>
      <c r="E1139" s="28">
        <v>19.930000305175781</v>
      </c>
      <c r="F1139" s="28">
        <v>19.659999847412109</v>
      </c>
      <c r="G1139" s="24">
        <v>19.700000762939453</v>
      </c>
      <c r="H1139" s="13">
        <v>19.489999771118164</v>
      </c>
      <c r="I1139" s="14">
        <v>19.590000152587891</v>
      </c>
      <c r="J1139" s="14">
        <v>19.360000610351563</v>
      </c>
      <c r="K1139" s="24">
        <v>19.389999389648438</v>
      </c>
      <c r="L1139">
        <f t="shared" si="54"/>
        <v>0</v>
      </c>
      <c r="M1139">
        <f>IF(AND(B1139&gt;Summary!$E$17,B1139&lt;Summary!$E$18),1,0)</f>
        <v>0</v>
      </c>
      <c r="N1139">
        <f>IF(M1139=1,oneday(G1138,G1139,K1139,L1139,Summary!$E$13/2,Data!N1138,Data!O1138,Summary!$E$15,Summary!$E$14,Summary!$E$16,1),0)</f>
        <v>0</v>
      </c>
      <c r="O1139" s="31">
        <f>IF(M1139=1,oneday(G1138,G1139,K1139,L1139,Summary!$E$13/2,Data!N1138,Data!O1138,Summary!$E$15,Summary!$E$14,Summary!$E$16,2),0)</f>
        <v>0</v>
      </c>
      <c r="P1139" s="31">
        <f t="shared" si="53"/>
        <v>0</v>
      </c>
      <c r="Q1139" s="31">
        <f>IF(M1139=1,oneday(G1138,G1139,K1139,L1139,Summary!$E$13/2,Data!N1138,Data!O1138,Summary!$E$15,Summary!$E$14,Summary!$E$16,3),0)</f>
        <v>0</v>
      </c>
    </row>
    <row r="1140" spans="1:17" x14ac:dyDescent="0.25">
      <c r="A1140" s="32">
        <f>VLOOKUP(B1140,'Expiration Dates'!$C$40:$J$272,8)</f>
        <v>32042</v>
      </c>
      <c r="B1140" s="1">
        <v>32036</v>
      </c>
      <c r="C1140">
        <f t="shared" si="52"/>
        <v>1140</v>
      </c>
      <c r="D1140" s="27">
        <v>19.780000686645508</v>
      </c>
      <c r="E1140" s="28">
        <v>19.909999847412109</v>
      </c>
      <c r="F1140" s="28">
        <v>19.659999847412109</v>
      </c>
      <c r="G1140" s="24">
        <v>19.729999542236328</v>
      </c>
      <c r="H1140" s="13">
        <v>19.459999084472656</v>
      </c>
      <c r="I1140" s="14">
        <v>19.549999237060547</v>
      </c>
      <c r="J1140" s="14">
        <v>19.319999694824219</v>
      </c>
      <c r="K1140" s="24">
        <v>19.389999389648438</v>
      </c>
      <c r="L1140">
        <f t="shared" si="54"/>
        <v>0</v>
      </c>
      <c r="M1140">
        <f>IF(AND(B1140&gt;Summary!$E$17,B1140&lt;Summary!$E$18),1,0)</f>
        <v>0</v>
      </c>
      <c r="N1140">
        <f>IF(M1140=1,oneday(G1139,G1140,K1140,L1140,Summary!$E$13/2,Data!N1139,Data!O1139,Summary!$E$15,Summary!$E$14,Summary!$E$16,1),0)</f>
        <v>0</v>
      </c>
      <c r="O1140" s="31">
        <f>IF(M1140=1,oneday(G1139,G1140,K1140,L1140,Summary!$E$13/2,Data!N1139,Data!O1139,Summary!$E$15,Summary!$E$14,Summary!$E$16,2),0)</f>
        <v>0</v>
      </c>
      <c r="P1140" s="31">
        <f t="shared" si="53"/>
        <v>0</v>
      </c>
      <c r="Q1140" s="31">
        <f>IF(M1140=1,oneday(G1139,G1140,K1140,L1140,Summary!$E$13/2,Data!N1139,Data!O1139,Summary!$E$15,Summary!$E$14,Summary!$E$16,3),0)</f>
        <v>0</v>
      </c>
    </row>
    <row r="1141" spans="1:17" x14ac:dyDescent="0.25">
      <c r="A1141" s="32">
        <f>VLOOKUP(B1141,'Expiration Dates'!$C$40:$J$272,8)</f>
        <v>32042</v>
      </c>
      <c r="B1141" s="1">
        <v>32037</v>
      </c>
      <c r="C1141">
        <f t="shared" si="52"/>
        <v>1141</v>
      </c>
      <c r="D1141" s="27">
        <v>19.600000381469727</v>
      </c>
      <c r="E1141" s="28">
        <v>19.719999313354492</v>
      </c>
      <c r="F1141" s="28">
        <v>19.549999237060547</v>
      </c>
      <c r="G1141" s="24">
        <v>19.559999465942383</v>
      </c>
      <c r="H1141" s="13">
        <v>19.260000228881836</v>
      </c>
      <c r="I1141" s="14">
        <v>19.360000610351563</v>
      </c>
      <c r="J1141" s="14">
        <v>19.149999618530273</v>
      </c>
      <c r="K1141" s="24">
        <v>19.159999847412109</v>
      </c>
      <c r="L1141">
        <f t="shared" si="54"/>
        <v>0</v>
      </c>
      <c r="M1141">
        <f>IF(AND(B1141&gt;Summary!$E$17,B1141&lt;Summary!$E$18),1,0)</f>
        <v>0</v>
      </c>
      <c r="N1141">
        <f>IF(M1141=1,oneday(G1140,G1141,K1141,L1141,Summary!$E$13/2,Data!N1140,Data!O1140,Summary!$E$15,Summary!$E$14,Summary!$E$16,1),0)</f>
        <v>0</v>
      </c>
      <c r="O1141" s="31">
        <f>IF(M1141=1,oneday(G1140,G1141,K1141,L1141,Summary!$E$13/2,Data!N1140,Data!O1140,Summary!$E$15,Summary!$E$14,Summary!$E$16,2),0)</f>
        <v>0</v>
      </c>
      <c r="P1141" s="31">
        <f t="shared" si="53"/>
        <v>0</v>
      </c>
      <c r="Q1141" s="31">
        <f>IF(M1141=1,oneday(G1140,G1141,K1141,L1141,Summary!$E$13/2,Data!N1140,Data!O1140,Summary!$E$15,Summary!$E$14,Summary!$E$16,3),0)</f>
        <v>0</v>
      </c>
    </row>
    <row r="1142" spans="1:17" x14ac:dyDescent="0.25">
      <c r="A1142" s="32">
        <f>VLOOKUP(B1142,'Expiration Dates'!$C$40:$J$272,8)</f>
        <v>32042</v>
      </c>
      <c r="B1142" s="1">
        <v>32038</v>
      </c>
      <c r="C1142">
        <f t="shared" si="52"/>
        <v>1142</v>
      </c>
      <c r="D1142" s="27">
        <v>19.530000686645508</v>
      </c>
      <c r="E1142" s="28">
        <v>19.600000381469727</v>
      </c>
      <c r="F1142" s="28">
        <v>19.450000762939453</v>
      </c>
      <c r="G1142" s="24">
        <v>19.549999237060547</v>
      </c>
      <c r="H1142" s="13">
        <v>19.139999389648438</v>
      </c>
      <c r="I1142" s="14">
        <v>19.219999313354492</v>
      </c>
      <c r="J1142" s="14">
        <v>19.100000381469727</v>
      </c>
      <c r="K1142" s="24">
        <v>19.200000762939453</v>
      </c>
      <c r="L1142">
        <f t="shared" si="54"/>
        <v>0</v>
      </c>
      <c r="M1142">
        <f>IF(AND(B1142&gt;Summary!$E$17,B1142&lt;Summary!$E$18),1,0)</f>
        <v>0</v>
      </c>
      <c r="N1142">
        <f>IF(M1142=1,oneday(G1141,G1142,K1142,L1142,Summary!$E$13/2,Data!N1141,Data!O1141,Summary!$E$15,Summary!$E$14,Summary!$E$16,1),0)</f>
        <v>0</v>
      </c>
      <c r="O1142" s="31">
        <f>IF(M1142=1,oneday(G1141,G1142,K1142,L1142,Summary!$E$13/2,Data!N1141,Data!O1141,Summary!$E$15,Summary!$E$14,Summary!$E$16,2),0)</f>
        <v>0</v>
      </c>
      <c r="P1142" s="31">
        <f t="shared" si="53"/>
        <v>0</v>
      </c>
      <c r="Q1142" s="31">
        <f>IF(M1142=1,oneday(G1141,G1142,K1142,L1142,Summary!$E$13/2,Data!N1141,Data!O1141,Summary!$E$15,Summary!$E$14,Summary!$E$16,3),0)</f>
        <v>0</v>
      </c>
    </row>
    <row r="1143" spans="1:17" x14ac:dyDescent="0.25">
      <c r="A1143" s="32">
        <f>VLOOKUP(B1143,'Expiration Dates'!$C$40:$J$272,8)</f>
        <v>32042</v>
      </c>
      <c r="B1143" s="1">
        <v>32041</v>
      </c>
      <c r="C1143">
        <f t="shared" si="52"/>
        <v>1143</v>
      </c>
      <c r="D1143" s="27">
        <v>19.479999542236328</v>
      </c>
      <c r="E1143" s="28">
        <v>19.760000228881836</v>
      </c>
      <c r="F1143" s="28">
        <v>19.430000305175781</v>
      </c>
      <c r="G1143" s="24">
        <v>19.729999542236328</v>
      </c>
      <c r="H1143" s="13">
        <v>19.100000381469727</v>
      </c>
      <c r="I1143" s="14">
        <v>19.430000305175781</v>
      </c>
      <c r="J1143" s="14">
        <v>19.069999694824219</v>
      </c>
      <c r="K1143" s="24">
        <v>19.420000076293945</v>
      </c>
      <c r="L1143">
        <f t="shared" si="54"/>
        <v>0</v>
      </c>
      <c r="M1143">
        <f>IF(AND(B1143&gt;Summary!$E$17,B1143&lt;Summary!$E$18),1,0)</f>
        <v>0</v>
      </c>
      <c r="N1143">
        <f>IF(M1143=1,oneday(G1142,G1143,K1143,L1143,Summary!$E$13/2,Data!N1142,Data!O1142,Summary!$E$15,Summary!$E$14,Summary!$E$16,1),0)</f>
        <v>0</v>
      </c>
      <c r="O1143" s="31">
        <f>IF(M1143=1,oneday(G1142,G1143,K1143,L1143,Summary!$E$13/2,Data!N1142,Data!O1142,Summary!$E$15,Summary!$E$14,Summary!$E$16,2),0)</f>
        <v>0</v>
      </c>
      <c r="P1143" s="31">
        <f t="shared" si="53"/>
        <v>0</v>
      </c>
      <c r="Q1143" s="31">
        <f>IF(M1143=1,oneday(G1142,G1143,K1143,L1143,Summary!$E$13/2,Data!N1142,Data!O1142,Summary!$E$15,Summary!$E$14,Summary!$E$16,3),0)</f>
        <v>0</v>
      </c>
    </row>
    <row r="1144" spans="1:17" x14ac:dyDescent="0.25">
      <c r="A1144" s="32">
        <f>VLOOKUP(B1144,'Expiration Dates'!$C$40:$J$272,8)</f>
        <v>32042</v>
      </c>
      <c r="B1144" s="1">
        <v>32042</v>
      </c>
      <c r="C1144">
        <f t="shared" si="52"/>
        <v>1144</v>
      </c>
      <c r="D1144" s="27">
        <v>19.850000381469727</v>
      </c>
      <c r="E1144" s="28">
        <v>19.870000839233398</v>
      </c>
      <c r="F1144" s="28">
        <v>19.149999618530273</v>
      </c>
      <c r="G1144" s="24">
        <v>19.25</v>
      </c>
      <c r="H1144" s="13">
        <v>19.549999237060547</v>
      </c>
      <c r="I1144" s="14">
        <v>19.569999694824219</v>
      </c>
      <c r="J1144" s="14">
        <v>19.270000457763672</v>
      </c>
      <c r="K1144" s="24">
        <v>19.299999237060547</v>
      </c>
      <c r="L1144">
        <f t="shared" si="54"/>
        <v>1</v>
      </c>
      <c r="M1144">
        <f>IF(AND(B1144&gt;Summary!$E$17,B1144&lt;Summary!$E$18),1,0)</f>
        <v>0</v>
      </c>
      <c r="N1144">
        <f>IF(M1144=1,oneday(G1143,G1144,K1144,L1144,Summary!$E$13/2,Data!N1143,Data!O1143,Summary!$E$15,Summary!$E$14,Summary!$E$16,1),0)</f>
        <v>0</v>
      </c>
      <c r="O1144" s="31">
        <f>IF(M1144=1,oneday(G1143,G1144,K1144,L1144,Summary!$E$13/2,Data!N1143,Data!O1143,Summary!$E$15,Summary!$E$14,Summary!$E$16,2),0)</f>
        <v>0</v>
      </c>
      <c r="P1144" s="31">
        <f t="shared" si="53"/>
        <v>0</v>
      </c>
      <c r="Q1144" s="31">
        <f>IF(M1144=1,oneday(G1143,G1144,K1144,L1144,Summary!$E$13/2,Data!N1143,Data!O1143,Summary!$E$15,Summary!$E$14,Summary!$E$16,3),0)</f>
        <v>0</v>
      </c>
    </row>
    <row r="1145" spans="1:17" x14ac:dyDescent="0.25">
      <c r="A1145" s="32">
        <f>VLOOKUP(B1145,'Expiration Dates'!$C$40:$J$272,8)</f>
        <v>32042</v>
      </c>
      <c r="B1145" s="1">
        <v>32043</v>
      </c>
      <c r="C1145">
        <f t="shared" si="52"/>
        <v>1145</v>
      </c>
      <c r="D1145" s="27">
        <v>19.299999237060547</v>
      </c>
      <c r="E1145" s="28">
        <v>19.700000762939453</v>
      </c>
      <c r="F1145" s="28">
        <v>19.280000686645508</v>
      </c>
      <c r="G1145" s="24">
        <v>19.680000305175781</v>
      </c>
      <c r="H1145" s="13">
        <v>19.149999618530273</v>
      </c>
      <c r="I1145" s="14">
        <v>19.579999923706055</v>
      </c>
      <c r="J1145" s="14">
        <v>19.139999389648438</v>
      </c>
      <c r="K1145" s="24">
        <v>19.559999465942383</v>
      </c>
      <c r="L1145">
        <f t="shared" si="54"/>
        <v>0</v>
      </c>
      <c r="M1145">
        <f>IF(AND(B1145&gt;Summary!$E$17,B1145&lt;Summary!$E$18),1,0)</f>
        <v>0</v>
      </c>
      <c r="N1145">
        <f>IF(M1145=1,oneday(G1144,G1145,K1145,L1145,Summary!$E$13/2,Data!N1144,Data!O1144,Summary!$E$15,Summary!$E$14,Summary!$E$16,1),0)</f>
        <v>0</v>
      </c>
      <c r="O1145" s="31">
        <f>IF(M1145=1,oneday(G1144,G1145,K1145,L1145,Summary!$E$13/2,Data!N1144,Data!O1144,Summary!$E$15,Summary!$E$14,Summary!$E$16,2),0)</f>
        <v>0</v>
      </c>
      <c r="P1145" s="31">
        <f t="shared" si="53"/>
        <v>0</v>
      </c>
      <c r="Q1145" s="31">
        <f>IF(M1145=1,oneday(G1144,G1145,K1145,L1145,Summary!$E$13/2,Data!N1144,Data!O1144,Summary!$E$15,Summary!$E$14,Summary!$E$16,3),0)</f>
        <v>0</v>
      </c>
    </row>
    <row r="1146" spans="1:17" x14ac:dyDescent="0.25">
      <c r="A1146" s="32">
        <f>VLOOKUP(B1146,'Expiration Dates'!$C$40:$J$272,8)</f>
        <v>32042</v>
      </c>
      <c r="B1146" s="1">
        <v>32044</v>
      </c>
      <c r="C1146">
        <f t="shared" si="52"/>
        <v>1146</v>
      </c>
      <c r="D1146" s="27">
        <v>19.680000305175781</v>
      </c>
      <c r="E1146" s="28">
        <v>19.719999313354492</v>
      </c>
      <c r="F1146" s="28">
        <v>19.610000610351563</v>
      </c>
      <c r="G1146" s="24">
        <v>19.649999618530273</v>
      </c>
      <c r="H1146" s="13">
        <v>19.520000457763672</v>
      </c>
      <c r="I1146" s="14">
        <v>19.559999465942383</v>
      </c>
      <c r="J1146" s="14">
        <v>19.399999618530273</v>
      </c>
      <c r="K1146" s="24">
        <v>19.450000762939453</v>
      </c>
      <c r="L1146">
        <f t="shared" si="54"/>
        <v>0</v>
      </c>
      <c r="M1146">
        <f>IF(AND(B1146&gt;Summary!$E$17,B1146&lt;Summary!$E$18),1,0)</f>
        <v>0</v>
      </c>
      <c r="N1146">
        <f>IF(M1146=1,oneday(G1145,G1146,K1146,L1146,Summary!$E$13/2,Data!N1145,Data!O1145,Summary!$E$15,Summary!$E$14,Summary!$E$16,1),0)</f>
        <v>0</v>
      </c>
      <c r="O1146" s="31">
        <f>IF(M1146=1,oneday(G1145,G1146,K1146,L1146,Summary!$E$13/2,Data!N1145,Data!O1145,Summary!$E$15,Summary!$E$14,Summary!$E$16,2),0)</f>
        <v>0</v>
      </c>
      <c r="P1146" s="31">
        <f t="shared" si="53"/>
        <v>0</v>
      </c>
      <c r="Q1146" s="31">
        <f>IF(M1146=1,oneday(G1145,G1146,K1146,L1146,Summary!$E$13/2,Data!N1145,Data!O1145,Summary!$E$15,Summary!$E$14,Summary!$E$16,3),0)</f>
        <v>0</v>
      </c>
    </row>
    <row r="1147" spans="1:17" x14ac:dyDescent="0.25">
      <c r="A1147" s="32">
        <f>VLOOKUP(B1147,'Expiration Dates'!$C$40:$J$272,8)</f>
        <v>32042</v>
      </c>
      <c r="B1147" s="1">
        <v>32045</v>
      </c>
      <c r="C1147">
        <f t="shared" si="52"/>
        <v>1147</v>
      </c>
      <c r="D1147" s="27">
        <v>19.559999465942383</v>
      </c>
      <c r="E1147" s="28">
        <v>19.600000381469727</v>
      </c>
      <c r="F1147" s="28">
        <v>19.420000076293945</v>
      </c>
      <c r="G1147" s="24">
        <v>19.459999084472656</v>
      </c>
      <c r="H1147" s="13">
        <v>19.370000839233398</v>
      </c>
      <c r="I1147" s="14">
        <v>19.430000305175781</v>
      </c>
      <c r="J1147" s="14">
        <v>19.290000915527344</v>
      </c>
      <c r="K1147" s="24">
        <v>19.309999465942383</v>
      </c>
      <c r="L1147">
        <f t="shared" si="54"/>
        <v>0</v>
      </c>
      <c r="M1147">
        <f>IF(AND(B1147&gt;Summary!$E$17,B1147&lt;Summary!$E$18),1,0)</f>
        <v>0</v>
      </c>
      <c r="N1147">
        <f>IF(M1147=1,oneday(G1146,G1147,K1147,L1147,Summary!$E$13/2,Data!N1146,Data!O1146,Summary!$E$15,Summary!$E$14,Summary!$E$16,1),0)</f>
        <v>0</v>
      </c>
      <c r="O1147" s="31">
        <f>IF(M1147=1,oneday(G1146,G1147,K1147,L1147,Summary!$E$13/2,Data!N1146,Data!O1146,Summary!$E$15,Summary!$E$14,Summary!$E$16,2),0)</f>
        <v>0</v>
      </c>
      <c r="P1147" s="31">
        <f t="shared" si="53"/>
        <v>0</v>
      </c>
      <c r="Q1147" s="31">
        <f>IF(M1147=1,oneday(G1146,G1147,K1147,L1147,Summary!$E$13/2,Data!N1146,Data!O1146,Summary!$E$15,Summary!$E$14,Summary!$E$16,3),0)</f>
        <v>0</v>
      </c>
    </row>
    <row r="1148" spans="1:17" x14ac:dyDescent="0.25">
      <c r="A1148" s="32">
        <f>VLOOKUP(B1148,'Expiration Dates'!$C$40:$J$272,8)</f>
        <v>32042</v>
      </c>
      <c r="B1148" s="1">
        <v>32048</v>
      </c>
      <c r="C1148">
        <f t="shared" si="52"/>
        <v>1148</v>
      </c>
      <c r="D1148" s="27">
        <v>19.520000457763672</v>
      </c>
      <c r="E1148" s="28">
        <v>19.649999618530273</v>
      </c>
      <c r="F1148" s="28">
        <v>19.440000534057617</v>
      </c>
      <c r="G1148" s="24">
        <v>19.450000762939453</v>
      </c>
      <c r="H1148" s="13">
        <v>19.379999160766602</v>
      </c>
      <c r="I1148" s="14">
        <v>19.479999542236328</v>
      </c>
      <c r="J1148" s="14">
        <v>19.309999465942383</v>
      </c>
      <c r="K1148" s="24">
        <v>19.319999694824219</v>
      </c>
      <c r="L1148">
        <f t="shared" si="54"/>
        <v>0</v>
      </c>
      <c r="M1148">
        <f>IF(AND(B1148&gt;Summary!$E$17,B1148&lt;Summary!$E$18),1,0)</f>
        <v>0</v>
      </c>
      <c r="N1148">
        <f>IF(M1148=1,oneday(G1147,G1148,K1148,L1148,Summary!$E$13/2,Data!N1147,Data!O1147,Summary!$E$15,Summary!$E$14,Summary!$E$16,1),0)</f>
        <v>0</v>
      </c>
      <c r="O1148" s="31">
        <f>IF(M1148=1,oneday(G1147,G1148,K1148,L1148,Summary!$E$13/2,Data!N1147,Data!O1147,Summary!$E$15,Summary!$E$14,Summary!$E$16,2),0)</f>
        <v>0</v>
      </c>
      <c r="P1148" s="31">
        <f t="shared" si="53"/>
        <v>0</v>
      </c>
      <c r="Q1148" s="31">
        <f>IF(M1148=1,oneday(G1147,G1148,K1148,L1148,Summary!$E$13/2,Data!N1147,Data!O1147,Summary!$E$15,Summary!$E$14,Summary!$E$16,3),0)</f>
        <v>0</v>
      </c>
    </row>
    <row r="1149" spans="1:17" x14ac:dyDescent="0.25">
      <c r="A1149" s="32">
        <f>VLOOKUP(B1149,'Expiration Dates'!$C$40:$J$272,8)</f>
        <v>32042</v>
      </c>
      <c r="B1149" s="1">
        <v>32049</v>
      </c>
      <c r="C1149">
        <f t="shared" si="52"/>
        <v>1149</v>
      </c>
      <c r="D1149" s="27">
        <v>19.399999618530273</v>
      </c>
      <c r="E1149" s="28">
        <v>19.559999465942383</v>
      </c>
      <c r="F1149" s="28">
        <v>19.329999923706055</v>
      </c>
      <c r="G1149" s="24">
        <v>19.540000915527344</v>
      </c>
      <c r="H1149" s="13">
        <v>19.25</v>
      </c>
      <c r="I1149" s="14">
        <v>19.440000534057617</v>
      </c>
      <c r="J1149" s="14">
        <v>19.219999313354492</v>
      </c>
      <c r="K1149" s="24">
        <v>19.430000305175781</v>
      </c>
      <c r="L1149">
        <f t="shared" si="54"/>
        <v>0</v>
      </c>
      <c r="M1149">
        <f>IF(AND(B1149&gt;Summary!$E$17,B1149&lt;Summary!$E$18),1,0)</f>
        <v>0</v>
      </c>
      <c r="N1149">
        <f>IF(M1149=1,oneday(G1148,G1149,K1149,L1149,Summary!$E$13/2,Data!N1148,Data!O1148,Summary!$E$15,Summary!$E$14,Summary!$E$16,1),0)</f>
        <v>0</v>
      </c>
      <c r="O1149" s="31">
        <f>IF(M1149=1,oneday(G1148,G1149,K1149,L1149,Summary!$E$13/2,Data!N1148,Data!O1148,Summary!$E$15,Summary!$E$14,Summary!$E$16,2),0)</f>
        <v>0</v>
      </c>
      <c r="P1149" s="31">
        <f t="shared" si="53"/>
        <v>0</v>
      </c>
      <c r="Q1149" s="31">
        <f>IF(M1149=1,oneday(G1148,G1149,K1149,L1149,Summary!$E$13/2,Data!N1148,Data!O1148,Summary!$E$15,Summary!$E$14,Summary!$E$16,3),0)</f>
        <v>0</v>
      </c>
    </row>
    <row r="1150" spans="1:17" x14ac:dyDescent="0.25">
      <c r="A1150" s="32">
        <f>VLOOKUP(B1150,'Expiration Dates'!$C$40:$J$272,8)</f>
        <v>32042</v>
      </c>
      <c r="B1150" s="1">
        <v>32050</v>
      </c>
      <c r="C1150">
        <f t="shared" si="52"/>
        <v>1150</v>
      </c>
      <c r="D1150" s="27">
        <v>19.649999618530273</v>
      </c>
      <c r="E1150" s="28">
        <v>19.700000762939453</v>
      </c>
      <c r="F1150" s="28">
        <v>19.510000228881836</v>
      </c>
      <c r="G1150" s="24">
        <v>19.590000152587891</v>
      </c>
      <c r="H1150" s="13">
        <v>19.540000915527344</v>
      </c>
      <c r="I1150" s="14">
        <v>19.590000152587891</v>
      </c>
      <c r="J1150" s="14">
        <v>19.409999847412109</v>
      </c>
      <c r="K1150" s="24">
        <v>19.479999542236328</v>
      </c>
      <c r="L1150">
        <f t="shared" si="54"/>
        <v>0</v>
      </c>
      <c r="M1150">
        <f>IF(AND(B1150&gt;Summary!$E$17,B1150&lt;Summary!$E$18),1,0)</f>
        <v>0</v>
      </c>
      <c r="N1150">
        <f>IF(M1150=1,oneday(G1149,G1150,K1150,L1150,Summary!$E$13/2,Data!N1149,Data!O1149,Summary!$E$15,Summary!$E$14,Summary!$E$16,1),0)</f>
        <v>0</v>
      </c>
      <c r="O1150" s="31">
        <f>IF(M1150=1,oneday(G1149,G1150,K1150,L1150,Summary!$E$13/2,Data!N1149,Data!O1149,Summary!$E$15,Summary!$E$14,Summary!$E$16,2),0)</f>
        <v>0</v>
      </c>
      <c r="P1150" s="31">
        <f t="shared" si="53"/>
        <v>0</v>
      </c>
      <c r="Q1150" s="31">
        <f>IF(M1150=1,oneday(G1149,G1150,K1150,L1150,Summary!$E$13/2,Data!N1149,Data!O1149,Summary!$E$15,Summary!$E$14,Summary!$E$16,3),0)</f>
        <v>0</v>
      </c>
    </row>
    <row r="1151" spans="1:17" x14ac:dyDescent="0.25">
      <c r="A1151" s="32">
        <f>VLOOKUP(B1151,'Expiration Dates'!$C$40:$J$272,8)</f>
        <v>32071</v>
      </c>
      <c r="B1151" s="1">
        <v>32051</v>
      </c>
      <c r="C1151">
        <f t="shared" si="52"/>
        <v>1151</v>
      </c>
      <c r="D1151" s="27">
        <v>19.590000152587891</v>
      </c>
      <c r="E1151" s="28">
        <v>19.659999847412109</v>
      </c>
      <c r="F1151" s="28">
        <v>19.549999237060547</v>
      </c>
      <c r="G1151" s="24">
        <v>19.620000839233398</v>
      </c>
      <c r="H1151" s="13">
        <v>19.479999542236328</v>
      </c>
      <c r="I1151" s="14">
        <v>19.540000915527344</v>
      </c>
      <c r="J1151" s="14">
        <v>19.430000305175781</v>
      </c>
      <c r="K1151" s="24">
        <v>19.530000686645508</v>
      </c>
      <c r="L1151">
        <f t="shared" si="54"/>
        <v>0</v>
      </c>
      <c r="M1151">
        <f>IF(AND(B1151&gt;Summary!$E$17,B1151&lt;Summary!$E$18),1,0)</f>
        <v>0</v>
      </c>
      <c r="N1151">
        <f>IF(M1151=1,oneday(G1150,G1151,K1151,L1151,Summary!$E$13/2,Data!N1150,Data!O1150,Summary!$E$15,Summary!$E$14,Summary!$E$16,1),0)</f>
        <v>0</v>
      </c>
      <c r="O1151" s="31">
        <f>IF(M1151=1,oneday(G1150,G1151,K1151,L1151,Summary!$E$13/2,Data!N1150,Data!O1150,Summary!$E$15,Summary!$E$14,Summary!$E$16,2),0)</f>
        <v>0</v>
      </c>
      <c r="P1151" s="31">
        <f t="shared" si="53"/>
        <v>0</v>
      </c>
      <c r="Q1151" s="31">
        <f>IF(M1151=1,oneday(G1150,G1151,K1151,L1151,Summary!$E$13/2,Data!N1150,Data!O1150,Summary!$E$15,Summary!$E$14,Summary!$E$16,3),0)</f>
        <v>0</v>
      </c>
    </row>
    <row r="1152" spans="1:17" x14ac:dyDescent="0.25">
      <c r="A1152" s="32">
        <f>VLOOKUP(B1152,'Expiration Dates'!$C$40:$J$272,8)</f>
        <v>32071</v>
      </c>
      <c r="B1152" s="1">
        <v>32052</v>
      </c>
      <c r="C1152">
        <f t="shared" si="52"/>
        <v>1152</v>
      </c>
      <c r="D1152" s="27">
        <v>19.670000076293945</v>
      </c>
      <c r="E1152" s="28">
        <v>19.889999389648438</v>
      </c>
      <c r="F1152" s="28">
        <v>19.620000839233398</v>
      </c>
      <c r="G1152" s="24">
        <v>19.860000610351563</v>
      </c>
      <c r="H1152" s="13">
        <v>19.569999694824219</v>
      </c>
      <c r="I1152" s="14">
        <v>19.819999694824219</v>
      </c>
      <c r="J1152" s="14">
        <v>19.549999237060547</v>
      </c>
      <c r="K1152" s="24">
        <v>19.770000457763672</v>
      </c>
      <c r="L1152">
        <f t="shared" si="54"/>
        <v>0</v>
      </c>
      <c r="M1152">
        <f>IF(AND(B1152&gt;Summary!$E$17,B1152&lt;Summary!$E$18),1,0)</f>
        <v>0</v>
      </c>
      <c r="N1152">
        <f>IF(M1152=1,oneday(G1151,G1152,K1152,L1152,Summary!$E$13/2,Data!N1151,Data!O1151,Summary!$E$15,Summary!$E$14,Summary!$E$16,1),0)</f>
        <v>0</v>
      </c>
      <c r="O1152" s="31">
        <f>IF(M1152=1,oneday(G1151,G1152,K1152,L1152,Summary!$E$13/2,Data!N1151,Data!O1151,Summary!$E$15,Summary!$E$14,Summary!$E$16,2),0)</f>
        <v>0</v>
      </c>
      <c r="P1152" s="31">
        <f t="shared" si="53"/>
        <v>0</v>
      </c>
      <c r="Q1152" s="31">
        <f>IF(M1152=1,oneday(G1151,G1152,K1152,L1152,Summary!$E$13/2,Data!N1151,Data!O1151,Summary!$E$15,Summary!$E$14,Summary!$E$16,3),0)</f>
        <v>0</v>
      </c>
    </row>
    <row r="1153" spans="1:17" x14ac:dyDescent="0.25">
      <c r="A1153" s="32">
        <f>VLOOKUP(B1153,'Expiration Dates'!$C$40:$J$272,8)</f>
        <v>32071</v>
      </c>
      <c r="B1153" s="1">
        <v>32055</v>
      </c>
      <c r="C1153">
        <f t="shared" si="52"/>
        <v>1153</v>
      </c>
      <c r="D1153" s="27">
        <v>20</v>
      </c>
      <c r="E1153" s="28">
        <v>20.079999923706055</v>
      </c>
      <c r="F1153" s="28">
        <v>19.799999237060547</v>
      </c>
      <c r="G1153" s="24">
        <v>19.819999694824219</v>
      </c>
      <c r="H1153" s="13">
        <v>19.920000076293945</v>
      </c>
      <c r="I1153" s="14">
        <v>19.979999542236328</v>
      </c>
      <c r="J1153" s="14">
        <v>19.709999084472656</v>
      </c>
      <c r="K1153" s="24">
        <v>19.729999542236328</v>
      </c>
      <c r="L1153">
        <f t="shared" si="54"/>
        <v>0</v>
      </c>
      <c r="M1153">
        <f>IF(AND(B1153&gt;Summary!$E$17,B1153&lt;Summary!$E$18),1,0)</f>
        <v>0</v>
      </c>
      <c r="N1153">
        <f>IF(M1153=1,oneday(G1152,G1153,K1153,L1153,Summary!$E$13/2,Data!N1152,Data!O1152,Summary!$E$15,Summary!$E$14,Summary!$E$16,1),0)</f>
        <v>0</v>
      </c>
      <c r="O1153" s="31">
        <f>IF(M1153=1,oneday(G1152,G1153,K1153,L1153,Summary!$E$13/2,Data!N1152,Data!O1152,Summary!$E$15,Summary!$E$14,Summary!$E$16,2),0)</f>
        <v>0</v>
      </c>
      <c r="P1153" s="31">
        <f t="shared" si="53"/>
        <v>0</v>
      </c>
      <c r="Q1153" s="31">
        <f>IF(M1153=1,oneday(G1152,G1153,K1153,L1153,Summary!$E$13/2,Data!N1152,Data!O1152,Summary!$E$15,Summary!$E$14,Summary!$E$16,3),0)</f>
        <v>0</v>
      </c>
    </row>
    <row r="1154" spans="1:17" x14ac:dyDescent="0.25">
      <c r="A1154" s="32">
        <f>VLOOKUP(B1154,'Expiration Dates'!$C$40:$J$272,8)</f>
        <v>32071</v>
      </c>
      <c r="B1154" s="1">
        <v>32056</v>
      </c>
      <c r="C1154">
        <f t="shared" si="52"/>
        <v>1154</v>
      </c>
      <c r="D1154" s="27">
        <v>19.799999237060547</v>
      </c>
      <c r="E1154" s="28">
        <v>19.870000839233398</v>
      </c>
      <c r="F1154" s="28">
        <v>19.399999618530273</v>
      </c>
      <c r="G1154" s="24">
        <v>19.440000534057617</v>
      </c>
      <c r="H1154" s="13">
        <v>19.729999542236328</v>
      </c>
      <c r="I1154" s="14">
        <v>19.799999237060547</v>
      </c>
      <c r="J1154" s="14">
        <v>19.299999237060547</v>
      </c>
      <c r="K1154" s="24">
        <v>19.350000381469727</v>
      </c>
      <c r="L1154">
        <f t="shared" si="54"/>
        <v>0</v>
      </c>
      <c r="M1154">
        <f>IF(AND(B1154&gt;Summary!$E$17,B1154&lt;Summary!$E$18),1,0)</f>
        <v>0</v>
      </c>
      <c r="N1154">
        <f>IF(M1154=1,oneday(G1153,G1154,K1154,L1154,Summary!$E$13/2,Data!N1153,Data!O1153,Summary!$E$15,Summary!$E$14,Summary!$E$16,1),0)</f>
        <v>0</v>
      </c>
      <c r="O1154" s="31">
        <f>IF(M1154=1,oneday(G1153,G1154,K1154,L1154,Summary!$E$13/2,Data!N1153,Data!O1153,Summary!$E$15,Summary!$E$14,Summary!$E$16,2),0)</f>
        <v>0</v>
      </c>
      <c r="P1154" s="31">
        <f t="shared" si="53"/>
        <v>0</v>
      </c>
      <c r="Q1154" s="31">
        <f>IF(M1154=1,oneday(G1153,G1154,K1154,L1154,Summary!$E$13/2,Data!N1153,Data!O1153,Summary!$E$15,Summary!$E$14,Summary!$E$16,3),0)</f>
        <v>0</v>
      </c>
    </row>
    <row r="1155" spans="1:17" x14ac:dyDescent="0.25">
      <c r="A1155" s="32">
        <f>VLOOKUP(B1155,'Expiration Dates'!$C$40:$J$272,8)</f>
        <v>32071</v>
      </c>
      <c r="B1155" s="1">
        <v>32057</v>
      </c>
      <c r="C1155">
        <f t="shared" si="52"/>
        <v>1155</v>
      </c>
      <c r="D1155" s="27">
        <v>19.389999389648438</v>
      </c>
      <c r="E1155" s="28">
        <v>19.680000305175781</v>
      </c>
      <c r="F1155" s="28">
        <v>19.350000381469727</v>
      </c>
      <c r="G1155" s="24">
        <v>19.659999847412109</v>
      </c>
      <c r="H1155" s="13">
        <v>19.299999237060547</v>
      </c>
      <c r="I1155" s="14">
        <v>19.600000381469727</v>
      </c>
      <c r="J1155" s="14">
        <v>19.299999237060547</v>
      </c>
      <c r="K1155" s="24">
        <v>19.559999465942383</v>
      </c>
      <c r="L1155">
        <f t="shared" si="54"/>
        <v>0</v>
      </c>
      <c r="M1155">
        <f>IF(AND(B1155&gt;Summary!$E$17,B1155&lt;Summary!$E$18),1,0)</f>
        <v>0</v>
      </c>
      <c r="N1155">
        <f>IF(M1155=1,oneday(G1154,G1155,K1155,L1155,Summary!$E$13/2,Data!N1154,Data!O1154,Summary!$E$15,Summary!$E$14,Summary!$E$16,1),0)</f>
        <v>0</v>
      </c>
      <c r="O1155" s="31">
        <f>IF(M1155=1,oneday(G1154,G1155,K1155,L1155,Summary!$E$13/2,Data!N1154,Data!O1154,Summary!$E$15,Summary!$E$14,Summary!$E$16,2),0)</f>
        <v>0</v>
      </c>
      <c r="P1155" s="31">
        <f t="shared" si="53"/>
        <v>0</v>
      </c>
      <c r="Q1155" s="31">
        <f>IF(M1155=1,oneday(G1154,G1155,K1155,L1155,Summary!$E$13/2,Data!N1154,Data!O1154,Summary!$E$15,Summary!$E$14,Summary!$E$16,3),0)</f>
        <v>0</v>
      </c>
    </row>
    <row r="1156" spans="1:17" x14ac:dyDescent="0.25">
      <c r="A1156" s="32">
        <f>VLOOKUP(B1156,'Expiration Dates'!$C$40:$J$272,8)</f>
        <v>32071</v>
      </c>
      <c r="B1156" s="1">
        <v>32058</v>
      </c>
      <c r="C1156">
        <f t="shared" si="52"/>
        <v>1156</v>
      </c>
      <c r="D1156" s="27">
        <v>19.729999542236328</v>
      </c>
      <c r="E1156" s="28">
        <v>19.760000228881836</v>
      </c>
      <c r="F1156" s="28">
        <v>19.559999465942383</v>
      </c>
      <c r="G1156" s="24">
        <v>19.590000152587891</v>
      </c>
      <c r="H1156" s="13">
        <v>19.629999160766602</v>
      </c>
      <c r="I1156" s="14">
        <v>19.659999847412109</v>
      </c>
      <c r="J1156" s="14">
        <v>19.469999313354492</v>
      </c>
      <c r="K1156" s="24">
        <v>19.489999771118164</v>
      </c>
      <c r="L1156">
        <f t="shared" si="54"/>
        <v>0</v>
      </c>
      <c r="M1156">
        <f>IF(AND(B1156&gt;Summary!$E$17,B1156&lt;Summary!$E$18),1,0)</f>
        <v>0</v>
      </c>
      <c r="N1156">
        <f>IF(M1156=1,oneday(G1155,G1156,K1156,L1156,Summary!$E$13/2,Data!N1155,Data!O1155,Summary!$E$15,Summary!$E$14,Summary!$E$16,1),0)</f>
        <v>0</v>
      </c>
      <c r="O1156" s="31">
        <f>IF(M1156=1,oneday(G1155,G1156,K1156,L1156,Summary!$E$13/2,Data!N1155,Data!O1155,Summary!$E$15,Summary!$E$14,Summary!$E$16,2),0)</f>
        <v>0</v>
      </c>
      <c r="P1156" s="31">
        <f t="shared" si="53"/>
        <v>0</v>
      </c>
      <c r="Q1156" s="31">
        <f>IF(M1156=1,oneday(G1155,G1156,K1156,L1156,Summary!$E$13/2,Data!N1155,Data!O1155,Summary!$E$15,Summary!$E$14,Summary!$E$16,3),0)</f>
        <v>0</v>
      </c>
    </row>
    <row r="1157" spans="1:17" x14ac:dyDescent="0.25">
      <c r="A1157" s="32">
        <f>VLOOKUP(B1157,'Expiration Dates'!$C$40:$J$272,8)</f>
        <v>32071</v>
      </c>
      <c r="B1157" s="1">
        <v>32059</v>
      </c>
      <c r="C1157">
        <f t="shared" si="52"/>
        <v>1157</v>
      </c>
      <c r="D1157" s="27">
        <v>19.649999618530273</v>
      </c>
      <c r="E1157" s="28">
        <v>19.719999313354492</v>
      </c>
      <c r="F1157" s="28">
        <v>19.569999694824219</v>
      </c>
      <c r="G1157" s="24">
        <v>19.700000762939453</v>
      </c>
      <c r="H1157" s="13">
        <v>19.569999694824219</v>
      </c>
      <c r="I1157" s="14">
        <v>19.590000152587891</v>
      </c>
      <c r="J1157" s="14">
        <v>19.440000534057617</v>
      </c>
      <c r="K1157" s="24">
        <v>19.549999237060547</v>
      </c>
      <c r="L1157">
        <f t="shared" si="54"/>
        <v>0</v>
      </c>
      <c r="M1157">
        <f>IF(AND(B1157&gt;Summary!$E$17,B1157&lt;Summary!$E$18),1,0)</f>
        <v>0</v>
      </c>
      <c r="N1157">
        <f>IF(M1157=1,oneday(G1156,G1157,K1157,L1157,Summary!$E$13/2,Data!N1156,Data!O1156,Summary!$E$15,Summary!$E$14,Summary!$E$16,1),0)</f>
        <v>0</v>
      </c>
      <c r="O1157" s="31">
        <f>IF(M1157=1,oneday(G1156,G1157,K1157,L1157,Summary!$E$13/2,Data!N1156,Data!O1156,Summary!$E$15,Summary!$E$14,Summary!$E$16,2),0)</f>
        <v>0</v>
      </c>
      <c r="P1157" s="31">
        <f t="shared" si="53"/>
        <v>0</v>
      </c>
      <c r="Q1157" s="31">
        <f>IF(M1157=1,oneday(G1156,G1157,K1157,L1157,Summary!$E$13/2,Data!N1156,Data!O1156,Summary!$E$15,Summary!$E$14,Summary!$E$16,3),0)</f>
        <v>0</v>
      </c>
    </row>
    <row r="1158" spans="1:17" x14ac:dyDescent="0.25">
      <c r="A1158" s="32">
        <f>VLOOKUP(B1158,'Expiration Dates'!$C$40:$J$272,8)</f>
        <v>32071</v>
      </c>
      <c r="B1158" s="1">
        <v>32062</v>
      </c>
      <c r="C1158">
        <f t="shared" si="52"/>
        <v>1158</v>
      </c>
      <c r="D1158" s="27">
        <v>19.549999237060547</v>
      </c>
      <c r="E1158" s="28">
        <v>19.700000762939453</v>
      </c>
      <c r="F1158" s="28">
        <v>19.510000228881836</v>
      </c>
      <c r="G1158" s="24">
        <v>19.649999618530273</v>
      </c>
      <c r="H1158" s="13">
        <v>19.420000076293945</v>
      </c>
      <c r="I1158" s="14">
        <v>19.559999465942383</v>
      </c>
      <c r="J1158" s="14">
        <v>19.350000381469727</v>
      </c>
      <c r="K1158" s="24">
        <v>19.510000228881836</v>
      </c>
      <c r="L1158">
        <f t="shared" si="54"/>
        <v>0</v>
      </c>
      <c r="M1158">
        <f>IF(AND(B1158&gt;Summary!$E$17,B1158&lt;Summary!$E$18),1,0)</f>
        <v>0</v>
      </c>
      <c r="N1158">
        <f>IF(M1158=1,oneday(G1157,G1158,K1158,L1158,Summary!$E$13/2,Data!N1157,Data!O1157,Summary!$E$15,Summary!$E$14,Summary!$E$16,1),0)</f>
        <v>0</v>
      </c>
      <c r="O1158" s="31">
        <f>IF(M1158=1,oneday(G1157,G1158,K1158,L1158,Summary!$E$13/2,Data!N1157,Data!O1157,Summary!$E$15,Summary!$E$14,Summary!$E$16,2),0)</f>
        <v>0</v>
      </c>
      <c r="P1158" s="31">
        <f t="shared" si="53"/>
        <v>0</v>
      </c>
      <c r="Q1158" s="31">
        <f>IF(M1158=1,oneday(G1157,G1158,K1158,L1158,Summary!$E$13/2,Data!N1157,Data!O1157,Summary!$E$15,Summary!$E$14,Summary!$E$16,3),0)</f>
        <v>0</v>
      </c>
    </row>
    <row r="1159" spans="1:17" x14ac:dyDescent="0.25">
      <c r="A1159" s="32">
        <f>VLOOKUP(B1159,'Expiration Dates'!$C$40:$J$272,8)</f>
        <v>32071</v>
      </c>
      <c r="B1159" s="1">
        <v>32063</v>
      </c>
      <c r="C1159">
        <f t="shared" si="52"/>
        <v>1159</v>
      </c>
      <c r="D1159" s="27">
        <v>19.649999618530273</v>
      </c>
      <c r="E1159" s="28">
        <v>19.700000762939453</v>
      </c>
      <c r="F1159" s="28">
        <v>19.579999923706055</v>
      </c>
      <c r="G1159" s="24">
        <v>19.700000762939453</v>
      </c>
      <c r="H1159" s="13">
        <v>19.479999542236328</v>
      </c>
      <c r="I1159" s="14">
        <v>19.579999923706055</v>
      </c>
      <c r="J1159" s="14">
        <v>19.440000534057617</v>
      </c>
      <c r="K1159" s="24">
        <v>19.579999923706055</v>
      </c>
      <c r="L1159">
        <f t="shared" si="54"/>
        <v>0</v>
      </c>
      <c r="M1159">
        <f>IF(AND(B1159&gt;Summary!$E$17,B1159&lt;Summary!$E$18),1,0)</f>
        <v>0</v>
      </c>
      <c r="N1159">
        <f>IF(M1159=1,oneday(G1158,G1159,K1159,L1159,Summary!$E$13/2,Data!N1158,Data!O1158,Summary!$E$15,Summary!$E$14,Summary!$E$16,1),0)</f>
        <v>0</v>
      </c>
      <c r="O1159" s="31">
        <f>IF(M1159=1,oneday(G1158,G1159,K1159,L1159,Summary!$E$13/2,Data!N1158,Data!O1158,Summary!$E$15,Summary!$E$14,Summary!$E$16,2),0)</f>
        <v>0</v>
      </c>
      <c r="P1159" s="31">
        <f t="shared" si="53"/>
        <v>0</v>
      </c>
      <c r="Q1159" s="31">
        <f>IF(M1159=1,oneday(G1158,G1159,K1159,L1159,Summary!$E$13/2,Data!N1158,Data!O1158,Summary!$E$15,Summary!$E$14,Summary!$E$16,3),0)</f>
        <v>0</v>
      </c>
    </row>
    <row r="1160" spans="1:17" x14ac:dyDescent="0.25">
      <c r="A1160" s="32">
        <f>VLOOKUP(B1160,'Expiration Dates'!$C$40:$J$272,8)</f>
        <v>32071</v>
      </c>
      <c r="B1160" s="1">
        <v>32064</v>
      </c>
      <c r="C1160">
        <f t="shared" si="52"/>
        <v>1160</v>
      </c>
      <c r="D1160" s="27">
        <v>19.819999694824219</v>
      </c>
      <c r="E1160" s="28">
        <v>19.840000152587891</v>
      </c>
      <c r="F1160" s="28">
        <v>19.739999771118164</v>
      </c>
      <c r="G1160" s="24">
        <v>19.770000457763672</v>
      </c>
      <c r="H1160" s="13">
        <v>19.700000762939453</v>
      </c>
      <c r="I1160" s="14">
        <v>19.739999771118164</v>
      </c>
      <c r="J1160" s="14">
        <v>19.620000839233398</v>
      </c>
      <c r="K1160" s="24">
        <v>19.649999618530273</v>
      </c>
      <c r="L1160">
        <f t="shared" si="54"/>
        <v>0</v>
      </c>
      <c r="M1160">
        <f>IF(AND(B1160&gt;Summary!$E$17,B1160&lt;Summary!$E$18),1,0)</f>
        <v>0</v>
      </c>
      <c r="N1160">
        <f>IF(M1160=1,oneday(G1159,G1160,K1160,L1160,Summary!$E$13/2,Data!N1159,Data!O1159,Summary!$E$15,Summary!$E$14,Summary!$E$16,1),0)</f>
        <v>0</v>
      </c>
      <c r="O1160" s="31">
        <f>IF(M1160=1,oneday(G1159,G1160,K1160,L1160,Summary!$E$13/2,Data!N1159,Data!O1159,Summary!$E$15,Summary!$E$14,Summary!$E$16,2),0)</f>
        <v>0</v>
      </c>
      <c r="P1160" s="31">
        <f t="shared" si="53"/>
        <v>0</v>
      </c>
      <c r="Q1160" s="31">
        <f>IF(M1160=1,oneday(G1159,G1160,K1160,L1160,Summary!$E$13/2,Data!N1159,Data!O1159,Summary!$E$15,Summary!$E$14,Summary!$E$16,3),0)</f>
        <v>0</v>
      </c>
    </row>
    <row r="1161" spans="1:17" x14ac:dyDescent="0.25">
      <c r="A1161" s="32">
        <f>VLOOKUP(B1161,'Expiration Dates'!$C$40:$J$272,8)</f>
        <v>32071</v>
      </c>
      <c r="B1161" s="1">
        <v>32065</v>
      </c>
      <c r="C1161">
        <f t="shared" si="52"/>
        <v>1161</v>
      </c>
      <c r="D1161" s="27">
        <v>19.799999237060547</v>
      </c>
      <c r="E1161" s="28">
        <v>19.809999465942383</v>
      </c>
      <c r="F1161" s="28">
        <v>19.719999313354492</v>
      </c>
      <c r="G1161" s="24">
        <v>19.75</v>
      </c>
      <c r="H1161" s="13">
        <v>19.690000534057617</v>
      </c>
      <c r="I1161" s="14">
        <v>19.719999313354492</v>
      </c>
      <c r="J1161" s="14">
        <v>19.659999847412109</v>
      </c>
      <c r="K1161" s="24">
        <v>19.709999084472656</v>
      </c>
      <c r="L1161">
        <f t="shared" si="54"/>
        <v>0</v>
      </c>
      <c r="M1161">
        <f>IF(AND(B1161&gt;Summary!$E$17,B1161&lt;Summary!$E$18),1,0)</f>
        <v>0</v>
      </c>
      <c r="N1161">
        <f>IF(M1161=1,oneday(G1160,G1161,K1161,L1161,Summary!$E$13/2,Data!N1160,Data!O1160,Summary!$E$15,Summary!$E$14,Summary!$E$16,1),0)</f>
        <v>0</v>
      </c>
      <c r="O1161" s="31">
        <f>IF(M1161=1,oneday(G1160,G1161,K1161,L1161,Summary!$E$13/2,Data!N1160,Data!O1160,Summary!$E$15,Summary!$E$14,Summary!$E$16,2),0)</f>
        <v>0</v>
      </c>
      <c r="P1161" s="31">
        <f t="shared" si="53"/>
        <v>0</v>
      </c>
      <c r="Q1161" s="31">
        <f>IF(M1161=1,oneday(G1160,G1161,K1161,L1161,Summary!$E$13/2,Data!N1160,Data!O1160,Summary!$E$15,Summary!$E$14,Summary!$E$16,3),0)</f>
        <v>0</v>
      </c>
    </row>
    <row r="1162" spans="1:17" x14ac:dyDescent="0.25">
      <c r="A1162" s="32">
        <f>VLOOKUP(B1162,'Expiration Dates'!$C$40:$J$272,8)</f>
        <v>32071</v>
      </c>
      <c r="B1162" s="1">
        <v>32066</v>
      </c>
      <c r="C1162">
        <f t="shared" si="52"/>
        <v>1162</v>
      </c>
      <c r="D1162" s="27">
        <v>19.879999160766602</v>
      </c>
      <c r="E1162" s="28">
        <v>20.299999237060547</v>
      </c>
      <c r="F1162" s="28">
        <v>19.850000381469727</v>
      </c>
      <c r="G1162" s="24">
        <v>20.219999313354492</v>
      </c>
      <c r="H1162" s="13">
        <v>19.879999160766602</v>
      </c>
      <c r="I1162" s="14">
        <v>20.379999160766602</v>
      </c>
      <c r="J1162" s="14">
        <v>19.850000381469727</v>
      </c>
      <c r="K1162" s="24">
        <v>20.219999313354492</v>
      </c>
      <c r="L1162">
        <f t="shared" si="54"/>
        <v>0</v>
      </c>
      <c r="M1162">
        <f>IF(AND(B1162&gt;Summary!$E$17,B1162&lt;Summary!$E$18),1,0)</f>
        <v>0</v>
      </c>
      <c r="N1162">
        <f>IF(M1162=1,oneday(G1161,G1162,K1162,L1162,Summary!$E$13/2,Data!N1161,Data!O1161,Summary!$E$15,Summary!$E$14,Summary!$E$16,1),0)</f>
        <v>0</v>
      </c>
      <c r="O1162" s="31">
        <f>IF(M1162=1,oneday(G1161,G1162,K1162,L1162,Summary!$E$13/2,Data!N1161,Data!O1161,Summary!$E$15,Summary!$E$14,Summary!$E$16,2),0)</f>
        <v>0</v>
      </c>
      <c r="P1162" s="31">
        <f t="shared" si="53"/>
        <v>0</v>
      </c>
      <c r="Q1162" s="31">
        <f>IF(M1162=1,oneday(G1161,G1162,K1162,L1162,Summary!$E$13/2,Data!N1161,Data!O1161,Summary!$E$15,Summary!$E$14,Summary!$E$16,3),0)</f>
        <v>0</v>
      </c>
    </row>
    <row r="1163" spans="1:17" x14ac:dyDescent="0.25">
      <c r="A1163" s="32">
        <f>VLOOKUP(B1163,'Expiration Dates'!$C$40:$J$272,8)</f>
        <v>32071</v>
      </c>
      <c r="B1163" s="1">
        <v>32069</v>
      </c>
      <c r="C1163">
        <f t="shared" si="52"/>
        <v>1163</v>
      </c>
      <c r="D1163" s="27">
        <v>20.549999237060547</v>
      </c>
      <c r="E1163" s="28">
        <v>20.549999237060547</v>
      </c>
      <c r="F1163" s="28">
        <v>19.649999618530273</v>
      </c>
      <c r="G1163" s="24">
        <v>19.799999237060547</v>
      </c>
      <c r="H1163" s="13">
        <v>20.479999542236328</v>
      </c>
      <c r="I1163" s="14">
        <v>20.520000457763672</v>
      </c>
      <c r="J1163" s="14">
        <v>19.700000762939453</v>
      </c>
      <c r="K1163" s="24">
        <v>19.909999847412109</v>
      </c>
      <c r="L1163">
        <f t="shared" si="54"/>
        <v>0</v>
      </c>
      <c r="M1163">
        <f>IF(AND(B1163&gt;Summary!$E$17,B1163&lt;Summary!$E$18),1,0)</f>
        <v>0</v>
      </c>
      <c r="N1163">
        <f>IF(M1163=1,oneday(G1162,G1163,K1163,L1163,Summary!$E$13/2,Data!N1162,Data!O1162,Summary!$E$15,Summary!$E$14,Summary!$E$16,1),0)</f>
        <v>0</v>
      </c>
      <c r="O1163" s="31">
        <f>IF(M1163=1,oneday(G1162,G1163,K1163,L1163,Summary!$E$13/2,Data!N1162,Data!O1162,Summary!$E$15,Summary!$E$14,Summary!$E$16,2),0)</f>
        <v>0</v>
      </c>
      <c r="P1163" s="31">
        <f t="shared" si="53"/>
        <v>0</v>
      </c>
      <c r="Q1163" s="31">
        <f>IF(M1163=1,oneday(G1162,G1163,K1163,L1163,Summary!$E$13/2,Data!N1162,Data!O1162,Summary!$E$15,Summary!$E$14,Summary!$E$16,3),0)</f>
        <v>0</v>
      </c>
    </row>
    <row r="1164" spans="1:17" x14ac:dyDescent="0.25">
      <c r="A1164" s="32">
        <f>VLOOKUP(B1164,'Expiration Dates'!$C$40:$J$272,8)</f>
        <v>32071</v>
      </c>
      <c r="B1164" s="1">
        <v>32070</v>
      </c>
      <c r="C1164">
        <f t="shared" si="52"/>
        <v>1164</v>
      </c>
      <c r="D1164" s="27">
        <v>19.600000381469727</v>
      </c>
      <c r="E1164" s="28">
        <v>20.020000457763672</v>
      </c>
      <c r="F1164" s="28">
        <v>19.549999237060547</v>
      </c>
      <c r="G1164" s="24">
        <v>19.870000839233398</v>
      </c>
      <c r="H1164" s="13">
        <v>19.739999771118164</v>
      </c>
      <c r="I1164" s="14">
        <v>20.129999160766602</v>
      </c>
      <c r="J1164" s="14">
        <v>19.5</v>
      </c>
      <c r="K1164" s="24">
        <v>19.840000152587891</v>
      </c>
      <c r="L1164">
        <f t="shared" si="54"/>
        <v>0</v>
      </c>
      <c r="M1164">
        <f>IF(AND(B1164&gt;Summary!$E$17,B1164&lt;Summary!$E$18),1,0)</f>
        <v>0</v>
      </c>
      <c r="N1164">
        <f>IF(M1164=1,oneday(G1163,G1164,K1164,L1164,Summary!$E$13/2,Data!N1163,Data!O1163,Summary!$E$15,Summary!$E$14,Summary!$E$16,1),0)</f>
        <v>0</v>
      </c>
      <c r="O1164" s="31">
        <f>IF(M1164=1,oneday(G1163,G1164,K1164,L1164,Summary!$E$13/2,Data!N1163,Data!O1163,Summary!$E$15,Summary!$E$14,Summary!$E$16,2),0)</f>
        <v>0</v>
      </c>
      <c r="P1164" s="31">
        <f t="shared" si="53"/>
        <v>0</v>
      </c>
      <c r="Q1164" s="31">
        <f>IF(M1164=1,oneday(G1163,G1164,K1164,L1164,Summary!$E$13/2,Data!N1163,Data!O1163,Summary!$E$15,Summary!$E$14,Summary!$E$16,3),0)</f>
        <v>0</v>
      </c>
    </row>
    <row r="1165" spans="1:17" x14ac:dyDescent="0.25">
      <c r="A1165" s="32">
        <f>VLOOKUP(B1165,'Expiration Dates'!$C$40:$J$272,8)</f>
        <v>32071</v>
      </c>
      <c r="B1165" s="1">
        <v>32071</v>
      </c>
      <c r="C1165">
        <f t="shared" si="52"/>
        <v>1165</v>
      </c>
      <c r="D1165" s="27">
        <v>19.950000762939453</v>
      </c>
      <c r="E1165" s="28">
        <v>20.079999923706055</v>
      </c>
      <c r="F1165" s="28">
        <v>19.899999618530273</v>
      </c>
      <c r="G1165" s="24">
        <v>20.049999237060547</v>
      </c>
      <c r="H1165" s="13">
        <v>19.909999847412109</v>
      </c>
      <c r="I1165" s="14">
        <v>20.049999237060547</v>
      </c>
      <c r="J1165" s="14">
        <v>19.879999160766602</v>
      </c>
      <c r="K1165" s="24">
        <v>20</v>
      </c>
      <c r="L1165">
        <f t="shared" si="54"/>
        <v>1</v>
      </c>
      <c r="M1165">
        <f>IF(AND(B1165&gt;Summary!$E$17,B1165&lt;Summary!$E$18),1,0)</f>
        <v>0</v>
      </c>
      <c r="N1165">
        <f>IF(M1165=1,oneday(G1164,G1165,K1165,L1165,Summary!$E$13/2,Data!N1164,Data!O1164,Summary!$E$15,Summary!$E$14,Summary!$E$16,1),0)</f>
        <v>0</v>
      </c>
      <c r="O1165" s="31">
        <f>IF(M1165=1,oneday(G1164,G1165,K1165,L1165,Summary!$E$13/2,Data!N1164,Data!O1164,Summary!$E$15,Summary!$E$14,Summary!$E$16,2),0)</f>
        <v>0</v>
      </c>
      <c r="P1165" s="31">
        <f t="shared" si="53"/>
        <v>0</v>
      </c>
      <c r="Q1165" s="31">
        <f>IF(M1165=1,oneday(G1164,G1165,K1165,L1165,Summary!$E$13/2,Data!N1164,Data!O1164,Summary!$E$15,Summary!$E$14,Summary!$E$16,3),0)</f>
        <v>0</v>
      </c>
    </row>
    <row r="1166" spans="1:17" x14ac:dyDescent="0.25">
      <c r="A1166" s="32">
        <f>VLOOKUP(B1166,'Expiration Dates'!$C$40:$J$272,8)</f>
        <v>32071</v>
      </c>
      <c r="B1166" s="1">
        <v>32072</v>
      </c>
      <c r="C1166">
        <f t="shared" si="52"/>
        <v>1166</v>
      </c>
      <c r="D1166" s="27">
        <v>20.100000381469727</v>
      </c>
      <c r="E1166" s="28">
        <v>20.25</v>
      </c>
      <c r="F1166" s="28">
        <v>20.020000457763672</v>
      </c>
      <c r="G1166" s="24">
        <v>20.200000762939453</v>
      </c>
      <c r="H1166" s="13">
        <v>20.010000228881836</v>
      </c>
      <c r="I1166" s="14">
        <v>20.190000534057617</v>
      </c>
      <c r="J1166" s="14">
        <v>19.989999771118164</v>
      </c>
      <c r="K1166" s="24">
        <v>20.149999618530273</v>
      </c>
      <c r="L1166">
        <f t="shared" si="54"/>
        <v>0</v>
      </c>
      <c r="M1166">
        <f>IF(AND(B1166&gt;Summary!$E$17,B1166&lt;Summary!$E$18),1,0)</f>
        <v>0</v>
      </c>
      <c r="N1166">
        <f>IF(M1166=1,oneday(G1165,G1166,K1166,L1166,Summary!$E$13/2,Data!N1165,Data!O1165,Summary!$E$15,Summary!$E$14,Summary!$E$16,1),0)</f>
        <v>0</v>
      </c>
      <c r="O1166" s="31">
        <f>IF(M1166=1,oneday(G1165,G1166,K1166,L1166,Summary!$E$13/2,Data!N1165,Data!O1165,Summary!$E$15,Summary!$E$14,Summary!$E$16,2),0)</f>
        <v>0</v>
      </c>
      <c r="P1166" s="31">
        <f t="shared" si="53"/>
        <v>0</v>
      </c>
      <c r="Q1166" s="31">
        <f>IF(M1166=1,oneday(G1165,G1166,K1166,L1166,Summary!$E$13/2,Data!N1165,Data!O1165,Summary!$E$15,Summary!$E$14,Summary!$E$16,3),0)</f>
        <v>0</v>
      </c>
    </row>
    <row r="1167" spans="1:17" x14ac:dyDescent="0.25">
      <c r="A1167" s="32">
        <f>VLOOKUP(B1167,'Expiration Dates'!$C$40:$J$272,8)</f>
        <v>32071</v>
      </c>
      <c r="B1167" s="1">
        <v>32073</v>
      </c>
      <c r="C1167">
        <f t="shared" ref="C1167:C1230" si="55">ROW(B1167)</f>
        <v>1167</v>
      </c>
      <c r="D1167" s="27">
        <v>20.079999923706055</v>
      </c>
      <c r="E1167" s="28">
        <v>20.190000534057617</v>
      </c>
      <c r="F1167" s="28">
        <v>20</v>
      </c>
      <c r="G1167" s="24">
        <v>20.159999847412109</v>
      </c>
      <c r="H1167" s="13">
        <v>20</v>
      </c>
      <c r="I1167" s="14">
        <v>20.069999694824219</v>
      </c>
      <c r="J1167" s="14">
        <v>19.940000534057617</v>
      </c>
      <c r="K1167" s="24">
        <v>20.059999465942383</v>
      </c>
      <c r="L1167">
        <f t="shared" si="54"/>
        <v>0</v>
      </c>
      <c r="M1167">
        <f>IF(AND(B1167&gt;Summary!$E$17,B1167&lt;Summary!$E$18),1,0)</f>
        <v>0</v>
      </c>
      <c r="N1167">
        <f>IF(M1167=1,oneday(G1166,G1167,K1167,L1167,Summary!$E$13/2,Data!N1166,Data!O1166,Summary!$E$15,Summary!$E$14,Summary!$E$16,1),0)</f>
        <v>0</v>
      </c>
      <c r="O1167" s="31">
        <f>IF(M1167=1,oneday(G1166,G1167,K1167,L1167,Summary!$E$13/2,Data!N1166,Data!O1166,Summary!$E$15,Summary!$E$14,Summary!$E$16,2),0)</f>
        <v>0</v>
      </c>
      <c r="P1167" s="31">
        <f t="shared" si="53"/>
        <v>0</v>
      </c>
      <c r="Q1167" s="31">
        <f>IF(M1167=1,oneday(G1166,G1167,K1167,L1167,Summary!$E$13/2,Data!N1166,Data!O1166,Summary!$E$15,Summary!$E$14,Summary!$E$16,3),0)</f>
        <v>0</v>
      </c>
    </row>
    <row r="1168" spans="1:17" x14ac:dyDescent="0.25">
      <c r="A1168" s="32">
        <f>VLOOKUP(B1168,'Expiration Dates'!$C$40:$J$272,8)</f>
        <v>32071</v>
      </c>
      <c r="B1168" s="1">
        <v>32076</v>
      </c>
      <c r="C1168">
        <f t="shared" si="55"/>
        <v>1168</v>
      </c>
      <c r="D1168" s="27">
        <v>20</v>
      </c>
      <c r="E1168" s="28">
        <v>20.020000457763672</v>
      </c>
      <c r="F1168" s="28">
        <v>19.860000610351563</v>
      </c>
      <c r="G1168" s="24">
        <v>19.989999771118164</v>
      </c>
      <c r="H1168" s="13">
        <v>19.920000076293945</v>
      </c>
      <c r="I1168" s="14">
        <v>19.920000076293945</v>
      </c>
      <c r="J1168" s="14">
        <v>19.75</v>
      </c>
      <c r="K1168" s="24">
        <v>19.860000610351563</v>
      </c>
      <c r="L1168">
        <f t="shared" si="54"/>
        <v>0</v>
      </c>
      <c r="M1168">
        <f>IF(AND(B1168&gt;Summary!$E$17,B1168&lt;Summary!$E$18),1,0)</f>
        <v>0</v>
      </c>
      <c r="N1168">
        <f>IF(M1168=1,oneday(G1167,G1168,K1168,L1168,Summary!$E$13/2,Data!N1167,Data!O1167,Summary!$E$15,Summary!$E$14,Summary!$E$16,1),0)</f>
        <v>0</v>
      </c>
      <c r="O1168" s="31">
        <f>IF(M1168=1,oneday(G1167,G1168,K1168,L1168,Summary!$E$13/2,Data!N1167,Data!O1167,Summary!$E$15,Summary!$E$14,Summary!$E$16,2),0)</f>
        <v>0</v>
      </c>
      <c r="P1168" s="31">
        <f t="shared" ref="P1168:P1231" si="56">IF(M1168=1,O1168-O1167,0)</f>
        <v>0</v>
      </c>
      <c r="Q1168" s="31">
        <f>IF(M1168=1,oneday(G1167,G1168,K1168,L1168,Summary!$E$13/2,Data!N1167,Data!O1167,Summary!$E$15,Summary!$E$14,Summary!$E$16,3),0)</f>
        <v>0</v>
      </c>
    </row>
    <row r="1169" spans="1:17" x14ac:dyDescent="0.25">
      <c r="A1169" s="32">
        <f>VLOOKUP(B1169,'Expiration Dates'!$C$40:$J$272,8)</f>
        <v>32071</v>
      </c>
      <c r="B1169" s="1">
        <v>32077</v>
      </c>
      <c r="C1169">
        <f t="shared" si="55"/>
        <v>1169</v>
      </c>
      <c r="D1169" s="27">
        <v>19.979999542236328</v>
      </c>
      <c r="E1169" s="28">
        <v>20.139999389648438</v>
      </c>
      <c r="F1169" s="28">
        <v>19.950000762939453</v>
      </c>
      <c r="G1169" s="24">
        <v>20.120000839233398</v>
      </c>
      <c r="H1169" s="13">
        <v>19.819999694824219</v>
      </c>
      <c r="I1169" s="14">
        <v>19.950000762939453</v>
      </c>
      <c r="J1169" s="14">
        <v>19.780000686645508</v>
      </c>
      <c r="K1169" s="24">
        <v>19.930000305175781</v>
      </c>
      <c r="L1169">
        <f t="shared" si="54"/>
        <v>0</v>
      </c>
      <c r="M1169">
        <f>IF(AND(B1169&gt;Summary!$E$17,B1169&lt;Summary!$E$18),1,0)</f>
        <v>0</v>
      </c>
      <c r="N1169">
        <f>IF(M1169=1,oneday(G1168,G1169,K1169,L1169,Summary!$E$13/2,Data!N1168,Data!O1168,Summary!$E$15,Summary!$E$14,Summary!$E$16,1),0)</f>
        <v>0</v>
      </c>
      <c r="O1169" s="31">
        <f>IF(M1169=1,oneday(G1168,G1169,K1169,L1169,Summary!$E$13/2,Data!N1168,Data!O1168,Summary!$E$15,Summary!$E$14,Summary!$E$16,2),0)</f>
        <v>0</v>
      </c>
      <c r="P1169" s="31">
        <f t="shared" si="56"/>
        <v>0</v>
      </c>
      <c r="Q1169" s="31">
        <f>IF(M1169=1,oneday(G1168,G1169,K1169,L1169,Summary!$E$13/2,Data!N1168,Data!O1168,Summary!$E$15,Summary!$E$14,Summary!$E$16,3),0)</f>
        <v>0</v>
      </c>
    </row>
    <row r="1170" spans="1:17" x14ac:dyDescent="0.25">
      <c r="A1170" s="32">
        <f>VLOOKUP(B1170,'Expiration Dates'!$C$40:$J$272,8)</f>
        <v>32071</v>
      </c>
      <c r="B1170" s="1">
        <v>32078</v>
      </c>
      <c r="C1170">
        <f t="shared" si="55"/>
        <v>1170</v>
      </c>
      <c r="D1170" s="27">
        <v>20.149999618530273</v>
      </c>
      <c r="E1170" s="28">
        <v>20.200000762939453</v>
      </c>
      <c r="F1170" s="28">
        <v>20.040000915527344</v>
      </c>
      <c r="G1170" s="24">
        <v>20.079999923706055</v>
      </c>
      <c r="H1170" s="13">
        <v>19.979999542236328</v>
      </c>
      <c r="I1170" s="14">
        <v>19.989999771118164</v>
      </c>
      <c r="J1170" s="14">
        <v>19.850000381469727</v>
      </c>
      <c r="K1170" s="24">
        <v>19.899999618530273</v>
      </c>
      <c r="L1170">
        <f t="shared" si="54"/>
        <v>0</v>
      </c>
      <c r="M1170">
        <f>IF(AND(B1170&gt;Summary!$E$17,B1170&lt;Summary!$E$18),1,0)</f>
        <v>0</v>
      </c>
      <c r="N1170">
        <f>IF(M1170=1,oneday(G1169,G1170,K1170,L1170,Summary!$E$13/2,Data!N1169,Data!O1169,Summary!$E$15,Summary!$E$14,Summary!$E$16,1),0)</f>
        <v>0</v>
      </c>
      <c r="O1170" s="31">
        <f>IF(M1170=1,oneday(G1169,G1170,K1170,L1170,Summary!$E$13/2,Data!N1169,Data!O1169,Summary!$E$15,Summary!$E$14,Summary!$E$16,2),0)</f>
        <v>0</v>
      </c>
      <c r="P1170" s="31">
        <f t="shared" si="56"/>
        <v>0</v>
      </c>
      <c r="Q1170" s="31">
        <f>IF(M1170=1,oneday(G1169,G1170,K1170,L1170,Summary!$E$13/2,Data!N1169,Data!O1169,Summary!$E$15,Summary!$E$14,Summary!$E$16,3),0)</f>
        <v>0</v>
      </c>
    </row>
    <row r="1171" spans="1:17" x14ac:dyDescent="0.25">
      <c r="A1171" s="32">
        <f>VLOOKUP(B1171,'Expiration Dates'!$C$40:$J$272,8)</f>
        <v>32071</v>
      </c>
      <c r="B1171" s="1">
        <v>32079</v>
      </c>
      <c r="C1171">
        <f t="shared" si="55"/>
        <v>1171</v>
      </c>
      <c r="D1171" s="27">
        <v>20.020000457763672</v>
      </c>
      <c r="E1171" s="28">
        <v>20.049999237060547</v>
      </c>
      <c r="F1171" s="28">
        <v>19.860000610351563</v>
      </c>
      <c r="G1171" s="24">
        <v>19.969999313354492</v>
      </c>
      <c r="H1171" s="13">
        <v>19.840000152587891</v>
      </c>
      <c r="I1171" s="14">
        <v>19.860000610351563</v>
      </c>
      <c r="J1171" s="14">
        <v>19.719999313354492</v>
      </c>
      <c r="K1171" s="24">
        <v>19.809999465942383</v>
      </c>
      <c r="L1171">
        <f t="shared" si="54"/>
        <v>0</v>
      </c>
      <c r="M1171">
        <f>IF(AND(B1171&gt;Summary!$E$17,B1171&lt;Summary!$E$18),1,0)</f>
        <v>0</v>
      </c>
      <c r="N1171">
        <f>IF(M1171=1,oneday(G1170,G1171,K1171,L1171,Summary!$E$13/2,Data!N1170,Data!O1170,Summary!$E$15,Summary!$E$14,Summary!$E$16,1),0)</f>
        <v>0</v>
      </c>
      <c r="O1171" s="31">
        <f>IF(M1171=1,oneday(G1170,G1171,K1171,L1171,Summary!$E$13/2,Data!N1170,Data!O1170,Summary!$E$15,Summary!$E$14,Summary!$E$16,2),0)</f>
        <v>0</v>
      </c>
      <c r="P1171" s="31">
        <f t="shared" si="56"/>
        <v>0</v>
      </c>
      <c r="Q1171" s="31">
        <f>IF(M1171=1,oneday(G1170,G1171,K1171,L1171,Summary!$E$13/2,Data!N1170,Data!O1170,Summary!$E$15,Summary!$E$14,Summary!$E$16,3),0)</f>
        <v>0</v>
      </c>
    </row>
    <row r="1172" spans="1:17" x14ac:dyDescent="0.25">
      <c r="A1172" s="32">
        <f>VLOOKUP(B1172,'Expiration Dates'!$C$40:$J$272,8)</f>
        <v>32071</v>
      </c>
      <c r="B1172" s="1">
        <v>32080</v>
      </c>
      <c r="C1172">
        <f t="shared" si="55"/>
        <v>1172</v>
      </c>
      <c r="D1172" s="27">
        <v>19.930000305175781</v>
      </c>
      <c r="E1172" s="28">
        <v>19.979999542236328</v>
      </c>
      <c r="F1172" s="28">
        <v>19.909999847412109</v>
      </c>
      <c r="G1172" s="24">
        <v>19.959999084472656</v>
      </c>
      <c r="H1172" s="13">
        <v>19.760000228881836</v>
      </c>
      <c r="I1172" s="14">
        <v>19.850000381469727</v>
      </c>
      <c r="J1172" s="14">
        <v>19.75</v>
      </c>
      <c r="K1172" s="24">
        <v>19.840000152587891</v>
      </c>
      <c r="L1172">
        <f t="shared" si="54"/>
        <v>0</v>
      </c>
      <c r="M1172">
        <f>IF(AND(B1172&gt;Summary!$E$17,B1172&lt;Summary!$E$18),1,0)</f>
        <v>0</v>
      </c>
      <c r="N1172">
        <f>IF(M1172=1,oneday(G1171,G1172,K1172,L1172,Summary!$E$13/2,Data!N1171,Data!O1171,Summary!$E$15,Summary!$E$14,Summary!$E$16,1),0)</f>
        <v>0</v>
      </c>
      <c r="O1172" s="31">
        <f>IF(M1172=1,oneday(G1171,G1172,K1172,L1172,Summary!$E$13/2,Data!N1171,Data!O1171,Summary!$E$15,Summary!$E$14,Summary!$E$16,2),0)</f>
        <v>0</v>
      </c>
      <c r="P1172" s="31">
        <f t="shared" si="56"/>
        <v>0</v>
      </c>
      <c r="Q1172" s="31">
        <f>IF(M1172=1,oneday(G1171,G1172,K1172,L1172,Summary!$E$13/2,Data!N1171,Data!O1171,Summary!$E$15,Summary!$E$14,Summary!$E$16,3),0)</f>
        <v>0</v>
      </c>
    </row>
    <row r="1173" spans="1:17" x14ac:dyDescent="0.25">
      <c r="A1173" s="32">
        <f>VLOOKUP(B1173,'Expiration Dates'!$C$40:$J$272,8)</f>
        <v>32098</v>
      </c>
      <c r="B1173" s="1">
        <v>32083</v>
      </c>
      <c r="C1173">
        <f t="shared" si="55"/>
        <v>1173</v>
      </c>
      <c r="D1173" s="27">
        <v>19.780000686645508</v>
      </c>
      <c r="E1173" s="28">
        <v>19.829999923706055</v>
      </c>
      <c r="F1173" s="28">
        <v>19.569999694824219</v>
      </c>
      <c r="G1173" s="24">
        <v>19.620000839233398</v>
      </c>
      <c r="H1173" s="13">
        <v>19.659999847412109</v>
      </c>
      <c r="I1173" s="14">
        <v>19.709999084472656</v>
      </c>
      <c r="J1173" s="14">
        <v>19.440000534057617</v>
      </c>
      <c r="K1173" s="24">
        <v>19.510000228881836</v>
      </c>
      <c r="L1173">
        <f t="shared" si="54"/>
        <v>0</v>
      </c>
      <c r="M1173">
        <f>IF(AND(B1173&gt;Summary!$E$17,B1173&lt;Summary!$E$18),1,0)</f>
        <v>0</v>
      </c>
      <c r="N1173">
        <f>IF(M1173=1,oneday(G1172,G1173,K1173,L1173,Summary!$E$13/2,Data!N1172,Data!O1172,Summary!$E$15,Summary!$E$14,Summary!$E$16,1),0)</f>
        <v>0</v>
      </c>
      <c r="O1173" s="31">
        <f>IF(M1173=1,oneday(G1172,G1173,K1173,L1173,Summary!$E$13/2,Data!N1172,Data!O1172,Summary!$E$15,Summary!$E$14,Summary!$E$16,2),0)</f>
        <v>0</v>
      </c>
      <c r="P1173" s="31">
        <f t="shared" si="56"/>
        <v>0</v>
      </c>
      <c r="Q1173" s="31">
        <f>IF(M1173=1,oneday(G1172,G1173,K1173,L1173,Summary!$E$13/2,Data!N1172,Data!O1172,Summary!$E$15,Summary!$E$14,Summary!$E$16,3),0)</f>
        <v>0</v>
      </c>
    </row>
    <row r="1174" spans="1:17" x14ac:dyDescent="0.25">
      <c r="A1174" s="32">
        <f>VLOOKUP(B1174,'Expiration Dates'!$C$40:$J$272,8)</f>
        <v>32098</v>
      </c>
      <c r="B1174" s="1">
        <v>32084</v>
      </c>
      <c r="C1174">
        <f t="shared" si="55"/>
        <v>1174</v>
      </c>
      <c r="D1174" s="27">
        <v>19.5</v>
      </c>
      <c r="E1174" s="28">
        <v>19.520000457763672</v>
      </c>
      <c r="F1174" s="28">
        <v>19.379999160766602</v>
      </c>
      <c r="G1174" s="24">
        <v>19.489999771118164</v>
      </c>
      <c r="H1174" s="13">
        <v>19.340000152587891</v>
      </c>
      <c r="I1174" s="14">
        <v>19.389999389648438</v>
      </c>
      <c r="J1174" s="14">
        <v>19.270000457763672</v>
      </c>
      <c r="K1174" s="24">
        <v>19.340000152587891</v>
      </c>
      <c r="L1174">
        <f t="shared" si="54"/>
        <v>0</v>
      </c>
      <c r="M1174">
        <f>IF(AND(B1174&gt;Summary!$E$17,B1174&lt;Summary!$E$18),1,0)</f>
        <v>0</v>
      </c>
      <c r="N1174">
        <f>IF(M1174=1,oneday(G1173,G1174,K1174,L1174,Summary!$E$13/2,Data!N1173,Data!O1173,Summary!$E$15,Summary!$E$14,Summary!$E$16,1),0)</f>
        <v>0</v>
      </c>
      <c r="O1174" s="31">
        <f>IF(M1174=1,oneday(G1173,G1174,K1174,L1174,Summary!$E$13/2,Data!N1173,Data!O1173,Summary!$E$15,Summary!$E$14,Summary!$E$16,2),0)</f>
        <v>0</v>
      </c>
      <c r="P1174" s="31">
        <f t="shared" si="56"/>
        <v>0</v>
      </c>
      <c r="Q1174" s="31">
        <f>IF(M1174=1,oneday(G1173,G1174,K1174,L1174,Summary!$E$13/2,Data!N1173,Data!O1173,Summary!$E$15,Summary!$E$14,Summary!$E$16,3),0)</f>
        <v>0</v>
      </c>
    </row>
    <row r="1175" spans="1:17" x14ac:dyDescent="0.25">
      <c r="A1175" s="32">
        <f>VLOOKUP(B1175,'Expiration Dates'!$C$40:$J$272,8)</f>
        <v>32098</v>
      </c>
      <c r="B1175" s="1">
        <v>32085</v>
      </c>
      <c r="C1175">
        <f t="shared" si="55"/>
        <v>1175</v>
      </c>
      <c r="D1175" s="27">
        <v>19.290000915527344</v>
      </c>
      <c r="E1175" s="28">
        <v>19.319999694824219</v>
      </c>
      <c r="F1175" s="28">
        <v>18.850000381469727</v>
      </c>
      <c r="G1175" s="24">
        <v>19.069999694824219</v>
      </c>
      <c r="H1175" s="13">
        <v>19.149999618530273</v>
      </c>
      <c r="I1175" s="14">
        <v>19.170000076293945</v>
      </c>
      <c r="J1175" s="14">
        <v>18.75</v>
      </c>
      <c r="K1175" s="24">
        <v>18.969999313354492</v>
      </c>
      <c r="L1175">
        <f t="shared" si="54"/>
        <v>0</v>
      </c>
      <c r="M1175">
        <f>IF(AND(B1175&gt;Summary!$E$17,B1175&lt;Summary!$E$18),1,0)</f>
        <v>0</v>
      </c>
      <c r="N1175">
        <f>IF(M1175=1,oneday(G1174,G1175,K1175,L1175,Summary!$E$13/2,Data!N1174,Data!O1174,Summary!$E$15,Summary!$E$14,Summary!$E$16,1),0)</f>
        <v>0</v>
      </c>
      <c r="O1175" s="31">
        <f>IF(M1175=1,oneday(G1174,G1175,K1175,L1175,Summary!$E$13/2,Data!N1174,Data!O1174,Summary!$E$15,Summary!$E$14,Summary!$E$16,2),0)</f>
        <v>0</v>
      </c>
      <c r="P1175" s="31">
        <f t="shared" si="56"/>
        <v>0</v>
      </c>
      <c r="Q1175" s="31">
        <f>IF(M1175=1,oneday(G1174,G1175,K1175,L1175,Summary!$E$13/2,Data!N1174,Data!O1174,Summary!$E$15,Summary!$E$14,Summary!$E$16,3),0)</f>
        <v>0</v>
      </c>
    </row>
    <row r="1176" spans="1:17" x14ac:dyDescent="0.25">
      <c r="A1176" s="32">
        <f>VLOOKUP(B1176,'Expiration Dates'!$C$40:$J$272,8)</f>
        <v>32098</v>
      </c>
      <c r="B1176" s="1">
        <v>32086</v>
      </c>
      <c r="C1176">
        <f t="shared" si="55"/>
        <v>1176</v>
      </c>
      <c r="D1176" s="27">
        <v>18.899999618530273</v>
      </c>
      <c r="E1176" s="28">
        <v>19</v>
      </c>
      <c r="F1176" s="28">
        <v>18.75</v>
      </c>
      <c r="G1176" s="24">
        <v>18.979999542236328</v>
      </c>
      <c r="H1176" s="13">
        <v>18.799999237060547</v>
      </c>
      <c r="I1176" s="14">
        <v>18.969999313354492</v>
      </c>
      <c r="J1176" s="14">
        <v>18.670000076293945</v>
      </c>
      <c r="K1176" s="24">
        <v>18.920000076293945</v>
      </c>
      <c r="L1176">
        <f t="shared" si="54"/>
        <v>0</v>
      </c>
      <c r="M1176">
        <f>IF(AND(B1176&gt;Summary!$E$17,B1176&lt;Summary!$E$18),1,0)</f>
        <v>0</v>
      </c>
      <c r="N1176">
        <f>IF(M1176=1,oneday(G1175,G1176,K1176,L1176,Summary!$E$13/2,Data!N1175,Data!O1175,Summary!$E$15,Summary!$E$14,Summary!$E$16,1),0)</f>
        <v>0</v>
      </c>
      <c r="O1176" s="31">
        <f>IF(M1176=1,oneday(G1175,G1176,K1176,L1176,Summary!$E$13/2,Data!N1175,Data!O1175,Summary!$E$15,Summary!$E$14,Summary!$E$16,2),0)</f>
        <v>0</v>
      </c>
      <c r="P1176" s="31">
        <f t="shared" si="56"/>
        <v>0</v>
      </c>
      <c r="Q1176" s="31">
        <f>IF(M1176=1,oneday(G1175,G1176,K1176,L1176,Summary!$E$13/2,Data!N1175,Data!O1175,Summary!$E$15,Summary!$E$14,Summary!$E$16,3),0)</f>
        <v>0</v>
      </c>
    </row>
    <row r="1177" spans="1:17" x14ac:dyDescent="0.25">
      <c r="A1177" s="32">
        <f>VLOOKUP(B1177,'Expiration Dates'!$C$40:$J$272,8)</f>
        <v>32098</v>
      </c>
      <c r="B1177" s="1">
        <v>32087</v>
      </c>
      <c r="C1177">
        <f t="shared" si="55"/>
        <v>1177</v>
      </c>
      <c r="D1177" s="27">
        <v>19.059999465942383</v>
      </c>
      <c r="E1177" s="28">
        <v>19.100000381469727</v>
      </c>
      <c r="F1177" s="28">
        <v>18.760000228881836</v>
      </c>
      <c r="G1177" s="24">
        <v>18.799999237060547</v>
      </c>
      <c r="H1177" s="13">
        <v>19.020000457763672</v>
      </c>
      <c r="I1177" s="14">
        <v>19.020000457763672</v>
      </c>
      <c r="J1177" s="14">
        <v>18.700000762939453</v>
      </c>
      <c r="K1177" s="24">
        <v>18.709999084472656</v>
      </c>
      <c r="L1177">
        <f t="shared" si="54"/>
        <v>0</v>
      </c>
      <c r="M1177">
        <f>IF(AND(B1177&gt;Summary!$E$17,B1177&lt;Summary!$E$18),1,0)</f>
        <v>0</v>
      </c>
      <c r="N1177">
        <f>IF(M1177=1,oneday(G1176,G1177,K1177,L1177,Summary!$E$13/2,Data!N1176,Data!O1176,Summary!$E$15,Summary!$E$14,Summary!$E$16,1),0)</f>
        <v>0</v>
      </c>
      <c r="O1177" s="31">
        <f>IF(M1177=1,oneday(G1176,G1177,K1177,L1177,Summary!$E$13/2,Data!N1176,Data!O1176,Summary!$E$15,Summary!$E$14,Summary!$E$16,2),0)</f>
        <v>0</v>
      </c>
      <c r="P1177" s="31">
        <f t="shared" si="56"/>
        <v>0</v>
      </c>
      <c r="Q1177" s="31">
        <f>IF(M1177=1,oneday(G1176,G1177,K1177,L1177,Summary!$E$13/2,Data!N1176,Data!O1176,Summary!$E$15,Summary!$E$14,Summary!$E$16,3),0)</f>
        <v>0</v>
      </c>
    </row>
    <row r="1178" spans="1:17" x14ac:dyDescent="0.25">
      <c r="A1178" s="32">
        <f>VLOOKUP(B1178,'Expiration Dates'!$C$40:$J$272,8)</f>
        <v>32098</v>
      </c>
      <c r="B1178" s="1">
        <v>32090</v>
      </c>
      <c r="C1178">
        <f t="shared" si="55"/>
        <v>1178</v>
      </c>
      <c r="D1178" s="27">
        <v>18.620000839233398</v>
      </c>
      <c r="E1178" s="28">
        <v>18.700000762939453</v>
      </c>
      <c r="F1178" s="28">
        <v>18.530000686645508</v>
      </c>
      <c r="G1178" s="24">
        <v>18.629999160766602</v>
      </c>
      <c r="H1178" s="13">
        <v>18.520000457763672</v>
      </c>
      <c r="I1178" s="14">
        <v>18.649999618530273</v>
      </c>
      <c r="J1178" s="14">
        <v>18.479999542236328</v>
      </c>
      <c r="K1178" s="24">
        <v>18.569999694824219</v>
      </c>
      <c r="L1178">
        <f t="shared" si="54"/>
        <v>0</v>
      </c>
      <c r="M1178">
        <f>IF(AND(B1178&gt;Summary!$E$17,B1178&lt;Summary!$E$18),1,0)</f>
        <v>0</v>
      </c>
      <c r="N1178">
        <f>IF(M1178=1,oneday(G1177,G1178,K1178,L1178,Summary!$E$13/2,Data!N1177,Data!O1177,Summary!$E$15,Summary!$E$14,Summary!$E$16,1),0)</f>
        <v>0</v>
      </c>
      <c r="O1178" s="31">
        <f>IF(M1178=1,oneday(G1177,G1178,K1178,L1178,Summary!$E$13/2,Data!N1177,Data!O1177,Summary!$E$15,Summary!$E$14,Summary!$E$16,2),0)</f>
        <v>0</v>
      </c>
      <c r="P1178" s="31">
        <f t="shared" si="56"/>
        <v>0</v>
      </c>
      <c r="Q1178" s="31">
        <f>IF(M1178=1,oneday(G1177,G1178,K1178,L1178,Summary!$E$13/2,Data!N1177,Data!O1177,Summary!$E$15,Summary!$E$14,Summary!$E$16,3),0)</f>
        <v>0</v>
      </c>
    </row>
    <row r="1179" spans="1:17" x14ac:dyDescent="0.25">
      <c r="A1179" s="32">
        <f>VLOOKUP(B1179,'Expiration Dates'!$C$40:$J$272,8)</f>
        <v>32098</v>
      </c>
      <c r="B1179" s="1">
        <v>32091</v>
      </c>
      <c r="C1179">
        <f t="shared" si="55"/>
        <v>1179</v>
      </c>
      <c r="D1179" s="27">
        <v>18.799999237060547</v>
      </c>
      <c r="E1179" s="28">
        <v>18.969999313354492</v>
      </c>
      <c r="F1179" s="28">
        <v>18.770000457763672</v>
      </c>
      <c r="G1179" s="24">
        <v>18.940000534057617</v>
      </c>
      <c r="H1179" s="13">
        <v>18.719999313354492</v>
      </c>
      <c r="I1179" s="14">
        <v>18.909999847412109</v>
      </c>
      <c r="J1179" s="14">
        <v>18.690000534057617</v>
      </c>
      <c r="K1179" s="24">
        <v>18.879999160766602</v>
      </c>
      <c r="L1179">
        <f t="shared" si="54"/>
        <v>0</v>
      </c>
      <c r="M1179">
        <f>IF(AND(B1179&gt;Summary!$E$17,B1179&lt;Summary!$E$18),1,0)</f>
        <v>0</v>
      </c>
      <c r="N1179">
        <f>IF(M1179=1,oneday(G1178,G1179,K1179,L1179,Summary!$E$13/2,Data!N1178,Data!O1178,Summary!$E$15,Summary!$E$14,Summary!$E$16,1),0)</f>
        <v>0</v>
      </c>
      <c r="O1179" s="31">
        <f>IF(M1179=1,oneday(G1178,G1179,K1179,L1179,Summary!$E$13/2,Data!N1178,Data!O1178,Summary!$E$15,Summary!$E$14,Summary!$E$16,2),0)</f>
        <v>0</v>
      </c>
      <c r="P1179" s="31">
        <f t="shared" si="56"/>
        <v>0</v>
      </c>
      <c r="Q1179" s="31">
        <f>IF(M1179=1,oneday(G1178,G1179,K1179,L1179,Summary!$E$13/2,Data!N1178,Data!O1178,Summary!$E$15,Summary!$E$14,Summary!$E$16,3),0)</f>
        <v>0</v>
      </c>
    </row>
    <row r="1180" spans="1:17" x14ac:dyDescent="0.25">
      <c r="A1180" s="32">
        <f>VLOOKUP(B1180,'Expiration Dates'!$C$40:$J$272,8)</f>
        <v>32098</v>
      </c>
      <c r="B1180" s="1">
        <v>32092</v>
      </c>
      <c r="C1180">
        <f t="shared" si="55"/>
        <v>1180</v>
      </c>
      <c r="D1180" s="27">
        <v>18.899999618530273</v>
      </c>
      <c r="E1180" s="28">
        <v>19.010000228881836</v>
      </c>
      <c r="F1180" s="28">
        <v>18.780000686645508</v>
      </c>
      <c r="G1180" s="24">
        <v>18.899999618530273</v>
      </c>
      <c r="H1180" s="13">
        <v>18.850000381469727</v>
      </c>
      <c r="I1180" s="14">
        <v>18.940000534057617</v>
      </c>
      <c r="J1180" s="14">
        <v>18.719999313354492</v>
      </c>
      <c r="K1180" s="24">
        <v>18.829999923706055</v>
      </c>
      <c r="L1180">
        <f t="shared" si="54"/>
        <v>0</v>
      </c>
      <c r="M1180">
        <f>IF(AND(B1180&gt;Summary!$E$17,B1180&lt;Summary!$E$18),1,0)</f>
        <v>0</v>
      </c>
      <c r="N1180">
        <f>IF(M1180=1,oneday(G1179,G1180,K1180,L1180,Summary!$E$13/2,Data!N1179,Data!O1179,Summary!$E$15,Summary!$E$14,Summary!$E$16,1),0)</f>
        <v>0</v>
      </c>
      <c r="O1180" s="31">
        <f>IF(M1180=1,oneday(G1179,G1180,K1180,L1180,Summary!$E$13/2,Data!N1179,Data!O1179,Summary!$E$15,Summary!$E$14,Summary!$E$16,2),0)</f>
        <v>0</v>
      </c>
      <c r="P1180" s="31">
        <f t="shared" si="56"/>
        <v>0</v>
      </c>
      <c r="Q1180" s="31">
        <f>IF(M1180=1,oneday(G1179,G1180,K1180,L1180,Summary!$E$13/2,Data!N1179,Data!O1179,Summary!$E$15,Summary!$E$14,Summary!$E$16,3),0)</f>
        <v>0</v>
      </c>
    </row>
    <row r="1181" spans="1:17" x14ac:dyDescent="0.25">
      <c r="A1181" s="32">
        <f>VLOOKUP(B1181,'Expiration Dates'!$C$40:$J$272,8)</f>
        <v>32098</v>
      </c>
      <c r="B1181" s="1">
        <v>32093</v>
      </c>
      <c r="C1181">
        <f t="shared" si="55"/>
        <v>1181</v>
      </c>
      <c r="D1181" s="27">
        <v>19.010000228881836</v>
      </c>
      <c r="E1181" s="28">
        <v>19.090000152587891</v>
      </c>
      <c r="F1181" s="28">
        <v>18.879999160766602</v>
      </c>
      <c r="G1181" s="24">
        <v>18.909999847412109</v>
      </c>
      <c r="H1181" s="13">
        <v>18.979999542236328</v>
      </c>
      <c r="I1181" s="14">
        <v>19.040000915527344</v>
      </c>
      <c r="J1181" s="14">
        <v>18.799999237060547</v>
      </c>
      <c r="K1181" s="24">
        <v>18.829999923706055</v>
      </c>
      <c r="L1181">
        <f t="shared" si="54"/>
        <v>0</v>
      </c>
      <c r="M1181">
        <f>IF(AND(B1181&gt;Summary!$E$17,B1181&lt;Summary!$E$18),1,0)</f>
        <v>0</v>
      </c>
      <c r="N1181">
        <f>IF(M1181=1,oneday(G1180,G1181,K1181,L1181,Summary!$E$13/2,Data!N1180,Data!O1180,Summary!$E$15,Summary!$E$14,Summary!$E$16,1),0)</f>
        <v>0</v>
      </c>
      <c r="O1181" s="31">
        <f>IF(M1181=1,oneday(G1180,G1181,K1181,L1181,Summary!$E$13/2,Data!N1180,Data!O1180,Summary!$E$15,Summary!$E$14,Summary!$E$16,2),0)</f>
        <v>0</v>
      </c>
      <c r="P1181" s="31">
        <f t="shared" si="56"/>
        <v>0</v>
      </c>
      <c r="Q1181" s="31">
        <f>IF(M1181=1,oneday(G1180,G1181,K1181,L1181,Summary!$E$13/2,Data!N1180,Data!O1180,Summary!$E$15,Summary!$E$14,Summary!$E$16,3),0)</f>
        <v>0</v>
      </c>
    </row>
    <row r="1182" spans="1:17" x14ac:dyDescent="0.25">
      <c r="A1182" s="32">
        <f>VLOOKUP(B1182,'Expiration Dates'!$C$40:$J$272,8)</f>
        <v>32098</v>
      </c>
      <c r="B1182" s="1">
        <v>32094</v>
      </c>
      <c r="C1182">
        <f t="shared" si="55"/>
        <v>1182</v>
      </c>
      <c r="D1182" s="27">
        <v>18.829999923706055</v>
      </c>
      <c r="E1182" s="28">
        <v>19</v>
      </c>
      <c r="F1182" s="28">
        <v>18.760000228881836</v>
      </c>
      <c r="G1182" s="24">
        <v>18.930000305175781</v>
      </c>
      <c r="H1182" s="13">
        <v>18.75</v>
      </c>
      <c r="I1182" s="14">
        <v>18.860000610351563</v>
      </c>
      <c r="J1182" s="14">
        <v>18.680000305175781</v>
      </c>
      <c r="K1182" s="24">
        <v>18.809999465942383</v>
      </c>
      <c r="L1182">
        <f t="shared" si="54"/>
        <v>0</v>
      </c>
      <c r="M1182">
        <f>IF(AND(B1182&gt;Summary!$E$17,B1182&lt;Summary!$E$18),1,0)</f>
        <v>0</v>
      </c>
      <c r="N1182">
        <f>IF(M1182=1,oneday(G1181,G1182,K1182,L1182,Summary!$E$13/2,Data!N1181,Data!O1181,Summary!$E$15,Summary!$E$14,Summary!$E$16,1),0)</f>
        <v>0</v>
      </c>
      <c r="O1182" s="31">
        <f>IF(M1182=1,oneday(G1181,G1182,K1182,L1182,Summary!$E$13/2,Data!N1181,Data!O1181,Summary!$E$15,Summary!$E$14,Summary!$E$16,2),0)</f>
        <v>0</v>
      </c>
      <c r="P1182" s="31">
        <f t="shared" si="56"/>
        <v>0</v>
      </c>
      <c r="Q1182" s="31">
        <f>IF(M1182=1,oneday(G1181,G1182,K1182,L1182,Summary!$E$13/2,Data!N1181,Data!O1181,Summary!$E$15,Summary!$E$14,Summary!$E$16,3),0)</f>
        <v>0</v>
      </c>
    </row>
    <row r="1183" spans="1:17" x14ac:dyDescent="0.25">
      <c r="A1183" s="32">
        <f>VLOOKUP(B1183,'Expiration Dates'!$C$40:$J$272,8)</f>
        <v>32098</v>
      </c>
      <c r="B1183" s="1">
        <v>32097</v>
      </c>
      <c r="C1183">
        <f t="shared" si="55"/>
        <v>1183</v>
      </c>
      <c r="D1183" s="27">
        <v>18.850000381469727</v>
      </c>
      <c r="E1183" s="28">
        <v>18.850000381469727</v>
      </c>
      <c r="F1183" s="28">
        <v>18.629999160766602</v>
      </c>
      <c r="G1183" s="24">
        <v>18.649999618530273</v>
      </c>
      <c r="H1183" s="13">
        <v>18.700000762939453</v>
      </c>
      <c r="I1183" s="14">
        <v>18.709999084472656</v>
      </c>
      <c r="J1183" s="14">
        <v>18.540000915527344</v>
      </c>
      <c r="K1183" s="24">
        <v>18.549999237060547</v>
      </c>
      <c r="L1183">
        <f t="shared" si="54"/>
        <v>0</v>
      </c>
      <c r="M1183">
        <f>IF(AND(B1183&gt;Summary!$E$17,B1183&lt;Summary!$E$18),1,0)</f>
        <v>0</v>
      </c>
      <c r="N1183">
        <f>IF(M1183=1,oneday(G1182,G1183,K1183,L1183,Summary!$E$13/2,Data!N1182,Data!O1182,Summary!$E$15,Summary!$E$14,Summary!$E$16,1),0)</f>
        <v>0</v>
      </c>
      <c r="O1183" s="31">
        <f>IF(M1183=1,oneday(G1182,G1183,K1183,L1183,Summary!$E$13/2,Data!N1182,Data!O1182,Summary!$E$15,Summary!$E$14,Summary!$E$16,2),0)</f>
        <v>0</v>
      </c>
      <c r="P1183" s="31">
        <f t="shared" si="56"/>
        <v>0</v>
      </c>
      <c r="Q1183" s="31">
        <f>IF(M1183=1,oneday(G1182,G1183,K1183,L1183,Summary!$E$13/2,Data!N1182,Data!O1182,Summary!$E$15,Summary!$E$14,Summary!$E$16,3),0)</f>
        <v>0</v>
      </c>
    </row>
    <row r="1184" spans="1:17" x14ac:dyDescent="0.25">
      <c r="A1184" s="32">
        <f>VLOOKUP(B1184,'Expiration Dates'!$C$40:$J$272,8)</f>
        <v>32098</v>
      </c>
      <c r="B1184" s="1">
        <v>32098</v>
      </c>
      <c r="C1184">
        <f t="shared" si="55"/>
        <v>1184</v>
      </c>
      <c r="D1184" s="27">
        <v>18.450000762939453</v>
      </c>
      <c r="E1184" s="28">
        <v>18.5</v>
      </c>
      <c r="F1184" s="28">
        <v>18.280000686645508</v>
      </c>
      <c r="G1184" s="24">
        <v>18.399999618530273</v>
      </c>
      <c r="H1184" s="13">
        <v>18.399999618530273</v>
      </c>
      <c r="I1184" s="14">
        <v>18.399999618530273</v>
      </c>
      <c r="J1184" s="14">
        <v>18.25</v>
      </c>
      <c r="K1184" s="24">
        <v>18.370000839233398</v>
      </c>
      <c r="L1184">
        <f t="shared" si="54"/>
        <v>1</v>
      </c>
      <c r="M1184">
        <f>IF(AND(B1184&gt;Summary!$E$17,B1184&lt;Summary!$E$18),1,0)</f>
        <v>0</v>
      </c>
      <c r="N1184">
        <f>IF(M1184=1,oneday(G1183,G1184,K1184,L1184,Summary!$E$13/2,Data!N1183,Data!O1183,Summary!$E$15,Summary!$E$14,Summary!$E$16,1),0)</f>
        <v>0</v>
      </c>
      <c r="O1184" s="31">
        <f>IF(M1184=1,oneday(G1183,G1184,K1184,L1184,Summary!$E$13/2,Data!N1183,Data!O1183,Summary!$E$15,Summary!$E$14,Summary!$E$16,2),0)</f>
        <v>0</v>
      </c>
      <c r="P1184" s="31">
        <f t="shared" si="56"/>
        <v>0</v>
      </c>
      <c r="Q1184" s="31">
        <f>IF(M1184=1,oneday(G1183,G1184,K1184,L1184,Summary!$E$13/2,Data!N1183,Data!O1183,Summary!$E$15,Summary!$E$14,Summary!$E$16,3),0)</f>
        <v>0</v>
      </c>
    </row>
    <row r="1185" spans="1:17" x14ac:dyDescent="0.25">
      <c r="A1185" s="32">
        <f>VLOOKUP(B1185,'Expiration Dates'!$C$40:$J$272,8)</f>
        <v>32098</v>
      </c>
      <c r="B1185" s="1">
        <v>32099</v>
      </c>
      <c r="C1185">
        <f t="shared" si="55"/>
        <v>1185</v>
      </c>
      <c r="D1185" s="27">
        <v>18.120000839233398</v>
      </c>
      <c r="E1185" s="28">
        <v>18.670000076293945</v>
      </c>
      <c r="F1185" s="28">
        <v>18.049999237060547</v>
      </c>
      <c r="G1185" s="24">
        <v>18.639999389648438</v>
      </c>
      <c r="H1185" s="13">
        <v>18.149999618530273</v>
      </c>
      <c r="I1185" s="14">
        <v>18.610000610351563</v>
      </c>
      <c r="J1185" s="14">
        <v>18.049999237060547</v>
      </c>
      <c r="K1185" s="24">
        <v>18.590000152587891</v>
      </c>
      <c r="L1185">
        <f t="shared" si="54"/>
        <v>0</v>
      </c>
      <c r="M1185">
        <f>IF(AND(B1185&gt;Summary!$E$17,B1185&lt;Summary!$E$18),1,0)</f>
        <v>0</v>
      </c>
      <c r="N1185">
        <f>IF(M1185=1,oneday(G1184,G1185,K1185,L1185,Summary!$E$13/2,Data!N1184,Data!O1184,Summary!$E$15,Summary!$E$14,Summary!$E$16,1),0)</f>
        <v>0</v>
      </c>
      <c r="O1185" s="31">
        <f>IF(M1185=1,oneday(G1184,G1185,K1185,L1185,Summary!$E$13/2,Data!N1184,Data!O1184,Summary!$E$15,Summary!$E$14,Summary!$E$16,2),0)</f>
        <v>0</v>
      </c>
      <c r="P1185" s="31">
        <f t="shared" si="56"/>
        <v>0</v>
      </c>
      <c r="Q1185" s="31">
        <f>IF(M1185=1,oneday(G1184,G1185,K1185,L1185,Summary!$E$13/2,Data!N1184,Data!O1184,Summary!$E$15,Summary!$E$14,Summary!$E$16,3),0)</f>
        <v>0</v>
      </c>
    </row>
    <row r="1186" spans="1:17" x14ac:dyDescent="0.25">
      <c r="A1186" s="32">
        <f>VLOOKUP(B1186,'Expiration Dates'!$C$40:$J$272,8)</f>
        <v>32098</v>
      </c>
      <c r="B1186" s="1">
        <v>32100</v>
      </c>
      <c r="C1186">
        <f t="shared" si="55"/>
        <v>1186</v>
      </c>
      <c r="D1186" s="27">
        <v>18.680000305175781</v>
      </c>
      <c r="E1186" s="28">
        <v>18.75</v>
      </c>
      <c r="F1186" s="28">
        <v>18.430000305175781</v>
      </c>
      <c r="G1186" s="24">
        <v>18.569999694824219</v>
      </c>
      <c r="H1186" s="13">
        <v>18.659999847412109</v>
      </c>
      <c r="I1186" s="14">
        <v>18.690000534057617</v>
      </c>
      <c r="J1186" s="14">
        <v>18.399999618530273</v>
      </c>
      <c r="K1186" s="24">
        <v>18.459999084472656</v>
      </c>
      <c r="L1186">
        <f t="shared" si="54"/>
        <v>0</v>
      </c>
      <c r="M1186">
        <f>IF(AND(B1186&gt;Summary!$E$17,B1186&lt;Summary!$E$18),1,0)</f>
        <v>0</v>
      </c>
      <c r="N1186">
        <f>IF(M1186=1,oneday(G1185,G1186,K1186,L1186,Summary!$E$13/2,Data!N1185,Data!O1185,Summary!$E$15,Summary!$E$14,Summary!$E$16,1),0)</f>
        <v>0</v>
      </c>
      <c r="O1186" s="31">
        <f>IF(M1186=1,oneday(G1185,G1186,K1186,L1186,Summary!$E$13/2,Data!N1185,Data!O1185,Summary!$E$15,Summary!$E$14,Summary!$E$16,2),0)</f>
        <v>0</v>
      </c>
      <c r="P1186" s="31">
        <f t="shared" si="56"/>
        <v>0</v>
      </c>
      <c r="Q1186" s="31">
        <f>IF(M1186=1,oneday(G1185,G1186,K1186,L1186,Summary!$E$13/2,Data!N1185,Data!O1185,Summary!$E$15,Summary!$E$14,Summary!$E$16,3),0)</f>
        <v>0</v>
      </c>
    </row>
    <row r="1187" spans="1:17" x14ac:dyDescent="0.25">
      <c r="A1187" s="32">
        <f>VLOOKUP(B1187,'Expiration Dates'!$C$40:$J$272,8)</f>
        <v>32098</v>
      </c>
      <c r="B1187" s="1">
        <v>32101</v>
      </c>
      <c r="C1187">
        <f t="shared" si="55"/>
        <v>1187</v>
      </c>
      <c r="D1187" s="27">
        <v>18.530000686645508</v>
      </c>
      <c r="E1187" s="28">
        <v>19.180000305175781</v>
      </c>
      <c r="F1187" s="28">
        <v>18.510000228881836</v>
      </c>
      <c r="G1187" s="24">
        <v>18.930000305175781</v>
      </c>
      <c r="H1187" s="13">
        <v>18.430000305175781</v>
      </c>
      <c r="I1187" s="14">
        <v>18.659999847412109</v>
      </c>
      <c r="J1187" s="14">
        <v>18.379999160766602</v>
      </c>
      <c r="K1187" s="24">
        <v>18.559999465942383</v>
      </c>
      <c r="L1187">
        <f t="shared" si="54"/>
        <v>0</v>
      </c>
      <c r="M1187">
        <f>IF(AND(B1187&gt;Summary!$E$17,B1187&lt;Summary!$E$18),1,0)</f>
        <v>0</v>
      </c>
      <c r="N1187">
        <f>IF(M1187=1,oneday(G1186,G1187,K1187,L1187,Summary!$E$13/2,Data!N1186,Data!O1186,Summary!$E$15,Summary!$E$14,Summary!$E$16,1),0)</f>
        <v>0</v>
      </c>
      <c r="O1187" s="31">
        <f>IF(M1187=1,oneday(G1186,G1187,K1187,L1187,Summary!$E$13/2,Data!N1186,Data!O1186,Summary!$E$15,Summary!$E$14,Summary!$E$16,2),0)</f>
        <v>0</v>
      </c>
      <c r="P1187" s="31">
        <f t="shared" si="56"/>
        <v>0</v>
      </c>
      <c r="Q1187" s="31">
        <f>IF(M1187=1,oneday(G1186,G1187,K1187,L1187,Summary!$E$13/2,Data!N1186,Data!O1186,Summary!$E$15,Summary!$E$14,Summary!$E$16,3),0)</f>
        <v>0</v>
      </c>
    </row>
    <row r="1188" spans="1:17" x14ac:dyDescent="0.25">
      <c r="A1188" s="32">
        <f>VLOOKUP(B1188,'Expiration Dates'!$C$40:$J$272,8)</f>
        <v>32098</v>
      </c>
      <c r="B1188" s="1">
        <v>32104</v>
      </c>
      <c r="C1188">
        <f t="shared" si="55"/>
        <v>1188</v>
      </c>
      <c r="D1188" s="27">
        <v>18.739999771118164</v>
      </c>
      <c r="E1188" s="28">
        <v>19</v>
      </c>
      <c r="F1188" s="28">
        <v>18.700000762939453</v>
      </c>
      <c r="G1188" s="24">
        <v>18.780000686645508</v>
      </c>
      <c r="H1188" s="13">
        <v>18.659999847412109</v>
      </c>
      <c r="I1188" s="14">
        <v>18.860000610351563</v>
      </c>
      <c r="J1188" s="14">
        <v>18.600000381469727</v>
      </c>
      <c r="K1188" s="24">
        <v>18.670000076293945</v>
      </c>
      <c r="L1188">
        <f t="shared" ref="L1188:L1251" si="57">IF(A1188=B1188,1,0)</f>
        <v>0</v>
      </c>
      <c r="M1188">
        <f>IF(AND(B1188&gt;Summary!$E$17,B1188&lt;Summary!$E$18),1,0)</f>
        <v>0</v>
      </c>
      <c r="N1188">
        <f>IF(M1188=1,oneday(G1187,G1188,K1188,L1188,Summary!$E$13/2,Data!N1187,Data!O1187,Summary!$E$15,Summary!$E$14,Summary!$E$16,1),0)</f>
        <v>0</v>
      </c>
      <c r="O1188" s="31">
        <f>IF(M1188=1,oneday(G1187,G1188,K1188,L1188,Summary!$E$13/2,Data!N1187,Data!O1187,Summary!$E$15,Summary!$E$14,Summary!$E$16,2),0)</f>
        <v>0</v>
      </c>
      <c r="P1188" s="31">
        <f t="shared" si="56"/>
        <v>0</v>
      </c>
      <c r="Q1188" s="31">
        <f>IF(M1188=1,oneday(G1187,G1188,K1188,L1188,Summary!$E$13/2,Data!N1187,Data!O1187,Summary!$E$15,Summary!$E$14,Summary!$E$16,3),0)</f>
        <v>0</v>
      </c>
    </row>
    <row r="1189" spans="1:17" x14ac:dyDescent="0.25">
      <c r="A1189" s="32">
        <f>VLOOKUP(B1189,'Expiration Dates'!$C$40:$J$272,8)</f>
        <v>32098</v>
      </c>
      <c r="B1189" s="1">
        <v>32105</v>
      </c>
      <c r="C1189">
        <f t="shared" si="55"/>
        <v>1189</v>
      </c>
      <c r="D1189" s="27">
        <v>18.899999618530273</v>
      </c>
      <c r="E1189" s="28">
        <v>18.979999542236328</v>
      </c>
      <c r="F1189" s="28">
        <v>18.680000305175781</v>
      </c>
      <c r="G1189" s="24">
        <v>18.709999084472656</v>
      </c>
      <c r="H1189" s="13">
        <v>18.790000915527344</v>
      </c>
      <c r="I1189" s="14">
        <v>18.840000152587891</v>
      </c>
      <c r="J1189" s="14">
        <v>18.569999694824219</v>
      </c>
      <c r="K1189" s="24">
        <v>18.610000610351563</v>
      </c>
      <c r="L1189">
        <f t="shared" si="57"/>
        <v>0</v>
      </c>
      <c r="M1189">
        <f>IF(AND(B1189&gt;Summary!$E$17,B1189&lt;Summary!$E$18),1,0)</f>
        <v>0</v>
      </c>
      <c r="N1189">
        <f>IF(M1189=1,oneday(G1188,G1189,K1189,L1189,Summary!$E$13/2,Data!N1188,Data!O1188,Summary!$E$15,Summary!$E$14,Summary!$E$16,1),0)</f>
        <v>0</v>
      </c>
      <c r="O1189" s="31">
        <f>IF(M1189=1,oneday(G1188,G1189,K1189,L1189,Summary!$E$13/2,Data!N1188,Data!O1188,Summary!$E$15,Summary!$E$14,Summary!$E$16,2),0)</f>
        <v>0</v>
      </c>
      <c r="P1189" s="31">
        <f t="shared" si="56"/>
        <v>0</v>
      </c>
      <c r="Q1189" s="31">
        <f>IF(M1189=1,oneday(G1188,G1189,K1189,L1189,Summary!$E$13/2,Data!N1188,Data!O1188,Summary!$E$15,Summary!$E$14,Summary!$E$16,3),0)</f>
        <v>0</v>
      </c>
    </row>
    <row r="1190" spans="1:17" x14ac:dyDescent="0.25">
      <c r="A1190" s="32">
        <f>VLOOKUP(B1190,'Expiration Dates'!$C$40:$J$272,8)</f>
        <v>32098</v>
      </c>
      <c r="B1190" s="1">
        <v>32106</v>
      </c>
      <c r="C1190">
        <f t="shared" si="55"/>
        <v>1190</v>
      </c>
      <c r="D1190" s="27">
        <v>18.659999847412109</v>
      </c>
      <c r="E1190" s="28">
        <v>18.75</v>
      </c>
      <c r="F1190" s="28">
        <v>18.579999923706055</v>
      </c>
      <c r="G1190" s="24">
        <v>18.620000839233398</v>
      </c>
      <c r="H1190" s="13">
        <v>18.549999237060547</v>
      </c>
      <c r="I1190" s="14">
        <v>18.639999389648438</v>
      </c>
      <c r="J1190" s="14">
        <v>18.489999771118164</v>
      </c>
      <c r="K1190" s="24">
        <v>18.520000457763672</v>
      </c>
      <c r="L1190">
        <f t="shared" si="57"/>
        <v>0</v>
      </c>
      <c r="M1190">
        <f>IF(AND(B1190&gt;Summary!$E$17,B1190&lt;Summary!$E$18),1,0)</f>
        <v>0</v>
      </c>
      <c r="N1190">
        <f>IF(M1190=1,oneday(G1189,G1190,K1190,L1190,Summary!$E$13/2,Data!N1189,Data!O1189,Summary!$E$15,Summary!$E$14,Summary!$E$16,1),0)</f>
        <v>0</v>
      </c>
      <c r="O1190" s="31">
        <f>IF(M1190=1,oneday(G1189,G1190,K1190,L1190,Summary!$E$13/2,Data!N1189,Data!O1189,Summary!$E$15,Summary!$E$14,Summary!$E$16,2),0)</f>
        <v>0</v>
      </c>
      <c r="P1190" s="31">
        <f t="shared" si="56"/>
        <v>0</v>
      </c>
      <c r="Q1190" s="31">
        <f>IF(M1190=1,oneday(G1189,G1190,K1190,L1190,Summary!$E$13/2,Data!N1189,Data!O1189,Summary!$E$15,Summary!$E$14,Summary!$E$16,3),0)</f>
        <v>0</v>
      </c>
    </row>
    <row r="1191" spans="1:17" x14ac:dyDescent="0.25">
      <c r="A1191" s="32">
        <f>VLOOKUP(B1191,'Expiration Dates'!$C$40:$J$272,8)</f>
        <v>32098</v>
      </c>
      <c r="B1191" s="1">
        <v>32111</v>
      </c>
      <c r="C1191">
        <f t="shared" si="55"/>
        <v>1191</v>
      </c>
      <c r="D1191" s="27">
        <v>18.680000305175781</v>
      </c>
      <c r="E1191" s="28">
        <v>18.739999771118164</v>
      </c>
      <c r="F1191" s="28">
        <v>18.469999313354492</v>
      </c>
      <c r="G1191" s="24">
        <v>18.510000228881836</v>
      </c>
      <c r="H1191" s="13">
        <v>18.569999694824219</v>
      </c>
      <c r="I1191" s="14">
        <v>18.629999160766602</v>
      </c>
      <c r="J1191" s="14">
        <v>18.329999923706055</v>
      </c>
      <c r="K1191" s="24">
        <v>18.340000152587891</v>
      </c>
      <c r="L1191">
        <f t="shared" si="57"/>
        <v>0</v>
      </c>
      <c r="M1191">
        <f>IF(AND(B1191&gt;Summary!$E$17,B1191&lt;Summary!$E$18),1,0)</f>
        <v>0</v>
      </c>
      <c r="N1191">
        <f>IF(M1191=1,oneday(G1190,G1191,K1191,L1191,Summary!$E$13/2,Data!N1190,Data!O1190,Summary!$E$15,Summary!$E$14,Summary!$E$16,1),0)</f>
        <v>0</v>
      </c>
      <c r="O1191" s="31">
        <f>IF(M1191=1,oneday(G1190,G1191,K1191,L1191,Summary!$E$13/2,Data!N1190,Data!O1190,Summary!$E$15,Summary!$E$14,Summary!$E$16,2),0)</f>
        <v>0</v>
      </c>
      <c r="P1191" s="31">
        <f t="shared" si="56"/>
        <v>0</v>
      </c>
      <c r="Q1191" s="31">
        <f>IF(M1191=1,oneday(G1190,G1191,K1191,L1191,Summary!$E$13/2,Data!N1190,Data!O1190,Summary!$E$15,Summary!$E$14,Summary!$E$16,3),0)</f>
        <v>0</v>
      </c>
    </row>
    <row r="1192" spans="1:17" x14ac:dyDescent="0.25">
      <c r="A1192" s="32">
        <f>VLOOKUP(B1192,'Expiration Dates'!$C$40:$J$272,8)</f>
        <v>32132</v>
      </c>
      <c r="B1192" s="1">
        <v>32112</v>
      </c>
      <c r="C1192">
        <f t="shared" si="55"/>
        <v>1192</v>
      </c>
      <c r="D1192" s="27">
        <v>18.440000534057617</v>
      </c>
      <c r="E1192" s="28">
        <v>18.540000915527344</v>
      </c>
      <c r="F1192" s="28">
        <v>18.340000152587891</v>
      </c>
      <c r="G1192" s="24">
        <v>18.459999084472656</v>
      </c>
      <c r="H1192" s="13">
        <v>18.319999694824219</v>
      </c>
      <c r="I1192" s="14">
        <v>18.389999389648438</v>
      </c>
      <c r="J1192" s="14">
        <v>18.170000076293945</v>
      </c>
      <c r="K1192" s="24">
        <v>18.319999694824219</v>
      </c>
      <c r="L1192">
        <f t="shared" si="57"/>
        <v>0</v>
      </c>
      <c r="M1192">
        <f>IF(AND(B1192&gt;Summary!$E$17,B1192&lt;Summary!$E$18),1,0)</f>
        <v>0</v>
      </c>
      <c r="N1192">
        <f>IF(M1192=1,oneday(G1191,G1192,K1192,L1192,Summary!$E$13/2,Data!N1191,Data!O1191,Summary!$E$15,Summary!$E$14,Summary!$E$16,1),0)</f>
        <v>0</v>
      </c>
      <c r="O1192" s="31">
        <f>IF(M1192=1,oneday(G1191,G1192,K1192,L1192,Summary!$E$13/2,Data!N1191,Data!O1191,Summary!$E$15,Summary!$E$14,Summary!$E$16,2),0)</f>
        <v>0</v>
      </c>
      <c r="P1192" s="31">
        <f t="shared" si="56"/>
        <v>0</v>
      </c>
      <c r="Q1192" s="31">
        <f>IF(M1192=1,oneday(G1191,G1192,K1192,L1192,Summary!$E$13/2,Data!N1191,Data!O1191,Summary!$E$15,Summary!$E$14,Summary!$E$16,3),0)</f>
        <v>0</v>
      </c>
    </row>
    <row r="1193" spans="1:17" x14ac:dyDescent="0.25">
      <c r="A1193" s="32">
        <f>VLOOKUP(B1193,'Expiration Dates'!$C$40:$J$272,8)</f>
        <v>32132</v>
      </c>
      <c r="B1193" s="1">
        <v>32113</v>
      </c>
      <c r="C1193">
        <f t="shared" si="55"/>
        <v>1193</v>
      </c>
      <c r="D1193" s="27">
        <v>18.5</v>
      </c>
      <c r="E1193" s="28">
        <v>18.649999618530273</v>
      </c>
      <c r="F1193" s="28">
        <v>18.430000305175781</v>
      </c>
      <c r="G1193" s="24">
        <v>18.559999465942383</v>
      </c>
      <c r="H1193" s="13">
        <v>18.329999923706055</v>
      </c>
      <c r="I1193" s="14">
        <v>18.469999313354492</v>
      </c>
      <c r="J1193" s="14">
        <v>18.270000457763672</v>
      </c>
      <c r="K1193" s="24">
        <v>18.370000839233398</v>
      </c>
      <c r="L1193">
        <f t="shared" si="57"/>
        <v>0</v>
      </c>
      <c r="M1193">
        <f>IF(AND(B1193&gt;Summary!$E$17,B1193&lt;Summary!$E$18),1,0)</f>
        <v>0</v>
      </c>
      <c r="N1193">
        <f>IF(M1193=1,oneday(G1192,G1193,K1193,L1193,Summary!$E$13/2,Data!N1192,Data!O1192,Summary!$E$15,Summary!$E$14,Summary!$E$16,1),0)</f>
        <v>0</v>
      </c>
      <c r="O1193" s="31">
        <f>IF(M1193=1,oneday(G1192,G1193,K1193,L1193,Summary!$E$13/2,Data!N1192,Data!O1192,Summary!$E$15,Summary!$E$14,Summary!$E$16,2),0)</f>
        <v>0</v>
      </c>
      <c r="P1193" s="31">
        <f t="shared" si="56"/>
        <v>0</v>
      </c>
      <c r="Q1193" s="31">
        <f>IF(M1193=1,oneday(G1192,G1193,K1193,L1193,Summary!$E$13/2,Data!N1192,Data!O1192,Summary!$E$15,Summary!$E$14,Summary!$E$16,3),0)</f>
        <v>0</v>
      </c>
    </row>
    <row r="1194" spans="1:17" x14ac:dyDescent="0.25">
      <c r="A1194" s="32">
        <f>VLOOKUP(B1194,'Expiration Dates'!$C$40:$J$272,8)</f>
        <v>32132</v>
      </c>
      <c r="B1194" s="1">
        <v>32114</v>
      </c>
      <c r="C1194">
        <f t="shared" si="55"/>
        <v>1194</v>
      </c>
      <c r="D1194" s="27">
        <v>18.680000305175781</v>
      </c>
      <c r="E1194" s="28">
        <v>18.899999618530273</v>
      </c>
      <c r="F1194" s="28">
        <v>18.579999923706055</v>
      </c>
      <c r="G1194" s="24">
        <v>18.870000839233398</v>
      </c>
      <c r="H1194" s="13">
        <v>18.530000686645508</v>
      </c>
      <c r="I1194" s="14">
        <v>18.610000610351563</v>
      </c>
      <c r="J1194" s="14">
        <v>18.440000534057617</v>
      </c>
      <c r="K1194" s="24">
        <v>18.579999923706055</v>
      </c>
      <c r="L1194">
        <f t="shared" si="57"/>
        <v>0</v>
      </c>
      <c r="M1194">
        <f>IF(AND(B1194&gt;Summary!$E$17,B1194&lt;Summary!$E$18),1,0)</f>
        <v>0</v>
      </c>
      <c r="N1194">
        <f>IF(M1194=1,oneday(G1193,G1194,K1194,L1194,Summary!$E$13/2,Data!N1193,Data!O1193,Summary!$E$15,Summary!$E$14,Summary!$E$16,1),0)</f>
        <v>0</v>
      </c>
      <c r="O1194" s="31">
        <f>IF(M1194=1,oneday(G1193,G1194,K1194,L1194,Summary!$E$13/2,Data!N1193,Data!O1193,Summary!$E$15,Summary!$E$14,Summary!$E$16,2),0)</f>
        <v>0</v>
      </c>
      <c r="P1194" s="31">
        <f t="shared" si="56"/>
        <v>0</v>
      </c>
      <c r="Q1194" s="31">
        <f>IF(M1194=1,oneday(G1193,G1194,K1194,L1194,Summary!$E$13/2,Data!N1193,Data!O1193,Summary!$E$15,Summary!$E$14,Summary!$E$16,3),0)</f>
        <v>0</v>
      </c>
    </row>
    <row r="1195" spans="1:17" x14ac:dyDescent="0.25">
      <c r="A1195" s="32">
        <f>VLOOKUP(B1195,'Expiration Dates'!$C$40:$J$272,8)</f>
        <v>32132</v>
      </c>
      <c r="B1195" s="1">
        <v>32115</v>
      </c>
      <c r="C1195">
        <f t="shared" si="55"/>
        <v>1195</v>
      </c>
      <c r="D1195" s="27">
        <v>18.979999542236328</v>
      </c>
      <c r="E1195" s="28">
        <v>19.049999237060547</v>
      </c>
      <c r="F1195" s="28">
        <v>18.709999084472656</v>
      </c>
      <c r="G1195" s="24">
        <v>18.739999771118164</v>
      </c>
      <c r="H1195" s="13">
        <v>18.739999771118164</v>
      </c>
      <c r="I1195" s="14">
        <v>18.739999771118164</v>
      </c>
      <c r="J1195" s="14">
        <v>18.399999618530273</v>
      </c>
      <c r="K1195" s="24">
        <v>18.430000305175781</v>
      </c>
      <c r="L1195">
        <f t="shared" si="57"/>
        <v>0</v>
      </c>
      <c r="M1195">
        <f>IF(AND(B1195&gt;Summary!$E$17,B1195&lt;Summary!$E$18),1,0)</f>
        <v>0</v>
      </c>
      <c r="N1195">
        <f>IF(M1195=1,oneday(G1194,G1195,K1195,L1195,Summary!$E$13/2,Data!N1194,Data!O1194,Summary!$E$15,Summary!$E$14,Summary!$E$16,1),0)</f>
        <v>0</v>
      </c>
      <c r="O1195" s="31">
        <f>IF(M1195=1,oneday(G1194,G1195,K1195,L1195,Summary!$E$13/2,Data!N1194,Data!O1194,Summary!$E$15,Summary!$E$14,Summary!$E$16,2),0)</f>
        <v>0</v>
      </c>
      <c r="P1195" s="31">
        <f t="shared" si="56"/>
        <v>0</v>
      </c>
      <c r="Q1195" s="31">
        <f>IF(M1195=1,oneday(G1194,G1195,K1195,L1195,Summary!$E$13/2,Data!N1194,Data!O1194,Summary!$E$15,Summary!$E$14,Summary!$E$16,3),0)</f>
        <v>0</v>
      </c>
    </row>
    <row r="1196" spans="1:17" x14ac:dyDescent="0.25">
      <c r="A1196" s="32">
        <f>VLOOKUP(B1196,'Expiration Dates'!$C$40:$J$272,8)</f>
        <v>32132</v>
      </c>
      <c r="B1196" s="1">
        <v>32118</v>
      </c>
      <c r="C1196">
        <f t="shared" si="55"/>
        <v>1196</v>
      </c>
      <c r="D1196" s="27">
        <v>18.639999389648438</v>
      </c>
      <c r="E1196" s="28">
        <v>18.639999389648438</v>
      </c>
      <c r="F1196" s="28">
        <v>18.229999542236328</v>
      </c>
      <c r="G1196" s="24">
        <v>18.25</v>
      </c>
      <c r="H1196" s="13">
        <v>18.319999694824219</v>
      </c>
      <c r="I1196" s="14">
        <v>18.379999160766602</v>
      </c>
      <c r="J1196" s="14">
        <v>17.959999084472656</v>
      </c>
      <c r="K1196" s="24">
        <v>17.989999771118164</v>
      </c>
      <c r="L1196">
        <f t="shared" si="57"/>
        <v>0</v>
      </c>
      <c r="M1196">
        <f>IF(AND(B1196&gt;Summary!$E$17,B1196&lt;Summary!$E$18),1,0)</f>
        <v>0</v>
      </c>
      <c r="N1196">
        <f>IF(M1196=1,oneday(G1195,G1196,K1196,L1196,Summary!$E$13/2,Data!N1195,Data!O1195,Summary!$E$15,Summary!$E$14,Summary!$E$16,1),0)</f>
        <v>0</v>
      </c>
      <c r="O1196" s="31">
        <f>IF(M1196=1,oneday(G1195,G1196,K1196,L1196,Summary!$E$13/2,Data!N1195,Data!O1195,Summary!$E$15,Summary!$E$14,Summary!$E$16,2),0)</f>
        <v>0</v>
      </c>
      <c r="P1196" s="31">
        <f t="shared" si="56"/>
        <v>0</v>
      </c>
      <c r="Q1196" s="31">
        <f>IF(M1196=1,oneday(G1195,G1196,K1196,L1196,Summary!$E$13/2,Data!N1195,Data!O1195,Summary!$E$15,Summary!$E$14,Summary!$E$16,3),0)</f>
        <v>0</v>
      </c>
    </row>
    <row r="1197" spans="1:17" x14ac:dyDescent="0.25">
      <c r="A1197" s="32">
        <f>VLOOKUP(B1197,'Expiration Dates'!$C$40:$J$272,8)</f>
        <v>32132</v>
      </c>
      <c r="B1197" s="1">
        <v>32119</v>
      </c>
      <c r="C1197">
        <f t="shared" si="55"/>
        <v>1197</v>
      </c>
      <c r="D1197" s="27">
        <v>18.299999237060547</v>
      </c>
      <c r="E1197" s="28">
        <v>18.360000610351563</v>
      </c>
      <c r="F1197" s="28">
        <v>18.059999465942383</v>
      </c>
      <c r="G1197" s="24">
        <v>18.079999923706055</v>
      </c>
      <c r="H1197" s="13">
        <v>18.030000686645508</v>
      </c>
      <c r="I1197" s="14">
        <v>18.079999923706055</v>
      </c>
      <c r="J1197" s="14">
        <v>17.75</v>
      </c>
      <c r="K1197" s="24">
        <v>17.780000686645508</v>
      </c>
      <c r="L1197">
        <f t="shared" si="57"/>
        <v>0</v>
      </c>
      <c r="M1197">
        <f>IF(AND(B1197&gt;Summary!$E$17,B1197&lt;Summary!$E$18),1,0)</f>
        <v>0</v>
      </c>
      <c r="N1197">
        <f>IF(M1197=1,oneday(G1196,G1197,K1197,L1197,Summary!$E$13/2,Data!N1196,Data!O1196,Summary!$E$15,Summary!$E$14,Summary!$E$16,1),0)</f>
        <v>0</v>
      </c>
      <c r="O1197" s="31">
        <f>IF(M1197=1,oneday(G1196,G1197,K1197,L1197,Summary!$E$13/2,Data!N1196,Data!O1196,Summary!$E$15,Summary!$E$14,Summary!$E$16,2),0)</f>
        <v>0</v>
      </c>
      <c r="P1197" s="31">
        <f t="shared" si="56"/>
        <v>0</v>
      </c>
      <c r="Q1197" s="31">
        <f>IF(M1197=1,oneday(G1196,G1197,K1197,L1197,Summary!$E$13/2,Data!N1196,Data!O1196,Summary!$E$15,Summary!$E$14,Summary!$E$16,3),0)</f>
        <v>0</v>
      </c>
    </row>
    <row r="1198" spans="1:17" x14ac:dyDescent="0.25">
      <c r="A1198" s="32">
        <f>VLOOKUP(B1198,'Expiration Dates'!$C$40:$J$272,8)</f>
        <v>32132</v>
      </c>
      <c r="B1198" s="1">
        <v>32120</v>
      </c>
      <c r="C1198">
        <f t="shared" si="55"/>
        <v>1198</v>
      </c>
      <c r="D1198" s="27">
        <v>17.850000381469727</v>
      </c>
      <c r="E1198" s="28">
        <v>18.600000381469727</v>
      </c>
      <c r="F1198" s="28">
        <v>17.780000686645508</v>
      </c>
      <c r="G1198" s="24">
        <v>18.549999237060547</v>
      </c>
      <c r="H1198" s="13">
        <v>17.530000686645508</v>
      </c>
      <c r="I1198" s="14">
        <v>18.100000381469727</v>
      </c>
      <c r="J1198" s="14">
        <v>17.450000762939453</v>
      </c>
      <c r="K1198" s="24">
        <v>18.069999694824219</v>
      </c>
      <c r="L1198">
        <f t="shared" si="57"/>
        <v>0</v>
      </c>
      <c r="M1198">
        <f>IF(AND(B1198&gt;Summary!$E$17,B1198&lt;Summary!$E$18),1,0)</f>
        <v>0</v>
      </c>
      <c r="N1198">
        <f>IF(M1198=1,oneday(G1197,G1198,K1198,L1198,Summary!$E$13/2,Data!N1197,Data!O1197,Summary!$E$15,Summary!$E$14,Summary!$E$16,1),0)</f>
        <v>0</v>
      </c>
      <c r="O1198" s="31">
        <f>IF(M1198=1,oneday(G1197,G1198,K1198,L1198,Summary!$E$13/2,Data!N1197,Data!O1197,Summary!$E$15,Summary!$E$14,Summary!$E$16,2),0)</f>
        <v>0</v>
      </c>
      <c r="P1198" s="31">
        <f t="shared" si="56"/>
        <v>0</v>
      </c>
      <c r="Q1198" s="31">
        <f>IF(M1198=1,oneday(G1197,G1198,K1198,L1198,Summary!$E$13/2,Data!N1197,Data!O1197,Summary!$E$15,Summary!$E$14,Summary!$E$16,3),0)</f>
        <v>0</v>
      </c>
    </row>
    <row r="1199" spans="1:17" x14ac:dyDescent="0.25">
      <c r="A1199" s="32">
        <f>VLOOKUP(B1199,'Expiration Dates'!$C$40:$J$272,8)</f>
        <v>32132</v>
      </c>
      <c r="B1199" s="1">
        <v>32121</v>
      </c>
      <c r="C1199">
        <f t="shared" si="55"/>
        <v>1199</v>
      </c>
      <c r="D1199" s="27">
        <v>18.680000305175781</v>
      </c>
      <c r="E1199" s="28">
        <v>18.680000305175781</v>
      </c>
      <c r="F1199" s="28">
        <v>18.159999847412109</v>
      </c>
      <c r="G1199" s="24">
        <v>18.510000228881836</v>
      </c>
      <c r="H1199" s="13">
        <v>18.100000381469727</v>
      </c>
      <c r="I1199" s="14">
        <v>18.190000534057617</v>
      </c>
      <c r="J1199" s="14">
        <v>17.840000152587891</v>
      </c>
      <c r="K1199" s="24">
        <v>18.159999847412109</v>
      </c>
      <c r="L1199">
        <f t="shared" si="57"/>
        <v>0</v>
      </c>
      <c r="M1199">
        <f>IF(AND(B1199&gt;Summary!$E$17,B1199&lt;Summary!$E$18),1,0)</f>
        <v>0</v>
      </c>
      <c r="N1199">
        <f>IF(M1199=1,oneday(G1198,G1199,K1199,L1199,Summary!$E$13/2,Data!N1198,Data!O1198,Summary!$E$15,Summary!$E$14,Summary!$E$16,1),0)</f>
        <v>0</v>
      </c>
      <c r="O1199" s="31">
        <f>IF(M1199=1,oneday(G1198,G1199,K1199,L1199,Summary!$E$13/2,Data!N1198,Data!O1198,Summary!$E$15,Summary!$E$14,Summary!$E$16,2),0)</f>
        <v>0</v>
      </c>
      <c r="P1199" s="31">
        <f t="shared" si="56"/>
        <v>0</v>
      </c>
      <c r="Q1199" s="31">
        <f>IF(M1199=1,oneday(G1198,G1199,K1199,L1199,Summary!$E$13/2,Data!N1198,Data!O1198,Summary!$E$15,Summary!$E$14,Summary!$E$16,3),0)</f>
        <v>0</v>
      </c>
    </row>
    <row r="1200" spans="1:17" x14ac:dyDescent="0.25">
      <c r="A1200" s="32">
        <f>VLOOKUP(B1200,'Expiration Dates'!$C$40:$J$272,8)</f>
        <v>32132</v>
      </c>
      <c r="B1200" s="1">
        <v>32122</v>
      </c>
      <c r="C1200">
        <f t="shared" si="55"/>
        <v>1200</v>
      </c>
      <c r="D1200" s="27">
        <v>18.450000762939453</v>
      </c>
      <c r="E1200" s="28">
        <v>18.540000915527344</v>
      </c>
      <c r="F1200" s="28">
        <v>18.270000457763672</v>
      </c>
      <c r="G1200" s="24">
        <v>18.309999465942383</v>
      </c>
      <c r="H1200" s="13">
        <v>18</v>
      </c>
      <c r="I1200" s="14">
        <v>18.149999618530273</v>
      </c>
      <c r="J1200" s="14">
        <v>17.950000762939453</v>
      </c>
      <c r="K1200" s="24">
        <v>17.989999771118164</v>
      </c>
      <c r="L1200">
        <f t="shared" si="57"/>
        <v>0</v>
      </c>
      <c r="M1200">
        <f>IF(AND(B1200&gt;Summary!$E$17,B1200&lt;Summary!$E$18),1,0)</f>
        <v>0</v>
      </c>
      <c r="N1200">
        <f>IF(M1200=1,oneday(G1199,G1200,K1200,L1200,Summary!$E$13/2,Data!N1199,Data!O1199,Summary!$E$15,Summary!$E$14,Summary!$E$16,1),0)</f>
        <v>0</v>
      </c>
      <c r="O1200" s="31">
        <f>IF(M1200=1,oneday(G1199,G1200,K1200,L1200,Summary!$E$13/2,Data!N1199,Data!O1199,Summary!$E$15,Summary!$E$14,Summary!$E$16,2),0)</f>
        <v>0</v>
      </c>
      <c r="P1200" s="31">
        <f t="shared" si="56"/>
        <v>0</v>
      </c>
      <c r="Q1200" s="31">
        <f>IF(M1200=1,oneday(G1199,G1200,K1200,L1200,Summary!$E$13/2,Data!N1199,Data!O1199,Summary!$E$15,Summary!$E$14,Summary!$E$16,3),0)</f>
        <v>0</v>
      </c>
    </row>
    <row r="1201" spans="1:17" x14ac:dyDescent="0.25">
      <c r="A1201" s="32">
        <f>VLOOKUP(B1201,'Expiration Dates'!$C$40:$J$272,8)</f>
        <v>32132</v>
      </c>
      <c r="B1201" s="1">
        <v>32125</v>
      </c>
      <c r="C1201">
        <f t="shared" si="55"/>
        <v>1201</v>
      </c>
      <c r="D1201" s="27">
        <v>17.399999618530273</v>
      </c>
      <c r="E1201" s="28">
        <v>17.790000915527344</v>
      </c>
      <c r="F1201" s="28">
        <v>17.350000381469727</v>
      </c>
      <c r="G1201" s="24">
        <v>17.440000534057617</v>
      </c>
      <c r="H1201" s="13">
        <v>17.049999237060547</v>
      </c>
      <c r="I1201" s="14">
        <v>17.379999160766602</v>
      </c>
      <c r="J1201" s="14">
        <v>17.049999237060547</v>
      </c>
      <c r="K1201" s="24">
        <v>17.069999694824219</v>
      </c>
      <c r="L1201">
        <f t="shared" si="57"/>
        <v>0</v>
      </c>
      <c r="M1201">
        <f>IF(AND(B1201&gt;Summary!$E$17,B1201&lt;Summary!$E$18),1,0)</f>
        <v>0</v>
      </c>
      <c r="N1201">
        <f>IF(M1201=1,oneday(G1200,G1201,K1201,L1201,Summary!$E$13/2,Data!N1200,Data!O1200,Summary!$E$15,Summary!$E$14,Summary!$E$16,1),0)</f>
        <v>0</v>
      </c>
      <c r="O1201" s="31">
        <f>IF(M1201=1,oneday(G1200,G1201,K1201,L1201,Summary!$E$13/2,Data!N1200,Data!O1200,Summary!$E$15,Summary!$E$14,Summary!$E$16,2),0)</f>
        <v>0</v>
      </c>
      <c r="P1201" s="31">
        <f t="shared" si="56"/>
        <v>0</v>
      </c>
      <c r="Q1201" s="31">
        <f>IF(M1201=1,oneday(G1200,G1201,K1201,L1201,Summary!$E$13/2,Data!N1200,Data!O1200,Summary!$E$15,Summary!$E$14,Summary!$E$16,3),0)</f>
        <v>0</v>
      </c>
    </row>
    <row r="1202" spans="1:17" x14ac:dyDescent="0.25">
      <c r="A1202" s="32">
        <f>VLOOKUP(B1202,'Expiration Dates'!$C$40:$J$272,8)</f>
        <v>32132</v>
      </c>
      <c r="B1202" s="1">
        <v>32126</v>
      </c>
      <c r="C1202">
        <f t="shared" si="55"/>
        <v>1202</v>
      </c>
      <c r="D1202" s="27">
        <v>17.299999237060547</v>
      </c>
      <c r="E1202" s="28">
        <v>17.360000610351563</v>
      </c>
      <c r="F1202" s="28">
        <v>16.549999237060547</v>
      </c>
      <c r="G1202" s="24">
        <v>16.629999160766602</v>
      </c>
      <c r="H1202" s="13">
        <v>16.959999084472656</v>
      </c>
      <c r="I1202" s="14">
        <v>16.979999542236328</v>
      </c>
      <c r="J1202" s="14">
        <v>16.25</v>
      </c>
      <c r="K1202" s="24">
        <v>16.409999847412109</v>
      </c>
      <c r="L1202">
        <f t="shared" si="57"/>
        <v>0</v>
      </c>
      <c r="M1202">
        <f>IF(AND(B1202&gt;Summary!$E$17,B1202&lt;Summary!$E$18),1,0)</f>
        <v>0</v>
      </c>
      <c r="N1202">
        <f>IF(M1202=1,oneday(G1201,G1202,K1202,L1202,Summary!$E$13/2,Data!N1201,Data!O1201,Summary!$E$15,Summary!$E$14,Summary!$E$16,1),0)</f>
        <v>0</v>
      </c>
      <c r="O1202" s="31">
        <f>IF(M1202=1,oneday(G1201,G1202,K1202,L1202,Summary!$E$13/2,Data!N1201,Data!O1201,Summary!$E$15,Summary!$E$14,Summary!$E$16,2),0)</f>
        <v>0</v>
      </c>
      <c r="P1202" s="31">
        <f t="shared" si="56"/>
        <v>0</v>
      </c>
      <c r="Q1202" s="31">
        <f>IF(M1202=1,oneday(G1201,G1202,K1202,L1202,Summary!$E$13/2,Data!N1201,Data!O1201,Summary!$E$15,Summary!$E$14,Summary!$E$16,3),0)</f>
        <v>0</v>
      </c>
    </row>
    <row r="1203" spans="1:17" x14ac:dyDescent="0.25">
      <c r="A1203" s="32">
        <f>VLOOKUP(B1203,'Expiration Dates'!$C$40:$J$272,8)</f>
        <v>32132</v>
      </c>
      <c r="B1203" s="1">
        <v>32127</v>
      </c>
      <c r="C1203">
        <f t="shared" si="55"/>
        <v>1203</v>
      </c>
      <c r="D1203" s="27">
        <v>16.799999237060547</v>
      </c>
      <c r="E1203" s="28">
        <v>16.950000762939453</v>
      </c>
      <c r="F1203" s="28">
        <v>15.800000190734863</v>
      </c>
      <c r="G1203" s="24">
        <v>15.960000038146973</v>
      </c>
      <c r="H1203" s="13">
        <v>16.649999618530273</v>
      </c>
      <c r="I1203" s="14">
        <v>16.75</v>
      </c>
      <c r="J1203" s="14">
        <v>15.600000381469727</v>
      </c>
      <c r="K1203" s="24">
        <v>15.729999542236328</v>
      </c>
      <c r="L1203">
        <f t="shared" si="57"/>
        <v>0</v>
      </c>
      <c r="M1203">
        <f>IF(AND(B1203&gt;Summary!$E$17,B1203&lt;Summary!$E$18),1,0)</f>
        <v>0</v>
      </c>
      <c r="N1203">
        <f>IF(M1203=1,oneday(G1202,G1203,K1203,L1203,Summary!$E$13/2,Data!N1202,Data!O1202,Summary!$E$15,Summary!$E$14,Summary!$E$16,1),0)</f>
        <v>0</v>
      </c>
      <c r="O1203" s="31">
        <f>IF(M1203=1,oneday(G1202,G1203,K1203,L1203,Summary!$E$13/2,Data!N1202,Data!O1202,Summary!$E$15,Summary!$E$14,Summary!$E$16,2),0)</f>
        <v>0</v>
      </c>
      <c r="P1203" s="31">
        <f t="shared" si="56"/>
        <v>0</v>
      </c>
      <c r="Q1203" s="31">
        <f>IF(M1203=1,oneday(G1202,G1203,K1203,L1203,Summary!$E$13/2,Data!N1202,Data!O1202,Summary!$E$15,Summary!$E$14,Summary!$E$16,3),0)</f>
        <v>0</v>
      </c>
    </row>
    <row r="1204" spans="1:17" x14ac:dyDescent="0.25">
      <c r="A1204" s="32">
        <f>VLOOKUP(B1204,'Expiration Dates'!$C$40:$J$272,8)</f>
        <v>32132</v>
      </c>
      <c r="B1204" s="1">
        <v>32128</v>
      </c>
      <c r="C1204">
        <f t="shared" si="55"/>
        <v>1204</v>
      </c>
      <c r="D1204" s="27">
        <v>15.399999618530273</v>
      </c>
      <c r="E1204" s="28">
        <v>15.949999809265137</v>
      </c>
      <c r="F1204" s="28">
        <v>14.899999618530273</v>
      </c>
      <c r="G1204" s="24">
        <v>15.840000152587891</v>
      </c>
      <c r="H1204" s="13">
        <v>15.050000190734863</v>
      </c>
      <c r="I1204" s="14">
        <v>15.819999694824219</v>
      </c>
      <c r="J1204" s="14">
        <v>14.729999542236328</v>
      </c>
      <c r="K1204" s="24">
        <v>15.710000038146973</v>
      </c>
      <c r="L1204">
        <f t="shared" si="57"/>
        <v>0</v>
      </c>
      <c r="M1204">
        <f>IF(AND(B1204&gt;Summary!$E$17,B1204&lt;Summary!$E$18),1,0)</f>
        <v>0</v>
      </c>
      <c r="N1204">
        <f>IF(M1204=1,oneday(G1203,G1204,K1204,L1204,Summary!$E$13/2,Data!N1203,Data!O1203,Summary!$E$15,Summary!$E$14,Summary!$E$16,1),0)</f>
        <v>0</v>
      </c>
      <c r="O1204" s="31">
        <f>IF(M1204=1,oneday(G1203,G1204,K1204,L1204,Summary!$E$13/2,Data!N1203,Data!O1203,Summary!$E$15,Summary!$E$14,Summary!$E$16,2),0)</f>
        <v>0</v>
      </c>
      <c r="P1204" s="31">
        <f t="shared" si="56"/>
        <v>0</v>
      </c>
      <c r="Q1204" s="31">
        <f>IF(M1204=1,oneday(G1203,G1204,K1204,L1204,Summary!$E$13/2,Data!N1203,Data!O1203,Summary!$E$15,Summary!$E$14,Summary!$E$16,3),0)</f>
        <v>0</v>
      </c>
    </row>
    <row r="1205" spans="1:17" x14ac:dyDescent="0.25">
      <c r="A1205" s="32">
        <f>VLOOKUP(B1205,'Expiration Dates'!$C$40:$J$272,8)</f>
        <v>32132</v>
      </c>
      <c r="B1205" s="1">
        <v>32129</v>
      </c>
      <c r="C1205">
        <f t="shared" si="55"/>
        <v>1205</v>
      </c>
      <c r="D1205" s="27">
        <v>15.899999618530273</v>
      </c>
      <c r="E1205" s="28">
        <v>16.149999618530273</v>
      </c>
      <c r="F1205" s="28">
        <v>15.399999618530273</v>
      </c>
      <c r="G1205" s="24">
        <v>15.579999923706055</v>
      </c>
      <c r="H1205" s="13">
        <v>15.899999618530273</v>
      </c>
      <c r="I1205" s="14">
        <v>16</v>
      </c>
      <c r="J1205" s="14">
        <v>15.279999732971191</v>
      </c>
      <c r="K1205" s="24">
        <v>15.399999618530273</v>
      </c>
      <c r="L1205">
        <f t="shared" si="57"/>
        <v>0</v>
      </c>
      <c r="M1205">
        <f>IF(AND(B1205&gt;Summary!$E$17,B1205&lt;Summary!$E$18),1,0)</f>
        <v>0</v>
      </c>
      <c r="N1205">
        <f>IF(M1205=1,oneday(G1204,G1205,K1205,L1205,Summary!$E$13/2,Data!N1204,Data!O1204,Summary!$E$15,Summary!$E$14,Summary!$E$16,1),0)</f>
        <v>0</v>
      </c>
      <c r="O1205" s="31">
        <f>IF(M1205=1,oneday(G1204,G1205,K1205,L1205,Summary!$E$13/2,Data!N1204,Data!O1204,Summary!$E$15,Summary!$E$14,Summary!$E$16,2),0)</f>
        <v>0</v>
      </c>
      <c r="P1205" s="31">
        <f t="shared" si="56"/>
        <v>0</v>
      </c>
      <c r="Q1205" s="31">
        <f>IF(M1205=1,oneday(G1204,G1205,K1205,L1205,Summary!$E$13/2,Data!N1204,Data!O1204,Summary!$E$15,Summary!$E$14,Summary!$E$16,3),0)</f>
        <v>0</v>
      </c>
    </row>
    <row r="1206" spans="1:17" x14ac:dyDescent="0.25">
      <c r="A1206" s="32">
        <f>VLOOKUP(B1206,'Expiration Dates'!$C$40:$J$272,8)</f>
        <v>32132</v>
      </c>
      <c r="B1206" s="1">
        <v>32132</v>
      </c>
      <c r="C1206">
        <f t="shared" si="55"/>
        <v>1206</v>
      </c>
      <c r="D1206" s="27">
        <v>15.550000190734863</v>
      </c>
      <c r="E1206" s="28">
        <v>15.899999618530273</v>
      </c>
      <c r="F1206" s="28">
        <v>15</v>
      </c>
      <c r="G1206" s="24">
        <v>15.159999847412109</v>
      </c>
      <c r="H1206" s="13">
        <v>15.399999618530273</v>
      </c>
      <c r="I1206" s="14">
        <v>15.640000343322754</v>
      </c>
      <c r="J1206" s="14">
        <v>15.300000190734863</v>
      </c>
      <c r="K1206" s="24">
        <v>15.399999618530273</v>
      </c>
      <c r="L1206">
        <f t="shared" si="57"/>
        <v>1</v>
      </c>
      <c r="M1206">
        <f>IF(AND(B1206&gt;Summary!$E$17,B1206&lt;Summary!$E$18),1,0)</f>
        <v>0</v>
      </c>
      <c r="N1206">
        <f>IF(M1206=1,oneday(G1205,G1206,K1206,L1206,Summary!$E$13/2,Data!N1205,Data!O1205,Summary!$E$15,Summary!$E$14,Summary!$E$16,1),0)</f>
        <v>0</v>
      </c>
      <c r="O1206" s="31">
        <f>IF(M1206=1,oneday(G1205,G1206,K1206,L1206,Summary!$E$13/2,Data!N1205,Data!O1205,Summary!$E$15,Summary!$E$14,Summary!$E$16,2),0)</f>
        <v>0</v>
      </c>
      <c r="P1206" s="31">
        <f t="shared" si="56"/>
        <v>0</v>
      </c>
      <c r="Q1206" s="31">
        <f>IF(M1206=1,oneday(G1205,G1206,K1206,L1206,Summary!$E$13/2,Data!N1205,Data!O1205,Summary!$E$15,Summary!$E$14,Summary!$E$16,3),0)</f>
        <v>0</v>
      </c>
    </row>
    <row r="1207" spans="1:17" x14ac:dyDescent="0.25">
      <c r="A1207" s="32">
        <f>VLOOKUP(B1207,'Expiration Dates'!$C$40:$J$272,8)</f>
        <v>32132</v>
      </c>
      <c r="B1207" s="1">
        <v>32133</v>
      </c>
      <c r="C1207">
        <f t="shared" si="55"/>
        <v>1207</v>
      </c>
      <c r="D1207" s="27">
        <v>16</v>
      </c>
      <c r="E1207" s="28">
        <v>16.860000610351563</v>
      </c>
      <c r="F1207" s="28">
        <v>15.920000076293945</v>
      </c>
      <c r="G1207" s="24">
        <v>16.610000610351563</v>
      </c>
      <c r="H1207" s="13">
        <v>15.899999618530273</v>
      </c>
      <c r="I1207" s="14">
        <v>16.209999084472656</v>
      </c>
      <c r="J1207" s="14">
        <v>15.75</v>
      </c>
      <c r="K1207" s="24">
        <v>16.209999084472656</v>
      </c>
      <c r="L1207">
        <f t="shared" si="57"/>
        <v>0</v>
      </c>
      <c r="M1207">
        <f>IF(AND(B1207&gt;Summary!$E$17,B1207&lt;Summary!$E$18),1,0)</f>
        <v>0</v>
      </c>
      <c r="N1207">
        <f>IF(M1207=1,oneday(G1206,G1207,K1207,L1207,Summary!$E$13/2,Data!N1206,Data!O1206,Summary!$E$15,Summary!$E$14,Summary!$E$16,1),0)</f>
        <v>0</v>
      </c>
      <c r="O1207" s="31">
        <f>IF(M1207=1,oneday(G1206,G1207,K1207,L1207,Summary!$E$13/2,Data!N1206,Data!O1206,Summary!$E$15,Summary!$E$14,Summary!$E$16,2),0)</f>
        <v>0</v>
      </c>
      <c r="P1207" s="31">
        <f t="shared" si="56"/>
        <v>0</v>
      </c>
      <c r="Q1207" s="31">
        <f>IF(M1207=1,oneday(G1206,G1207,K1207,L1207,Summary!$E$13/2,Data!N1206,Data!O1206,Summary!$E$15,Summary!$E$14,Summary!$E$16,3),0)</f>
        <v>0</v>
      </c>
    </row>
    <row r="1208" spans="1:17" x14ac:dyDescent="0.25">
      <c r="A1208" s="32">
        <f>VLOOKUP(B1208,'Expiration Dates'!$C$40:$J$272,8)</f>
        <v>32132</v>
      </c>
      <c r="B1208" s="1">
        <v>32134</v>
      </c>
      <c r="C1208">
        <f t="shared" si="55"/>
        <v>1208</v>
      </c>
      <c r="D1208" s="27">
        <v>16.950000762939453</v>
      </c>
      <c r="E1208" s="28">
        <v>17.100000381469727</v>
      </c>
      <c r="F1208" s="28">
        <v>16.459999084472656</v>
      </c>
      <c r="G1208" s="24">
        <v>16.639999389648438</v>
      </c>
      <c r="H1208" s="13">
        <v>16.690000534057617</v>
      </c>
      <c r="I1208" s="14">
        <v>16.850000381469727</v>
      </c>
      <c r="J1208" s="14">
        <v>16.260000228881836</v>
      </c>
      <c r="K1208" s="24">
        <v>16.520000457763672</v>
      </c>
      <c r="L1208">
        <f t="shared" si="57"/>
        <v>0</v>
      </c>
      <c r="M1208">
        <f>IF(AND(B1208&gt;Summary!$E$17,B1208&lt;Summary!$E$18),1,0)</f>
        <v>0</v>
      </c>
      <c r="N1208">
        <f>IF(M1208=1,oneday(G1207,G1208,K1208,L1208,Summary!$E$13/2,Data!N1207,Data!O1207,Summary!$E$15,Summary!$E$14,Summary!$E$16,1),0)</f>
        <v>0</v>
      </c>
      <c r="O1208" s="31">
        <f>IF(M1208=1,oneday(G1207,G1208,K1208,L1208,Summary!$E$13/2,Data!N1207,Data!O1207,Summary!$E$15,Summary!$E$14,Summary!$E$16,2),0)</f>
        <v>0</v>
      </c>
      <c r="P1208" s="31">
        <f t="shared" si="56"/>
        <v>0</v>
      </c>
      <c r="Q1208" s="31">
        <f>IF(M1208=1,oneday(G1207,G1208,K1208,L1208,Summary!$E$13/2,Data!N1207,Data!O1207,Summary!$E$15,Summary!$E$14,Summary!$E$16,3),0)</f>
        <v>0</v>
      </c>
    </row>
    <row r="1209" spans="1:17" x14ac:dyDescent="0.25">
      <c r="A1209" s="32">
        <f>VLOOKUP(B1209,'Expiration Dates'!$C$40:$J$272,8)</f>
        <v>32132</v>
      </c>
      <c r="B1209" s="1">
        <v>32135</v>
      </c>
      <c r="C1209">
        <f t="shared" si="55"/>
        <v>1209</v>
      </c>
      <c r="D1209" s="27">
        <v>16.639999389648438</v>
      </c>
      <c r="E1209" s="28">
        <v>16.639999389648438</v>
      </c>
      <c r="F1209" s="28">
        <v>16.450000762939453</v>
      </c>
      <c r="G1209" s="24">
        <v>16.520000457763672</v>
      </c>
      <c r="H1209" s="13">
        <v>16.540000915527344</v>
      </c>
      <c r="I1209" s="14">
        <v>16.540000915527344</v>
      </c>
      <c r="J1209" s="14">
        <v>16.370000839233398</v>
      </c>
      <c r="K1209" s="24">
        <v>16.430000305175781</v>
      </c>
      <c r="L1209">
        <f t="shared" si="57"/>
        <v>0</v>
      </c>
      <c r="M1209">
        <f>IF(AND(B1209&gt;Summary!$E$17,B1209&lt;Summary!$E$18),1,0)</f>
        <v>0</v>
      </c>
      <c r="N1209">
        <f>IF(M1209=1,oneday(G1208,G1209,K1209,L1209,Summary!$E$13/2,Data!N1208,Data!O1208,Summary!$E$15,Summary!$E$14,Summary!$E$16,1),0)</f>
        <v>0</v>
      </c>
      <c r="O1209" s="31">
        <f>IF(M1209=1,oneday(G1208,G1209,K1209,L1209,Summary!$E$13/2,Data!N1208,Data!O1208,Summary!$E$15,Summary!$E$14,Summary!$E$16,2),0)</f>
        <v>0</v>
      </c>
      <c r="P1209" s="31">
        <f t="shared" si="56"/>
        <v>0</v>
      </c>
      <c r="Q1209" s="31">
        <f>IF(M1209=1,oneday(G1208,G1209,K1209,L1209,Summary!$E$13/2,Data!N1208,Data!O1208,Summary!$E$15,Summary!$E$14,Summary!$E$16,3),0)</f>
        <v>0</v>
      </c>
    </row>
    <row r="1210" spans="1:17" x14ac:dyDescent="0.25">
      <c r="A1210" s="32">
        <f>VLOOKUP(B1210,'Expiration Dates'!$C$40:$J$272,8)</f>
        <v>32132</v>
      </c>
      <c r="B1210" s="1">
        <v>32139</v>
      </c>
      <c r="C1210">
        <f t="shared" si="55"/>
        <v>1210</v>
      </c>
      <c r="D1210" s="27">
        <v>16.399999618530273</v>
      </c>
      <c r="E1210" s="28">
        <v>16.5</v>
      </c>
      <c r="F1210" s="28">
        <v>16.319999694824219</v>
      </c>
      <c r="G1210" s="24">
        <v>16.420000076293945</v>
      </c>
      <c r="H1210" s="13">
        <v>16.309999465942383</v>
      </c>
      <c r="I1210" s="14">
        <v>16.420000076293945</v>
      </c>
      <c r="J1210" s="14">
        <v>16.229999542236328</v>
      </c>
      <c r="K1210" s="24">
        <v>16.329999923706055</v>
      </c>
      <c r="L1210">
        <f t="shared" si="57"/>
        <v>0</v>
      </c>
      <c r="M1210">
        <f>IF(AND(B1210&gt;Summary!$E$17,B1210&lt;Summary!$E$18),1,0)</f>
        <v>0</v>
      </c>
      <c r="N1210">
        <f>IF(M1210=1,oneday(G1209,G1210,K1210,L1210,Summary!$E$13/2,Data!N1209,Data!O1209,Summary!$E$15,Summary!$E$14,Summary!$E$16,1),0)</f>
        <v>0</v>
      </c>
      <c r="O1210" s="31">
        <f>IF(M1210=1,oneday(G1209,G1210,K1210,L1210,Summary!$E$13/2,Data!N1209,Data!O1209,Summary!$E$15,Summary!$E$14,Summary!$E$16,2),0)</f>
        <v>0</v>
      </c>
      <c r="P1210" s="31">
        <f t="shared" si="56"/>
        <v>0</v>
      </c>
      <c r="Q1210" s="31">
        <f>IF(M1210=1,oneday(G1209,G1210,K1210,L1210,Summary!$E$13/2,Data!N1209,Data!O1209,Summary!$E$15,Summary!$E$14,Summary!$E$16,3),0)</f>
        <v>0</v>
      </c>
    </row>
    <row r="1211" spans="1:17" x14ac:dyDescent="0.25">
      <c r="A1211" s="32">
        <f>VLOOKUP(B1211,'Expiration Dates'!$C$40:$J$272,8)</f>
        <v>32132</v>
      </c>
      <c r="B1211" s="1">
        <v>32140</v>
      </c>
      <c r="C1211">
        <f t="shared" si="55"/>
        <v>1211</v>
      </c>
      <c r="D1211" s="27">
        <v>16.549999237060547</v>
      </c>
      <c r="E1211" s="28">
        <v>17.010000228881836</v>
      </c>
      <c r="F1211" s="28">
        <v>16.549999237060547</v>
      </c>
      <c r="G1211" s="24">
        <v>16.930000305175781</v>
      </c>
      <c r="H1211" s="13">
        <v>16.459999084472656</v>
      </c>
      <c r="I1211" s="14">
        <v>16.850000381469727</v>
      </c>
      <c r="J1211" s="14">
        <v>16.450000762939453</v>
      </c>
      <c r="K1211" s="24">
        <v>16.770000457763672</v>
      </c>
      <c r="L1211">
        <f t="shared" si="57"/>
        <v>0</v>
      </c>
      <c r="M1211">
        <f>IF(AND(B1211&gt;Summary!$E$17,B1211&lt;Summary!$E$18),1,0)</f>
        <v>0</v>
      </c>
      <c r="N1211">
        <f>IF(M1211=1,oneday(G1210,G1211,K1211,L1211,Summary!$E$13/2,Data!N1210,Data!O1210,Summary!$E$15,Summary!$E$14,Summary!$E$16,1),0)</f>
        <v>0</v>
      </c>
      <c r="O1211" s="31">
        <f>IF(M1211=1,oneday(G1210,G1211,K1211,L1211,Summary!$E$13/2,Data!N1210,Data!O1210,Summary!$E$15,Summary!$E$14,Summary!$E$16,2),0)</f>
        <v>0</v>
      </c>
      <c r="P1211" s="31">
        <f t="shared" si="56"/>
        <v>0</v>
      </c>
      <c r="Q1211" s="31">
        <f>IF(M1211=1,oneday(G1210,G1211,K1211,L1211,Summary!$E$13/2,Data!N1210,Data!O1210,Summary!$E$15,Summary!$E$14,Summary!$E$16,3),0)</f>
        <v>0</v>
      </c>
    </row>
    <row r="1212" spans="1:17" x14ac:dyDescent="0.25">
      <c r="A1212" s="32">
        <f>VLOOKUP(B1212,'Expiration Dates'!$C$40:$J$272,8)</f>
        <v>32132</v>
      </c>
      <c r="B1212" s="1">
        <v>32141</v>
      </c>
      <c r="C1212">
        <f t="shared" si="55"/>
        <v>1212</v>
      </c>
      <c r="D1212" s="27">
        <v>17.280000686645508</v>
      </c>
      <c r="E1212" s="28">
        <v>17.340000152587891</v>
      </c>
      <c r="F1212" s="28">
        <v>16.829999923706055</v>
      </c>
      <c r="G1212" s="24">
        <v>16.889999389648438</v>
      </c>
      <c r="H1212" s="13">
        <v>17.100000381469727</v>
      </c>
      <c r="I1212" s="14">
        <v>17.149999618530273</v>
      </c>
      <c r="J1212" s="14">
        <v>16.600000381469727</v>
      </c>
      <c r="K1212" s="24">
        <v>16.739999771118164</v>
      </c>
      <c r="L1212">
        <f t="shared" si="57"/>
        <v>0</v>
      </c>
      <c r="M1212">
        <f>IF(AND(B1212&gt;Summary!$E$17,B1212&lt;Summary!$E$18),1,0)</f>
        <v>0</v>
      </c>
      <c r="N1212">
        <f>IF(M1212=1,oneday(G1211,G1212,K1212,L1212,Summary!$E$13/2,Data!N1211,Data!O1211,Summary!$E$15,Summary!$E$14,Summary!$E$16,1),0)</f>
        <v>0</v>
      </c>
      <c r="O1212" s="31">
        <f>IF(M1212=1,oneday(G1211,G1212,K1212,L1212,Summary!$E$13/2,Data!N1211,Data!O1211,Summary!$E$15,Summary!$E$14,Summary!$E$16,2),0)</f>
        <v>0</v>
      </c>
      <c r="P1212" s="31">
        <f t="shared" si="56"/>
        <v>0</v>
      </c>
      <c r="Q1212" s="31">
        <f>IF(M1212=1,oneday(G1211,G1212,K1212,L1212,Summary!$E$13/2,Data!N1211,Data!O1211,Summary!$E$15,Summary!$E$14,Summary!$E$16,3),0)</f>
        <v>0</v>
      </c>
    </row>
    <row r="1213" spans="1:17" x14ac:dyDescent="0.25">
      <c r="A1213" s="32">
        <f>VLOOKUP(B1213,'Expiration Dates'!$C$40:$J$272,8)</f>
        <v>32132</v>
      </c>
      <c r="B1213" s="1">
        <v>32142</v>
      </c>
      <c r="C1213">
        <f t="shared" si="55"/>
        <v>1213</v>
      </c>
      <c r="D1213" s="27">
        <v>16.899999618530273</v>
      </c>
      <c r="E1213" s="28">
        <v>16.899999618530273</v>
      </c>
      <c r="F1213" s="28">
        <v>16.680000305175781</v>
      </c>
      <c r="G1213" s="24">
        <v>16.700000762939453</v>
      </c>
      <c r="H1213" s="13">
        <v>16.729999542236328</v>
      </c>
      <c r="I1213" s="14">
        <v>16.729999542236328</v>
      </c>
      <c r="J1213" s="14">
        <v>16.569999694824219</v>
      </c>
      <c r="K1213" s="24">
        <v>16.590000152587891</v>
      </c>
      <c r="L1213">
        <f t="shared" si="57"/>
        <v>0</v>
      </c>
      <c r="M1213">
        <f>IF(AND(B1213&gt;Summary!$E$17,B1213&lt;Summary!$E$18),1,0)</f>
        <v>0</v>
      </c>
      <c r="N1213">
        <f>IF(M1213=1,oneday(G1212,G1213,K1213,L1213,Summary!$E$13/2,Data!N1212,Data!O1212,Summary!$E$15,Summary!$E$14,Summary!$E$16,1),0)</f>
        <v>0</v>
      </c>
      <c r="O1213" s="31">
        <f>IF(M1213=1,oneday(G1212,G1213,K1213,L1213,Summary!$E$13/2,Data!N1212,Data!O1212,Summary!$E$15,Summary!$E$14,Summary!$E$16,2),0)</f>
        <v>0</v>
      </c>
      <c r="P1213" s="31">
        <f t="shared" si="56"/>
        <v>0</v>
      </c>
      <c r="Q1213" s="31">
        <f>IF(M1213=1,oneday(G1212,G1213,K1213,L1213,Summary!$E$13/2,Data!N1212,Data!O1212,Summary!$E$15,Summary!$E$14,Summary!$E$16,3),0)</f>
        <v>0</v>
      </c>
    </row>
    <row r="1214" spans="1:17" x14ac:dyDescent="0.25">
      <c r="A1214" s="32">
        <f>VLOOKUP(B1214,'Expiration Dates'!$C$40:$J$272,8)</f>
        <v>32162</v>
      </c>
      <c r="B1214" s="1">
        <v>32146</v>
      </c>
      <c r="C1214">
        <f t="shared" si="55"/>
        <v>1214</v>
      </c>
      <c r="D1214" s="27">
        <v>16.889999389648438</v>
      </c>
      <c r="E1214" s="28">
        <v>17.719999313354492</v>
      </c>
      <c r="F1214" s="28">
        <v>16.889999389648438</v>
      </c>
      <c r="G1214" s="24">
        <v>17.690000534057617</v>
      </c>
      <c r="H1214" s="13">
        <v>16.799999237060547</v>
      </c>
      <c r="I1214" s="14">
        <v>17.540000915527344</v>
      </c>
      <c r="J1214" s="14">
        <v>16.780000686645508</v>
      </c>
      <c r="K1214" s="24">
        <v>17.479999542236328</v>
      </c>
      <c r="L1214">
        <f t="shared" si="57"/>
        <v>0</v>
      </c>
      <c r="M1214">
        <f>IF(AND(B1214&gt;Summary!$E$17,B1214&lt;Summary!$E$18),1,0)</f>
        <v>0</v>
      </c>
      <c r="N1214">
        <f>IF(M1214=1,oneday(G1213,G1214,K1214,L1214,Summary!$E$13/2,Data!N1213,Data!O1213,Summary!$E$15,Summary!$E$14,Summary!$E$16,1),0)</f>
        <v>0</v>
      </c>
      <c r="O1214" s="31">
        <f>IF(M1214=1,oneday(G1213,G1214,K1214,L1214,Summary!$E$13/2,Data!N1213,Data!O1213,Summary!$E$15,Summary!$E$14,Summary!$E$16,2),0)</f>
        <v>0</v>
      </c>
      <c r="P1214" s="31">
        <f t="shared" si="56"/>
        <v>0</v>
      </c>
      <c r="Q1214" s="31">
        <f>IF(M1214=1,oneday(G1213,G1214,K1214,L1214,Summary!$E$13/2,Data!N1213,Data!O1213,Summary!$E$15,Summary!$E$14,Summary!$E$16,3),0)</f>
        <v>0</v>
      </c>
    </row>
    <row r="1215" spans="1:17" x14ac:dyDescent="0.25">
      <c r="A1215" s="32">
        <f>VLOOKUP(B1215,'Expiration Dates'!$C$40:$J$272,8)</f>
        <v>32162</v>
      </c>
      <c r="B1215" s="1">
        <v>32147</v>
      </c>
      <c r="C1215">
        <f t="shared" si="55"/>
        <v>1215</v>
      </c>
      <c r="D1215" s="27">
        <v>17.850000381469727</v>
      </c>
      <c r="E1215" s="28">
        <v>17.950000762939453</v>
      </c>
      <c r="F1215" s="28">
        <v>17.479999542236328</v>
      </c>
      <c r="G1215" s="24">
        <v>17.850000381469727</v>
      </c>
      <c r="H1215" s="13">
        <v>17.600000381469727</v>
      </c>
      <c r="I1215" s="14">
        <v>17.75</v>
      </c>
      <c r="J1215" s="14">
        <v>17.299999237060547</v>
      </c>
      <c r="K1215" s="24">
        <v>17.659999847412109</v>
      </c>
      <c r="L1215">
        <f t="shared" si="57"/>
        <v>0</v>
      </c>
      <c r="M1215">
        <f>IF(AND(B1215&gt;Summary!$E$17,B1215&lt;Summary!$E$18),1,0)</f>
        <v>0</v>
      </c>
      <c r="N1215">
        <f>IF(M1215=1,oneday(G1214,G1215,K1215,L1215,Summary!$E$13/2,Data!N1214,Data!O1214,Summary!$E$15,Summary!$E$14,Summary!$E$16,1),0)</f>
        <v>0</v>
      </c>
      <c r="O1215" s="31">
        <f>IF(M1215=1,oneday(G1214,G1215,K1215,L1215,Summary!$E$13/2,Data!N1214,Data!O1214,Summary!$E$15,Summary!$E$14,Summary!$E$16,2),0)</f>
        <v>0</v>
      </c>
      <c r="P1215" s="31">
        <f t="shared" si="56"/>
        <v>0</v>
      </c>
      <c r="Q1215" s="31">
        <f>IF(M1215=1,oneday(G1214,G1215,K1215,L1215,Summary!$E$13/2,Data!N1214,Data!O1214,Summary!$E$15,Summary!$E$14,Summary!$E$16,3),0)</f>
        <v>0</v>
      </c>
    </row>
    <row r="1216" spans="1:17" x14ac:dyDescent="0.25">
      <c r="A1216" s="32">
        <f>VLOOKUP(B1216,'Expiration Dates'!$C$40:$J$272,8)</f>
        <v>32162</v>
      </c>
      <c r="B1216" s="1">
        <v>32148</v>
      </c>
      <c r="C1216">
        <f t="shared" si="55"/>
        <v>1216</v>
      </c>
      <c r="D1216" s="27">
        <v>17.700000762939453</v>
      </c>
      <c r="E1216" s="28">
        <v>17.860000610351563</v>
      </c>
      <c r="F1216" s="28">
        <v>17.629999160766602</v>
      </c>
      <c r="G1216" s="24">
        <v>17.819999694824219</v>
      </c>
      <c r="H1216" s="13">
        <v>17.520000457763672</v>
      </c>
      <c r="I1216" s="14">
        <v>17.670000076293945</v>
      </c>
      <c r="J1216" s="14">
        <v>17.440000534057617</v>
      </c>
      <c r="K1216" s="24">
        <v>17.610000610351563</v>
      </c>
      <c r="L1216">
        <f t="shared" si="57"/>
        <v>0</v>
      </c>
      <c r="M1216">
        <f>IF(AND(B1216&gt;Summary!$E$17,B1216&lt;Summary!$E$18),1,0)</f>
        <v>0</v>
      </c>
      <c r="N1216">
        <f>IF(M1216=1,oneday(G1215,G1216,K1216,L1216,Summary!$E$13/2,Data!N1215,Data!O1215,Summary!$E$15,Summary!$E$14,Summary!$E$16,1),0)</f>
        <v>0</v>
      </c>
      <c r="O1216" s="31">
        <f>IF(M1216=1,oneday(G1215,G1216,K1216,L1216,Summary!$E$13/2,Data!N1215,Data!O1215,Summary!$E$15,Summary!$E$14,Summary!$E$16,2),0)</f>
        <v>0</v>
      </c>
      <c r="P1216" s="31">
        <f t="shared" si="56"/>
        <v>0</v>
      </c>
      <c r="Q1216" s="31">
        <f>IF(M1216=1,oneday(G1215,G1216,K1216,L1216,Summary!$E$13/2,Data!N1215,Data!O1215,Summary!$E$15,Summary!$E$14,Summary!$E$16,3),0)</f>
        <v>0</v>
      </c>
    </row>
    <row r="1217" spans="1:17" x14ac:dyDescent="0.25">
      <c r="A1217" s="32">
        <f>VLOOKUP(B1217,'Expiration Dates'!$C$40:$J$272,8)</f>
        <v>32162</v>
      </c>
      <c r="B1217" s="1">
        <v>32149</v>
      </c>
      <c r="C1217">
        <f t="shared" si="55"/>
        <v>1217</v>
      </c>
      <c r="D1217" s="27">
        <v>17.649999618530273</v>
      </c>
      <c r="E1217" s="28">
        <v>17.790000915527344</v>
      </c>
      <c r="F1217" s="28">
        <v>17.360000610351563</v>
      </c>
      <c r="G1217" s="24">
        <v>17.389999389648438</v>
      </c>
      <c r="H1217" s="13">
        <v>17.379999160766602</v>
      </c>
      <c r="I1217" s="14">
        <v>17.579999923706055</v>
      </c>
      <c r="J1217" s="14">
        <v>17.129999160766602</v>
      </c>
      <c r="K1217" s="24">
        <v>17.170000076293945</v>
      </c>
      <c r="L1217">
        <f t="shared" si="57"/>
        <v>0</v>
      </c>
      <c r="M1217">
        <f>IF(AND(B1217&gt;Summary!$E$17,B1217&lt;Summary!$E$18),1,0)</f>
        <v>0</v>
      </c>
      <c r="N1217">
        <f>IF(M1217=1,oneday(G1216,G1217,K1217,L1217,Summary!$E$13/2,Data!N1216,Data!O1216,Summary!$E$15,Summary!$E$14,Summary!$E$16,1),0)</f>
        <v>0</v>
      </c>
      <c r="O1217" s="31">
        <f>IF(M1217=1,oneday(G1216,G1217,K1217,L1217,Summary!$E$13/2,Data!N1216,Data!O1216,Summary!$E$15,Summary!$E$14,Summary!$E$16,2),0)</f>
        <v>0</v>
      </c>
      <c r="P1217" s="31">
        <f t="shared" si="56"/>
        <v>0</v>
      </c>
      <c r="Q1217" s="31">
        <f>IF(M1217=1,oneday(G1216,G1217,K1217,L1217,Summary!$E$13/2,Data!N1216,Data!O1216,Summary!$E$15,Summary!$E$14,Summary!$E$16,3),0)</f>
        <v>0</v>
      </c>
    </row>
    <row r="1218" spans="1:17" x14ac:dyDescent="0.25">
      <c r="A1218" s="32">
        <f>VLOOKUP(B1218,'Expiration Dates'!$C$40:$J$272,8)</f>
        <v>32162</v>
      </c>
      <c r="B1218" s="1">
        <v>32150</v>
      </c>
      <c r="C1218">
        <f t="shared" si="55"/>
        <v>1218</v>
      </c>
      <c r="D1218" s="27">
        <v>17.389999389648438</v>
      </c>
      <c r="E1218" s="28">
        <v>17.5</v>
      </c>
      <c r="F1218" s="28">
        <v>17.229999542236328</v>
      </c>
      <c r="G1218" s="24">
        <v>17.309999465942383</v>
      </c>
      <c r="H1218" s="13">
        <v>17.200000762939453</v>
      </c>
      <c r="I1218" s="14">
        <v>17.290000915527344</v>
      </c>
      <c r="J1218" s="14">
        <v>17.020000457763672</v>
      </c>
      <c r="K1218" s="24">
        <v>17.139999389648438</v>
      </c>
      <c r="L1218">
        <f t="shared" si="57"/>
        <v>0</v>
      </c>
      <c r="M1218">
        <f>IF(AND(B1218&gt;Summary!$E$17,B1218&lt;Summary!$E$18),1,0)</f>
        <v>0</v>
      </c>
      <c r="N1218">
        <f>IF(M1218=1,oneday(G1217,G1218,K1218,L1218,Summary!$E$13/2,Data!N1217,Data!O1217,Summary!$E$15,Summary!$E$14,Summary!$E$16,1),0)</f>
        <v>0</v>
      </c>
      <c r="O1218" s="31">
        <f>IF(M1218=1,oneday(G1217,G1218,K1218,L1218,Summary!$E$13/2,Data!N1217,Data!O1217,Summary!$E$15,Summary!$E$14,Summary!$E$16,2),0)</f>
        <v>0</v>
      </c>
      <c r="P1218" s="31">
        <f t="shared" si="56"/>
        <v>0</v>
      </c>
      <c r="Q1218" s="31">
        <f>IF(M1218=1,oneday(G1217,G1218,K1218,L1218,Summary!$E$13/2,Data!N1217,Data!O1217,Summary!$E$15,Summary!$E$14,Summary!$E$16,3),0)</f>
        <v>0</v>
      </c>
    </row>
    <row r="1219" spans="1:17" x14ac:dyDescent="0.25">
      <c r="A1219" s="32">
        <f>VLOOKUP(B1219,'Expiration Dates'!$C$40:$J$272,8)</f>
        <v>32162</v>
      </c>
      <c r="B1219" s="1">
        <v>32153</v>
      </c>
      <c r="C1219">
        <f t="shared" si="55"/>
        <v>1219</v>
      </c>
      <c r="D1219" s="27">
        <v>17.25</v>
      </c>
      <c r="E1219" s="28">
        <v>17.299999237060547</v>
      </c>
      <c r="F1219" s="28">
        <v>16.729999542236328</v>
      </c>
      <c r="G1219" s="24">
        <v>16.75</v>
      </c>
      <c r="H1219" s="13">
        <v>17.079999923706055</v>
      </c>
      <c r="I1219" s="14">
        <v>17.120000839233398</v>
      </c>
      <c r="J1219" s="14">
        <v>16.610000610351563</v>
      </c>
      <c r="K1219" s="24">
        <v>16.629999160766602</v>
      </c>
      <c r="L1219">
        <f t="shared" si="57"/>
        <v>0</v>
      </c>
      <c r="M1219">
        <f>IF(AND(B1219&gt;Summary!$E$17,B1219&lt;Summary!$E$18),1,0)</f>
        <v>0</v>
      </c>
      <c r="N1219">
        <f>IF(M1219=1,oneday(G1218,G1219,K1219,L1219,Summary!$E$13/2,Data!N1218,Data!O1218,Summary!$E$15,Summary!$E$14,Summary!$E$16,1),0)</f>
        <v>0</v>
      </c>
      <c r="O1219" s="31">
        <f>IF(M1219=1,oneday(G1218,G1219,K1219,L1219,Summary!$E$13/2,Data!N1218,Data!O1218,Summary!$E$15,Summary!$E$14,Summary!$E$16,2),0)</f>
        <v>0</v>
      </c>
      <c r="P1219" s="31">
        <f t="shared" si="56"/>
        <v>0</v>
      </c>
      <c r="Q1219" s="31">
        <f>IF(M1219=1,oneday(G1218,G1219,K1219,L1219,Summary!$E$13/2,Data!N1218,Data!O1218,Summary!$E$15,Summary!$E$14,Summary!$E$16,3),0)</f>
        <v>0</v>
      </c>
    </row>
    <row r="1220" spans="1:17" x14ac:dyDescent="0.25">
      <c r="A1220" s="32">
        <f>VLOOKUP(B1220,'Expiration Dates'!$C$40:$J$272,8)</f>
        <v>32162</v>
      </c>
      <c r="B1220" s="1">
        <v>32154</v>
      </c>
      <c r="C1220">
        <f t="shared" si="55"/>
        <v>1220</v>
      </c>
      <c r="D1220" s="27">
        <v>16.149999618530273</v>
      </c>
      <c r="E1220" s="28">
        <v>16.700000762939453</v>
      </c>
      <c r="F1220" s="28">
        <v>15.949999809265137</v>
      </c>
      <c r="G1220" s="24">
        <v>16.629999160766602</v>
      </c>
      <c r="H1220" s="13">
        <v>16</v>
      </c>
      <c r="I1220" s="14">
        <v>16.5</v>
      </c>
      <c r="J1220" s="14">
        <v>15.800000190734863</v>
      </c>
      <c r="K1220" s="24">
        <v>16.469999313354492</v>
      </c>
      <c r="L1220">
        <f t="shared" si="57"/>
        <v>0</v>
      </c>
      <c r="M1220">
        <f>IF(AND(B1220&gt;Summary!$E$17,B1220&lt;Summary!$E$18),1,0)</f>
        <v>0</v>
      </c>
      <c r="N1220">
        <f>IF(M1220=1,oneday(G1219,G1220,K1220,L1220,Summary!$E$13/2,Data!N1219,Data!O1219,Summary!$E$15,Summary!$E$14,Summary!$E$16,1),0)</f>
        <v>0</v>
      </c>
      <c r="O1220" s="31">
        <f>IF(M1220=1,oneday(G1219,G1220,K1220,L1220,Summary!$E$13/2,Data!N1219,Data!O1219,Summary!$E$15,Summary!$E$14,Summary!$E$16,2),0)</f>
        <v>0</v>
      </c>
      <c r="P1220" s="31">
        <f t="shared" si="56"/>
        <v>0</v>
      </c>
      <c r="Q1220" s="31">
        <f>IF(M1220=1,oneday(G1219,G1220,K1220,L1220,Summary!$E$13/2,Data!N1219,Data!O1219,Summary!$E$15,Summary!$E$14,Summary!$E$16,3),0)</f>
        <v>0</v>
      </c>
    </row>
    <row r="1221" spans="1:17" x14ac:dyDescent="0.25">
      <c r="A1221" s="32">
        <f>VLOOKUP(B1221,'Expiration Dates'!$C$40:$J$272,8)</f>
        <v>32162</v>
      </c>
      <c r="B1221" s="1">
        <v>32155</v>
      </c>
      <c r="C1221">
        <f t="shared" si="55"/>
        <v>1221</v>
      </c>
      <c r="D1221" s="27">
        <v>16.829999923706055</v>
      </c>
      <c r="E1221" s="28">
        <v>16.930000305175781</v>
      </c>
      <c r="F1221" s="28">
        <v>16.479999542236328</v>
      </c>
      <c r="G1221" s="24">
        <v>16.590000152587891</v>
      </c>
      <c r="H1221" s="13">
        <v>16.649999618530273</v>
      </c>
      <c r="I1221" s="14">
        <v>16.780000686645508</v>
      </c>
      <c r="J1221" s="14">
        <v>16.299999237060547</v>
      </c>
      <c r="K1221" s="24">
        <v>16.399999618530273</v>
      </c>
      <c r="L1221">
        <f t="shared" si="57"/>
        <v>0</v>
      </c>
      <c r="M1221">
        <f>IF(AND(B1221&gt;Summary!$E$17,B1221&lt;Summary!$E$18),1,0)</f>
        <v>0</v>
      </c>
      <c r="N1221">
        <f>IF(M1221=1,oneday(G1220,G1221,K1221,L1221,Summary!$E$13/2,Data!N1220,Data!O1220,Summary!$E$15,Summary!$E$14,Summary!$E$16,1),0)</f>
        <v>0</v>
      </c>
      <c r="O1221" s="31">
        <f>IF(M1221=1,oneday(G1220,G1221,K1221,L1221,Summary!$E$13/2,Data!N1220,Data!O1220,Summary!$E$15,Summary!$E$14,Summary!$E$16,2),0)</f>
        <v>0</v>
      </c>
      <c r="P1221" s="31">
        <f t="shared" si="56"/>
        <v>0</v>
      </c>
      <c r="Q1221" s="31">
        <f>IF(M1221=1,oneday(G1220,G1221,K1221,L1221,Summary!$E$13/2,Data!N1220,Data!O1220,Summary!$E$15,Summary!$E$14,Summary!$E$16,3),0)</f>
        <v>0</v>
      </c>
    </row>
    <row r="1222" spans="1:17" x14ac:dyDescent="0.25">
      <c r="A1222" s="32">
        <f>VLOOKUP(B1222,'Expiration Dates'!$C$40:$J$272,8)</f>
        <v>32162</v>
      </c>
      <c r="B1222" s="1">
        <v>32156</v>
      </c>
      <c r="C1222">
        <f t="shared" si="55"/>
        <v>1222</v>
      </c>
      <c r="D1222" s="27">
        <v>16.549999237060547</v>
      </c>
      <c r="E1222" s="28">
        <v>17.239999771118164</v>
      </c>
      <c r="F1222" s="28">
        <v>16.510000228881836</v>
      </c>
      <c r="G1222" s="24">
        <v>17.209999084472656</v>
      </c>
      <c r="H1222" s="13">
        <v>16.399999618530273</v>
      </c>
      <c r="I1222" s="14">
        <v>17.079999923706055</v>
      </c>
      <c r="J1222" s="14">
        <v>16.319999694824219</v>
      </c>
      <c r="K1222" s="24">
        <v>17.040000915527344</v>
      </c>
      <c r="L1222">
        <f t="shared" si="57"/>
        <v>0</v>
      </c>
      <c r="M1222">
        <f>IF(AND(B1222&gt;Summary!$E$17,B1222&lt;Summary!$E$18),1,0)</f>
        <v>0</v>
      </c>
      <c r="N1222">
        <f>IF(M1222=1,oneday(G1221,G1222,K1222,L1222,Summary!$E$13/2,Data!N1221,Data!O1221,Summary!$E$15,Summary!$E$14,Summary!$E$16,1),0)</f>
        <v>0</v>
      </c>
      <c r="O1222" s="31">
        <f>IF(M1222=1,oneday(G1221,G1222,K1222,L1222,Summary!$E$13/2,Data!N1221,Data!O1221,Summary!$E$15,Summary!$E$14,Summary!$E$16,2),0)</f>
        <v>0</v>
      </c>
      <c r="P1222" s="31">
        <f t="shared" si="56"/>
        <v>0</v>
      </c>
      <c r="Q1222" s="31">
        <f>IF(M1222=1,oneday(G1221,G1222,K1222,L1222,Summary!$E$13/2,Data!N1221,Data!O1221,Summary!$E$15,Summary!$E$14,Summary!$E$16,3),0)</f>
        <v>0</v>
      </c>
    </row>
    <row r="1223" spans="1:17" x14ac:dyDescent="0.25">
      <c r="A1223" s="32">
        <f>VLOOKUP(B1223,'Expiration Dates'!$C$40:$J$272,8)</f>
        <v>32162</v>
      </c>
      <c r="B1223" s="1">
        <v>32157</v>
      </c>
      <c r="C1223">
        <f t="shared" si="55"/>
        <v>1223</v>
      </c>
      <c r="D1223" s="27">
        <v>17.25</v>
      </c>
      <c r="E1223" s="28">
        <v>17.25</v>
      </c>
      <c r="F1223" s="28">
        <v>16.760000228881836</v>
      </c>
      <c r="G1223" s="24">
        <v>16.950000762939453</v>
      </c>
      <c r="H1223" s="13">
        <v>17</v>
      </c>
      <c r="I1223" s="14">
        <v>17</v>
      </c>
      <c r="J1223" s="14">
        <v>16.559999465942383</v>
      </c>
      <c r="K1223" s="24">
        <v>16.770000457763672</v>
      </c>
      <c r="L1223">
        <f t="shared" si="57"/>
        <v>0</v>
      </c>
      <c r="M1223">
        <f>IF(AND(B1223&gt;Summary!$E$17,B1223&lt;Summary!$E$18),1,0)</f>
        <v>0</v>
      </c>
      <c r="N1223">
        <f>IF(M1223=1,oneday(G1222,G1223,K1223,L1223,Summary!$E$13/2,Data!N1222,Data!O1222,Summary!$E$15,Summary!$E$14,Summary!$E$16,1),0)</f>
        <v>0</v>
      </c>
      <c r="O1223" s="31">
        <f>IF(M1223=1,oneday(G1222,G1223,K1223,L1223,Summary!$E$13/2,Data!N1222,Data!O1222,Summary!$E$15,Summary!$E$14,Summary!$E$16,2),0)</f>
        <v>0</v>
      </c>
      <c r="P1223" s="31">
        <f t="shared" si="56"/>
        <v>0</v>
      </c>
      <c r="Q1223" s="31">
        <f>IF(M1223=1,oneday(G1222,G1223,K1223,L1223,Summary!$E$13/2,Data!N1222,Data!O1222,Summary!$E$15,Summary!$E$14,Summary!$E$16,3),0)</f>
        <v>0</v>
      </c>
    </row>
    <row r="1224" spans="1:17" x14ac:dyDescent="0.25">
      <c r="A1224" s="32">
        <f>VLOOKUP(B1224,'Expiration Dates'!$C$40:$J$272,8)</f>
        <v>32162</v>
      </c>
      <c r="B1224" s="1">
        <v>32160</v>
      </c>
      <c r="C1224">
        <f t="shared" si="55"/>
        <v>1224</v>
      </c>
      <c r="D1224" s="27">
        <v>17.030000686645508</v>
      </c>
      <c r="E1224" s="28">
        <v>17.399999618530273</v>
      </c>
      <c r="F1224" s="28">
        <v>16.870000839233398</v>
      </c>
      <c r="G1224" s="24">
        <v>17.329999923706055</v>
      </c>
      <c r="H1224" s="13">
        <v>16.870000839233398</v>
      </c>
      <c r="I1224" s="14">
        <v>17.329999923706055</v>
      </c>
      <c r="J1224" s="14">
        <v>16.670000076293945</v>
      </c>
      <c r="K1224" s="24">
        <v>17.299999237060547</v>
      </c>
      <c r="L1224">
        <f t="shared" si="57"/>
        <v>0</v>
      </c>
      <c r="M1224">
        <f>IF(AND(B1224&gt;Summary!$E$17,B1224&lt;Summary!$E$18),1,0)</f>
        <v>0</v>
      </c>
      <c r="N1224">
        <f>IF(M1224=1,oneday(G1223,G1224,K1224,L1224,Summary!$E$13/2,Data!N1223,Data!O1223,Summary!$E$15,Summary!$E$14,Summary!$E$16,1),0)</f>
        <v>0</v>
      </c>
      <c r="O1224" s="31">
        <f>IF(M1224=1,oneday(G1223,G1224,K1224,L1224,Summary!$E$13/2,Data!N1223,Data!O1223,Summary!$E$15,Summary!$E$14,Summary!$E$16,2),0)</f>
        <v>0</v>
      </c>
      <c r="P1224" s="31">
        <f t="shared" si="56"/>
        <v>0</v>
      </c>
      <c r="Q1224" s="31">
        <f>IF(M1224=1,oneday(G1223,G1224,K1224,L1224,Summary!$E$13/2,Data!N1223,Data!O1223,Summary!$E$15,Summary!$E$14,Summary!$E$16,3),0)</f>
        <v>0</v>
      </c>
    </row>
    <row r="1225" spans="1:17" x14ac:dyDescent="0.25">
      <c r="A1225" s="32">
        <f>VLOOKUP(B1225,'Expiration Dates'!$C$40:$J$272,8)</f>
        <v>32162</v>
      </c>
      <c r="B1225" s="1">
        <v>32161</v>
      </c>
      <c r="C1225">
        <f t="shared" si="55"/>
        <v>1225</v>
      </c>
      <c r="D1225" s="27">
        <v>17.260000228881836</v>
      </c>
      <c r="E1225" s="28">
        <v>17.540000915527344</v>
      </c>
      <c r="F1225" s="28">
        <v>17.239999771118164</v>
      </c>
      <c r="G1225" s="24">
        <v>17.350000381469727</v>
      </c>
      <c r="H1225" s="13">
        <v>17.200000762939453</v>
      </c>
      <c r="I1225" s="14">
        <v>17.569999694824219</v>
      </c>
      <c r="J1225" s="14">
        <v>17.200000762939453</v>
      </c>
      <c r="K1225" s="24">
        <v>17.280000686645508</v>
      </c>
      <c r="L1225">
        <f t="shared" si="57"/>
        <v>0</v>
      </c>
      <c r="M1225">
        <f>IF(AND(B1225&gt;Summary!$E$17,B1225&lt;Summary!$E$18),1,0)</f>
        <v>0</v>
      </c>
      <c r="N1225">
        <f>IF(M1225=1,oneday(G1224,G1225,K1225,L1225,Summary!$E$13/2,Data!N1224,Data!O1224,Summary!$E$15,Summary!$E$14,Summary!$E$16,1),0)</f>
        <v>0</v>
      </c>
      <c r="O1225" s="31">
        <f>IF(M1225=1,oneday(G1224,G1225,K1225,L1225,Summary!$E$13/2,Data!N1224,Data!O1224,Summary!$E$15,Summary!$E$14,Summary!$E$16,2),0)</f>
        <v>0</v>
      </c>
      <c r="P1225" s="31">
        <f t="shared" si="56"/>
        <v>0</v>
      </c>
      <c r="Q1225" s="31">
        <f>IF(M1225=1,oneday(G1224,G1225,K1225,L1225,Summary!$E$13/2,Data!N1224,Data!O1224,Summary!$E$15,Summary!$E$14,Summary!$E$16,3),0)</f>
        <v>0</v>
      </c>
    </row>
    <row r="1226" spans="1:17" x14ac:dyDescent="0.25">
      <c r="A1226" s="32">
        <f>VLOOKUP(B1226,'Expiration Dates'!$C$40:$J$272,8)</f>
        <v>32162</v>
      </c>
      <c r="B1226" s="1">
        <v>32162</v>
      </c>
      <c r="C1226">
        <f t="shared" si="55"/>
        <v>1226</v>
      </c>
      <c r="D1226" s="27">
        <v>17.25</v>
      </c>
      <c r="E1226" s="28">
        <v>17.329999923706055</v>
      </c>
      <c r="F1226" s="28">
        <v>17.100000381469727</v>
      </c>
      <c r="G1226" s="24">
        <v>17.25</v>
      </c>
      <c r="H1226" s="13">
        <v>17.170000076293945</v>
      </c>
      <c r="I1226" s="14">
        <v>17.469999313354492</v>
      </c>
      <c r="J1226" s="14">
        <v>17</v>
      </c>
      <c r="K1226" s="24">
        <v>17.420000076293945</v>
      </c>
      <c r="L1226">
        <f t="shared" si="57"/>
        <v>1</v>
      </c>
      <c r="M1226">
        <f>IF(AND(B1226&gt;Summary!$E$17,B1226&lt;Summary!$E$18),1,0)</f>
        <v>0</v>
      </c>
      <c r="N1226">
        <f>IF(M1226=1,oneday(G1225,G1226,K1226,L1226,Summary!$E$13/2,Data!N1225,Data!O1225,Summary!$E$15,Summary!$E$14,Summary!$E$16,1),0)</f>
        <v>0</v>
      </c>
      <c r="O1226" s="31">
        <f>IF(M1226=1,oneday(G1225,G1226,K1226,L1226,Summary!$E$13/2,Data!N1225,Data!O1225,Summary!$E$15,Summary!$E$14,Summary!$E$16,2),0)</f>
        <v>0</v>
      </c>
      <c r="P1226" s="31">
        <f t="shared" si="56"/>
        <v>0</v>
      </c>
      <c r="Q1226" s="31">
        <f>IF(M1226=1,oneday(G1225,G1226,K1226,L1226,Summary!$E$13/2,Data!N1225,Data!O1225,Summary!$E$15,Summary!$E$14,Summary!$E$16,3),0)</f>
        <v>0</v>
      </c>
    </row>
    <row r="1227" spans="1:17" x14ac:dyDescent="0.25">
      <c r="A1227" s="32">
        <f>VLOOKUP(B1227,'Expiration Dates'!$C$40:$J$272,8)</f>
        <v>32162</v>
      </c>
      <c r="B1227" s="1">
        <v>32163</v>
      </c>
      <c r="C1227">
        <f t="shared" si="55"/>
        <v>1227</v>
      </c>
      <c r="D1227" s="27">
        <v>17.420000076293945</v>
      </c>
      <c r="E1227" s="28">
        <v>17.649999618530273</v>
      </c>
      <c r="F1227" s="28">
        <v>17.129999160766602</v>
      </c>
      <c r="G1227" s="24">
        <v>17.180000305175781</v>
      </c>
      <c r="H1227" s="13">
        <v>17.299999237060547</v>
      </c>
      <c r="I1227" s="14">
        <v>17.479999542236328</v>
      </c>
      <c r="J1227" s="14">
        <v>17</v>
      </c>
      <c r="K1227" s="24">
        <v>17.030000686645508</v>
      </c>
      <c r="L1227">
        <f t="shared" si="57"/>
        <v>0</v>
      </c>
      <c r="M1227">
        <f>IF(AND(B1227&gt;Summary!$E$17,B1227&lt;Summary!$E$18),1,0)</f>
        <v>0</v>
      </c>
      <c r="N1227">
        <f>IF(M1227=1,oneday(G1226,G1227,K1227,L1227,Summary!$E$13/2,Data!N1226,Data!O1226,Summary!$E$15,Summary!$E$14,Summary!$E$16,1),0)</f>
        <v>0</v>
      </c>
      <c r="O1227" s="31">
        <f>IF(M1227=1,oneday(G1226,G1227,K1227,L1227,Summary!$E$13/2,Data!N1226,Data!O1226,Summary!$E$15,Summary!$E$14,Summary!$E$16,2),0)</f>
        <v>0</v>
      </c>
      <c r="P1227" s="31">
        <f t="shared" si="56"/>
        <v>0</v>
      </c>
      <c r="Q1227" s="31">
        <f>IF(M1227=1,oneday(G1226,G1227,K1227,L1227,Summary!$E$13/2,Data!N1226,Data!O1226,Summary!$E$15,Summary!$E$14,Summary!$E$16,3),0)</f>
        <v>0</v>
      </c>
    </row>
    <row r="1228" spans="1:17" x14ac:dyDescent="0.25">
      <c r="A1228" s="32">
        <f>VLOOKUP(B1228,'Expiration Dates'!$C$40:$J$272,8)</f>
        <v>32162</v>
      </c>
      <c r="B1228" s="1">
        <v>32164</v>
      </c>
      <c r="C1228">
        <f t="shared" si="55"/>
        <v>1228</v>
      </c>
      <c r="D1228" s="27">
        <v>17.069999694824219</v>
      </c>
      <c r="E1228" s="28">
        <v>17.260000228881836</v>
      </c>
      <c r="F1228" s="28">
        <v>16.870000839233398</v>
      </c>
      <c r="G1228" s="24">
        <v>17.010000228881836</v>
      </c>
      <c r="H1228" s="13">
        <v>16.940000534057617</v>
      </c>
      <c r="I1228" s="14">
        <v>17.120000839233398</v>
      </c>
      <c r="J1228" s="14">
        <v>16.729999542236328</v>
      </c>
      <c r="K1228" s="24">
        <v>16.879999160766602</v>
      </c>
      <c r="L1228">
        <f t="shared" si="57"/>
        <v>0</v>
      </c>
      <c r="M1228">
        <f>IF(AND(B1228&gt;Summary!$E$17,B1228&lt;Summary!$E$18),1,0)</f>
        <v>0</v>
      </c>
      <c r="N1228">
        <f>IF(M1228=1,oneday(G1227,G1228,K1228,L1228,Summary!$E$13/2,Data!N1227,Data!O1227,Summary!$E$15,Summary!$E$14,Summary!$E$16,1),0)</f>
        <v>0</v>
      </c>
      <c r="O1228" s="31">
        <f>IF(M1228=1,oneday(G1227,G1228,K1228,L1228,Summary!$E$13/2,Data!N1227,Data!O1227,Summary!$E$15,Summary!$E$14,Summary!$E$16,2),0)</f>
        <v>0</v>
      </c>
      <c r="P1228" s="31">
        <f t="shared" si="56"/>
        <v>0</v>
      </c>
      <c r="Q1228" s="31">
        <f>IF(M1228=1,oneday(G1227,G1228,K1228,L1228,Summary!$E$13/2,Data!N1227,Data!O1227,Summary!$E$15,Summary!$E$14,Summary!$E$16,3),0)</f>
        <v>0</v>
      </c>
    </row>
    <row r="1229" spans="1:17" x14ac:dyDescent="0.25">
      <c r="A1229" s="32">
        <f>VLOOKUP(B1229,'Expiration Dates'!$C$40:$J$272,8)</f>
        <v>32162</v>
      </c>
      <c r="B1229" s="1">
        <v>32167</v>
      </c>
      <c r="C1229">
        <f t="shared" si="55"/>
        <v>1229</v>
      </c>
      <c r="D1229" s="27">
        <v>16.879999160766602</v>
      </c>
      <c r="E1229" s="28">
        <v>17.120000839233398</v>
      </c>
      <c r="F1229" s="28">
        <v>16.780000686645508</v>
      </c>
      <c r="G1229" s="24">
        <v>17.090000152587891</v>
      </c>
      <c r="H1229" s="13">
        <v>16.739999771118164</v>
      </c>
      <c r="I1229" s="14">
        <v>16.979999542236328</v>
      </c>
      <c r="J1229" s="14">
        <v>16.659999847412109</v>
      </c>
      <c r="K1229" s="24">
        <v>16.959999084472656</v>
      </c>
      <c r="L1229">
        <f t="shared" si="57"/>
        <v>0</v>
      </c>
      <c r="M1229">
        <f>IF(AND(B1229&gt;Summary!$E$17,B1229&lt;Summary!$E$18),1,0)</f>
        <v>0</v>
      </c>
      <c r="N1229">
        <f>IF(M1229=1,oneday(G1228,G1229,K1229,L1229,Summary!$E$13/2,Data!N1228,Data!O1228,Summary!$E$15,Summary!$E$14,Summary!$E$16,1),0)</f>
        <v>0</v>
      </c>
      <c r="O1229" s="31">
        <f>IF(M1229=1,oneday(G1228,G1229,K1229,L1229,Summary!$E$13/2,Data!N1228,Data!O1228,Summary!$E$15,Summary!$E$14,Summary!$E$16,2),0)</f>
        <v>0</v>
      </c>
      <c r="P1229" s="31">
        <f t="shared" si="56"/>
        <v>0</v>
      </c>
      <c r="Q1229" s="31">
        <f>IF(M1229=1,oneday(G1228,G1229,K1229,L1229,Summary!$E$13/2,Data!N1228,Data!O1228,Summary!$E$15,Summary!$E$14,Summary!$E$16,3),0)</f>
        <v>0</v>
      </c>
    </row>
    <row r="1230" spans="1:17" x14ac:dyDescent="0.25">
      <c r="A1230" s="32">
        <f>VLOOKUP(B1230,'Expiration Dates'!$C$40:$J$272,8)</f>
        <v>32162</v>
      </c>
      <c r="B1230" s="1">
        <v>32168</v>
      </c>
      <c r="C1230">
        <f t="shared" si="55"/>
        <v>1230</v>
      </c>
      <c r="D1230" s="27">
        <v>16.969999313354492</v>
      </c>
      <c r="E1230" s="28">
        <v>17.180000305175781</v>
      </c>
      <c r="F1230" s="28">
        <v>16.889999389648438</v>
      </c>
      <c r="G1230" s="24">
        <v>17.040000915527344</v>
      </c>
      <c r="H1230" s="13">
        <v>16.870000839233398</v>
      </c>
      <c r="I1230" s="14">
        <v>17.079999923706055</v>
      </c>
      <c r="J1230" s="14">
        <v>16.799999237060547</v>
      </c>
      <c r="K1230" s="24">
        <v>16.969999313354492</v>
      </c>
      <c r="L1230">
        <f t="shared" si="57"/>
        <v>0</v>
      </c>
      <c r="M1230">
        <f>IF(AND(B1230&gt;Summary!$E$17,B1230&lt;Summary!$E$18),1,0)</f>
        <v>0</v>
      </c>
      <c r="N1230">
        <f>IF(M1230=1,oneday(G1229,G1230,K1230,L1230,Summary!$E$13/2,Data!N1229,Data!O1229,Summary!$E$15,Summary!$E$14,Summary!$E$16,1),0)</f>
        <v>0</v>
      </c>
      <c r="O1230" s="31">
        <f>IF(M1230=1,oneday(G1229,G1230,K1230,L1230,Summary!$E$13/2,Data!N1229,Data!O1229,Summary!$E$15,Summary!$E$14,Summary!$E$16,2),0)</f>
        <v>0</v>
      </c>
      <c r="P1230" s="31">
        <f t="shared" si="56"/>
        <v>0</v>
      </c>
      <c r="Q1230" s="31">
        <f>IF(M1230=1,oneday(G1229,G1230,K1230,L1230,Summary!$E$13/2,Data!N1229,Data!O1229,Summary!$E$15,Summary!$E$14,Summary!$E$16,3),0)</f>
        <v>0</v>
      </c>
    </row>
    <row r="1231" spans="1:17" x14ac:dyDescent="0.25">
      <c r="A1231" s="32">
        <f>VLOOKUP(B1231,'Expiration Dates'!$C$40:$J$272,8)</f>
        <v>32162</v>
      </c>
      <c r="B1231" s="1">
        <v>32169</v>
      </c>
      <c r="C1231">
        <f t="shared" ref="C1231:C1294" si="58">ROW(B1231)</f>
        <v>1231</v>
      </c>
      <c r="D1231" s="27">
        <v>16.879999160766602</v>
      </c>
      <c r="E1231" s="28">
        <v>16.930000305175781</v>
      </c>
      <c r="F1231" s="28">
        <v>16.670000076293945</v>
      </c>
      <c r="G1231" s="24">
        <v>16.709999084472656</v>
      </c>
      <c r="H1231" s="13">
        <v>16.799999237060547</v>
      </c>
      <c r="I1231" s="14">
        <v>16.860000610351563</v>
      </c>
      <c r="J1231" s="14">
        <v>16.620000839233398</v>
      </c>
      <c r="K1231" s="24">
        <v>16.659999847412109</v>
      </c>
      <c r="L1231">
        <f t="shared" si="57"/>
        <v>0</v>
      </c>
      <c r="M1231">
        <f>IF(AND(B1231&gt;Summary!$E$17,B1231&lt;Summary!$E$18),1,0)</f>
        <v>0</v>
      </c>
      <c r="N1231">
        <f>IF(M1231=1,oneday(G1230,G1231,K1231,L1231,Summary!$E$13/2,Data!N1230,Data!O1230,Summary!$E$15,Summary!$E$14,Summary!$E$16,1),0)</f>
        <v>0</v>
      </c>
      <c r="O1231" s="31">
        <f>IF(M1231=1,oneday(G1230,G1231,K1231,L1231,Summary!$E$13/2,Data!N1230,Data!O1230,Summary!$E$15,Summary!$E$14,Summary!$E$16,2),0)</f>
        <v>0</v>
      </c>
      <c r="P1231" s="31">
        <f t="shared" si="56"/>
        <v>0</v>
      </c>
      <c r="Q1231" s="31">
        <f>IF(M1231=1,oneday(G1230,G1231,K1231,L1231,Summary!$E$13/2,Data!N1230,Data!O1230,Summary!$E$15,Summary!$E$14,Summary!$E$16,3),0)</f>
        <v>0</v>
      </c>
    </row>
    <row r="1232" spans="1:17" x14ac:dyDescent="0.25">
      <c r="A1232" s="32">
        <f>VLOOKUP(B1232,'Expiration Dates'!$C$40:$J$272,8)</f>
        <v>32162</v>
      </c>
      <c r="B1232" s="1">
        <v>32170</v>
      </c>
      <c r="C1232">
        <f t="shared" si="58"/>
        <v>1232</v>
      </c>
      <c r="D1232" s="27">
        <v>16.75</v>
      </c>
      <c r="E1232" s="28">
        <v>17.030000686645508</v>
      </c>
      <c r="F1232" s="28">
        <v>16.680000305175781</v>
      </c>
      <c r="G1232" s="24">
        <v>16.959999084472656</v>
      </c>
      <c r="H1232" s="13">
        <v>16.709999084472656</v>
      </c>
      <c r="I1232" s="14">
        <v>16.950000762939453</v>
      </c>
      <c r="J1232" s="14">
        <v>16.590000152587891</v>
      </c>
      <c r="K1232" s="24">
        <v>16.909999847412109</v>
      </c>
      <c r="L1232">
        <f t="shared" si="57"/>
        <v>0</v>
      </c>
      <c r="M1232">
        <f>IF(AND(B1232&gt;Summary!$E$17,B1232&lt;Summary!$E$18),1,0)</f>
        <v>0</v>
      </c>
      <c r="N1232">
        <f>IF(M1232=1,oneday(G1231,G1232,K1232,L1232,Summary!$E$13/2,Data!N1231,Data!O1231,Summary!$E$15,Summary!$E$14,Summary!$E$16,1),0)</f>
        <v>0</v>
      </c>
      <c r="O1232" s="31">
        <f>IF(M1232=1,oneday(G1231,G1232,K1232,L1232,Summary!$E$13/2,Data!N1231,Data!O1231,Summary!$E$15,Summary!$E$14,Summary!$E$16,2),0)</f>
        <v>0</v>
      </c>
      <c r="P1232" s="31">
        <f t="shared" ref="P1232:P1295" si="59">IF(M1232=1,O1232-O1231,0)</f>
        <v>0</v>
      </c>
      <c r="Q1232" s="31">
        <f>IF(M1232=1,oneday(G1231,G1232,K1232,L1232,Summary!$E$13/2,Data!N1231,Data!O1231,Summary!$E$15,Summary!$E$14,Summary!$E$16,3),0)</f>
        <v>0</v>
      </c>
    </row>
    <row r="1233" spans="1:17" x14ac:dyDescent="0.25">
      <c r="A1233" s="32">
        <f>VLOOKUP(B1233,'Expiration Dates'!$C$40:$J$272,8)</f>
        <v>32162</v>
      </c>
      <c r="B1233" s="1">
        <v>32171</v>
      </c>
      <c r="C1233">
        <f t="shared" si="58"/>
        <v>1233</v>
      </c>
      <c r="D1233" s="27">
        <v>16.979999542236328</v>
      </c>
      <c r="E1233" s="28">
        <v>17.040000915527344</v>
      </c>
      <c r="F1233" s="28">
        <v>16.819999694824219</v>
      </c>
      <c r="G1233" s="24">
        <v>16.940000534057617</v>
      </c>
      <c r="H1233" s="13">
        <v>16.909999847412109</v>
      </c>
      <c r="I1233" s="14">
        <v>16.959999084472656</v>
      </c>
      <c r="J1233" s="14">
        <v>16.739999771118164</v>
      </c>
      <c r="K1233" s="24">
        <v>16.840000152587891</v>
      </c>
      <c r="L1233">
        <f t="shared" si="57"/>
        <v>0</v>
      </c>
      <c r="M1233">
        <f>IF(AND(B1233&gt;Summary!$E$17,B1233&lt;Summary!$E$18),1,0)</f>
        <v>0</v>
      </c>
      <c r="N1233">
        <f>IF(M1233=1,oneday(G1232,G1233,K1233,L1233,Summary!$E$13/2,Data!N1232,Data!O1232,Summary!$E$15,Summary!$E$14,Summary!$E$16,1),0)</f>
        <v>0</v>
      </c>
      <c r="O1233" s="31">
        <f>IF(M1233=1,oneday(G1232,G1233,K1233,L1233,Summary!$E$13/2,Data!N1232,Data!O1232,Summary!$E$15,Summary!$E$14,Summary!$E$16,2),0)</f>
        <v>0</v>
      </c>
      <c r="P1233" s="31">
        <f t="shared" si="59"/>
        <v>0</v>
      </c>
      <c r="Q1233" s="31">
        <f>IF(M1233=1,oneday(G1232,G1233,K1233,L1233,Summary!$E$13/2,Data!N1232,Data!O1232,Summary!$E$15,Summary!$E$14,Summary!$E$16,3),0)</f>
        <v>0</v>
      </c>
    </row>
    <row r="1234" spans="1:17" x14ac:dyDescent="0.25">
      <c r="A1234" s="32">
        <f>VLOOKUP(B1234,'Expiration Dates'!$C$40:$J$272,8)</f>
        <v>32192</v>
      </c>
      <c r="B1234" s="1">
        <v>32174</v>
      </c>
      <c r="C1234">
        <f t="shared" si="58"/>
        <v>1234</v>
      </c>
      <c r="D1234" s="27">
        <v>16.850000381469727</v>
      </c>
      <c r="E1234" s="28">
        <v>16.920000076293945</v>
      </c>
      <c r="F1234" s="28">
        <v>16.770000457763672</v>
      </c>
      <c r="G1234" s="24">
        <v>16.819999694824219</v>
      </c>
      <c r="H1234" s="13">
        <v>16.75</v>
      </c>
      <c r="I1234" s="14">
        <v>16.860000610351563</v>
      </c>
      <c r="J1234" s="14">
        <v>16.670000076293945</v>
      </c>
      <c r="K1234" s="24">
        <v>16.729999542236328</v>
      </c>
      <c r="L1234">
        <f t="shared" si="57"/>
        <v>0</v>
      </c>
      <c r="M1234">
        <f>IF(AND(B1234&gt;Summary!$E$17,B1234&lt;Summary!$E$18),1,0)</f>
        <v>0</v>
      </c>
      <c r="N1234">
        <f>IF(M1234=1,oneday(G1233,G1234,K1234,L1234,Summary!$E$13/2,Data!N1233,Data!O1233,Summary!$E$15,Summary!$E$14,Summary!$E$16,1),0)</f>
        <v>0</v>
      </c>
      <c r="O1234" s="31">
        <f>IF(M1234=1,oneday(G1233,G1234,K1234,L1234,Summary!$E$13/2,Data!N1233,Data!O1233,Summary!$E$15,Summary!$E$14,Summary!$E$16,2),0)</f>
        <v>0</v>
      </c>
      <c r="P1234" s="31">
        <f t="shared" si="59"/>
        <v>0</v>
      </c>
      <c r="Q1234" s="31">
        <f>IF(M1234=1,oneday(G1233,G1234,K1234,L1234,Summary!$E$13/2,Data!N1233,Data!O1233,Summary!$E$15,Summary!$E$14,Summary!$E$16,3),0)</f>
        <v>0</v>
      </c>
    </row>
    <row r="1235" spans="1:17" x14ac:dyDescent="0.25">
      <c r="A1235" s="32">
        <f>VLOOKUP(B1235,'Expiration Dates'!$C$40:$J$272,8)</f>
        <v>32192</v>
      </c>
      <c r="B1235" s="1">
        <v>32175</v>
      </c>
      <c r="C1235">
        <f t="shared" si="58"/>
        <v>1235</v>
      </c>
      <c r="D1235" s="27">
        <v>16.899999618530273</v>
      </c>
      <c r="E1235" s="28">
        <v>17.020000457763672</v>
      </c>
      <c r="F1235" s="28">
        <v>16.899999618530273</v>
      </c>
      <c r="G1235" s="24">
        <v>16.940000534057617</v>
      </c>
      <c r="H1235" s="13">
        <v>16.850000381469727</v>
      </c>
      <c r="I1235" s="14">
        <v>16.920000076293945</v>
      </c>
      <c r="J1235" s="14">
        <v>16.809999465942383</v>
      </c>
      <c r="K1235" s="24">
        <v>16.840000152587891</v>
      </c>
      <c r="L1235">
        <f t="shared" si="57"/>
        <v>0</v>
      </c>
      <c r="M1235">
        <f>IF(AND(B1235&gt;Summary!$E$17,B1235&lt;Summary!$E$18),1,0)</f>
        <v>0</v>
      </c>
      <c r="N1235">
        <f>IF(M1235=1,oneday(G1234,G1235,K1235,L1235,Summary!$E$13/2,Data!N1234,Data!O1234,Summary!$E$15,Summary!$E$14,Summary!$E$16,1),0)</f>
        <v>0</v>
      </c>
      <c r="O1235" s="31">
        <f>IF(M1235=1,oneday(G1234,G1235,K1235,L1235,Summary!$E$13/2,Data!N1234,Data!O1234,Summary!$E$15,Summary!$E$14,Summary!$E$16,2),0)</f>
        <v>0</v>
      </c>
      <c r="P1235" s="31">
        <f t="shared" si="59"/>
        <v>0</v>
      </c>
      <c r="Q1235" s="31">
        <f>IF(M1235=1,oneday(G1234,G1235,K1235,L1235,Summary!$E$13/2,Data!N1234,Data!O1234,Summary!$E$15,Summary!$E$14,Summary!$E$16,3),0)</f>
        <v>0</v>
      </c>
    </row>
    <row r="1236" spans="1:17" x14ac:dyDescent="0.25">
      <c r="A1236" s="32">
        <f>VLOOKUP(B1236,'Expiration Dates'!$C$40:$J$272,8)</f>
        <v>32192</v>
      </c>
      <c r="B1236" s="1">
        <v>32176</v>
      </c>
      <c r="C1236">
        <f t="shared" si="58"/>
        <v>1236</v>
      </c>
      <c r="D1236" s="27">
        <v>17.020000457763672</v>
      </c>
      <c r="E1236" s="28">
        <v>17.239999771118164</v>
      </c>
      <c r="F1236" s="28">
        <v>17</v>
      </c>
      <c r="G1236" s="24">
        <v>17.139999389648438</v>
      </c>
      <c r="H1236" s="13">
        <v>16.909999847412109</v>
      </c>
      <c r="I1236" s="14">
        <v>17.139999389648438</v>
      </c>
      <c r="J1236" s="14">
        <v>16.899999618530273</v>
      </c>
      <c r="K1236" s="24">
        <v>17.049999237060547</v>
      </c>
      <c r="L1236">
        <f t="shared" si="57"/>
        <v>0</v>
      </c>
      <c r="M1236">
        <f>IF(AND(B1236&gt;Summary!$E$17,B1236&lt;Summary!$E$18),1,0)</f>
        <v>0</v>
      </c>
      <c r="N1236">
        <f>IF(M1236=1,oneday(G1235,G1236,K1236,L1236,Summary!$E$13/2,Data!N1235,Data!O1235,Summary!$E$15,Summary!$E$14,Summary!$E$16,1),0)</f>
        <v>0</v>
      </c>
      <c r="O1236" s="31">
        <f>IF(M1236=1,oneday(G1235,G1236,K1236,L1236,Summary!$E$13/2,Data!N1235,Data!O1235,Summary!$E$15,Summary!$E$14,Summary!$E$16,2),0)</f>
        <v>0</v>
      </c>
      <c r="P1236" s="31">
        <f t="shared" si="59"/>
        <v>0</v>
      </c>
      <c r="Q1236" s="31">
        <f>IF(M1236=1,oneday(G1235,G1236,K1236,L1236,Summary!$E$13/2,Data!N1235,Data!O1235,Summary!$E$15,Summary!$E$14,Summary!$E$16,3),0)</f>
        <v>0</v>
      </c>
    </row>
    <row r="1237" spans="1:17" x14ac:dyDescent="0.25">
      <c r="A1237" s="32">
        <f>VLOOKUP(B1237,'Expiration Dates'!$C$40:$J$272,8)</f>
        <v>32192</v>
      </c>
      <c r="B1237" s="1">
        <v>32177</v>
      </c>
      <c r="C1237">
        <f t="shared" si="58"/>
        <v>1237</v>
      </c>
      <c r="D1237" s="27">
        <v>17.389999389648438</v>
      </c>
      <c r="E1237" s="28">
        <v>17.389999389648438</v>
      </c>
      <c r="F1237" s="28">
        <v>17.100000381469727</v>
      </c>
      <c r="G1237" s="24">
        <v>17.139999389648438</v>
      </c>
      <c r="H1237" s="13">
        <v>17.25</v>
      </c>
      <c r="I1237" s="14">
        <v>17.299999237060547</v>
      </c>
      <c r="J1237" s="14">
        <v>17</v>
      </c>
      <c r="K1237" s="24">
        <v>17.059999465942383</v>
      </c>
      <c r="L1237">
        <f t="shared" si="57"/>
        <v>0</v>
      </c>
      <c r="M1237">
        <f>IF(AND(B1237&gt;Summary!$E$17,B1237&lt;Summary!$E$18),1,0)</f>
        <v>0</v>
      </c>
      <c r="N1237">
        <f>IF(M1237=1,oneday(G1236,G1237,K1237,L1237,Summary!$E$13/2,Data!N1236,Data!O1236,Summary!$E$15,Summary!$E$14,Summary!$E$16,1),0)</f>
        <v>0</v>
      </c>
      <c r="O1237" s="31">
        <f>IF(M1237=1,oneday(G1236,G1237,K1237,L1237,Summary!$E$13/2,Data!N1236,Data!O1236,Summary!$E$15,Summary!$E$14,Summary!$E$16,2),0)</f>
        <v>0</v>
      </c>
      <c r="P1237" s="31">
        <f t="shared" si="59"/>
        <v>0</v>
      </c>
      <c r="Q1237" s="31">
        <f>IF(M1237=1,oneday(G1236,G1237,K1237,L1237,Summary!$E$13/2,Data!N1236,Data!O1236,Summary!$E$15,Summary!$E$14,Summary!$E$16,3),0)</f>
        <v>0</v>
      </c>
    </row>
    <row r="1238" spans="1:17" x14ac:dyDescent="0.25">
      <c r="A1238" s="32">
        <f>VLOOKUP(B1238,'Expiration Dates'!$C$40:$J$272,8)</f>
        <v>32192</v>
      </c>
      <c r="B1238" s="1">
        <v>32178</v>
      </c>
      <c r="C1238">
        <f t="shared" si="58"/>
        <v>1238</v>
      </c>
      <c r="D1238" s="27">
        <v>17.149999618530273</v>
      </c>
      <c r="E1238" s="28">
        <v>17.309999465942383</v>
      </c>
      <c r="F1238" s="28">
        <v>17.090000152587891</v>
      </c>
      <c r="G1238" s="24">
        <v>17.280000686645508</v>
      </c>
      <c r="H1238" s="13">
        <v>17.100000381469727</v>
      </c>
      <c r="I1238" s="14">
        <v>17.229999542236328</v>
      </c>
      <c r="J1238" s="14">
        <v>17.040000915527344</v>
      </c>
      <c r="K1238" s="24">
        <v>17.209999084472656</v>
      </c>
      <c r="L1238">
        <f t="shared" si="57"/>
        <v>0</v>
      </c>
      <c r="M1238">
        <f>IF(AND(B1238&gt;Summary!$E$17,B1238&lt;Summary!$E$18),1,0)</f>
        <v>0</v>
      </c>
      <c r="N1238">
        <f>IF(M1238=1,oneday(G1237,G1238,K1238,L1238,Summary!$E$13/2,Data!N1237,Data!O1237,Summary!$E$15,Summary!$E$14,Summary!$E$16,1),0)</f>
        <v>0</v>
      </c>
      <c r="O1238" s="31">
        <f>IF(M1238=1,oneday(G1237,G1238,K1238,L1238,Summary!$E$13/2,Data!N1237,Data!O1237,Summary!$E$15,Summary!$E$14,Summary!$E$16,2),0)</f>
        <v>0</v>
      </c>
      <c r="P1238" s="31">
        <f t="shared" si="59"/>
        <v>0</v>
      </c>
      <c r="Q1238" s="31">
        <f>IF(M1238=1,oneday(G1237,G1238,K1238,L1238,Summary!$E$13/2,Data!N1237,Data!O1237,Summary!$E$15,Summary!$E$14,Summary!$E$16,3),0)</f>
        <v>0</v>
      </c>
    </row>
    <row r="1239" spans="1:17" x14ac:dyDescent="0.25">
      <c r="A1239" s="32">
        <f>VLOOKUP(B1239,'Expiration Dates'!$C$40:$J$272,8)</f>
        <v>32192</v>
      </c>
      <c r="B1239" s="1">
        <v>32181</v>
      </c>
      <c r="C1239">
        <f t="shared" si="58"/>
        <v>1239</v>
      </c>
      <c r="D1239" s="27">
        <v>17.479999542236328</v>
      </c>
      <c r="E1239" s="28">
        <v>17.680000305175781</v>
      </c>
      <c r="F1239" s="28">
        <v>17.409999847412109</v>
      </c>
      <c r="G1239" s="24">
        <v>17.659999847412109</v>
      </c>
      <c r="H1239" s="13">
        <v>17.450000762939453</v>
      </c>
      <c r="I1239" s="14">
        <v>17.590000152587891</v>
      </c>
      <c r="J1239" s="14">
        <v>17.319999694824219</v>
      </c>
      <c r="K1239" s="24">
        <v>17.559999465942383</v>
      </c>
      <c r="L1239">
        <f t="shared" si="57"/>
        <v>0</v>
      </c>
      <c r="M1239">
        <f>IF(AND(B1239&gt;Summary!$E$17,B1239&lt;Summary!$E$18),1,0)</f>
        <v>0</v>
      </c>
      <c r="N1239">
        <f>IF(M1239=1,oneday(G1238,G1239,K1239,L1239,Summary!$E$13/2,Data!N1238,Data!O1238,Summary!$E$15,Summary!$E$14,Summary!$E$16,1),0)</f>
        <v>0</v>
      </c>
      <c r="O1239" s="31">
        <f>IF(M1239=1,oneday(G1238,G1239,K1239,L1239,Summary!$E$13/2,Data!N1238,Data!O1238,Summary!$E$15,Summary!$E$14,Summary!$E$16,2),0)</f>
        <v>0</v>
      </c>
      <c r="P1239" s="31">
        <f t="shared" si="59"/>
        <v>0</v>
      </c>
      <c r="Q1239" s="31">
        <f>IF(M1239=1,oneday(G1238,G1239,K1239,L1239,Summary!$E$13/2,Data!N1238,Data!O1238,Summary!$E$15,Summary!$E$14,Summary!$E$16,3),0)</f>
        <v>0</v>
      </c>
    </row>
    <row r="1240" spans="1:17" x14ac:dyDescent="0.25">
      <c r="A1240" s="32">
        <f>VLOOKUP(B1240,'Expiration Dates'!$C$40:$J$272,8)</f>
        <v>32192</v>
      </c>
      <c r="B1240" s="1">
        <v>32182</v>
      </c>
      <c r="C1240">
        <f t="shared" si="58"/>
        <v>1240</v>
      </c>
      <c r="D1240" s="27">
        <v>17.600000381469727</v>
      </c>
      <c r="E1240" s="28">
        <v>17.600000381469727</v>
      </c>
      <c r="F1240" s="28">
        <v>17.370000839233398</v>
      </c>
      <c r="G1240" s="24">
        <v>17.420000076293945</v>
      </c>
      <c r="H1240" s="13">
        <v>17.459999084472656</v>
      </c>
      <c r="I1240" s="14">
        <v>17.489999771118164</v>
      </c>
      <c r="J1240" s="14">
        <v>17.329999923706055</v>
      </c>
      <c r="K1240" s="24">
        <v>17.360000610351563</v>
      </c>
      <c r="L1240">
        <f t="shared" si="57"/>
        <v>0</v>
      </c>
      <c r="M1240">
        <f>IF(AND(B1240&gt;Summary!$E$17,B1240&lt;Summary!$E$18),1,0)</f>
        <v>0</v>
      </c>
      <c r="N1240">
        <f>IF(M1240=1,oneday(G1239,G1240,K1240,L1240,Summary!$E$13/2,Data!N1239,Data!O1239,Summary!$E$15,Summary!$E$14,Summary!$E$16,1),0)</f>
        <v>0</v>
      </c>
      <c r="O1240" s="31">
        <f>IF(M1240=1,oneday(G1239,G1240,K1240,L1240,Summary!$E$13/2,Data!N1239,Data!O1239,Summary!$E$15,Summary!$E$14,Summary!$E$16,2),0)</f>
        <v>0</v>
      </c>
      <c r="P1240" s="31">
        <f t="shared" si="59"/>
        <v>0</v>
      </c>
      <c r="Q1240" s="31">
        <f>IF(M1240=1,oneday(G1239,G1240,K1240,L1240,Summary!$E$13/2,Data!N1239,Data!O1239,Summary!$E$15,Summary!$E$14,Summary!$E$16,3),0)</f>
        <v>0</v>
      </c>
    </row>
    <row r="1241" spans="1:17" x14ac:dyDescent="0.25">
      <c r="A1241" s="32">
        <f>VLOOKUP(B1241,'Expiration Dates'!$C$40:$J$272,8)</f>
        <v>32192</v>
      </c>
      <c r="B1241" s="1">
        <v>32183</v>
      </c>
      <c r="C1241">
        <f t="shared" si="58"/>
        <v>1241</v>
      </c>
      <c r="D1241" s="27">
        <v>17.219999313354492</v>
      </c>
      <c r="E1241" s="28">
        <v>17.290000915527344</v>
      </c>
      <c r="F1241" s="28">
        <v>17.110000610351563</v>
      </c>
      <c r="G1241" s="24">
        <v>17.129999160766602</v>
      </c>
      <c r="H1241" s="13">
        <v>17.110000610351563</v>
      </c>
      <c r="I1241" s="14">
        <v>17.260000228881836</v>
      </c>
      <c r="J1241" s="14">
        <v>17.059999465942383</v>
      </c>
      <c r="K1241" s="24">
        <v>17.090000152587891</v>
      </c>
      <c r="L1241">
        <f t="shared" si="57"/>
        <v>0</v>
      </c>
      <c r="M1241">
        <f>IF(AND(B1241&gt;Summary!$E$17,B1241&lt;Summary!$E$18),1,0)</f>
        <v>0</v>
      </c>
      <c r="N1241">
        <f>IF(M1241=1,oneday(G1240,G1241,K1241,L1241,Summary!$E$13/2,Data!N1240,Data!O1240,Summary!$E$15,Summary!$E$14,Summary!$E$16,1),0)</f>
        <v>0</v>
      </c>
      <c r="O1241" s="31">
        <f>IF(M1241=1,oneday(G1240,G1241,K1241,L1241,Summary!$E$13/2,Data!N1240,Data!O1240,Summary!$E$15,Summary!$E$14,Summary!$E$16,2),0)</f>
        <v>0</v>
      </c>
      <c r="P1241" s="31">
        <f t="shared" si="59"/>
        <v>0</v>
      </c>
      <c r="Q1241" s="31">
        <f>IF(M1241=1,oneday(G1240,G1241,K1241,L1241,Summary!$E$13/2,Data!N1240,Data!O1240,Summary!$E$15,Summary!$E$14,Summary!$E$16,3),0)</f>
        <v>0</v>
      </c>
    </row>
    <row r="1242" spans="1:17" x14ac:dyDescent="0.25">
      <c r="A1242" s="32">
        <f>VLOOKUP(B1242,'Expiration Dates'!$C$40:$J$272,8)</f>
        <v>32192</v>
      </c>
      <c r="B1242" s="1">
        <v>32184</v>
      </c>
      <c r="C1242">
        <f t="shared" si="58"/>
        <v>1242</v>
      </c>
      <c r="D1242" s="27">
        <v>17.180000305175781</v>
      </c>
      <c r="E1242" s="28">
        <v>17.219999313354492</v>
      </c>
      <c r="F1242" s="28">
        <v>17.040000915527344</v>
      </c>
      <c r="G1242" s="24">
        <v>17.110000610351563</v>
      </c>
      <c r="H1242" s="13">
        <v>17.180000305175781</v>
      </c>
      <c r="I1242" s="14">
        <v>17.200000762939453</v>
      </c>
      <c r="J1242" s="14">
        <v>17.020000457763672</v>
      </c>
      <c r="K1242" s="24">
        <v>17.110000610351563</v>
      </c>
      <c r="L1242">
        <f t="shared" si="57"/>
        <v>0</v>
      </c>
      <c r="M1242">
        <f>IF(AND(B1242&gt;Summary!$E$17,B1242&lt;Summary!$E$18),1,0)</f>
        <v>0</v>
      </c>
      <c r="N1242">
        <f>IF(M1242=1,oneday(G1241,G1242,K1242,L1242,Summary!$E$13/2,Data!N1241,Data!O1241,Summary!$E$15,Summary!$E$14,Summary!$E$16,1),0)</f>
        <v>0</v>
      </c>
      <c r="O1242" s="31">
        <f>IF(M1242=1,oneday(G1241,G1242,K1242,L1242,Summary!$E$13/2,Data!N1241,Data!O1241,Summary!$E$15,Summary!$E$14,Summary!$E$16,2),0)</f>
        <v>0</v>
      </c>
      <c r="P1242" s="31">
        <f t="shared" si="59"/>
        <v>0</v>
      </c>
      <c r="Q1242" s="31">
        <f>IF(M1242=1,oneday(G1241,G1242,K1242,L1242,Summary!$E$13/2,Data!N1241,Data!O1241,Summary!$E$15,Summary!$E$14,Summary!$E$16,3),0)</f>
        <v>0</v>
      </c>
    </row>
    <row r="1243" spans="1:17" x14ac:dyDescent="0.25">
      <c r="A1243" s="32">
        <f>VLOOKUP(B1243,'Expiration Dates'!$C$40:$J$272,8)</f>
        <v>32192</v>
      </c>
      <c r="B1243" s="1">
        <v>32185</v>
      </c>
      <c r="C1243">
        <f t="shared" si="58"/>
        <v>1243</v>
      </c>
      <c r="D1243" s="27">
        <v>17.020000457763672</v>
      </c>
      <c r="E1243" s="28">
        <v>17.040000915527344</v>
      </c>
      <c r="F1243" s="28">
        <v>16.659999847412109</v>
      </c>
      <c r="G1243" s="24">
        <v>16.75</v>
      </c>
      <c r="H1243" s="13">
        <v>17</v>
      </c>
      <c r="I1243" s="14">
        <v>17</v>
      </c>
      <c r="J1243" s="14">
        <v>16.639999389648438</v>
      </c>
      <c r="K1243" s="24">
        <v>16.729999542236328</v>
      </c>
      <c r="L1243">
        <f t="shared" si="57"/>
        <v>0</v>
      </c>
      <c r="M1243">
        <f>IF(AND(B1243&gt;Summary!$E$17,B1243&lt;Summary!$E$18),1,0)</f>
        <v>0</v>
      </c>
      <c r="N1243">
        <f>IF(M1243=1,oneday(G1242,G1243,K1243,L1243,Summary!$E$13/2,Data!N1242,Data!O1242,Summary!$E$15,Summary!$E$14,Summary!$E$16,1),0)</f>
        <v>0</v>
      </c>
      <c r="O1243" s="31">
        <f>IF(M1243=1,oneday(G1242,G1243,K1243,L1243,Summary!$E$13/2,Data!N1242,Data!O1242,Summary!$E$15,Summary!$E$14,Summary!$E$16,2),0)</f>
        <v>0</v>
      </c>
      <c r="P1243" s="31">
        <f t="shared" si="59"/>
        <v>0</v>
      </c>
      <c r="Q1243" s="31">
        <f>IF(M1243=1,oneday(G1242,G1243,K1243,L1243,Summary!$E$13/2,Data!N1242,Data!O1242,Summary!$E$15,Summary!$E$14,Summary!$E$16,3),0)</f>
        <v>0</v>
      </c>
    </row>
    <row r="1244" spans="1:17" x14ac:dyDescent="0.25">
      <c r="A1244" s="32">
        <f>VLOOKUP(B1244,'Expiration Dates'!$C$40:$J$272,8)</f>
        <v>32192</v>
      </c>
      <c r="B1244" s="1">
        <v>32189</v>
      </c>
      <c r="C1244">
        <f t="shared" si="58"/>
        <v>1244</v>
      </c>
      <c r="D1244" s="27">
        <v>16.709999084472656</v>
      </c>
      <c r="E1244" s="28">
        <v>16.770000457763672</v>
      </c>
      <c r="F1244" s="28">
        <v>16.639999389648438</v>
      </c>
      <c r="G1244" s="24">
        <v>16.670000076293945</v>
      </c>
      <c r="H1244" s="13">
        <v>16.690000534057617</v>
      </c>
      <c r="I1244" s="14">
        <v>16.760000228881836</v>
      </c>
      <c r="J1244" s="14">
        <v>16.620000839233398</v>
      </c>
      <c r="K1244" s="24">
        <v>16.659999847412109</v>
      </c>
      <c r="L1244">
        <f t="shared" si="57"/>
        <v>0</v>
      </c>
      <c r="M1244">
        <f>IF(AND(B1244&gt;Summary!$E$17,B1244&lt;Summary!$E$18),1,0)</f>
        <v>0</v>
      </c>
      <c r="N1244">
        <f>IF(M1244=1,oneday(G1243,G1244,K1244,L1244,Summary!$E$13/2,Data!N1243,Data!O1243,Summary!$E$15,Summary!$E$14,Summary!$E$16,1),0)</f>
        <v>0</v>
      </c>
      <c r="O1244" s="31">
        <f>IF(M1244=1,oneday(G1243,G1244,K1244,L1244,Summary!$E$13/2,Data!N1243,Data!O1243,Summary!$E$15,Summary!$E$14,Summary!$E$16,2),0)</f>
        <v>0</v>
      </c>
      <c r="P1244" s="31">
        <f t="shared" si="59"/>
        <v>0</v>
      </c>
      <c r="Q1244" s="31">
        <f>IF(M1244=1,oneday(G1243,G1244,K1244,L1244,Summary!$E$13/2,Data!N1243,Data!O1243,Summary!$E$15,Summary!$E$14,Summary!$E$16,3),0)</f>
        <v>0</v>
      </c>
    </row>
    <row r="1245" spans="1:17" x14ac:dyDescent="0.25">
      <c r="A1245" s="32">
        <f>VLOOKUP(B1245,'Expiration Dates'!$C$40:$J$272,8)</f>
        <v>32192</v>
      </c>
      <c r="B1245" s="1">
        <v>32190</v>
      </c>
      <c r="C1245">
        <f t="shared" si="58"/>
        <v>1245</v>
      </c>
      <c r="D1245" s="27">
        <v>16.870000839233398</v>
      </c>
      <c r="E1245" s="28">
        <v>16.920000076293945</v>
      </c>
      <c r="F1245" s="28">
        <v>16.579999923706055</v>
      </c>
      <c r="G1245" s="24">
        <v>16.610000610351563</v>
      </c>
      <c r="H1245" s="13">
        <v>16.829999923706055</v>
      </c>
      <c r="I1245" s="14">
        <v>16.930000305175781</v>
      </c>
      <c r="J1245" s="14">
        <v>16.549999237060547</v>
      </c>
      <c r="K1245" s="24">
        <v>16.590000152587891</v>
      </c>
      <c r="L1245">
        <f t="shared" si="57"/>
        <v>0</v>
      </c>
      <c r="M1245">
        <f>IF(AND(B1245&gt;Summary!$E$17,B1245&lt;Summary!$E$18),1,0)</f>
        <v>0</v>
      </c>
      <c r="N1245">
        <f>IF(M1245=1,oneday(G1244,G1245,K1245,L1245,Summary!$E$13/2,Data!N1244,Data!O1244,Summary!$E$15,Summary!$E$14,Summary!$E$16,1),0)</f>
        <v>0</v>
      </c>
      <c r="O1245" s="31">
        <f>IF(M1245=1,oneday(G1244,G1245,K1245,L1245,Summary!$E$13/2,Data!N1244,Data!O1244,Summary!$E$15,Summary!$E$14,Summary!$E$16,2),0)</f>
        <v>0</v>
      </c>
      <c r="P1245" s="31">
        <f t="shared" si="59"/>
        <v>0</v>
      </c>
      <c r="Q1245" s="31">
        <f>IF(M1245=1,oneday(G1244,G1245,K1245,L1245,Summary!$E$13/2,Data!N1244,Data!O1244,Summary!$E$15,Summary!$E$14,Summary!$E$16,3),0)</f>
        <v>0</v>
      </c>
    </row>
    <row r="1246" spans="1:17" x14ac:dyDescent="0.25">
      <c r="A1246" s="32">
        <f>VLOOKUP(B1246,'Expiration Dates'!$C$40:$J$272,8)</f>
        <v>32192</v>
      </c>
      <c r="B1246" s="1">
        <v>32191</v>
      </c>
      <c r="C1246">
        <f t="shared" si="58"/>
        <v>1246</v>
      </c>
      <c r="D1246" s="27">
        <v>16.559999465942383</v>
      </c>
      <c r="E1246" s="28">
        <v>16.569999694824219</v>
      </c>
      <c r="F1246" s="28">
        <v>16.370000839233398</v>
      </c>
      <c r="G1246" s="24">
        <v>16.450000762939453</v>
      </c>
      <c r="H1246" s="13">
        <v>16.5</v>
      </c>
      <c r="I1246" s="14">
        <v>16.540000915527344</v>
      </c>
      <c r="J1246" s="14">
        <v>16.340000152587891</v>
      </c>
      <c r="K1246" s="24">
        <v>16.399999618530273</v>
      </c>
      <c r="L1246">
        <f t="shared" si="57"/>
        <v>0</v>
      </c>
      <c r="M1246">
        <f>IF(AND(B1246&gt;Summary!$E$17,B1246&lt;Summary!$E$18),1,0)</f>
        <v>0</v>
      </c>
      <c r="N1246">
        <f>IF(M1246=1,oneday(G1245,G1246,K1246,L1246,Summary!$E$13/2,Data!N1245,Data!O1245,Summary!$E$15,Summary!$E$14,Summary!$E$16,1),0)</f>
        <v>0</v>
      </c>
      <c r="O1246" s="31">
        <f>IF(M1246=1,oneday(G1245,G1246,K1246,L1246,Summary!$E$13/2,Data!N1245,Data!O1245,Summary!$E$15,Summary!$E$14,Summary!$E$16,2),0)</f>
        <v>0</v>
      </c>
      <c r="P1246" s="31">
        <f t="shared" si="59"/>
        <v>0</v>
      </c>
      <c r="Q1246" s="31">
        <f>IF(M1246=1,oneday(G1245,G1246,K1246,L1246,Summary!$E$13/2,Data!N1245,Data!O1245,Summary!$E$15,Summary!$E$14,Summary!$E$16,3),0)</f>
        <v>0</v>
      </c>
    </row>
    <row r="1247" spans="1:17" x14ac:dyDescent="0.25">
      <c r="A1247" s="32">
        <f>VLOOKUP(B1247,'Expiration Dates'!$C$40:$J$272,8)</f>
        <v>32192</v>
      </c>
      <c r="B1247" s="1">
        <v>32192</v>
      </c>
      <c r="C1247">
        <f t="shared" si="58"/>
        <v>1247</v>
      </c>
      <c r="D1247" s="27">
        <v>16.520000457763672</v>
      </c>
      <c r="E1247" s="28">
        <v>16.719999313354492</v>
      </c>
      <c r="F1247" s="28">
        <v>16.399999618530273</v>
      </c>
      <c r="G1247" s="24">
        <v>16.700000762939453</v>
      </c>
      <c r="H1247" s="13">
        <v>16.469999313354492</v>
      </c>
      <c r="I1247" s="14">
        <v>16.680000305175781</v>
      </c>
      <c r="J1247" s="14">
        <v>16.329999923706055</v>
      </c>
      <c r="K1247" s="24">
        <v>16.659999847412109</v>
      </c>
      <c r="L1247">
        <f t="shared" si="57"/>
        <v>1</v>
      </c>
      <c r="M1247">
        <f>IF(AND(B1247&gt;Summary!$E$17,B1247&lt;Summary!$E$18),1,0)</f>
        <v>0</v>
      </c>
      <c r="N1247">
        <f>IF(M1247=1,oneday(G1246,G1247,K1247,L1247,Summary!$E$13/2,Data!N1246,Data!O1246,Summary!$E$15,Summary!$E$14,Summary!$E$16,1),0)</f>
        <v>0</v>
      </c>
      <c r="O1247" s="31">
        <f>IF(M1247=1,oneday(G1246,G1247,K1247,L1247,Summary!$E$13/2,Data!N1246,Data!O1246,Summary!$E$15,Summary!$E$14,Summary!$E$16,2),0)</f>
        <v>0</v>
      </c>
      <c r="P1247" s="31">
        <f t="shared" si="59"/>
        <v>0</v>
      </c>
      <c r="Q1247" s="31">
        <f>IF(M1247=1,oneday(G1246,G1247,K1247,L1247,Summary!$E$13/2,Data!N1246,Data!O1246,Summary!$E$15,Summary!$E$14,Summary!$E$16,3),0)</f>
        <v>0</v>
      </c>
    </row>
    <row r="1248" spans="1:17" x14ac:dyDescent="0.25">
      <c r="A1248" s="32">
        <f>VLOOKUP(B1248,'Expiration Dates'!$C$40:$J$272,8)</f>
        <v>32192</v>
      </c>
      <c r="B1248" s="1">
        <v>32195</v>
      </c>
      <c r="C1248">
        <f t="shared" si="58"/>
        <v>1248</v>
      </c>
      <c r="D1248" s="27">
        <v>16.569999694824219</v>
      </c>
      <c r="E1248" s="28">
        <v>16.760000228881836</v>
      </c>
      <c r="F1248" s="28">
        <v>16.479999542236328</v>
      </c>
      <c r="G1248" s="24">
        <v>16.620000839233398</v>
      </c>
      <c r="H1248" s="13">
        <v>16.5</v>
      </c>
      <c r="I1248" s="14">
        <v>16.549999237060547</v>
      </c>
      <c r="J1248" s="14">
        <v>16.370000839233398</v>
      </c>
      <c r="K1248" s="24">
        <v>16.479999542236328</v>
      </c>
      <c r="L1248">
        <f t="shared" si="57"/>
        <v>0</v>
      </c>
      <c r="M1248">
        <f>IF(AND(B1248&gt;Summary!$E$17,B1248&lt;Summary!$E$18),1,0)</f>
        <v>0</v>
      </c>
      <c r="N1248">
        <f>IF(M1248=1,oneday(G1247,G1248,K1248,L1248,Summary!$E$13/2,Data!N1247,Data!O1247,Summary!$E$15,Summary!$E$14,Summary!$E$16,1),0)</f>
        <v>0</v>
      </c>
      <c r="O1248" s="31">
        <f>IF(M1248=1,oneday(G1247,G1248,K1248,L1248,Summary!$E$13/2,Data!N1247,Data!O1247,Summary!$E$15,Summary!$E$14,Summary!$E$16,2),0)</f>
        <v>0</v>
      </c>
      <c r="P1248" s="31">
        <f t="shared" si="59"/>
        <v>0</v>
      </c>
      <c r="Q1248" s="31">
        <f>IF(M1248=1,oneday(G1247,G1248,K1248,L1248,Summary!$E$13/2,Data!N1247,Data!O1247,Summary!$E$15,Summary!$E$14,Summary!$E$16,3),0)</f>
        <v>0</v>
      </c>
    </row>
    <row r="1249" spans="1:17" x14ac:dyDescent="0.25">
      <c r="A1249" s="32">
        <f>VLOOKUP(B1249,'Expiration Dates'!$C$40:$J$272,8)</f>
        <v>32192</v>
      </c>
      <c r="B1249" s="1">
        <v>32196</v>
      </c>
      <c r="C1249">
        <f t="shared" si="58"/>
        <v>1249</v>
      </c>
      <c r="D1249" s="27">
        <v>16.479999542236328</v>
      </c>
      <c r="E1249" s="28">
        <v>16.690000534057617</v>
      </c>
      <c r="F1249" s="28">
        <v>16.469999313354492</v>
      </c>
      <c r="G1249" s="24">
        <v>16.600000381469727</v>
      </c>
      <c r="H1249" s="13">
        <v>16.360000610351563</v>
      </c>
      <c r="I1249" s="14">
        <v>16.579999923706055</v>
      </c>
      <c r="J1249" s="14">
        <v>16.360000610351563</v>
      </c>
      <c r="K1249" s="24">
        <v>16.489999771118164</v>
      </c>
      <c r="L1249">
        <f t="shared" si="57"/>
        <v>0</v>
      </c>
      <c r="M1249">
        <f>IF(AND(B1249&gt;Summary!$E$17,B1249&lt;Summary!$E$18),1,0)</f>
        <v>0</v>
      </c>
      <c r="N1249">
        <f>IF(M1249=1,oneday(G1248,G1249,K1249,L1249,Summary!$E$13/2,Data!N1248,Data!O1248,Summary!$E$15,Summary!$E$14,Summary!$E$16,1),0)</f>
        <v>0</v>
      </c>
      <c r="O1249" s="31">
        <f>IF(M1249=1,oneday(G1248,G1249,K1249,L1249,Summary!$E$13/2,Data!N1248,Data!O1248,Summary!$E$15,Summary!$E$14,Summary!$E$16,2),0)</f>
        <v>0</v>
      </c>
      <c r="P1249" s="31">
        <f t="shared" si="59"/>
        <v>0</v>
      </c>
      <c r="Q1249" s="31">
        <f>IF(M1249=1,oneday(G1248,G1249,K1249,L1249,Summary!$E$13/2,Data!N1248,Data!O1248,Summary!$E$15,Summary!$E$14,Summary!$E$16,3),0)</f>
        <v>0</v>
      </c>
    </row>
    <row r="1250" spans="1:17" x14ac:dyDescent="0.25">
      <c r="A1250" s="32">
        <f>VLOOKUP(B1250,'Expiration Dates'!$C$40:$J$272,8)</f>
        <v>32192</v>
      </c>
      <c r="B1250" s="1">
        <v>32197</v>
      </c>
      <c r="C1250">
        <f t="shared" si="58"/>
        <v>1250</v>
      </c>
      <c r="D1250" s="27">
        <v>16.700000762939453</v>
      </c>
      <c r="E1250" s="28">
        <v>16.709999084472656</v>
      </c>
      <c r="F1250" s="28">
        <v>16.379999160766602</v>
      </c>
      <c r="G1250" s="24">
        <v>16.459999084472656</v>
      </c>
      <c r="H1250" s="13">
        <v>16.579999923706055</v>
      </c>
      <c r="I1250" s="14">
        <v>16.620000839233398</v>
      </c>
      <c r="J1250" s="14">
        <v>16.280000686645508</v>
      </c>
      <c r="K1250" s="24">
        <v>16.360000610351563</v>
      </c>
      <c r="L1250">
        <f t="shared" si="57"/>
        <v>0</v>
      </c>
      <c r="M1250">
        <f>IF(AND(B1250&gt;Summary!$E$17,B1250&lt;Summary!$E$18),1,0)</f>
        <v>0</v>
      </c>
      <c r="N1250">
        <f>IF(M1250=1,oneday(G1249,G1250,K1250,L1250,Summary!$E$13/2,Data!N1249,Data!O1249,Summary!$E$15,Summary!$E$14,Summary!$E$16,1),0)</f>
        <v>0</v>
      </c>
      <c r="O1250" s="31">
        <f>IF(M1250=1,oneday(G1249,G1250,K1250,L1250,Summary!$E$13/2,Data!N1249,Data!O1249,Summary!$E$15,Summary!$E$14,Summary!$E$16,2),0)</f>
        <v>0</v>
      </c>
      <c r="P1250" s="31">
        <f t="shared" si="59"/>
        <v>0</v>
      </c>
      <c r="Q1250" s="31">
        <f>IF(M1250=1,oneday(G1249,G1250,K1250,L1250,Summary!$E$13/2,Data!N1249,Data!O1249,Summary!$E$15,Summary!$E$14,Summary!$E$16,3),0)</f>
        <v>0</v>
      </c>
    </row>
    <row r="1251" spans="1:17" x14ac:dyDescent="0.25">
      <c r="A1251" s="32">
        <f>VLOOKUP(B1251,'Expiration Dates'!$C$40:$J$272,8)</f>
        <v>32192</v>
      </c>
      <c r="B1251" s="1">
        <v>32198</v>
      </c>
      <c r="C1251">
        <f t="shared" si="58"/>
        <v>1251</v>
      </c>
      <c r="D1251" s="27">
        <v>16.200000762939453</v>
      </c>
      <c r="E1251" s="28">
        <v>16.200000762939453</v>
      </c>
      <c r="F1251" s="28">
        <v>15.899999618530273</v>
      </c>
      <c r="G1251" s="24">
        <v>15.920000076293945</v>
      </c>
      <c r="H1251" s="13">
        <v>16.090000152587891</v>
      </c>
      <c r="I1251" s="14">
        <v>16.090000152587891</v>
      </c>
      <c r="J1251" s="14">
        <v>15.800000190734863</v>
      </c>
      <c r="K1251" s="24">
        <v>15.810000419616699</v>
      </c>
      <c r="L1251">
        <f t="shared" si="57"/>
        <v>0</v>
      </c>
      <c r="M1251">
        <f>IF(AND(B1251&gt;Summary!$E$17,B1251&lt;Summary!$E$18),1,0)</f>
        <v>0</v>
      </c>
      <c r="N1251">
        <f>IF(M1251=1,oneday(G1250,G1251,K1251,L1251,Summary!$E$13/2,Data!N1250,Data!O1250,Summary!$E$15,Summary!$E$14,Summary!$E$16,1),0)</f>
        <v>0</v>
      </c>
      <c r="O1251" s="31">
        <f>IF(M1251=1,oneday(G1250,G1251,K1251,L1251,Summary!$E$13/2,Data!N1250,Data!O1250,Summary!$E$15,Summary!$E$14,Summary!$E$16,2),0)</f>
        <v>0</v>
      </c>
      <c r="P1251" s="31">
        <f t="shared" si="59"/>
        <v>0</v>
      </c>
      <c r="Q1251" s="31">
        <f>IF(M1251=1,oneday(G1250,G1251,K1251,L1251,Summary!$E$13/2,Data!N1250,Data!O1250,Summary!$E$15,Summary!$E$14,Summary!$E$16,3),0)</f>
        <v>0</v>
      </c>
    </row>
    <row r="1252" spans="1:17" x14ac:dyDescent="0.25">
      <c r="A1252" s="32">
        <f>VLOOKUP(B1252,'Expiration Dates'!$C$40:$J$272,8)</f>
        <v>32192</v>
      </c>
      <c r="B1252" s="1">
        <v>32199</v>
      </c>
      <c r="C1252">
        <f t="shared" si="58"/>
        <v>1252</v>
      </c>
      <c r="D1252" s="27">
        <v>15.75</v>
      </c>
      <c r="E1252" s="28">
        <v>16.010000228881836</v>
      </c>
      <c r="F1252" s="28">
        <v>15.699999809265137</v>
      </c>
      <c r="G1252" s="24">
        <v>15.779999732971191</v>
      </c>
      <c r="H1252" s="13">
        <v>15.699999809265137</v>
      </c>
      <c r="I1252" s="14">
        <v>15.899999618530273</v>
      </c>
      <c r="J1252" s="14">
        <v>15.659999847412109</v>
      </c>
      <c r="K1252" s="24">
        <v>15.710000038146973</v>
      </c>
      <c r="L1252">
        <f t="shared" ref="L1252:L1315" si="60">IF(A1252=B1252,1,0)</f>
        <v>0</v>
      </c>
      <c r="M1252">
        <f>IF(AND(B1252&gt;Summary!$E$17,B1252&lt;Summary!$E$18),1,0)</f>
        <v>0</v>
      </c>
      <c r="N1252">
        <f>IF(M1252=1,oneday(G1251,G1252,K1252,L1252,Summary!$E$13/2,Data!N1251,Data!O1251,Summary!$E$15,Summary!$E$14,Summary!$E$16,1),0)</f>
        <v>0</v>
      </c>
      <c r="O1252" s="31">
        <f>IF(M1252=1,oneday(G1251,G1252,K1252,L1252,Summary!$E$13/2,Data!N1251,Data!O1251,Summary!$E$15,Summary!$E$14,Summary!$E$16,2),0)</f>
        <v>0</v>
      </c>
      <c r="P1252" s="31">
        <f t="shared" si="59"/>
        <v>0</v>
      </c>
      <c r="Q1252" s="31">
        <f>IF(M1252=1,oneday(G1251,G1252,K1252,L1252,Summary!$E$13/2,Data!N1251,Data!O1251,Summary!$E$15,Summary!$E$14,Summary!$E$16,3),0)</f>
        <v>0</v>
      </c>
    </row>
    <row r="1253" spans="1:17" x14ac:dyDescent="0.25">
      <c r="A1253" s="32">
        <f>VLOOKUP(B1253,'Expiration Dates'!$C$40:$J$272,8)</f>
        <v>32192</v>
      </c>
      <c r="B1253" s="1">
        <v>32202</v>
      </c>
      <c r="C1253">
        <f t="shared" si="58"/>
        <v>1253</v>
      </c>
      <c r="D1253" s="27">
        <v>15.960000038146973</v>
      </c>
      <c r="E1253" s="28">
        <v>16.200000762939453</v>
      </c>
      <c r="F1253" s="28">
        <v>15.890000343322754</v>
      </c>
      <c r="G1253" s="24">
        <v>16.010000228881836</v>
      </c>
      <c r="H1253" s="13">
        <v>15.880000114440918</v>
      </c>
      <c r="I1253" s="14">
        <v>16.110000610351563</v>
      </c>
      <c r="J1253" s="14">
        <v>15.810000419616699</v>
      </c>
      <c r="K1253" s="24">
        <v>15.930000305175781</v>
      </c>
      <c r="L1253">
        <f t="shared" si="60"/>
        <v>0</v>
      </c>
      <c r="M1253">
        <f>IF(AND(B1253&gt;Summary!$E$17,B1253&lt;Summary!$E$18),1,0)</f>
        <v>0</v>
      </c>
      <c r="N1253">
        <f>IF(M1253=1,oneday(G1252,G1253,K1253,L1253,Summary!$E$13/2,Data!N1252,Data!O1252,Summary!$E$15,Summary!$E$14,Summary!$E$16,1),0)</f>
        <v>0</v>
      </c>
      <c r="O1253" s="31">
        <f>IF(M1253=1,oneday(G1252,G1253,K1253,L1253,Summary!$E$13/2,Data!N1252,Data!O1252,Summary!$E$15,Summary!$E$14,Summary!$E$16,2),0)</f>
        <v>0</v>
      </c>
      <c r="P1253" s="31">
        <f t="shared" si="59"/>
        <v>0</v>
      </c>
      <c r="Q1253" s="31">
        <f>IF(M1253=1,oneday(G1252,G1253,K1253,L1253,Summary!$E$13/2,Data!N1252,Data!O1252,Summary!$E$15,Summary!$E$14,Summary!$E$16,3),0)</f>
        <v>0</v>
      </c>
    </row>
    <row r="1254" spans="1:17" x14ac:dyDescent="0.25">
      <c r="A1254" s="32">
        <f>VLOOKUP(B1254,'Expiration Dates'!$C$40:$J$272,8)</f>
        <v>32223</v>
      </c>
      <c r="B1254" s="1">
        <v>32203</v>
      </c>
      <c r="C1254">
        <f t="shared" si="58"/>
        <v>1254</v>
      </c>
      <c r="D1254" s="27">
        <v>15.760000228881836</v>
      </c>
      <c r="E1254" s="28">
        <v>15.850000381469727</v>
      </c>
      <c r="F1254" s="28">
        <v>15.550000190734863</v>
      </c>
      <c r="G1254" s="24">
        <v>15.720000267028809</v>
      </c>
      <c r="H1254" s="13">
        <v>15.75</v>
      </c>
      <c r="I1254" s="14">
        <v>15.789999961853027</v>
      </c>
      <c r="J1254" s="14">
        <v>15.479999542236328</v>
      </c>
      <c r="K1254" s="24">
        <v>15.670000076293945</v>
      </c>
      <c r="L1254">
        <f t="shared" si="60"/>
        <v>0</v>
      </c>
      <c r="M1254">
        <f>IF(AND(B1254&gt;Summary!$E$17,B1254&lt;Summary!$E$18),1,0)</f>
        <v>0</v>
      </c>
      <c r="N1254">
        <f>IF(M1254=1,oneday(G1253,G1254,K1254,L1254,Summary!$E$13/2,Data!N1253,Data!O1253,Summary!$E$15,Summary!$E$14,Summary!$E$16,1),0)</f>
        <v>0</v>
      </c>
      <c r="O1254" s="31">
        <f>IF(M1254=1,oneday(G1253,G1254,K1254,L1254,Summary!$E$13/2,Data!N1253,Data!O1253,Summary!$E$15,Summary!$E$14,Summary!$E$16,2),0)</f>
        <v>0</v>
      </c>
      <c r="P1254" s="31">
        <f t="shared" si="59"/>
        <v>0</v>
      </c>
      <c r="Q1254" s="31">
        <f>IF(M1254=1,oneday(G1253,G1254,K1254,L1254,Summary!$E$13/2,Data!N1253,Data!O1253,Summary!$E$15,Summary!$E$14,Summary!$E$16,3),0)</f>
        <v>0</v>
      </c>
    </row>
    <row r="1255" spans="1:17" x14ac:dyDescent="0.25">
      <c r="A1255" s="32">
        <f>VLOOKUP(B1255,'Expiration Dates'!$C$40:$J$272,8)</f>
        <v>32223</v>
      </c>
      <c r="B1255" s="1">
        <v>32204</v>
      </c>
      <c r="C1255">
        <f t="shared" si="58"/>
        <v>1255</v>
      </c>
      <c r="D1255" s="27">
        <v>15.470000267028809</v>
      </c>
      <c r="E1255" s="28">
        <v>15.720000267028809</v>
      </c>
      <c r="F1255" s="28">
        <v>15.420000076293945</v>
      </c>
      <c r="G1255" s="24">
        <v>15.670000076293945</v>
      </c>
      <c r="H1255" s="13">
        <v>15.399999618530273</v>
      </c>
      <c r="I1255" s="14">
        <v>15.649999618530273</v>
      </c>
      <c r="J1255" s="14">
        <v>15.369999885559082</v>
      </c>
      <c r="K1255" s="24">
        <v>15.569999694824219</v>
      </c>
      <c r="L1255">
        <f t="shared" si="60"/>
        <v>0</v>
      </c>
      <c r="M1255">
        <f>IF(AND(B1255&gt;Summary!$E$17,B1255&lt;Summary!$E$18),1,0)</f>
        <v>0</v>
      </c>
      <c r="N1255">
        <f>IF(M1255=1,oneday(G1254,G1255,K1255,L1255,Summary!$E$13/2,Data!N1254,Data!O1254,Summary!$E$15,Summary!$E$14,Summary!$E$16,1),0)</f>
        <v>0</v>
      </c>
      <c r="O1255" s="31">
        <f>IF(M1255=1,oneday(G1254,G1255,K1255,L1255,Summary!$E$13/2,Data!N1254,Data!O1254,Summary!$E$15,Summary!$E$14,Summary!$E$16,2),0)</f>
        <v>0</v>
      </c>
      <c r="P1255" s="31">
        <f t="shared" si="59"/>
        <v>0</v>
      </c>
      <c r="Q1255" s="31">
        <f>IF(M1255=1,oneday(G1254,G1255,K1255,L1255,Summary!$E$13/2,Data!N1254,Data!O1254,Summary!$E$15,Summary!$E$14,Summary!$E$16,3),0)</f>
        <v>0</v>
      </c>
    </row>
    <row r="1256" spans="1:17" x14ac:dyDescent="0.25">
      <c r="A1256" s="32">
        <f>VLOOKUP(B1256,'Expiration Dates'!$C$40:$J$272,8)</f>
        <v>32223</v>
      </c>
      <c r="B1256" s="1">
        <v>32205</v>
      </c>
      <c r="C1256">
        <f t="shared" si="58"/>
        <v>1256</v>
      </c>
      <c r="D1256" s="27">
        <v>15.850000381469727</v>
      </c>
      <c r="E1256" s="28">
        <v>15.859999656677246</v>
      </c>
      <c r="F1256" s="28">
        <v>15.479999542236328</v>
      </c>
      <c r="G1256" s="24">
        <v>15.5</v>
      </c>
      <c r="H1256" s="13">
        <v>15.729999542236328</v>
      </c>
      <c r="I1256" s="14">
        <v>15.770000457763672</v>
      </c>
      <c r="J1256" s="14">
        <v>15.409999847412109</v>
      </c>
      <c r="K1256" s="24">
        <v>15.420000076293945</v>
      </c>
      <c r="L1256">
        <f t="shared" si="60"/>
        <v>0</v>
      </c>
      <c r="M1256">
        <f>IF(AND(B1256&gt;Summary!$E$17,B1256&lt;Summary!$E$18),1,0)</f>
        <v>0</v>
      </c>
      <c r="N1256">
        <f>IF(M1256=1,oneday(G1255,G1256,K1256,L1256,Summary!$E$13/2,Data!N1255,Data!O1255,Summary!$E$15,Summary!$E$14,Summary!$E$16,1),0)</f>
        <v>0</v>
      </c>
      <c r="O1256" s="31">
        <f>IF(M1256=1,oneday(G1255,G1256,K1256,L1256,Summary!$E$13/2,Data!N1255,Data!O1255,Summary!$E$15,Summary!$E$14,Summary!$E$16,2),0)</f>
        <v>0</v>
      </c>
      <c r="P1256" s="31">
        <f t="shared" si="59"/>
        <v>0</v>
      </c>
      <c r="Q1256" s="31">
        <f>IF(M1256=1,oneday(G1255,G1256,K1256,L1256,Summary!$E$13/2,Data!N1255,Data!O1255,Summary!$E$15,Summary!$E$14,Summary!$E$16,3),0)</f>
        <v>0</v>
      </c>
    </row>
    <row r="1257" spans="1:17" x14ac:dyDescent="0.25">
      <c r="A1257" s="32">
        <f>VLOOKUP(B1257,'Expiration Dates'!$C$40:$J$272,8)</f>
        <v>32223</v>
      </c>
      <c r="B1257" s="1">
        <v>32206</v>
      </c>
      <c r="C1257">
        <f t="shared" si="58"/>
        <v>1257</v>
      </c>
      <c r="D1257" s="27">
        <v>15.5</v>
      </c>
      <c r="E1257" s="28">
        <v>15.739999771118164</v>
      </c>
      <c r="F1257" s="28">
        <v>15.390000343322754</v>
      </c>
      <c r="G1257" s="24">
        <v>15.590000152587891</v>
      </c>
      <c r="H1257" s="13">
        <v>15.399999618530273</v>
      </c>
      <c r="I1257" s="14">
        <v>15.670000076293945</v>
      </c>
      <c r="J1257" s="14">
        <v>15.300000190734863</v>
      </c>
      <c r="K1257" s="24">
        <v>15.529999732971191</v>
      </c>
      <c r="L1257">
        <f t="shared" si="60"/>
        <v>0</v>
      </c>
      <c r="M1257">
        <f>IF(AND(B1257&gt;Summary!$E$17,B1257&lt;Summary!$E$18),1,0)</f>
        <v>0</v>
      </c>
      <c r="N1257">
        <f>IF(M1257=1,oneday(G1256,G1257,K1257,L1257,Summary!$E$13/2,Data!N1256,Data!O1256,Summary!$E$15,Summary!$E$14,Summary!$E$16,1),0)</f>
        <v>0</v>
      </c>
      <c r="O1257" s="31">
        <f>IF(M1257=1,oneday(G1256,G1257,K1257,L1257,Summary!$E$13/2,Data!N1256,Data!O1256,Summary!$E$15,Summary!$E$14,Summary!$E$16,2),0)</f>
        <v>0</v>
      </c>
      <c r="P1257" s="31">
        <f t="shared" si="59"/>
        <v>0</v>
      </c>
      <c r="Q1257" s="31">
        <f>IF(M1257=1,oneday(G1256,G1257,K1257,L1257,Summary!$E$13/2,Data!N1256,Data!O1256,Summary!$E$15,Summary!$E$14,Summary!$E$16,3),0)</f>
        <v>0</v>
      </c>
    </row>
    <row r="1258" spans="1:17" x14ac:dyDescent="0.25">
      <c r="A1258" s="32">
        <f>VLOOKUP(B1258,'Expiration Dates'!$C$40:$J$272,8)</f>
        <v>32223</v>
      </c>
      <c r="B1258" s="1">
        <v>32209</v>
      </c>
      <c r="C1258">
        <f t="shared" si="58"/>
        <v>1258</v>
      </c>
      <c r="D1258" s="27">
        <v>15.380000114440918</v>
      </c>
      <c r="E1258" s="28">
        <v>15.520000457763672</v>
      </c>
      <c r="F1258" s="28">
        <v>15.270000457763672</v>
      </c>
      <c r="G1258" s="24">
        <v>15.369999885559082</v>
      </c>
      <c r="H1258" s="13">
        <v>15.289999961853027</v>
      </c>
      <c r="I1258" s="14">
        <v>15.460000038146973</v>
      </c>
      <c r="J1258" s="14">
        <v>15.210000038146973</v>
      </c>
      <c r="K1258" s="24">
        <v>15.350000381469727</v>
      </c>
      <c r="L1258">
        <f t="shared" si="60"/>
        <v>0</v>
      </c>
      <c r="M1258">
        <f>IF(AND(B1258&gt;Summary!$E$17,B1258&lt;Summary!$E$18),1,0)</f>
        <v>0</v>
      </c>
      <c r="N1258">
        <f>IF(M1258=1,oneday(G1257,G1258,K1258,L1258,Summary!$E$13/2,Data!N1257,Data!O1257,Summary!$E$15,Summary!$E$14,Summary!$E$16,1),0)</f>
        <v>0</v>
      </c>
      <c r="O1258" s="31">
        <f>IF(M1258=1,oneday(G1257,G1258,K1258,L1258,Summary!$E$13/2,Data!N1257,Data!O1257,Summary!$E$15,Summary!$E$14,Summary!$E$16,2),0)</f>
        <v>0</v>
      </c>
      <c r="P1258" s="31">
        <f t="shared" si="59"/>
        <v>0</v>
      </c>
      <c r="Q1258" s="31">
        <f>IF(M1258=1,oneday(G1257,G1258,K1258,L1258,Summary!$E$13/2,Data!N1257,Data!O1257,Summary!$E$15,Summary!$E$14,Summary!$E$16,3),0)</f>
        <v>0</v>
      </c>
    </row>
    <row r="1259" spans="1:17" x14ac:dyDescent="0.25">
      <c r="A1259" s="32">
        <f>VLOOKUP(B1259,'Expiration Dates'!$C$40:$J$272,8)</f>
        <v>32223</v>
      </c>
      <c r="B1259" s="1">
        <v>32210</v>
      </c>
      <c r="C1259">
        <f t="shared" si="58"/>
        <v>1259</v>
      </c>
      <c r="D1259" s="27">
        <v>15.369999885559082</v>
      </c>
      <c r="E1259" s="28">
        <v>15.510000228881836</v>
      </c>
      <c r="F1259" s="28">
        <v>15.279999732971191</v>
      </c>
      <c r="G1259" s="24">
        <v>15.449999809265137</v>
      </c>
      <c r="H1259" s="13">
        <v>15.329999923706055</v>
      </c>
      <c r="I1259" s="14">
        <v>15.460000038146973</v>
      </c>
      <c r="J1259" s="14">
        <v>15.260000228881836</v>
      </c>
      <c r="K1259" s="24">
        <v>15.409999847412109</v>
      </c>
      <c r="L1259">
        <f t="shared" si="60"/>
        <v>0</v>
      </c>
      <c r="M1259">
        <f>IF(AND(B1259&gt;Summary!$E$17,B1259&lt;Summary!$E$18),1,0)</f>
        <v>0</v>
      </c>
      <c r="N1259">
        <f>IF(M1259=1,oneday(G1258,G1259,K1259,L1259,Summary!$E$13/2,Data!N1258,Data!O1258,Summary!$E$15,Summary!$E$14,Summary!$E$16,1),0)</f>
        <v>0</v>
      </c>
      <c r="O1259" s="31">
        <f>IF(M1259=1,oneday(G1258,G1259,K1259,L1259,Summary!$E$13/2,Data!N1258,Data!O1258,Summary!$E$15,Summary!$E$14,Summary!$E$16,2),0)</f>
        <v>0</v>
      </c>
      <c r="P1259" s="31">
        <f t="shared" si="59"/>
        <v>0</v>
      </c>
      <c r="Q1259" s="31">
        <f>IF(M1259=1,oneday(G1258,G1259,K1259,L1259,Summary!$E$13/2,Data!N1258,Data!O1258,Summary!$E$15,Summary!$E$14,Summary!$E$16,3),0)</f>
        <v>0</v>
      </c>
    </row>
    <row r="1260" spans="1:17" x14ac:dyDescent="0.25">
      <c r="A1260" s="32">
        <f>VLOOKUP(B1260,'Expiration Dates'!$C$40:$J$272,8)</f>
        <v>32223</v>
      </c>
      <c r="B1260" s="1">
        <v>32211</v>
      </c>
      <c r="C1260">
        <f t="shared" si="58"/>
        <v>1260</v>
      </c>
      <c r="D1260" s="27">
        <v>15.529999732971191</v>
      </c>
      <c r="E1260" s="28">
        <v>15.649999618530273</v>
      </c>
      <c r="F1260" s="28">
        <v>15.439999580383301</v>
      </c>
      <c r="G1260" s="24">
        <v>15.489999771118164</v>
      </c>
      <c r="H1260" s="13">
        <v>15.510000228881836</v>
      </c>
      <c r="I1260" s="14">
        <v>15.600000381469727</v>
      </c>
      <c r="J1260" s="14">
        <v>15.390000343322754</v>
      </c>
      <c r="K1260" s="24">
        <v>15.449999809265137</v>
      </c>
      <c r="L1260">
        <f t="shared" si="60"/>
        <v>0</v>
      </c>
      <c r="M1260">
        <f>IF(AND(B1260&gt;Summary!$E$17,B1260&lt;Summary!$E$18),1,0)</f>
        <v>0</v>
      </c>
      <c r="N1260">
        <f>IF(M1260=1,oneday(G1259,G1260,K1260,L1260,Summary!$E$13/2,Data!N1259,Data!O1259,Summary!$E$15,Summary!$E$14,Summary!$E$16,1),0)</f>
        <v>0</v>
      </c>
      <c r="O1260" s="31">
        <f>IF(M1260=1,oneday(G1259,G1260,K1260,L1260,Summary!$E$13/2,Data!N1259,Data!O1259,Summary!$E$15,Summary!$E$14,Summary!$E$16,2),0)</f>
        <v>0</v>
      </c>
      <c r="P1260" s="31">
        <f t="shared" si="59"/>
        <v>0</v>
      </c>
      <c r="Q1260" s="31">
        <f>IF(M1260=1,oneday(G1259,G1260,K1260,L1260,Summary!$E$13/2,Data!N1259,Data!O1259,Summary!$E$15,Summary!$E$14,Summary!$E$16,3),0)</f>
        <v>0</v>
      </c>
    </row>
    <row r="1261" spans="1:17" x14ac:dyDescent="0.25">
      <c r="A1261" s="32">
        <f>VLOOKUP(B1261,'Expiration Dates'!$C$40:$J$272,8)</f>
        <v>32223</v>
      </c>
      <c r="B1261" s="1">
        <v>32212</v>
      </c>
      <c r="C1261">
        <f t="shared" si="58"/>
        <v>1261</v>
      </c>
      <c r="D1261" s="27">
        <v>15.760000228881836</v>
      </c>
      <c r="E1261" s="28">
        <v>16.120000839233398</v>
      </c>
      <c r="F1261" s="28">
        <v>15.729999542236328</v>
      </c>
      <c r="G1261" s="24">
        <v>16</v>
      </c>
      <c r="H1261" s="13">
        <v>15.699999809265137</v>
      </c>
      <c r="I1261" s="14">
        <v>16.049999237060547</v>
      </c>
      <c r="J1261" s="14">
        <v>15.670000076293945</v>
      </c>
      <c r="K1261" s="24">
        <v>15.949999809265137</v>
      </c>
      <c r="L1261">
        <f t="shared" si="60"/>
        <v>0</v>
      </c>
      <c r="M1261">
        <f>IF(AND(B1261&gt;Summary!$E$17,B1261&lt;Summary!$E$18),1,0)</f>
        <v>0</v>
      </c>
      <c r="N1261">
        <f>IF(M1261=1,oneday(G1260,G1261,K1261,L1261,Summary!$E$13/2,Data!N1260,Data!O1260,Summary!$E$15,Summary!$E$14,Summary!$E$16,1),0)</f>
        <v>0</v>
      </c>
      <c r="O1261" s="31">
        <f>IF(M1261=1,oneday(G1260,G1261,K1261,L1261,Summary!$E$13/2,Data!N1260,Data!O1260,Summary!$E$15,Summary!$E$14,Summary!$E$16,2),0)</f>
        <v>0</v>
      </c>
      <c r="P1261" s="31">
        <f t="shared" si="59"/>
        <v>0</v>
      </c>
      <c r="Q1261" s="31">
        <f>IF(M1261=1,oneday(G1260,G1261,K1261,L1261,Summary!$E$13/2,Data!N1260,Data!O1260,Summary!$E$15,Summary!$E$14,Summary!$E$16,3),0)</f>
        <v>0</v>
      </c>
    </row>
    <row r="1262" spans="1:17" x14ac:dyDescent="0.25">
      <c r="A1262" s="32">
        <f>VLOOKUP(B1262,'Expiration Dates'!$C$40:$J$272,8)</f>
        <v>32223</v>
      </c>
      <c r="B1262" s="1">
        <v>32213</v>
      </c>
      <c r="C1262">
        <f t="shared" si="58"/>
        <v>1262</v>
      </c>
      <c r="D1262" s="27">
        <v>16.25</v>
      </c>
      <c r="E1262" s="28">
        <v>16.329999923706055</v>
      </c>
      <c r="F1262" s="28">
        <v>16.149999618530273</v>
      </c>
      <c r="G1262" s="24">
        <v>16.290000915527344</v>
      </c>
      <c r="H1262" s="13">
        <v>16.170000076293945</v>
      </c>
      <c r="I1262" s="14">
        <v>16.239999771118164</v>
      </c>
      <c r="J1262" s="14">
        <v>16.079999923706055</v>
      </c>
      <c r="K1262" s="24">
        <v>16.180000305175781</v>
      </c>
      <c r="L1262">
        <f t="shared" si="60"/>
        <v>0</v>
      </c>
      <c r="M1262">
        <f>IF(AND(B1262&gt;Summary!$E$17,B1262&lt;Summary!$E$18),1,0)</f>
        <v>0</v>
      </c>
      <c r="N1262">
        <f>IF(M1262=1,oneday(G1261,G1262,K1262,L1262,Summary!$E$13/2,Data!N1261,Data!O1261,Summary!$E$15,Summary!$E$14,Summary!$E$16,1),0)</f>
        <v>0</v>
      </c>
      <c r="O1262" s="31">
        <f>IF(M1262=1,oneday(G1261,G1262,K1262,L1262,Summary!$E$13/2,Data!N1261,Data!O1261,Summary!$E$15,Summary!$E$14,Summary!$E$16,2),0)</f>
        <v>0</v>
      </c>
      <c r="P1262" s="31">
        <f t="shared" si="59"/>
        <v>0</v>
      </c>
      <c r="Q1262" s="31">
        <f>IF(M1262=1,oneday(G1261,G1262,K1262,L1262,Summary!$E$13/2,Data!N1261,Data!O1261,Summary!$E$15,Summary!$E$14,Summary!$E$16,3),0)</f>
        <v>0</v>
      </c>
    </row>
    <row r="1263" spans="1:17" x14ac:dyDescent="0.25">
      <c r="A1263" s="32">
        <f>VLOOKUP(B1263,'Expiration Dates'!$C$40:$J$272,8)</f>
        <v>32223</v>
      </c>
      <c r="B1263" s="1">
        <v>32216</v>
      </c>
      <c r="C1263">
        <f t="shared" si="58"/>
        <v>1263</v>
      </c>
      <c r="D1263" s="27">
        <v>15.949999809265137</v>
      </c>
      <c r="E1263" s="28">
        <v>15.949999809265137</v>
      </c>
      <c r="F1263" s="28">
        <v>15.529999732971191</v>
      </c>
      <c r="G1263" s="24">
        <v>15.590000152587891</v>
      </c>
      <c r="H1263" s="13">
        <v>15.829999923706055</v>
      </c>
      <c r="I1263" s="14">
        <v>15.850000381469727</v>
      </c>
      <c r="J1263" s="14">
        <v>15.420000076293945</v>
      </c>
      <c r="K1263" s="24">
        <v>15.479999542236328</v>
      </c>
      <c r="L1263">
        <f t="shared" si="60"/>
        <v>0</v>
      </c>
      <c r="M1263">
        <f>IF(AND(B1263&gt;Summary!$E$17,B1263&lt;Summary!$E$18),1,0)</f>
        <v>0</v>
      </c>
      <c r="N1263">
        <f>IF(M1263=1,oneday(G1262,G1263,K1263,L1263,Summary!$E$13/2,Data!N1262,Data!O1262,Summary!$E$15,Summary!$E$14,Summary!$E$16,1),0)</f>
        <v>0</v>
      </c>
      <c r="O1263" s="31">
        <f>IF(M1263=1,oneday(G1262,G1263,K1263,L1263,Summary!$E$13/2,Data!N1262,Data!O1262,Summary!$E$15,Summary!$E$14,Summary!$E$16,2),0)</f>
        <v>0</v>
      </c>
      <c r="P1263" s="31">
        <f t="shared" si="59"/>
        <v>0</v>
      </c>
      <c r="Q1263" s="31">
        <f>IF(M1263=1,oneday(G1262,G1263,K1263,L1263,Summary!$E$13/2,Data!N1262,Data!O1262,Summary!$E$15,Summary!$E$14,Summary!$E$16,3),0)</f>
        <v>0</v>
      </c>
    </row>
    <row r="1264" spans="1:17" x14ac:dyDescent="0.25">
      <c r="A1264" s="32">
        <f>VLOOKUP(B1264,'Expiration Dates'!$C$40:$J$272,8)</f>
        <v>32223</v>
      </c>
      <c r="B1264" s="1">
        <v>32217</v>
      </c>
      <c r="C1264">
        <f t="shared" si="58"/>
        <v>1264</v>
      </c>
      <c r="D1264" s="27">
        <v>15.550000190734863</v>
      </c>
      <c r="E1264" s="28">
        <v>15.710000038146973</v>
      </c>
      <c r="F1264" s="28">
        <v>15.470000267028809</v>
      </c>
      <c r="G1264" s="24">
        <v>15.680000305175781</v>
      </c>
      <c r="H1264" s="13">
        <v>15.5</v>
      </c>
      <c r="I1264" s="14">
        <v>15.609999656677246</v>
      </c>
      <c r="J1264" s="14">
        <v>15.359999656677246</v>
      </c>
      <c r="K1264" s="24">
        <v>15.569999694824219</v>
      </c>
      <c r="L1264">
        <f t="shared" si="60"/>
        <v>0</v>
      </c>
      <c r="M1264">
        <f>IF(AND(B1264&gt;Summary!$E$17,B1264&lt;Summary!$E$18),1,0)</f>
        <v>0</v>
      </c>
      <c r="N1264">
        <f>IF(M1264=1,oneday(G1263,G1264,K1264,L1264,Summary!$E$13/2,Data!N1263,Data!O1263,Summary!$E$15,Summary!$E$14,Summary!$E$16,1),0)</f>
        <v>0</v>
      </c>
      <c r="O1264" s="31">
        <f>IF(M1264=1,oneday(G1263,G1264,K1264,L1264,Summary!$E$13/2,Data!N1263,Data!O1263,Summary!$E$15,Summary!$E$14,Summary!$E$16,2),0)</f>
        <v>0</v>
      </c>
      <c r="P1264" s="31">
        <f t="shared" si="59"/>
        <v>0</v>
      </c>
      <c r="Q1264" s="31">
        <f>IF(M1264=1,oneday(G1263,G1264,K1264,L1264,Summary!$E$13/2,Data!N1263,Data!O1263,Summary!$E$15,Summary!$E$14,Summary!$E$16,3),0)</f>
        <v>0</v>
      </c>
    </row>
    <row r="1265" spans="1:17" x14ac:dyDescent="0.25">
      <c r="A1265" s="32">
        <f>VLOOKUP(B1265,'Expiration Dates'!$C$40:$J$272,8)</f>
        <v>32223</v>
      </c>
      <c r="B1265" s="1">
        <v>32218</v>
      </c>
      <c r="C1265">
        <f t="shared" si="58"/>
        <v>1265</v>
      </c>
      <c r="D1265" s="27">
        <v>15.75</v>
      </c>
      <c r="E1265" s="28">
        <v>16.170000076293945</v>
      </c>
      <c r="F1265" s="28">
        <v>15.75</v>
      </c>
      <c r="G1265" s="24">
        <v>16</v>
      </c>
      <c r="H1265" s="13">
        <v>15.680000305175781</v>
      </c>
      <c r="I1265" s="14">
        <v>16.030000686645508</v>
      </c>
      <c r="J1265" s="14">
        <v>15.630000114440918</v>
      </c>
      <c r="K1265" s="24">
        <v>15.880000114440918</v>
      </c>
      <c r="L1265">
        <f t="shared" si="60"/>
        <v>0</v>
      </c>
      <c r="M1265">
        <f>IF(AND(B1265&gt;Summary!$E$17,B1265&lt;Summary!$E$18),1,0)</f>
        <v>0</v>
      </c>
      <c r="N1265">
        <f>IF(M1265=1,oneday(G1264,G1265,K1265,L1265,Summary!$E$13/2,Data!N1264,Data!O1264,Summary!$E$15,Summary!$E$14,Summary!$E$16,1),0)</f>
        <v>0</v>
      </c>
      <c r="O1265" s="31">
        <f>IF(M1265=1,oneday(G1264,G1265,K1265,L1265,Summary!$E$13/2,Data!N1264,Data!O1264,Summary!$E$15,Summary!$E$14,Summary!$E$16,2),0)</f>
        <v>0</v>
      </c>
      <c r="P1265" s="31">
        <f t="shared" si="59"/>
        <v>0</v>
      </c>
      <c r="Q1265" s="31">
        <f>IF(M1265=1,oneday(G1264,G1265,K1265,L1265,Summary!$E$13/2,Data!N1264,Data!O1264,Summary!$E$15,Summary!$E$14,Summary!$E$16,3),0)</f>
        <v>0</v>
      </c>
    </row>
    <row r="1266" spans="1:17" x14ac:dyDescent="0.25">
      <c r="A1266" s="32">
        <f>VLOOKUP(B1266,'Expiration Dates'!$C$40:$J$272,8)</f>
        <v>32223</v>
      </c>
      <c r="B1266" s="1">
        <v>32219</v>
      </c>
      <c r="C1266">
        <f t="shared" si="58"/>
        <v>1266</v>
      </c>
      <c r="D1266" s="27">
        <v>16.020000457763672</v>
      </c>
      <c r="E1266" s="28">
        <v>16.350000381469727</v>
      </c>
      <c r="F1266" s="28">
        <v>15.890000343322754</v>
      </c>
      <c r="G1266" s="24">
        <v>16.280000686645508</v>
      </c>
      <c r="H1266" s="13">
        <v>15.930000305175781</v>
      </c>
      <c r="I1266" s="14">
        <v>16.200000762939453</v>
      </c>
      <c r="J1266" s="14">
        <v>15.659999847412109</v>
      </c>
      <c r="K1266" s="24">
        <v>16.120000839233398</v>
      </c>
      <c r="L1266">
        <f t="shared" si="60"/>
        <v>0</v>
      </c>
      <c r="M1266">
        <f>IF(AND(B1266&gt;Summary!$E$17,B1266&lt;Summary!$E$18),1,0)</f>
        <v>0</v>
      </c>
      <c r="N1266">
        <f>IF(M1266=1,oneday(G1265,G1266,K1266,L1266,Summary!$E$13/2,Data!N1265,Data!O1265,Summary!$E$15,Summary!$E$14,Summary!$E$16,1),0)</f>
        <v>0</v>
      </c>
      <c r="O1266" s="31">
        <f>IF(M1266=1,oneday(G1265,G1266,K1266,L1266,Summary!$E$13/2,Data!N1265,Data!O1265,Summary!$E$15,Summary!$E$14,Summary!$E$16,2),0)</f>
        <v>0</v>
      </c>
      <c r="P1266" s="31">
        <f t="shared" si="59"/>
        <v>0</v>
      </c>
      <c r="Q1266" s="31">
        <f>IF(M1266=1,oneday(G1265,G1266,K1266,L1266,Summary!$E$13/2,Data!N1265,Data!O1265,Summary!$E$15,Summary!$E$14,Summary!$E$16,3),0)</f>
        <v>0</v>
      </c>
    </row>
    <row r="1267" spans="1:17" x14ac:dyDescent="0.25">
      <c r="A1267" s="32">
        <f>VLOOKUP(B1267,'Expiration Dates'!$C$40:$J$272,8)</f>
        <v>32223</v>
      </c>
      <c r="B1267" s="1">
        <v>32220</v>
      </c>
      <c r="C1267">
        <f t="shared" si="58"/>
        <v>1267</v>
      </c>
      <c r="D1267" s="27">
        <v>16.399999618530273</v>
      </c>
      <c r="E1267" s="28">
        <v>16.610000610351563</v>
      </c>
      <c r="F1267" s="28">
        <v>16.219999313354492</v>
      </c>
      <c r="G1267" s="24">
        <v>16.579999923706055</v>
      </c>
      <c r="H1267" s="13">
        <v>16.229999542236328</v>
      </c>
      <c r="I1267" s="14">
        <v>16.329999923706055</v>
      </c>
      <c r="J1267" s="14">
        <v>16.079999923706055</v>
      </c>
      <c r="K1267" s="24">
        <v>16.270000457763672</v>
      </c>
      <c r="L1267">
        <f t="shared" si="60"/>
        <v>0</v>
      </c>
      <c r="M1267">
        <f>IF(AND(B1267&gt;Summary!$E$17,B1267&lt;Summary!$E$18),1,0)</f>
        <v>0</v>
      </c>
      <c r="N1267">
        <f>IF(M1267=1,oneday(G1266,G1267,K1267,L1267,Summary!$E$13/2,Data!N1266,Data!O1266,Summary!$E$15,Summary!$E$14,Summary!$E$16,1),0)</f>
        <v>0</v>
      </c>
      <c r="O1267" s="31">
        <f>IF(M1267=1,oneday(G1266,G1267,K1267,L1267,Summary!$E$13/2,Data!N1266,Data!O1266,Summary!$E$15,Summary!$E$14,Summary!$E$16,2),0)</f>
        <v>0</v>
      </c>
      <c r="P1267" s="31">
        <f t="shared" si="59"/>
        <v>0</v>
      </c>
      <c r="Q1267" s="31">
        <f>IF(M1267=1,oneday(G1266,G1267,K1267,L1267,Summary!$E$13/2,Data!N1266,Data!O1266,Summary!$E$15,Summary!$E$14,Summary!$E$16,3),0)</f>
        <v>0</v>
      </c>
    </row>
    <row r="1268" spans="1:17" x14ac:dyDescent="0.25">
      <c r="A1268" s="32">
        <f>VLOOKUP(B1268,'Expiration Dates'!$C$40:$J$272,8)</f>
        <v>32223</v>
      </c>
      <c r="B1268" s="1">
        <v>32223</v>
      </c>
      <c r="C1268">
        <f t="shared" si="58"/>
        <v>1268</v>
      </c>
      <c r="D1268" s="27">
        <v>16.819999694824219</v>
      </c>
      <c r="E1268" s="28">
        <v>17.030000686645508</v>
      </c>
      <c r="F1268" s="28">
        <v>16.399999618530273</v>
      </c>
      <c r="G1268" s="24">
        <v>16.489999771118164</v>
      </c>
      <c r="H1268" s="13">
        <v>16.5</v>
      </c>
      <c r="I1268" s="14">
        <v>16.799999237060547</v>
      </c>
      <c r="J1268" s="14">
        <v>16.190000534057617</v>
      </c>
      <c r="K1268" s="24">
        <v>16.309999465942383</v>
      </c>
      <c r="L1268">
        <f t="shared" si="60"/>
        <v>1</v>
      </c>
      <c r="M1268">
        <f>IF(AND(B1268&gt;Summary!$E$17,B1268&lt;Summary!$E$18),1,0)</f>
        <v>0</v>
      </c>
      <c r="N1268">
        <f>IF(M1268=1,oneday(G1267,G1268,K1268,L1268,Summary!$E$13/2,Data!N1267,Data!O1267,Summary!$E$15,Summary!$E$14,Summary!$E$16,1),0)</f>
        <v>0</v>
      </c>
      <c r="O1268" s="31">
        <f>IF(M1268=1,oneday(G1267,G1268,K1268,L1268,Summary!$E$13/2,Data!N1267,Data!O1267,Summary!$E$15,Summary!$E$14,Summary!$E$16,2),0)</f>
        <v>0</v>
      </c>
      <c r="P1268" s="31">
        <f t="shared" si="59"/>
        <v>0</v>
      </c>
      <c r="Q1268" s="31">
        <f>IF(M1268=1,oneday(G1267,G1268,K1268,L1268,Summary!$E$13/2,Data!N1267,Data!O1267,Summary!$E$15,Summary!$E$14,Summary!$E$16,3),0)</f>
        <v>0</v>
      </c>
    </row>
    <row r="1269" spans="1:17" x14ac:dyDescent="0.25">
      <c r="A1269" s="32">
        <f>VLOOKUP(B1269,'Expiration Dates'!$C$40:$J$272,8)</f>
        <v>32223</v>
      </c>
      <c r="B1269" s="1">
        <v>32224</v>
      </c>
      <c r="C1269">
        <f t="shared" si="58"/>
        <v>1269</v>
      </c>
      <c r="D1269" s="27">
        <v>16.239999771118164</v>
      </c>
      <c r="E1269" s="28">
        <v>16.25</v>
      </c>
      <c r="F1269" s="28">
        <v>15.989999771118164</v>
      </c>
      <c r="G1269" s="24">
        <v>16.090000152587891</v>
      </c>
      <c r="H1269" s="13">
        <v>16.049999237060547</v>
      </c>
      <c r="I1269" s="14">
        <v>16.409999847412109</v>
      </c>
      <c r="J1269" s="14">
        <v>16.020000457763672</v>
      </c>
      <c r="K1269" s="24">
        <v>16.370000839233398</v>
      </c>
      <c r="L1269">
        <f t="shared" si="60"/>
        <v>0</v>
      </c>
      <c r="M1269">
        <f>IF(AND(B1269&gt;Summary!$E$17,B1269&lt;Summary!$E$18),1,0)</f>
        <v>0</v>
      </c>
      <c r="N1269">
        <f>IF(M1269=1,oneday(G1268,G1269,K1269,L1269,Summary!$E$13/2,Data!N1268,Data!O1268,Summary!$E$15,Summary!$E$14,Summary!$E$16,1),0)</f>
        <v>0</v>
      </c>
      <c r="O1269" s="31">
        <f>IF(M1269=1,oneday(G1268,G1269,K1269,L1269,Summary!$E$13/2,Data!N1268,Data!O1268,Summary!$E$15,Summary!$E$14,Summary!$E$16,2),0)</f>
        <v>0</v>
      </c>
      <c r="P1269" s="31">
        <f t="shared" si="59"/>
        <v>0</v>
      </c>
      <c r="Q1269" s="31">
        <f>IF(M1269=1,oneday(G1268,G1269,K1269,L1269,Summary!$E$13/2,Data!N1268,Data!O1268,Summary!$E$15,Summary!$E$14,Summary!$E$16,3),0)</f>
        <v>0</v>
      </c>
    </row>
    <row r="1270" spans="1:17" x14ac:dyDescent="0.25">
      <c r="A1270" s="32">
        <f>VLOOKUP(B1270,'Expiration Dates'!$C$40:$J$272,8)</f>
        <v>32223</v>
      </c>
      <c r="B1270" s="1">
        <v>32225</v>
      </c>
      <c r="C1270">
        <f t="shared" si="58"/>
        <v>1270</v>
      </c>
      <c r="D1270" s="27">
        <v>16.350000381469727</v>
      </c>
      <c r="E1270" s="28">
        <v>16.920000076293945</v>
      </c>
      <c r="F1270" s="28">
        <v>16.260000228881836</v>
      </c>
      <c r="G1270" s="24">
        <v>16.860000610351563</v>
      </c>
      <c r="H1270" s="13">
        <v>16.219999313354492</v>
      </c>
      <c r="I1270" s="14">
        <v>16.850000381469727</v>
      </c>
      <c r="J1270" s="14">
        <v>16.190000534057617</v>
      </c>
      <c r="K1270" s="24">
        <v>16.760000228881836</v>
      </c>
      <c r="L1270">
        <f t="shared" si="60"/>
        <v>0</v>
      </c>
      <c r="M1270">
        <f>IF(AND(B1270&gt;Summary!$E$17,B1270&lt;Summary!$E$18),1,0)</f>
        <v>0</v>
      </c>
      <c r="N1270">
        <f>IF(M1270=1,oneday(G1269,G1270,K1270,L1270,Summary!$E$13/2,Data!N1269,Data!O1269,Summary!$E$15,Summary!$E$14,Summary!$E$16,1),0)</f>
        <v>0</v>
      </c>
      <c r="O1270" s="31">
        <f>IF(M1270=1,oneday(G1269,G1270,K1270,L1270,Summary!$E$13/2,Data!N1269,Data!O1269,Summary!$E$15,Summary!$E$14,Summary!$E$16,2),0)</f>
        <v>0</v>
      </c>
      <c r="P1270" s="31">
        <f t="shared" si="59"/>
        <v>0</v>
      </c>
      <c r="Q1270" s="31">
        <f>IF(M1270=1,oneday(G1269,G1270,K1270,L1270,Summary!$E$13/2,Data!N1269,Data!O1269,Summary!$E$15,Summary!$E$14,Summary!$E$16,3),0)</f>
        <v>0</v>
      </c>
    </row>
    <row r="1271" spans="1:17" x14ac:dyDescent="0.25">
      <c r="A1271" s="32">
        <f>VLOOKUP(B1271,'Expiration Dates'!$C$40:$J$272,8)</f>
        <v>32223</v>
      </c>
      <c r="B1271" s="1">
        <v>32226</v>
      </c>
      <c r="C1271">
        <f t="shared" si="58"/>
        <v>1271</v>
      </c>
      <c r="D1271" s="27">
        <v>17.020000457763672</v>
      </c>
      <c r="E1271" s="28">
        <v>17.100000381469727</v>
      </c>
      <c r="F1271" s="28">
        <v>16.739999771118164</v>
      </c>
      <c r="G1271" s="24">
        <v>16.959999084472656</v>
      </c>
      <c r="H1271" s="13">
        <v>16.989999771118164</v>
      </c>
      <c r="I1271" s="14">
        <v>16.989999771118164</v>
      </c>
      <c r="J1271" s="14">
        <v>16.600000381469727</v>
      </c>
      <c r="K1271" s="24">
        <v>16.819999694824219</v>
      </c>
      <c r="L1271">
        <f t="shared" si="60"/>
        <v>0</v>
      </c>
      <c r="M1271">
        <f>IF(AND(B1271&gt;Summary!$E$17,B1271&lt;Summary!$E$18),1,0)</f>
        <v>0</v>
      </c>
      <c r="N1271">
        <f>IF(M1271=1,oneday(G1270,G1271,K1271,L1271,Summary!$E$13/2,Data!N1270,Data!O1270,Summary!$E$15,Summary!$E$14,Summary!$E$16,1),0)</f>
        <v>0</v>
      </c>
      <c r="O1271" s="31">
        <f>IF(M1271=1,oneday(G1270,G1271,K1271,L1271,Summary!$E$13/2,Data!N1270,Data!O1270,Summary!$E$15,Summary!$E$14,Summary!$E$16,2),0)</f>
        <v>0</v>
      </c>
      <c r="P1271" s="31">
        <f t="shared" si="59"/>
        <v>0</v>
      </c>
      <c r="Q1271" s="31">
        <f>IF(M1271=1,oneday(G1270,G1271,K1271,L1271,Summary!$E$13/2,Data!N1270,Data!O1270,Summary!$E$15,Summary!$E$14,Summary!$E$16,3),0)</f>
        <v>0</v>
      </c>
    </row>
    <row r="1272" spans="1:17" x14ac:dyDescent="0.25">
      <c r="A1272" s="32">
        <f>VLOOKUP(B1272,'Expiration Dates'!$C$40:$J$272,8)</f>
        <v>32223</v>
      </c>
      <c r="B1272" s="1">
        <v>32227</v>
      </c>
      <c r="C1272">
        <f t="shared" si="58"/>
        <v>1272</v>
      </c>
      <c r="D1272" s="27">
        <v>16.850000381469727</v>
      </c>
      <c r="E1272" s="28">
        <v>17.059999465942383</v>
      </c>
      <c r="F1272" s="28">
        <v>16.729999542236328</v>
      </c>
      <c r="G1272" s="24">
        <v>17.030000686645508</v>
      </c>
      <c r="H1272" s="13">
        <v>16.719999313354492</v>
      </c>
      <c r="I1272" s="14">
        <v>16.950000762939453</v>
      </c>
      <c r="J1272" s="14">
        <v>16.639999389648438</v>
      </c>
      <c r="K1272" s="24">
        <v>16.920000076293945</v>
      </c>
      <c r="L1272">
        <f t="shared" si="60"/>
        <v>0</v>
      </c>
      <c r="M1272">
        <f>IF(AND(B1272&gt;Summary!$E$17,B1272&lt;Summary!$E$18),1,0)</f>
        <v>0</v>
      </c>
      <c r="N1272">
        <f>IF(M1272=1,oneday(G1271,G1272,K1272,L1272,Summary!$E$13/2,Data!N1271,Data!O1271,Summary!$E$15,Summary!$E$14,Summary!$E$16,1),0)</f>
        <v>0</v>
      </c>
      <c r="O1272" s="31">
        <f>IF(M1272=1,oneday(G1271,G1272,K1272,L1272,Summary!$E$13/2,Data!N1271,Data!O1271,Summary!$E$15,Summary!$E$14,Summary!$E$16,2),0)</f>
        <v>0</v>
      </c>
      <c r="P1272" s="31">
        <f t="shared" si="59"/>
        <v>0</v>
      </c>
      <c r="Q1272" s="31">
        <f>IF(M1272=1,oneday(G1271,G1272,K1272,L1272,Summary!$E$13/2,Data!N1271,Data!O1271,Summary!$E$15,Summary!$E$14,Summary!$E$16,3),0)</f>
        <v>0</v>
      </c>
    </row>
    <row r="1273" spans="1:17" x14ac:dyDescent="0.25">
      <c r="A1273" s="32">
        <f>VLOOKUP(B1273,'Expiration Dates'!$C$40:$J$272,8)</f>
        <v>32223</v>
      </c>
      <c r="B1273" s="1">
        <v>32230</v>
      </c>
      <c r="C1273">
        <f t="shared" si="58"/>
        <v>1273</v>
      </c>
      <c r="D1273" s="27">
        <v>17</v>
      </c>
      <c r="E1273" s="28">
        <v>17.209999084472656</v>
      </c>
      <c r="F1273" s="28">
        <v>16.950000762939453</v>
      </c>
      <c r="G1273" s="24">
        <v>17.100000381469727</v>
      </c>
      <c r="H1273" s="13">
        <v>16.899999618530273</v>
      </c>
      <c r="I1273" s="14">
        <v>17.100000381469727</v>
      </c>
      <c r="J1273" s="14">
        <v>16.850000381469727</v>
      </c>
      <c r="K1273" s="24">
        <v>16.979999542236328</v>
      </c>
      <c r="L1273">
        <f t="shared" si="60"/>
        <v>0</v>
      </c>
      <c r="M1273">
        <f>IF(AND(B1273&gt;Summary!$E$17,B1273&lt;Summary!$E$18),1,0)</f>
        <v>0</v>
      </c>
      <c r="N1273">
        <f>IF(M1273=1,oneday(G1272,G1273,K1273,L1273,Summary!$E$13/2,Data!N1272,Data!O1272,Summary!$E$15,Summary!$E$14,Summary!$E$16,1),0)</f>
        <v>0</v>
      </c>
      <c r="O1273" s="31">
        <f>IF(M1273=1,oneday(G1272,G1273,K1273,L1273,Summary!$E$13/2,Data!N1272,Data!O1272,Summary!$E$15,Summary!$E$14,Summary!$E$16,2),0)</f>
        <v>0</v>
      </c>
      <c r="P1273" s="31">
        <f t="shared" si="59"/>
        <v>0</v>
      </c>
      <c r="Q1273" s="31">
        <f>IF(M1273=1,oneday(G1272,G1273,K1273,L1273,Summary!$E$13/2,Data!N1272,Data!O1272,Summary!$E$15,Summary!$E$14,Summary!$E$16,3),0)</f>
        <v>0</v>
      </c>
    </row>
    <row r="1274" spans="1:17" x14ac:dyDescent="0.25">
      <c r="A1274" s="32">
        <f>VLOOKUP(B1274,'Expiration Dates'!$C$40:$J$272,8)</f>
        <v>32223</v>
      </c>
      <c r="B1274" s="1">
        <v>32231</v>
      </c>
      <c r="C1274">
        <f t="shared" si="58"/>
        <v>1274</v>
      </c>
      <c r="D1274" s="27">
        <v>16.950000762939453</v>
      </c>
      <c r="E1274" s="28">
        <v>17.040000915527344</v>
      </c>
      <c r="F1274" s="28">
        <v>16.899999618530273</v>
      </c>
      <c r="G1274" s="24">
        <v>16.979999542236328</v>
      </c>
      <c r="H1274" s="13">
        <v>16.870000839233398</v>
      </c>
      <c r="I1274" s="14">
        <v>16.930000305175781</v>
      </c>
      <c r="J1274" s="14">
        <v>16.799999237060547</v>
      </c>
      <c r="K1274" s="24">
        <v>16.860000610351563</v>
      </c>
      <c r="L1274">
        <f t="shared" si="60"/>
        <v>0</v>
      </c>
      <c r="M1274">
        <f>IF(AND(B1274&gt;Summary!$E$17,B1274&lt;Summary!$E$18),1,0)</f>
        <v>0</v>
      </c>
      <c r="N1274">
        <f>IF(M1274=1,oneday(G1273,G1274,K1274,L1274,Summary!$E$13/2,Data!N1273,Data!O1273,Summary!$E$15,Summary!$E$14,Summary!$E$16,1),0)</f>
        <v>0</v>
      </c>
      <c r="O1274" s="31">
        <f>IF(M1274=1,oneday(G1273,G1274,K1274,L1274,Summary!$E$13/2,Data!N1273,Data!O1273,Summary!$E$15,Summary!$E$14,Summary!$E$16,2),0)</f>
        <v>0</v>
      </c>
      <c r="P1274" s="31">
        <f t="shared" si="59"/>
        <v>0</v>
      </c>
      <c r="Q1274" s="31">
        <f>IF(M1274=1,oneday(G1273,G1274,K1274,L1274,Summary!$E$13/2,Data!N1273,Data!O1273,Summary!$E$15,Summary!$E$14,Summary!$E$16,3),0)</f>
        <v>0</v>
      </c>
    </row>
    <row r="1275" spans="1:17" x14ac:dyDescent="0.25">
      <c r="A1275" s="32">
        <f>VLOOKUP(B1275,'Expiration Dates'!$C$40:$J$272,8)</f>
        <v>32223</v>
      </c>
      <c r="B1275" s="1">
        <v>32232</v>
      </c>
      <c r="C1275">
        <f t="shared" si="58"/>
        <v>1275</v>
      </c>
      <c r="D1275" s="27">
        <v>17.069999694824219</v>
      </c>
      <c r="E1275" s="28">
        <v>17.180000305175781</v>
      </c>
      <c r="F1275" s="28">
        <v>17.059999465942383</v>
      </c>
      <c r="G1275" s="24">
        <v>17.079999923706055</v>
      </c>
      <c r="H1275" s="13">
        <v>16.959999084472656</v>
      </c>
      <c r="I1275" s="14">
        <v>17.069999694824219</v>
      </c>
      <c r="J1275" s="14">
        <v>16.959999084472656</v>
      </c>
      <c r="K1275" s="24">
        <v>16.969999313354492</v>
      </c>
      <c r="L1275">
        <f t="shared" si="60"/>
        <v>0</v>
      </c>
      <c r="M1275">
        <f>IF(AND(B1275&gt;Summary!$E$17,B1275&lt;Summary!$E$18),1,0)</f>
        <v>0</v>
      </c>
      <c r="N1275">
        <f>IF(M1275=1,oneday(G1274,G1275,K1275,L1275,Summary!$E$13/2,Data!N1274,Data!O1274,Summary!$E$15,Summary!$E$14,Summary!$E$16,1),0)</f>
        <v>0</v>
      </c>
      <c r="O1275" s="31">
        <f>IF(M1275=1,oneday(G1274,G1275,K1275,L1275,Summary!$E$13/2,Data!N1274,Data!O1274,Summary!$E$15,Summary!$E$14,Summary!$E$16,2),0)</f>
        <v>0</v>
      </c>
      <c r="P1275" s="31">
        <f t="shared" si="59"/>
        <v>0</v>
      </c>
      <c r="Q1275" s="31">
        <f>IF(M1275=1,oneday(G1274,G1275,K1275,L1275,Summary!$E$13/2,Data!N1274,Data!O1274,Summary!$E$15,Summary!$E$14,Summary!$E$16,3),0)</f>
        <v>0</v>
      </c>
    </row>
    <row r="1276" spans="1:17" x14ac:dyDescent="0.25">
      <c r="A1276" s="32">
        <f>VLOOKUP(B1276,'Expiration Dates'!$C$40:$J$272,8)</f>
        <v>32223</v>
      </c>
      <c r="B1276" s="1">
        <v>32233</v>
      </c>
      <c r="C1276">
        <f t="shared" si="58"/>
        <v>1276</v>
      </c>
      <c r="D1276" s="27">
        <v>17.010000228881836</v>
      </c>
      <c r="E1276" s="28">
        <v>17.100000381469727</v>
      </c>
      <c r="F1276" s="28">
        <v>16.959999084472656</v>
      </c>
      <c r="G1276" s="24">
        <v>17.079999923706055</v>
      </c>
      <c r="H1276" s="13">
        <v>16.930000305175781</v>
      </c>
      <c r="I1276" s="14">
        <v>17</v>
      </c>
      <c r="J1276" s="14">
        <v>16.860000610351563</v>
      </c>
      <c r="K1276" s="24">
        <v>16.979999542236328</v>
      </c>
      <c r="L1276">
        <f t="shared" si="60"/>
        <v>0</v>
      </c>
      <c r="M1276">
        <f>IF(AND(B1276&gt;Summary!$E$17,B1276&lt;Summary!$E$18),1,0)</f>
        <v>0</v>
      </c>
      <c r="N1276">
        <f>IF(M1276=1,oneday(G1275,G1276,K1276,L1276,Summary!$E$13/2,Data!N1275,Data!O1275,Summary!$E$15,Summary!$E$14,Summary!$E$16,1),0)</f>
        <v>0</v>
      </c>
      <c r="O1276" s="31">
        <f>IF(M1276=1,oneday(G1275,G1276,K1276,L1276,Summary!$E$13/2,Data!N1275,Data!O1275,Summary!$E$15,Summary!$E$14,Summary!$E$16,2),0)</f>
        <v>0</v>
      </c>
      <c r="P1276" s="31">
        <f t="shared" si="59"/>
        <v>0</v>
      </c>
      <c r="Q1276" s="31">
        <f>IF(M1276=1,oneday(G1275,G1276,K1276,L1276,Summary!$E$13/2,Data!N1275,Data!O1275,Summary!$E$15,Summary!$E$14,Summary!$E$16,3),0)</f>
        <v>0</v>
      </c>
    </row>
    <row r="1277" spans="1:17" x14ac:dyDescent="0.25">
      <c r="A1277" s="32">
        <f>VLOOKUP(B1277,'Expiration Dates'!$C$40:$J$272,8)</f>
        <v>32254</v>
      </c>
      <c r="B1277" s="1">
        <v>32237</v>
      </c>
      <c r="C1277">
        <f t="shared" si="58"/>
        <v>1277</v>
      </c>
      <c r="D1277" s="27">
        <v>17.049999237060547</v>
      </c>
      <c r="E1277" s="28">
        <v>17.090000152587891</v>
      </c>
      <c r="F1277" s="28">
        <v>16.989999771118164</v>
      </c>
      <c r="G1277" s="24">
        <v>17.010000228881836</v>
      </c>
      <c r="H1277" s="13">
        <v>16.959999084472656</v>
      </c>
      <c r="I1277" s="14">
        <v>17</v>
      </c>
      <c r="J1277" s="14">
        <v>16.879999160766602</v>
      </c>
      <c r="K1277" s="24">
        <v>16.899999618530273</v>
      </c>
      <c r="L1277">
        <f t="shared" si="60"/>
        <v>0</v>
      </c>
      <c r="M1277">
        <f>IF(AND(B1277&gt;Summary!$E$17,B1277&lt;Summary!$E$18),1,0)</f>
        <v>0</v>
      </c>
      <c r="N1277">
        <f>IF(M1277=1,oneday(G1276,G1277,K1277,L1277,Summary!$E$13/2,Data!N1276,Data!O1276,Summary!$E$15,Summary!$E$14,Summary!$E$16,1),0)</f>
        <v>0</v>
      </c>
      <c r="O1277" s="31">
        <f>IF(M1277=1,oneday(G1276,G1277,K1277,L1277,Summary!$E$13/2,Data!N1276,Data!O1276,Summary!$E$15,Summary!$E$14,Summary!$E$16,2),0)</f>
        <v>0</v>
      </c>
      <c r="P1277" s="31">
        <f t="shared" si="59"/>
        <v>0</v>
      </c>
      <c r="Q1277" s="31">
        <f>IF(M1277=1,oneday(G1276,G1277,K1277,L1277,Summary!$E$13/2,Data!N1276,Data!O1276,Summary!$E$15,Summary!$E$14,Summary!$E$16,3),0)</f>
        <v>0</v>
      </c>
    </row>
    <row r="1278" spans="1:17" x14ac:dyDescent="0.25">
      <c r="A1278" s="32">
        <f>VLOOKUP(B1278,'Expiration Dates'!$C$40:$J$272,8)</f>
        <v>32254</v>
      </c>
      <c r="B1278" s="1">
        <v>32238</v>
      </c>
      <c r="C1278">
        <f t="shared" si="58"/>
        <v>1278</v>
      </c>
      <c r="D1278" s="27">
        <v>16.959999084472656</v>
      </c>
      <c r="E1278" s="28">
        <v>16.979999542236328</v>
      </c>
      <c r="F1278" s="28">
        <v>16.770000457763672</v>
      </c>
      <c r="G1278" s="24">
        <v>16.790000915527344</v>
      </c>
      <c r="H1278" s="13">
        <v>16.840000152587891</v>
      </c>
      <c r="I1278" s="14">
        <v>16.840000152587891</v>
      </c>
      <c r="J1278" s="14">
        <v>16.649999618530273</v>
      </c>
      <c r="K1278" s="24">
        <v>16.680000305175781</v>
      </c>
      <c r="L1278">
        <f t="shared" si="60"/>
        <v>0</v>
      </c>
      <c r="M1278">
        <f>IF(AND(B1278&gt;Summary!$E$17,B1278&lt;Summary!$E$18),1,0)</f>
        <v>0</v>
      </c>
      <c r="N1278">
        <f>IF(M1278=1,oneday(G1277,G1278,K1278,L1278,Summary!$E$13/2,Data!N1277,Data!O1277,Summary!$E$15,Summary!$E$14,Summary!$E$16,1),0)</f>
        <v>0</v>
      </c>
      <c r="O1278" s="31">
        <f>IF(M1278=1,oneday(G1277,G1278,K1278,L1278,Summary!$E$13/2,Data!N1277,Data!O1277,Summary!$E$15,Summary!$E$14,Summary!$E$16,2),0)</f>
        <v>0</v>
      </c>
      <c r="P1278" s="31">
        <f t="shared" si="59"/>
        <v>0</v>
      </c>
      <c r="Q1278" s="31">
        <f>IF(M1278=1,oneday(G1277,G1278,K1278,L1278,Summary!$E$13/2,Data!N1277,Data!O1277,Summary!$E$15,Summary!$E$14,Summary!$E$16,3),0)</f>
        <v>0</v>
      </c>
    </row>
    <row r="1279" spans="1:17" x14ac:dyDescent="0.25">
      <c r="A1279" s="32">
        <f>VLOOKUP(B1279,'Expiration Dates'!$C$40:$J$272,8)</f>
        <v>32254</v>
      </c>
      <c r="B1279" s="1">
        <v>32239</v>
      </c>
      <c r="C1279">
        <f t="shared" si="58"/>
        <v>1279</v>
      </c>
      <c r="D1279" s="27">
        <v>16.739999771118164</v>
      </c>
      <c r="E1279" s="28">
        <v>16.829999923706055</v>
      </c>
      <c r="F1279" s="28">
        <v>16.639999389648438</v>
      </c>
      <c r="G1279" s="24">
        <v>16.809999465942383</v>
      </c>
      <c r="H1279" s="13">
        <v>16.620000839233398</v>
      </c>
      <c r="I1279" s="14">
        <v>16.709999084472656</v>
      </c>
      <c r="J1279" s="14">
        <v>16.530000686645508</v>
      </c>
      <c r="K1279" s="24">
        <v>16.690000534057617</v>
      </c>
      <c r="L1279">
        <f t="shared" si="60"/>
        <v>0</v>
      </c>
      <c r="M1279">
        <f>IF(AND(B1279&gt;Summary!$E$17,B1279&lt;Summary!$E$18),1,0)</f>
        <v>0</v>
      </c>
      <c r="N1279">
        <f>IF(M1279=1,oneday(G1278,G1279,K1279,L1279,Summary!$E$13/2,Data!N1278,Data!O1278,Summary!$E$15,Summary!$E$14,Summary!$E$16,1),0)</f>
        <v>0</v>
      </c>
      <c r="O1279" s="31">
        <f>IF(M1279=1,oneday(G1278,G1279,K1279,L1279,Summary!$E$13/2,Data!N1278,Data!O1278,Summary!$E$15,Summary!$E$14,Summary!$E$16,2),0)</f>
        <v>0</v>
      </c>
      <c r="P1279" s="31">
        <f t="shared" si="59"/>
        <v>0</v>
      </c>
      <c r="Q1279" s="31">
        <f>IF(M1279=1,oneday(G1278,G1279,K1279,L1279,Summary!$E$13/2,Data!N1278,Data!O1278,Summary!$E$15,Summary!$E$14,Summary!$E$16,3),0)</f>
        <v>0</v>
      </c>
    </row>
    <row r="1280" spans="1:17" x14ac:dyDescent="0.25">
      <c r="A1280" s="32">
        <f>VLOOKUP(B1280,'Expiration Dates'!$C$40:$J$272,8)</f>
        <v>32254</v>
      </c>
      <c r="B1280" s="1">
        <v>32240</v>
      </c>
      <c r="C1280">
        <f t="shared" si="58"/>
        <v>1280</v>
      </c>
      <c r="D1280" s="27">
        <v>16.850000381469727</v>
      </c>
      <c r="E1280" s="28">
        <v>17.079999923706055</v>
      </c>
      <c r="F1280" s="28">
        <v>16.770000457763672</v>
      </c>
      <c r="G1280" s="24">
        <v>17.059999465942383</v>
      </c>
      <c r="H1280" s="13">
        <v>16.729999542236328</v>
      </c>
      <c r="I1280" s="14">
        <v>16.979999542236328</v>
      </c>
      <c r="J1280" s="14">
        <v>16.659999847412109</v>
      </c>
      <c r="K1280" s="24">
        <v>16.950000762939453</v>
      </c>
      <c r="L1280">
        <f t="shared" si="60"/>
        <v>0</v>
      </c>
      <c r="M1280">
        <f>IF(AND(B1280&gt;Summary!$E$17,B1280&lt;Summary!$E$18),1,0)</f>
        <v>0</v>
      </c>
      <c r="N1280">
        <f>IF(M1280=1,oneday(G1279,G1280,K1280,L1280,Summary!$E$13/2,Data!N1279,Data!O1279,Summary!$E$15,Summary!$E$14,Summary!$E$16,1),0)</f>
        <v>0</v>
      </c>
      <c r="O1280" s="31">
        <f>IF(M1280=1,oneday(G1279,G1280,K1280,L1280,Summary!$E$13/2,Data!N1279,Data!O1279,Summary!$E$15,Summary!$E$14,Summary!$E$16,2),0)</f>
        <v>0</v>
      </c>
      <c r="P1280" s="31">
        <f t="shared" si="59"/>
        <v>0</v>
      </c>
      <c r="Q1280" s="31">
        <f>IF(M1280=1,oneday(G1279,G1280,K1280,L1280,Summary!$E$13/2,Data!N1279,Data!O1279,Summary!$E$15,Summary!$E$14,Summary!$E$16,3),0)</f>
        <v>0</v>
      </c>
    </row>
    <row r="1281" spans="1:17" x14ac:dyDescent="0.25">
      <c r="A1281" s="32">
        <f>VLOOKUP(B1281,'Expiration Dates'!$C$40:$J$272,8)</f>
        <v>32254</v>
      </c>
      <c r="B1281" s="1">
        <v>32241</v>
      </c>
      <c r="C1281">
        <f t="shared" si="58"/>
        <v>1281</v>
      </c>
      <c r="D1281" s="27">
        <v>17.049999237060547</v>
      </c>
      <c r="E1281" s="28">
        <v>17.090000152587891</v>
      </c>
      <c r="F1281" s="28">
        <v>16.860000610351563</v>
      </c>
      <c r="G1281" s="24">
        <v>16.879999160766602</v>
      </c>
      <c r="H1281" s="13">
        <v>16.979999542236328</v>
      </c>
      <c r="I1281" s="14">
        <v>17</v>
      </c>
      <c r="J1281" s="14">
        <v>16.75</v>
      </c>
      <c r="K1281" s="24">
        <v>16.760000228881836</v>
      </c>
      <c r="L1281">
        <f t="shared" si="60"/>
        <v>0</v>
      </c>
      <c r="M1281">
        <f>IF(AND(B1281&gt;Summary!$E$17,B1281&lt;Summary!$E$18),1,0)</f>
        <v>0</v>
      </c>
      <c r="N1281">
        <f>IF(M1281=1,oneday(G1280,G1281,K1281,L1281,Summary!$E$13/2,Data!N1280,Data!O1280,Summary!$E$15,Summary!$E$14,Summary!$E$16,1),0)</f>
        <v>0</v>
      </c>
      <c r="O1281" s="31">
        <f>IF(M1281=1,oneday(G1280,G1281,K1281,L1281,Summary!$E$13/2,Data!N1280,Data!O1280,Summary!$E$15,Summary!$E$14,Summary!$E$16,2),0)</f>
        <v>0</v>
      </c>
      <c r="P1281" s="31">
        <f t="shared" si="59"/>
        <v>0</v>
      </c>
      <c r="Q1281" s="31">
        <f>IF(M1281=1,oneday(G1280,G1281,K1281,L1281,Summary!$E$13/2,Data!N1280,Data!O1280,Summary!$E$15,Summary!$E$14,Summary!$E$16,3),0)</f>
        <v>0</v>
      </c>
    </row>
    <row r="1282" spans="1:17" x14ac:dyDescent="0.25">
      <c r="A1282" s="32">
        <f>VLOOKUP(B1282,'Expiration Dates'!$C$40:$J$272,8)</f>
        <v>32254</v>
      </c>
      <c r="B1282" s="1">
        <v>32244</v>
      </c>
      <c r="C1282">
        <f t="shared" si="58"/>
        <v>1282</v>
      </c>
      <c r="D1282" s="27">
        <v>17.649999618530273</v>
      </c>
      <c r="E1282" s="28">
        <v>17.920000076293945</v>
      </c>
      <c r="F1282" s="28">
        <v>17.569999694824219</v>
      </c>
      <c r="G1282" s="24">
        <v>17.889999389648438</v>
      </c>
      <c r="H1282" s="13">
        <v>17.5</v>
      </c>
      <c r="I1282" s="14">
        <v>17.760000228881836</v>
      </c>
      <c r="J1282" s="14">
        <v>17.450000762939453</v>
      </c>
      <c r="K1282" s="24">
        <v>17.739999771118164</v>
      </c>
      <c r="L1282">
        <f t="shared" si="60"/>
        <v>0</v>
      </c>
      <c r="M1282">
        <f>IF(AND(B1282&gt;Summary!$E$17,B1282&lt;Summary!$E$18),1,0)</f>
        <v>0</v>
      </c>
      <c r="N1282">
        <f>IF(M1282=1,oneday(G1281,G1282,K1282,L1282,Summary!$E$13/2,Data!N1281,Data!O1281,Summary!$E$15,Summary!$E$14,Summary!$E$16,1),0)</f>
        <v>0</v>
      </c>
      <c r="O1282" s="31">
        <f>IF(M1282=1,oneday(G1281,G1282,K1282,L1282,Summary!$E$13/2,Data!N1281,Data!O1281,Summary!$E$15,Summary!$E$14,Summary!$E$16,2),0)</f>
        <v>0</v>
      </c>
      <c r="P1282" s="31">
        <f t="shared" si="59"/>
        <v>0</v>
      </c>
      <c r="Q1282" s="31">
        <f>IF(M1282=1,oneday(G1281,G1282,K1282,L1282,Summary!$E$13/2,Data!N1281,Data!O1281,Summary!$E$15,Summary!$E$14,Summary!$E$16,3),0)</f>
        <v>0</v>
      </c>
    </row>
    <row r="1283" spans="1:17" x14ac:dyDescent="0.25">
      <c r="A1283" s="32">
        <f>VLOOKUP(B1283,'Expiration Dates'!$C$40:$J$272,8)</f>
        <v>32254</v>
      </c>
      <c r="B1283" s="1">
        <v>32245</v>
      </c>
      <c r="C1283">
        <f t="shared" si="58"/>
        <v>1283</v>
      </c>
      <c r="D1283" s="27">
        <v>17.950000762939453</v>
      </c>
      <c r="E1283" s="28">
        <v>18.120000839233398</v>
      </c>
      <c r="F1283" s="28">
        <v>17.829999923706055</v>
      </c>
      <c r="G1283" s="24">
        <v>18.090000152587891</v>
      </c>
      <c r="H1283" s="13">
        <v>17.75</v>
      </c>
      <c r="I1283" s="14">
        <v>17.969999313354492</v>
      </c>
      <c r="J1283" s="14">
        <v>17.659999847412109</v>
      </c>
      <c r="K1283" s="24">
        <v>17.950000762939453</v>
      </c>
      <c r="L1283">
        <f t="shared" si="60"/>
        <v>0</v>
      </c>
      <c r="M1283">
        <f>IF(AND(B1283&gt;Summary!$E$17,B1283&lt;Summary!$E$18),1,0)</f>
        <v>0</v>
      </c>
      <c r="N1283">
        <f>IF(M1283=1,oneday(G1282,G1283,K1283,L1283,Summary!$E$13/2,Data!N1282,Data!O1282,Summary!$E$15,Summary!$E$14,Summary!$E$16,1),0)</f>
        <v>0</v>
      </c>
      <c r="O1283" s="31">
        <f>IF(M1283=1,oneday(G1282,G1283,K1283,L1283,Summary!$E$13/2,Data!N1282,Data!O1282,Summary!$E$15,Summary!$E$14,Summary!$E$16,2),0)</f>
        <v>0</v>
      </c>
      <c r="P1283" s="31">
        <f t="shared" si="59"/>
        <v>0</v>
      </c>
      <c r="Q1283" s="31">
        <f>IF(M1283=1,oneday(G1282,G1283,K1283,L1283,Summary!$E$13/2,Data!N1282,Data!O1282,Summary!$E$15,Summary!$E$14,Summary!$E$16,3),0)</f>
        <v>0</v>
      </c>
    </row>
    <row r="1284" spans="1:17" x14ac:dyDescent="0.25">
      <c r="A1284" s="32">
        <f>VLOOKUP(B1284,'Expiration Dates'!$C$40:$J$272,8)</f>
        <v>32254</v>
      </c>
      <c r="B1284" s="1">
        <v>32246</v>
      </c>
      <c r="C1284">
        <f t="shared" si="58"/>
        <v>1284</v>
      </c>
      <c r="D1284" s="27">
        <v>17.969999313354492</v>
      </c>
      <c r="E1284" s="28">
        <v>18.180000305175781</v>
      </c>
      <c r="F1284" s="28">
        <v>17.920000076293945</v>
      </c>
      <c r="G1284" s="24">
        <v>18.120000839233398</v>
      </c>
      <c r="H1284" s="13">
        <v>17.799999237060547</v>
      </c>
      <c r="I1284" s="14">
        <v>18.059999465942383</v>
      </c>
      <c r="J1284" s="14">
        <v>17.760000228881836</v>
      </c>
      <c r="K1284" s="24">
        <v>17.979999542236328</v>
      </c>
      <c r="L1284">
        <f t="shared" si="60"/>
        <v>0</v>
      </c>
      <c r="M1284">
        <f>IF(AND(B1284&gt;Summary!$E$17,B1284&lt;Summary!$E$18),1,0)</f>
        <v>0</v>
      </c>
      <c r="N1284">
        <f>IF(M1284=1,oneday(G1283,G1284,K1284,L1284,Summary!$E$13/2,Data!N1283,Data!O1283,Summary!$E$15,Summary!$E$14,Summary!$E$16,1),0)</f>
        <v>0</v>
      </c>
      <c r="O1284" s="31">
        <f>IF(M1284=1,oneday(G1283,G1284,K1284,L1284,Summary!$E$13/2,Data!N1283,Data!O1283,Summary!$E$15,Summary!$E$14,Summary!$E$16,2),0)</f>
        <v>0</v>
      </c>
      <c r="P1284" s="31">
        <f t="shared" si="59"/>
        <v>0</v>
      </c>
      <c r="Q1284" s="31">
        <f>IF(M1284=1,oneday(G1283,G1284,K1284,L1284,Summary!$E$13/2,Data!N1283,Data!O1283,Summary!$E$15,Summary!$E$14,Summary!$E$16,3),0)</f>
        <v>0</v>
      </c>
    </row>
    <row r="1285" spans="1:17" x14ac:dyDescent="0.25">
      <c r="A1285" s="32">
        <f>VLOOKUP(B1285,'Expiration Dates'!$C$40:$J$272,8)</f>
        <v>32254</v>
      </c>
      <c r="B1285" s="1">
        <v>32247</v>
      </c>
      <c r="C1285">
        <f t="shared" si="58"/>
        <v>1285</v>
      </c>
      <c r="D1285" s="27">
        <v>18.270000457763672</v>
      </c>
      <c r="E1285" s="28">
        <v>18.340000152587891</v>
      </c>
      <c r="F1285" s="28">
        <v>18.120000839233398</v>
      </c>
      <c r="G1285" s="24">
        <v>18.299999237060547</v>
      </c>
      <c r="H1285" s="13">
        <v>18.129999160766602</v>
      </c>
      <c r="I1285" s="14">
        <v>18.25</v>
      </c>
      <c r="J1285" s="14">
        <v>18.030000686645508</v>
      </c>
      <c r="K1285" s="24">
        <v>18.209999084472656</v>
      </c>
      <c r="L1285">
        <f t="shared" si="60"/>
        <v>0</v>
      </c>
      <c r="M1285">
        <f>IF(AND(B1285&gt;Summary!$E$17,B1285&lt;Summary!$E$18),1,0)</f>
        <v>0</v>
      </c>
      <c r="N1285">
        <f>IF(M1285=1,oneday(G1284,G1285,K1285,L1285,Summary!$E$13/2,Data!N1284,Data!O1284,Summary!$E$15,Summary!$E$14,Summary!$E$16,1),0)</f>
        <v>0</v>
      </c>
      <c r="O1285" s="31">
        <f>IF(M1285=1,oneday(G1284,G1285,K1285,L1285,Summary!$E$13/2,Data!N1284,Data!O1284,Summary!$E$15,Summary!$E$14,Summary!$E$16,2),0)</f>
        <v>0</v>
      </c>
      <c r="P1285" s="31">
        <f t="shared" si="59"/>
        <v>0</v>
      </c>
      <c r="Q1285" s="31">
        <f>IF(M1285=1,oneday(G1284,G1285,K1285,L1285,Summary!$E$13/2,Data!N1284,Data!O1284,Summary!$E$15,Summary!$E$14,Summary!$E$16,3),0)</f>
        <v>0</v>
      </c>
    </row>
    <row r="1286" spans="1:17" x14ac:dyDescent="0.25">
      <c r="A1286" s="32">
        <f>VLOOKUP(B1286,'Expiration Dates'!$C$40:$J$272,8)</f>
        <v>32254</v>
      </c>
      <c r="B1286" s="1">
        <v>32248</v>
      </c>
      <c r="C1286">
        <f t="shared" si="58"/>
        <v>1286</v>
      </c>
      <c r="D1286" s="27">
        <v>18.360000610351563</v>
      </c>
      <c r="E1286" s="28">
        <v>18.430000305175781</v>
      </c>
      <c r="F1286" s="28">
        <v>18.25</v>
      </c>
      <c r="G1286" s="24">
        <v>18.370000839233398</v>
      </c>
      <c r="H1286" s="13">
        <v>18.229999542236328</v>
      </c>
      <c r="I1286" s="14">
        <v>18.379999160766602</v>
      </c>
      <c r="J1286" s="14">
        <v>18.159999847412109</v>
      </c>
      <c r="K1286" s="24">
        <v>18.290000915527344</v>
      </c>
      <c r="L1286">
        <f t="shared" si="60"/>
        <v>0</v>
      </c>
      <c r="M1286">
        <f>IF(AND(B1286&gt;Summary!$E$17,B1286&lt;Summary!$E$18),1,0)</f>
        <v>0</v>
      </c>
      <c r="N1286">
        <f>IF(M1286=1,oneday(G1285,G1286,K1286,L1286,Summary!$E$13/2,Data!N1285,Data!O1285,Summary!$E$15,Summary!$E$14,Summary!$E$16,1),0)</f>
        <v>0</v>
      </c>
      <c r="O1286" s="31">
        <f>IF(M1286=1,oneday(G1285,G1286,K1286,L1286,Summary!$E$13/2,Data!N1285,Data!O1285,Summary!$E$15,Summary!$E$14,Summary!$E$16,2),0)</f>
        <v>0</v>
      </c>
      <c r="P1286" s="31">
        <f t="shared" si="59"/>
        <v>0</v>
      </c>
      <c r="Q1286" s="31">
        <f>IF(M1286=1,oneday(G1285,G1286,K1286,L1286,Summary!$E$13/2,Data!N1285,Data!O1285,Summary!$E$15,Summary!$E$14,Summary!$E$16,3),0)</f>
        <v>0</v>
      </c>
    </row>
    <row r="1287" spans="1:17" x14ac:dyDescent="0.25">
      <c r="A1287" s="32">
        <f>VLOOKUP(B1287,'Expiration Dates'!$C$40:$J$272,8)</f>
        <v>32254</v>
      </c>
      <c r="B1287" s="1">
        <v>32251</v>
      </c>
      <c r="C1287">
        <f t="shared" si="58"/>
        <v>1287</v>
      </c>
      <c r="D1287" s="27">
        <v>18.799999237060547</v>
      </c>
      <c r="E1287" s="28">
        <v>18.920000076293945</v>
      </c>
      <c r="F1287" s="28">
        <v>18.5</v>
      </c>
      <c r="G1287" s="24">
        <v>18.520000457763672</v>
      </c>
      <c r="H1287" s="13">
        <v>18.700000762939453</v>
      </c>
      <c r="I1287" s="14">
        <v>18.840000152587891</v>
      </c>
      <c r="J1287" s="14">
        <v>18.520000457763672</v>
      </c>
      <c r="K1287" s="24">
        <v>18.549999237060547</v>
      </c>
      <c r="L1287">
        <f t="shared" si="60"/>
        <v>0</v>
      </c>
      <c r="M1287">
        <f>IF(AND(B1287&gt;Summary!$E$17,B1287&lt;Summary!$E$18),1,0)</f>
        <v>0</v>
      </c>
      <c r="N1287">
        <f>IF(M1287=1,oneday(G1286,G1287,K1287,L1287,Summary!$E$13/2,Data!N1286,Data!O1286,Summary!$E$15,Summary!$E$14,Summary!$E$16,1),0)</f>
        <v>0</v>
      </c>
      <c r="O1287" s="31">
        <f>IF(M1287=1,oneday(G1286,G1287,K1287,L1287,Summary!$E$13/2,Data!N1286,Data!O1286,Summary!$E$15,Summary!$E$14,Summary!$E$16,2),0)</f>
        <v>0</v>
      </c>
      <c r="P1287" s="31">
        <f t="shared" si="59"/>
        <v>0</v>
      </c>
      <c r="Q1287" s="31">
        <f>IF(M1287=1,oneday(G1286,G1287,K1287,L1287,Summary!$E$13/2,Data!N1286,Data!O1286,Summary!$E$15,Summary!$E$14,Summary!$E$16,3),0)</f>
        <v>0</v>
      </c>
    </row>
    <row r="1288" spans="1:17" x14ac:dyDescent="0.25">
      <c r="A1288" s="32">
        <f>VLOOKUP(B1288,'Expiration Dates'!$C$40:$J$272,8)</f>
        <v>32254</v>
      </c>
      <c r="B1288" s="1">
        <v>32252</v>
      </c>
      <c r="C1288">
        <f t="shared" si="58"/>
        <v>1288</v>
      </c>
      <c r="D1288" s="27">
        <v>18.399999618530273</v>
      </c>
      <c r="E1288" s="28">
        <v>18.399999618530273</v>
      </c>
      <c r="F1288" s="28">
        <v>18</v>
      </c>
      <c r="G1288" s="24">
        <v>18.030000686645508</v>
      </c>
      <c r="H1288" s="13">
        <v>18.350000381469727</v>
      </c>
      <c r="I1288" s="14">
        <v>18.389999389648438</v>
      </c>
      <c r="J1288" s="14">
        <v>18.120000839233398</v>
      </c>
      <c r="K1288" s="24">
        <v>18.139999389648438</v>
      </c>
      <c r="L1288">
        <f t="shared" si="60"/>
        <v>0</v>
      </c>
      <c r="M1288">
        <f>IF(AND(B1288&gt;Summary!$E$17,B1288&lt;Summary!$E$18),1,0)</f>
        <v>0</v>
      </c>
      <c r="N1288">
        <f>IF(M1288=1,oneday(G1287,G1288,K1288,L1288,Summary!$E$13/2,Data!N1287,Data!O1287,Summary!$E$15,Summary!$E$14,Summary!$E$16,1),0)</f>
        <v>0</v>
      </c>
      <c r="O1288" s="31">
        <f>IF(M1288=1,oneday(G1287,G1288,K1288,L1288,Summary!$E$13/2,Data!N1287,Data!O1287,Summary!$E$15,Summary!$E$14,Summary!$E$16,2),0)</f>
        <v>0</v>
      </c>
      <c r="P1288" s="31">
        <f t="shared" si="59"/>
        <v>0</v>
      </c>
      <c r="Q1288" s="31">
        <f>IF(M1288=1,oneday(G1287,G1288,K1288,L1288,Summary!$E$13/2,Data!N1287,Data!O1287,Summary!$E$15,Summary!$E$14,Summary!$E$16,3),0)</f>
        <v>0</v>
      </c>
    </row>
    <row r="1289" spans="1:17" x14ac:dyDescent="0.25">
      <c r="A1289" s="32">
        <f>VLOOKUP(B1289,'Expiration Dates'!$C$40:$J$272,8)</f>
        <v>32254</v>
      </c>
      <c r="B1289" s="1">
        <v>32253</v>
      </c>
      <c r="C1289">
        <f t="shared" si="58"/>
        <v>1289</v>
      </c>
      <c r="D1289" s="27">
        <v>17.850000381469727</v>
      </c>
      <c r="E1289" s="28">
        <v>17.950000762939453</v>
      </c>
      <c r="F1289" s="28">
        <v>17.569999694824219</v>
      </c>
      <c r="G1289" s="24">
        <v>17.739999771118164</v>
      </c>
      <c r="H1289" s="13">
        <v>18.030000686645508</v>
      </c>
      <c r="I1289" s="14">
        <v>18.040000915527344</v>
      </c>
      <c r="J1289" s="14">
        <v>17.809999465942383</v>
      </c>
      <c r="K1289" s="24">
        <v>17.979999542236328</v>
      </c>
      <c r="L1289">
        <f t="shared" si="60"/>
        <v>0</v>
      </c>
      <c r="M1289">
        <f>IF(AND(B1289&gt;Summary!$E$17,B1289&lt;Summary!$E$18),1,0)</f>
        <v>0</v>
      </c>
      <c r="N1289">
        <f>IF(M1289=1,oneday(G1288,G1289,K1289,L1289,Summary!$E$13/2,Data!N1288,Data!O1288,Summary!$E$15,Summary!$E$14,Summary!$E$16,1),0)</f>
        <v>0</v>
      </c>
      <c r="O1289" s="31">
        <f>IF(M1289=1,oneday(G1288,G1289,K1289,L1289,Summary!$E$13/2,Data!N1288,Data!O1288,Summary!$E$15,Summary!$E$14,Summary!$E$16,2),0)</f>
        <v>0</v>
      </c>
      <c r="P1289" s="31">
        <f t="shared" si="59"/>
        <v>0</v>
      </c>
      <c r="Q1289" s="31">
        <f>IF(M1289=1,oneday(G1288,G1289,K1289,L1289,Summary!$E$13/2,Data!N1288,Data!O1288,Summary!$E$15,Summary!$E$14,Summary!$E$16,3),0)</f>
        <v>0</v>
      </c>
    </row>
    <row r="1290" spans="1:17" x14ac:dyDescent="0.25">
      <c r="A1290" s="32">
        <f>VLOOKUP(B1290,'Expiration Dates'!$C$40:$J$272,8)</f>
        <v>32254</v>
      </c>
      <c r="B1290" s="1">
        <v>32254</v>
      </c>
      <c r="C1290">
        <f t="shared" si="58"/>
        <v>1290</v>
      </c>
      <c r="D1290" s="27">
        <v>18.129999160766602</v>
      </c>
      <c r="E1290" s="28">
        <v>18.370000839233398</v>
      </c>
      <c r="F1290" s="28">
        <v>18.100000381469727</v>
      </c>
      <c r="G1290" s="24">
        <v>18.360000610351563</v>
      </c>
      <c r="H1290" s="13">
        <v>18.059999465942383</v>
      </c>
      <c r="I1290" s="14">
        <v>18.290000915527344</v>
      </c>
      <c r="J1290" s="14">
        <v>18.049999237060547</v>
      </c>
      <c r="K1290" s="24">
        <v>18.270000457763672</v>
      </c>
      <c r="L1290">
        <f t="shared" si="60"/>
        <v>1</v>
      </c>
      <c r="M1290">
        <f>IF(AND(B1290&gt;Summary!$E$17,B1290&lt;Summary!$E$18),1,0)</f>
        <v>0</v>
      </c>
      <c r="N1290">
        <f>IF(M1290=1,oneday(G1289,G1290,K1290,L1290,Summary!$E$13/2,Data!N1289,Data!O1289,Summary!$E$15,Summary!$E$14,Summary!$E$16,1),0)</f>
        <v>0</v>
      </c>
      <c r="O1290" s="31">
        <f>IF(M1290=1,oneday(G1289,G1290,K1290,L1290,Summary!$E$13/2,Data!N1289,Data!O1289,Summary!$E$15,Summary!$E$14,Summary!$E$16,2),0)</f>
        <v>0</v>
      </c>
      <c r="P1290" s="31">
        <f t="shared" si="59"/>
        <v>0</v>
      </c>
      <c r="Q1290" s="31">
        <f>IF(M1290=1,oneday(G1289,G1290,K1290,L1290,Summary!$E$13/2,Data!N1289,Data!O1289,Summary!$E$15,Summary!$E$14,Summary!$E$16,3),0)</f>
        <v>0</v>
      </c>
    </row>
    <row r="1291" spans="1:17" x14ac:dyDescent="0.25">
      <c r="A1291" s="32">
        <f>VLOOKUP(B1291,'Expiration Dates'!$C$40:$J$272,8)</f>
        <v>32254</v>
      </c>
      <c r="B1291" s="1">
        <v>32255</v>
      </c>
      <c r="C1291">
        <f t="shared" si="58"/>
        <v>1291</v>
      </c>
      <c r="D1291" s="27">
        <v>18.440000534057617</v>
      </c>
      <c r="E1291" s="28">
        <v>18.479999542236328</v>
      </c>
      <c r="F1291" s="28">
        <v>18.219999313354492</v>
      </c>
      <c r="G1291" s="24">
        <v>18.299999237060547</v>
      </c>
      <c r="H1291" s="13">
        <v>18.350000381469727</v>
      </c>
      <c r="I1291" s="14">
        <v>18.399999618530273</v>
      </c>
      <c r="J1291" s="14">
        <v>18.129999160766602</v>
      </c>
      <c r="K1291" s="24">
        <v>18.229999542236328</v>
      </c>
      <c r="L1291">
        <f t="shared" si="60"/>
        <v>0</v>
      </c>
      <c r="M1291">
        <f>IF(AND(B1291&gt;Summary!$E$17,B1291&lt;Summary!$E$18),1,0)</f>
        <v>0</v>
      </c>
      <c r="N1291">
        <f>IF(M1291=1,oneday(G1290,G1291,K1291,L1291,Summary!$E$13/2,Data!N1290,Data!O1290,Summary!$E$15,Summary!$E$14,Summary!$E$16,1),0)</f>
        <v>0</v>
      </c>
      <c r="O1291" s="31">
        <f>IF(M1291=1,oneday(G1290,G1291,K1291,L1291,Summary!$E$13/2,Data!N1290,Data!O1290,Summary!$E$15,Summary!$E$14,Summary!$E$16,2),0)</f>
        <v>0</v>
      </c>
      <c r="P1291" s="31">
        <f t="shared" si="59"/>
        <v>0</v>
      </c>
      <c r="Q1291" s="31">
        <f>IF(M1291=1,oneday(G1290,G1291,K1291,L1291,Summary!$E$13/2,Data!N1290,Data!O1290,Summary!$E$15,Summary!$E$14,Summary!$E$16,3),0)</f>
        <v>0</v>
      </c>
    </row>
    <row r="1292" spans="1:17" x14ac:dyDescent="0.25">
      <c r="A1292" s="32">
        <f>VLOOKUP(B1292,'Expiration Dates'!$C$40:$J$272,8)</f>
        <v>32254</v>
      </c>
      <c r="B1292" s="1">
        <v>32258</v>
      </c>
      <c r="C1292">
        <f t="shared" si="58"/>
        <v>1292</v>
      </c>
      <c r="D1292" s="27">
        <v>18.379999160766602</v>
      </c>
      <c r="E1292" s="28">
        <v>18.440000534057617</v>
      </c>
      <c r="F1292" s="28">
        <v>18.270000457763672</v>
      </c>
      <c r="G1292" s="24">
        <v>18.399999618530273</v>
      </c>
      <c r="H1292" s="13">
        <v>18.299999237060547</v>
      </c>
      <c r="I1292" s="14">
        <v>18.379999160766602</v>
      </c>
      <c r="J1292" s="14">
        <v>18.229999542236328</v>
      </c>
      <c r="K1292" s="24">
        <v>18.340000152587891</v>
      </c>
      <c r="L1292">
        <f t="shared" si="60"/>
        <v>0</v>
      </c>
      <c r="M1292">
        <f>IF(AND(B1292&gt;Summary!$E$17,B1292&lt;Summary!$E$18),1,0)</f>
        <v>0</v>
      </c>
      <c r="N1292">
        <f>IF(M1292=1,oneday(G1291,G1292,K1292,L1292,Summary!$E$13/2,Data!N1291,Data!O1291,Summary!$E$15,Summary!$E$14,Summary!$E$16,1),0)</f>
        <v>0</v>
      </c>
      <c r="O1292" s="31">
        <f>IF(M1292=1,oneday(G1291,G1292,K1292,L1292,Summary!$E$13/2,Data!N1291,Data!O1291,Summary!$E$15,Summary!$E$14,Summary!$E$16,2),0)</f>
        <v>0</v>
      </c>
      <c r="P1292" s="31">
        <f t="shared" si="59"/>
        <v>0</v>
      </c>
      <c r="Q1292" s="31">
        <f>IF(M1292=1,oneday(G1291,G1292,K1292,L1292,Summary!$E$13/2,Data!N1291,Data!O1291,Summary!$E$15,Summary!$E$14,Summary!$E$16,3),0)</f>
        <v>0</v>
      </c>
    </row>
    <row r="1293" spans="1:17" x14ac:dyDescent="0.25">
      <c r="A1293" s="32">
        <f>VLOOKUP(B1293,'Expiration Dates'!$C$40:$J$272,8)</f>
        <v>32254</v>
      </c>
      <c r="B1293" s="1">
        <v>32259</v>
      </c>
      <c r="C1293">
        <f t="shared" si="58"/>
        <v>1293</v>
      </c>
      <c r="D1293" s="27">
        <v>18.450000762939453</v>
      </c>
      <c r="E1293" s="28">
        <v>18.649999618530273</v>
      </c>
      <c r="F1293" s="28">
        <v>18.350000381469727</v>
      </c>
      <c r="G1293" s="24">
        <v>18.600000381469727</v>
      </c>
      <c r="H1293" s="13">
        <v>18.409999847412109</v>
      </c>
      <c r="I1293" s="14">
        <v>18.600000381469727</v>
      </c>
      <c r="J1293" s="14">
        <v>18.280000686645508</v>
      </c>
      <c r="K1293" s="24">
        <v>18.549999237060547</v>
      </c>
      <c r="L1293">
        <f t="shared" si="60"/>
        <v>0</v>
      </c>
      <c r="M1293">
        <f>IF(AND(B1293&gt;Summary!$E$17,B1293&lt;Summary!$E$18),1,0)</f>
        <v>0</v>
      </c>
      <c r="N1293">
        <f>IF(M1293=1,oneday(G1292,G1293,K1293,L1293,Summary!$E$13/2,Data!N1292,Data!O1292,Summary!$E$15,Summary!$E$14,Summary!$E$16,1),0)</f>
        <v>0</v>
      </c>
      <c r="O1293" s="31">
        <f>IF(M1293=1,oneday(G1292,G1293,K1293,L1293,Summary!$E$13/2,Data!N1292,Data!O1292,Summary!$E$15,Summary!$E$14,Summary!$E$16,2),0)</f>
        <v>0</v>
      </c>
      <c r="P1293" s="31">
        <f t="shared" si="59"/>
        <v>0</v>
      </c>
      <c r="Q1293" s="31">
        <f>IF(M1293=1,oneday(G1292,G1293,K1293,L1293,Summary!$E$13/2,Data!N1292,Data!O1292,Summary!$E$15,Summary!$E$14,Summary!$E$16,3),0)</f>
        <v>0</v>
      </c>
    </row>
    <row r="1294" spans="1:17" x14ac:dyDescent="0.25">
      <c r="A1294" s="32">
        <f>VLOOKUP(B1294,'Expiration Dates'!$C$40:$J$272,8)</f>
        <v>32254</v>
      </c>
      <c r="B1294" s="1">
        <v>32260</v>
      </c>
      <c r="C1294">
        <f t="shared" si="58"/>
        <v>1294</v>
      </c>
      <c r="D1294" s="27">
        <v>18.659999847412109</v>
      </c>
      <c r="E1294" s="28">
        <v>18.770000457763672</v>
      </c>
      <c r="F1294" s="28">
        <v>18.200000762939453</v>
      </c>
      <c r="G1294" s="24">
        <v>18.270000457763672</v>
      </c>
      <c r="H1294" s="13">
        <v>18.620000839233398</v>
      </c>
      <c r="I1294" s="14">
        <v>18.739999771118164</v>
      </c>
      <c r="J1294" s="14">
        <v>18.120000839233398</v>
      </c>
      <c r="K1294" s="24">
        <v>18.219999313354492</v>
      </c>
      <c r="L1294">
        <f t="shared" si="60"/>
        <v>0</v>
      </c>
      <c r="M1294">
        <f>IF(AND(B1294&gt;Summary!$E$17,B1294&lt;Summary!$E$18),1,0)</f>
        <v>0</v>
      </c>
      <c r="N1294">
        <f>IF(M1294=1,oneday(G1293,G1294,K1294,L1294,Summary!$E$13/2,Data!N1293,Data!O1293,Summary!$E$15,Summary!$E$14,Summary!$E$16,1),0)</f>
        <v>0</v>
      </c>
      <c r="O1294" s="31">
        <f>IF(M1294=1,oneday(G1293,G1294,K1294,L1294,Summary!$E$13/2,Data!N1293,Data!O1293,Summary!$E$15,Summary!$E$14,Summary!$E$16,2),0)</f>
        <v>0</v>
      </c>
      <c r="P1294" s="31">
        <f t="shared" si="59"/>
        <v>0</v>
      </c>
      <c r="Q1294" s="31">
        <f>IF(M1294=1,oneday(G1293,G1294,K1294,L1294,Summary!$E$13/2,Data!N1293,Data!O1293,Summary!$E$15,Summary!$E$14,Summary!$E$16,3),0)</f>
        <v>0</v>
      </c>
    </row>
    <row r="1295" spans="1:17" x14ac:dyDescent="0.25">
      <c r="A1295" s="32">
        <f>VLOOKUP(B1295,'Expiration Dates'!$C$40:$J$272,8)</f>
        <v>32254</v>
      </c>
      <c r="B1295" s="1">
        <v>32261</v>
      </c>
      <c r="C1295">
        <f t="shared" ref="C1295:C1358" si="61">ROW(B1295)</f>
        <v>1295</v>
      </c>
      <c r="D1295" s="27">
        <v>18.350000381469727</v>
      </c>
      <c r="E1295" s="28">
        <v>18.379999160766602</v>
      </c>
      <c r="F1295" s="28">
        <v>17.950000762939453</v>
      </c>
      <c r="G1295" s="24">
        <v>17.979999542236328</v>
      </c>
      <c r="H1295" s="13">
        <v>18.25</v>
      </c>
      <c r="I1295" s="14">
        <v>18.329999923706055</v>
      </c>
      <c r="J1295" s="14">
        <v>17.950000762939453</v>
      </c>
      <c r="K1295" s="24">
        <v>17.969999313354492</v>
      </c>
      <c r="L1295">
        <f t="shared" si="60"/>
        <v>0</v>
      </c>
      <c r="M1295">
        <f>IF(AND(B1295&gt;Summary!$E$17,B1295&lt;Summary!$E$18),1,0)</f>
        <v>0</v>
      </c>
      <c r="N1295">
        <f>IF(M1295=1,oneday(G1294,G1295,K1295,L1295,Summary!$E$13/2,Data!N1294,Data!O1294,Summary!$E$15,Summary!$E$14,Summary!$E$16,1),0)</f>
        <v>0</v>
      </c>
      <c r="O1295" s="31">
        <f>IF(M1295=1,oneday(G1294,G1295,K1295,L1295,Summary!$E$13/2,Data!N1294,Data!O1294,Summary!$E$15,Summary!$E$14,Summary!$E$16,2),0)</f>
        <v>0</v>
      </c>
      <c r="P1295" s="31">
        <f t="shared" si="59"/>
        <v>0</v>
      </c>
      <c r="Q1295" s="31">
        <f>IF(M1295=1,oneday(G1294,G1295,K1295,L1295,Summary!$E$13/2,Data!N1294,Data!O1294,Summary!$E$15,Summary!$E$14,Summary!$E$16,3),0)</f>
        <v>0</v>
      </c>
    </row>
    <row r="1296" spans="1:17" x14ac:dyDescent="0.25">
      <c r="A1296" s="32">
        <f>VLOOKUP(B1296,'Expiration Dates'!$C$40:$J$272,8)</f>
        <v>32254</v>
      </c>
      <c r="B1296" s="1">
        <v>32262</v>
      </c>
      <c r="C1296">
        <f t="shared" si="61"/>
        <v>1296</v>
      </c>
      <c r="D1296" s="27">
        <v>17.780000686645508</v>
      </c>
      <c r="E1296" s="28">
        <v>18.040000915527344</v>
      </c>
      <c r="F1296" s="28">
        <v>17.549999237060547</v>
      </c>
      <c r="G1296" s="24">
        <v>17.989999771118164</v>
      </c>
      <c r="H1296" s="13">
        <v>17.729999542236328</v>
      </c>
      <c r="I1296" s="14">
        <v>17.979999542236328</v>
      </c>
      <c r="J1296" s="14">
        <v>17.549999237060547</v>
      </c>
      <c r="K1296" s="24">
        <v>17.940000534057617</v>
      </c>
      <c r="L1296">
        <f t="shared" si="60"/>
        <v>0</v>
      </c>
      <c r="M1296">
        <f>IF(AND(B1296&gt;Summary!$E$17,B1296&lt;Summary!$E$18),1,0)</f>
        <v>0</v>
      </c>
      <c r="N1296">
        <f>IF(M1296=1,oneday(G1295,G1296,K1296,L1296,Summary!$E$13/2,Data!N1295,Data!O1295,Summary!$E$15,Summary!$E$14,Summary!$E$16,1),0)</f>
        <v>0</v>
      </c>
      <c r="O1296" s="31">
        <f>IF(M1296=1,oneday(G1295,G1296,K1296,L1296,Summary!$E$13/2,Data!N1295,Data!O1295,Summary!$E$15,Summary!$E$14,Summary!$E$16,2),0)</f>
        <v>0</v>
      </c>
      <c r="P1296" s="31">
        <f t="shared" ref="P1296:P1359" si="62">IF(M1296=1,O1296-O1295,0)</f>
        <v>0</v>
      </c>
      <c r="Q1296" s="31">
        <f>IF(M1296=1,oneday(G1295,G1296,K1296,L1296,Summary!$E$13/2,Data!N1295,Data!O1295,Summary!$E$15,Summary!$E$14,Summary!$E$16,3),0)</f>
        <v>0</v>
      </c>
    </row>
    <row r="1297" spans="1:17" x14ac:dyDescent="0.25">
      <c r="A1297" s="32">
        <f>VLOOKUP(B1297,'Expiration Dates'!$C$40:$J$272,8)</f>
        <v>32283</v>
      </c>
      <c r="B1297" s="1">
        <v>32265</v>
      </c>
      <c r="C1297">
        <f t="shared" si="61"/>
        <v>1297</v>
      </c>
      <c r="D1297" s="27">
        <v>17.299999237060547</v>
      </c>
      <c r="E1297" s="28">
        <v>17.350000381469727</v>
      </c>
      <c r="F1297" s="28">
        <v>17.110000610351563</v>
      </c>
      <c r="G1297" s="24">
        <v>17.139999389648438</v>
      </c>
      <c r="H1297" s="13">
        <v>17.200000762939453</v>
      </c>
      <c r="I1297" s="14">
        <v>17.290000915527344</v>
      </c>
      <c r="J1297" s="14">
        <v>17.059999465942383</v>
      </c>
      <c r="K1297" s="24">
        <v>17.129999160766602</v>
      </c>
      <c r="L1297">
        <f t="shared" si="60"/>
        <v>0</v>
      </c>
      <c r="M1297">
        <f>IF(AND(B1297&gt;Summary!$E$17,B1297&lt;Summary!$E$18),1,0)</f>
        <v>0</v>
      </c>
      <c r="N1297">
        <f>IF(M1297=1,oneday(G1296,G1297,K1297,L1297,Summary!$E$13/2,Data!N1296,Data!O1296,Summary!$E$15,Summary!$E$14,Summary!$E$16,1),0)</f>
        <v>0</v>
      </c>
      <c r="O1297" s="31">
        <f>IF(M1297=1,oneday(G1296,G1297,K1297,L1297,Summary!$E$13/2,Data!N1296,Data!O1296,Summary!$E$15,Summary!$E$14,Summary!$E$16,2),0)</f>
        <v>0</v>
      </c>
      <c r="P1297" s="31">
        <f t="shared" si="62"/>
        <v>0</v>
      </c>
      <c r="Q1297" s="31">
        <f>IF(M1297=1,oneday(G1296,G1297,K1297,L1297,Summary!$E$13/2,Data!N1296,Data!O1296,Summary!$E$15,Summary!$E$14,Summary!$E$16,3),0)</f>
        <v>0</v>
      </c>
    </row>
    <row r="1298" spans="1:17" x14ac:dyDescent="0.25">
      <c r="A1298" s="32">
        <f>VLOOKUP(B1298,'Expiration Dates'!$C$40:$J$272,8)</f>
        <v>32283</v>
      </c>
      <c r="B1298" s="1">
        <v>32266</v>
      </c>
      <c r="C1298">
        <f t="shared" si="61"/>
        <v>1298</v>
      </c>
      <c r="D1298" s="27">
        <v>17.25</v>
      </c>
      <c r="E1298" s="28">
        <v>17.399999618530273</v>
      </c>
      <c r="F1298" s="28">
        <v>17.200000762939453</v>
      </c>
      <c r="G1298" s="24">
        <v>17.370000839233398</v>
      </c>
      <c r="H1298" s="13">
        <v>17.229999542236328</v>
      </c>
      <c r="I1298" s="14">
        <v>17.440000534057617</v>
      </c>
      <c r="J1298" s="14">
        <v>17.229999542236328</v>
      </c>
      <c r="K1298" s="24">
        <v>17.399999618530273</v>
      </c>
      <c r="L1298">
        <f t="shared" si="60"/>
        <v>0</v>
      </c>
      <c r="M1298">
        <f>IF(AND(B1298&gt;Summary!$E$17,B1298&lt;Summary!$E$18),1,0)</f>
        <v>0</v>
      </c>
      <c r="N1298">
        <f>IF(M1298=1,oneday(G1297,G1298,K1298,L1298,Summary!$E$13/2,Data!N1297,Data!O1297,Summary!$E$15,Summary!$E$14,Summary!$E$16,1),0)</f>
        <v>0</v>
      </c>
      <c r="O1298" s="31">
        <f>IF(M1298=1,oneday(G1297,G1298,K1298,L1298,Summary!$E$13/2,Data!N1297,Data!O1297,Summary!$E$15,Summary!$E$14,Summary!$E$16,2),0)</f>
        <v>0</v>
      </c>
      <c r="P1298" s="31">
        <f t="shared" si="62"/>
        <v>0</v>
      </c>
      <c r="Q1298" s="31">
        <f>IF(M1298=1,oneday(G1297,G1298,K1298,L1298,Summary!$E$13/2,Data!N1297,Data!O1297,Summary!$E$15,Summary!$E$14,Summary!$E$16,3),0)</f>
        <v>0</v>
      </c>
    </row>
    <row r="1299" spans="1:17" x14ac:dyDescent="0.25">
      <c r="A1299" s="32">
        <f>VLOOKUP(B1299,'Expiration Dates'!$C$40:$J$272,8)</f>
        <v>32283</v>
      </c>
      <c r="B1299" s="1">
        <v>32267</v>
      </c>
      <c r="C1299">
        <f t="shared" si="61"/>
        <v>1299</v>
      </c>
      <c r="D1299" s="27">
        <v>17.229999542236328</v>
      </c>
      <c r="E1299" s="28">
        <v>17.309999465942383</v>
      </c>
      <c r="F1299" s="28">
        <v>17.149999618530273</v>
      </c>
      <c r="G1299" s="24">
        <v>17.200000762939453</v>
      </c>
      <c r="H1299" s="13">
        <v>17.260000228881836</v>
      </c>
      <c r="I1299" s="14">
        <v>17.399999618530273</v>
      </c>
      <c r="J1299" s="14">
        <v>17.25</v>
      </c>
      <c r="K1299" s="24">
        <v>17.299999237060547</v>
      </c>
      <c r="L1299">
        <f t="shared" si="60"/>
        <v>0</v>
      </c>
      <c r="M1299">
        <f>IF(AND(B1299&gt;Summary!$E$17,B1299&lt;Summary!$E$18),1,0)</f>
        <v>0</v>
      </c>
      <c r="N1299">
        <f>IF(M1299=1,oneday(G1298,G1299,K1299,L1299,Summary!$E$13/2,Data!N1298,Data!O1298,Summary!$E$15,Summary!$E$14,Summary!$E$16,1),0)</f>
        <v>0</v>
      </c>
      <c r="O1299" s="31">
        <f>IF(M1299=1,oneday(G1298,G1299,K1299,L1299,Summary!$E$13/2,Data!N1298,Data!O1298,Summary!$E$15,Summary!$E$14,Summary!$E$16,2),0)</f>
        <v>0</v>
      </c>
      <c r="P1299" s="31">
        <f t="shared" si="62"/>
        <v>0</v>
      </c>
      <c r="Q1299" s="31">
        <f>IF(M1299=1,oneday(G1298,G1299,K1299,L1299,Summary!$E$13/2,Data!N1298,Data!O1298,Summary!$E$15,Summary!$E$14,Summary!$E$16,3),0)</f>
        <v>0</v>
      </c>
    </row>
    <row r="1300" spans="1:17" x14ac:dyDescent="0.25">
      <c r="A1300" s="32">
        <f>VLOOKUP(B1300,'Expiration Dates'!$C$40:$J$272,8)</f>
        <v>32283</v>
      </c>
      <c r="B1300" s="1">
        <v>32268</v>
      </c>
      <c r="C1300">
        <f t="shared" si="61"/>
        <v>1300</v>
      </c>
      <c r="D1300" s="27">
        <v>17.25</v>
      </c>
      <c r="E1300" s="28">
        <v>17.440000534057617</v>
      </c>
      <c r="F1300" s="28">
        <v>17.229999542236328</v>
      </c>
      <c r="G1300" s="24">
        <v>17.389999389648438</v>
      </c>
      <c r="H1300" s="13">
        <v>17.329999923706055</v>
      </c>
      <c r="I1300" s="14">
        <v>17.510000228881836</v>
      </c>
      <c r="J1300" s="14">
        <v>17.329999923706055</v>
      </c>
      <c r="K1300" s="24">
        <v>17.459999084472656</v>
      </c>
      <c r="L1300">
        <f t="shared" si="60"/>
        <v>0</v>
      </c>
      <c r="M1300">
        <f>IF(AND(B1300&gt;Summary!$E$17,B1300&lt;Summary!$E$18),1,0)</f>
        <v>0</v>
      </c>
      <c r="N1300">
        <f>IF(M1300=1,oneday(G1299,G1300,K1300,L1300,Summary!$E$13/2,Data!N1299,Data!O1299,Summary!$E$15,Summary!$E$14,Summary!$E$16,1),0)</f>
        <v>0</v>
      </c>
      <c r="O1300" s="31">
        <f>IF(M1300=1,oneday(G1299,G1300,K1300,L1300,Summary!$E$13/2,Data!N1299,Data!O1299,Summary!$E$15,Summary!$E$14,Summary!$E$16,2),0)</f>
        <v>0</v>
      </c>
      <c r="P1300" s="31">
        <f t="shared" si="62"/>
        <v>0</v>
      </c>
      <c r="Q1300" s="31">
        <f>IF(M1300=1,oneday(G1299,G1300,K1300,L1300,Summary!$E$13/2,Data!N1299,Data!O1299,Summary!$E$15,Summary!$E$14,Summary!$E$16,3),0)</f>
        <v>0</v>
      </c>
    </row>
    <row r="1301" spans="1:17" x14ac:dyDescent="0.25">
      <c r="A1301" s="32">
        <f>VLOOKUP(B1301,'Expiration Dates'!$C$40:$J$272,8)</f>
        <v>32283</v>
      </c>
      <c r="B1301" s="1">
        <v>32269</v>
      </c>
      <c r="C1301">
        <f t="shared" si="61"/>
        <v>1301</v>
      </c>
      <c r="D1301" s="27">
        <v>17.5</v>
      </c>
      <c r="E1301" s="28">
        <v>17.75</v>
      </c>
      <c r="F1301" s="28">
        <v>17.5</v>
      </c>
      <c r="G1301" s="24">
        <v>17.739999771118164</v>
      </c>
      <c r="H1301" s="13">
        <v>17.579999923706055</v>
      </c>
      <c r="I1301" s="14">
        <v>17.770000457763672</v>
      </c>
      <c r="J1301" s="14">
        <v>17.559999465942383</v>
      </c>
      <c r="K1301" s="24">
        <v>17.75</v>
      </c>
      <c r="L1301">
        <f t="shared" si="60"/>
        <v>0</v>
      </c>
      <c r="M1301">
        <f>IF(AND(B1301&gt;Summary!$E$17,B1301&lt;Summary!$E$18),1,0)</f>
        <v>0</v>
      </c>
      <c r="N1301">
        <f>IF(M1301=1,oneday(G1300,G1301,K1301,L1301,Summary!$E$13/2,Data!N1300,Data!O1300,Summary!$E$15,Summary!$E$14,Summary!$E$16,1),0)</f>
        <v>0</v>
      </c>
      <c r="O1301" s="31">
        <f>IF(M1301=1,oneday(G1300,G1301,K1301,L1301,Summary!$E$13/2,Data!N1300,Data!O1300,Summary!$E$15,Summary!$E$14,Summary!$E$16,2),0)</f>
        <v>0</v>
      </c>
      <c r="P1301" s="31">
        <f t="shared" si="62"/>
        <v>0</v>
      </c>
      <c r="Q1301" s="31">
        <f>IF(M1301=1,oneday(G1300,G1301,K1301,L1301,Summary!$E$13/2,Data!N1300,Data!O1300,Summary!$E$15,Summary!$E$14,Summary!$E$16,3),0)</f>
        <v>0</v>
      </c>
    </row>
    <row r="1302" spans="1:17" x14ac:dyDescent="0.25">
      <c r="A1302" s="32">
        <f>VLOOKUP(B1302,'Expiration Dates'!$C$40:$J$272,8)</f>
        <v>32283</v>
      </c>
      <c r="B1302" s="1">
        <v>32272</v>
      </c>
      <c r="C1302">
        <f t="shared" si="61"/>
        <v>1302</v>
      </c>
      <c r="D1302" s="27">
        <v>17.770000457763672</v>
      </c>
      <c r="E1302" s="28">
        <v>17.770000457763672</v>
      </c>
      <c r="F1302" s="28">
        <v>17.520000457763672</v>
      </c>
      <c r="G1302" s="24">
        <v>17.540000915527344</v>
      </c>
      <c r="H1302" s="13">
        <v>17.739999771118164</v>
      </c>
      <c r="I1302" s="14">
        <v>17.760000228881836</v>
      </c>
      <c r="J1302" s="14">
        <v>17.590000152587891</v>
      </c>
      <c r="K1302" s="24">
        <v>17.629999160766602</v>
      </c>
      <c r="L1302">
        <f t="shared" si="60"/>
        <v>0</v>
      </c>
      <c r="M1302">
        <f>IF(AND(B1302&gt;Summary!$E$17,B1302&lt;Summary!$E$18),1,0)</f>
        <v>0</v>
      </c>
      <c r="N1302">
        <f>IF(M1302=1,oneday(G1301,G1302,K1302,L1302,Summary!$E$13/2,Data!N1301,Data!O1301,Summary!$E$15,Summary!$E$14,Summary!$E$16,1),0)</f>
        <v>0</v>
      </c>
      <c r="O1302" s="31">
        <f>IF(M1302=1,oneday(G1301,G1302,K1302,L1302,Summary!$E$13/2,Data!N1301,Data!O1301,Summary!$E$15,Summary!$E$14,Summary!$E$16,2),0)</f>
        <v>0</v>
      </c>
      <c r="P1302" s="31">
        <f t="shared" si="62"/>
        <v>0</v>
      </c>
      <c r="Q1302" s="31">
        <f>IF(M1302=1,oneday(G1301,G1302,K1302,L1302,Summary!$E$13/2,Data!N1301,Data!O1301,Summary!$E$15,Summary!$E$14,Summary!$E$16,3),0)</f>
        <v>0</v>
      </c>
    </row>
    <row r="1303" spans="1:17" x14ac:dyDescent="0.25">
      <c r="A1303" s="32">
        <f>VLOOKUP(B1303,'Expiration Dates'!$C$40:$J$272,8)</f>
        <v>32283</v>
      </c>
      <c r="B1303" s="1">
        <v>32273</v>
      </c>
      <c r="C1303">
        <f t="shared" si="61"/>
        <v>1303</v>
      </c>
      <c r="D1303" s="27">
        <v>17.459999084472656</v>
      </c>
      <c r="E1303" s="28">
        <v>17.510000228881836</v>
      </c>
      <c r="F1303" s="28">
        <v>17.379999160766602</v>
      </c>
      <c r="G1303" s="24">
        <v>17.459999084472656</v>
      </c>
      <c r="H1303" s="13">
        <v>17.549999237060547</v>
      </c>
      <c r="I1303" s="14">
        <v>17.649999618530273</v>
      </c>
      <c r="J1303" s="14">
        <v>17.5</v>
      </c>
      <c r="K1303" s="24">
        <v>17.610000610351563</v>
      </c>
      <c r="L1303">
        <f t="shared" si="60"/>
        <v>0</v>
      </c>
      <c r="M1303">
        <f>IF(AND(B1303&gt;Summary!$E$17,B1303&lt;Summary!$E$18),1,0)</f>
        <v>0</v>
      </c>
      <c r="N1303">
        <f>IF(M1303=1,oneday(G1302,G1303,K1303,L1303,Summary!$E$13/2,Data!N1302,Data!O1302,Summary!$E$15,Summary!$E$14,Summary!$E$16,1),0)</f>
        <v>0</v>
      </c>
      <c r="O1303" s="31">
        <f>IF(M1303=1,oneday(G1302,G1303,K1303,L1303,Summary!$E$13/2,Data!N1302,Data!O1302,Summary!$E$15,Summary!$E$14,Summary!$E$16,2),0)</f>
        <v>0</v>
      </c>
      <c r="P1303" s="31">
        <f t="shared" si="62"/>
        <v>0</v>
      </c>
      <c r="Q1303" s="31">
        <f>IF(M1303=1,oneday(G1302,G1303,K1303,L1303,Summary!$E$13/2,Data!N1302,Data!O1302,Summary!$E$15,Summary!$E$14,Summary!$E$16,3),0)</f>
        <v>0</v>
      </c>
    </row>
    <row r="1304" spans="1:17" x14ac:dyDescent="0.25">
      <c r="A1304" s="32">
        <f>VLOOKUP(B1304,'Expiration Dates'!$C$40:$J$272,8)</f>
        <v>32283</v>
      </c>
      <c r="B1304" s="1">
        <v>32274</v>
      </c>
      <c r="C1304">
        <f t="shared" si="61"/>
        <v>1304</v>
      </c>
      <c r="D1304" s="27">
        <v>17.5</v>
      </c>
      <c r="E1304" s="28">
        <v>17.600000381469727</v>
      </c>
      <c r="F1304" s="28">
        <v>17.469999313354492</v>
      </c>
      <c r="G1304" s="24">
        <v>17.489999771118164</v>
      </c>
      <c r="H1304" s="13">
        <v>17.680000305175781</v>
      </c>
      <c r="I1304" s="14">
        <v>17.770000457763672</v>
      </c>
      <c r="J1304" s="14">
        <v>17.620000839233398</v>
      </c>
      <c r="K1304" s="24">
        <v>17.639999389648438</v>
      </c>
      <c r="L1304">
        <f t="shared" si="60"/>
        <v>0</v>
      </c>
      <c r="M1304">
        <f>IF(AND(B1304&gt;Summary!$E$17,B1304&lt;Summary!$E$18),1,0)</f>
        <v>0</v>
      </c>
      <c r="N1304">
        <f>IF(M1304=1,oneday(G1303,G1304,K1304,L1304,Summary!$E$13/2,Data!N1303,Data!O1303,Summary!$E$15,Summary!$E$14,Summary!$E$16,1),0)</f>
        <v>0</v>
      </c>
      <c r="O1304" s="31">
        <f>IF(M1304=1,oneday(G1303,G1304,K1304,L1304,Summary!$E$13/2,Data!N1303,Data!O1303,Summary!$E$15,Summary!$E$14,Summary!$E$16,2),0)</f>
        <v>0</v>
      </c>
      <c r="P1304" s="31">
        <f t="shared" si="62"/>
        <v>0</v>
      </c>
      <c r="Q1304" s="31">
        <f>IF(M1304=1,oneday(G1303,G1304,K1304,L1304,Summary!$E$13/2,Data!N1303,Data!O1303,Summary!$E$15,Summary!$E$14,Summary!$E$16,3),0)</f>
        <v>0</v>
      </c>
    </row>
    <row r="1305" spans="1:17" x14ac:dyDescent="0.25">
      <c r="A1305" s="32">
        <f>VLOOKUP(B1305,'Expiration Dates'!$C$40:$J$272,8)</f>
        <v>32283</v>
      </c>
      <c r="B1305" s="1">
        <v>32275</v>
      </c>
      <c r="C1305">
        <f t="shared" si="61"/>
        <v>1305</v>
      </c>
      <c r="D1305" s="27">
        <v>17.420000076293945</v>
      </c>
      <c r="E1305" s="28">
        <v>17.520000457763672</v>
      </c>
      <c r="F1305" s="28">
        <v>17.360000610351563</v>
      </c>
      <c r="G1305" s="24">
        <v>17.479999542236328</v>
      </c>
      <c r="H1305" s="13">
        <v>17.549999237060547</v>
      </c>
      <c r="I1305" s="14">
        <v>17.649999618530273</v>
      </c>
      <c r="J1305" s="14">
        <v>17.530000686645508</v>
      </c>
      <c r="K1305" s="24">
        <v>17.620000839233398</v>
      </c>
      <c r="L1305">
        <f t="shared" si="60"/>
        <v>0</v>
      </c>
      <c r="M1305">
        <f>IF(AND(B1305&gt;Summary!$E$17,B1305&lt;Summary!$E$18),1,0)</f>
        <v>0</v>
      </c>
      <c r="N1305">
        <f>IF(M1305=1,oneday(G1304,G1305,K1305,L1305,Summary!$E$13/2,Data!N1304,Data!O1304,Summary!$E$15,Summary!$E$14,Summary!$E$16,1),0)</f>
        <v>0</v>
      </c>
      <c r="O1305" s="31">
        <f>IF(M1305=1,oneday(G1304,G1305,K1305,L1305,Summary!$E$13/2,Data!N1304,Data!O1304,Summary!$E$15,Summary!$E$14,Summary!$E$16,2),0)</f>
        <v>0</v>
      </c>
      <c r="P1305" s="31">
        <f t="shared" si="62"/>
        <v>0</v>
      </c>
      <c r="Q1305" s="31">
        <f>IF(M1305=1,oneday(G1304,G1305,K1305,L1305,Summary!$E$13/2,Data!N1304,Data!O1304,Summary!$E$15,Summary!$E$14,Summary!$E$16,3),0)</f>
        <v>0</v>
      </c>
    </row>
    <row r="1306" spans="1:17" x14ac:dyDescent="0.25">
      <c r="A1306" s="32">
        <f>VLOOKUP(B1306,'Expiration Dates'!$C$40:$J$272,8)</f>
        <v>32283</v>
      </c>
      <c r="B1306" s="1">
        <v>32276</v>
      </c>
      <c r="C1306">
        <f t="shared" si="61"/>
        <v>1306</v>
      </c>
      <c r="D1306" s="27">
        <v>17.530000686645508</v>
      </c>
      <c r="E1306" s="28">
        <v>17.559999465942383</v>
      </c>
      <c r="F1306" s="28">
        <v>17.430000305175781</v>
      </c>
      <c r="G1306" s="24">
        <v>17.489999771118164</v>
      </c>
      <c r="H1306" s="13">
        <v>17.670000076293945</v>
      </c>
      <c r="I1306" s="14">
        <v>17.739999771118164</v>
      </c>
      <c r="J1306" s="14">
        <v>17.620000839233398</v>
      </c>
      <c r="K1306" s="24">
        <v>17.659999847412109</v>
      </c>
      <c r="L1306">
        <f t="shared" si="60"/>
        <v>0</v>
      </c>
      <c r="M1306">
        <f>IF(AND(B1306&gt;Summary!$E$17,B1306&lt;Summary!$E$18),1,0)</f>
        <v>0</v>
      </c>
      <c r="N1306">
        <f>IF(M1306=1,oneday(G1305,G1306,K1306,L1306,Summary!$E$13/2,Data!N1305,Data!O1305,Summary!$E$15,Summary!$E$14,Summary!$E$16,1),0)</f>
        <v>0</v>
      </c>
      <c r="O1306" s="31">
        <f>IF(M1306=1,oneday(G1305,G1306,K1306,L1306,Summary!$E$13/2,Data!N1305,Data!O1305,Summary!$E$15,Summary!$E$14,Summary!$E$16,2),0)</f>
        <v>0</v>
      </c>
      <c r="P1306" s="31">
        <f t="shared" si="62"/>
        <v>0</v>
      </c>
      <c r="Q1306" s="31">
        <f>IF(M1306=1,oneday(G1305,G1306,K1306,L1306,Summary!$E$13/2,Data!N1305,Data!O1305,Summary!$E$15,Summary!$E$14,Summary!$E$16,3),0)</f>
        <v>0</v>
      </c>
    </row>
    <row r="1307" spans="1:17" x14ac:dyDescent="0.25">
      <c r="A1307" s="32">
        <f>VLOOKUP(B1307,'Expiration Dates'!$C$40:$J$272,8)</f>
        <v>32283</v>
      </c>
      <c r="B1307" s="1">
        <v>32279</v>
      </c>
      <c r="C1307">
        <f t="shared" si="61"/>
        <v>1307</v>
      </c>
      <c r="D1307" s="27">
        <v>17.590000152587891</v>
      </c>
      <c r="E1307" s="28">
        <v>17.709999084472656</v>
      </c>
      <c r="F1307" s="28">
        <v>17.559999465942383</v>
      </c>
      <c r="G1307" s="24">
        <v>17.659999847412109</v>
      </c>
      <c r="H1307" s="13">
        <v>17.770000457763672</v>
      </c>
      <c r="I1307" s="14">
        <v>17.940000534057617</v>
      </c>
      <c r="J1307" s="14">
        <v>17.739999771118164</v>
      </c>
      <c r="K1307" s="24">
        <v>17.870000839233398</v>
      </c>
      <c r="L1307">
        <f t="shared" si="60"/>
        <v>0</v>
      </c>
      <c r="M1307">
        <f>IF(AND(B1307&gt;Summary!$E$17,B1307&lt;Summary!$E$18),1,0)</f>
        <v>0</v>
      </c>
      <c r="N1307">
        <f>IF(M1307=1,oneday(G1306,G1307,K1307,L1307,Summary!$E$13/2,Data!N1306,Data!O1306,Summary!$E$15,Summary!$E$14,Summary!$E$16,1),0)</f>
        <v>0</v>
      </c>
      <c r="O1307" s="31">
        <f>IF(M1307=1,oneday(G1306,G1307,K1307,L1307,Summary!$E$13/2,Data!N1306,Data!O1306,Summary!$E$15,Summary!$E$14,Summary!$E$16,2),0)</f>
        <v>0</v>
      </c>
      <c r="P1307" s="31">
        <f t="shared" si="62"/>
        <v>0</v>
      </c>
      <c r="Q1307" s="31">
        <f>IF(M1307=1,oneday(G1306,G1307,K1307,L1307,Summary!$E$13/2,Data!N1306,Data!O1306,Summary!$E$15,Summary!$E$14,Summary!$E$16,3),0)</f>
        <v>0</v>
      </c>
    </row>
    <row r="1308" spans="1:17" x14ac:dyDescent="0.25">
      <c r="A1308" s="32">
        <f>VLOOKUP(B1308,'Expiration Dates'!$C$40:$J$272,8)</f>
        <v>32283</v>
      </c>
      <c r="B1308" s="1">
        <v>32280</v>
      </c>
      <c r="C1308">
        <f t="shared" si="61"/>
        <v>1308</v>
      </c>
      <c r="D1308" s="27">
        <v>17.700000762939453</v>
      </c>
      <c r="E1308" s="28">
        <v>17.799999237060547</v>
      </c>
      <c r="F1308" s="28">
        <v>17.600000381469727</v>
      </c>
      <c r="G1308" s="24">
        <v>17.760000228881836</v>
      </c>
      <c r="H1308" s="13">
        <v>17.920000076293945</v>
      </c>
      <c r="I1308" s="14">
        <v>17.979999542236328</v>
      </c>
      <c r="J1308" s="14">
        <v>17.780000686645508</v>
      </c>
      <c r="K1308" s="24">
        <v>17.899999618530273</v>
      </c>
      <c r="L1308">
        <f t="shared" si="60"/>
        <v>0</v>
      </c>
      <c r="M1308">
        <f>IF(AND(B1308&gt;Summary!$E$17,B1308&lt;Summary!$E$18),1,0)</f>
        <v>0</v>
      </c>
      <c r="N1308">
        <f>IF(M1308=1,oneday(G1307,G1308,K1308,L1308,Summary!$E$13/2,Data!N1307,Data!O1307,Summary!$E$15,Summary!$E$14,Summary!$E$16,1),0)</f>
        <v>0</v>
      </c>
      <c r="O1308" s="31">
        <f>IF(M1308=1,oneday(G1307,G1308,K1308,L1308,Summary!$E$13/2,Data!N1307,Data!O1307,Summary!$E$15,Summary!$E$14,Summary!$E$16,2),0)</f>
        <v>0</v>
      </c>
      <c r="P1308" s="31">
        <f t="shared" si="62"/>
        <v>0</v>
      </c>
      <c r="Q1308" s="31">
        <f>IF(M1308=1,oneday(G1307,G1308,K1308,L1308,Summary!$E$13/2,Data!N1307,Data!O1307,Summary!$E$15,Summary!$E$14,Summary!$E$16,3),0)</f>
        <v>0</v>
      </c>
    </row>
    <row r="1309" spans="1:17" x14ac:dyDescent="0.25">
      <c r="A1309" s="32">
        <f>VLOOKUP(B1309,'Expiration Dates'!$C$40:$J$272,8)</f>
        <v>32283</v>
      </c>
      <c r="B1309" s="1">
        <v>32281</v>
      </c>
      <c r="C1309">
        <f t="shared" si="61"/>
        <v>1309</v>
      </c>
      <c r="D1309" s="27">
        <v>17.590000152587891</v>
      </c>
      <c r="E1309" s="28">
        <v>17.590000152587891</v>
      </c>
      <c r="F1309" s="28">
        <v>17.360000610351563</v>
      </c>
      <c r="G1309" s="24">
        <v>17.430000305175781</v>
      </c>
      <c r="H1309" s="13">
        <v>17.719999313354492</v>
      </c>
      <c r="I1309" s="14">
        <v>17.75</v>
      </c>
      <c r="J1309" s="14">
        <v>17.5</v>
      </c>
      <c r="K1309" s="24">
        <v>17.629999160766602</v>
      </c>
      <c r="L1309">
        <f t="shared" si="60"/>
        <v>0</v>
      </c>
      <c r="M1309">
        <f>IF(AND(B1309&gt;Summary!$E$17,B1309&lt;Summary!$E$18),1,0)</f>
        <v>0</v>
      </c>
      <c r="N1309">
        <f>IF(M1309=1,oneday(G1308,G1309,K1309,L1309,Summary!$E$13/2,Data!N1308,Data!O1308,Summary!$E$15,Summary!$E$14,Summary!$E$16,1),0)</f>
        <v>0</v>
      </c>
      <c r="O1309" s="31">
        <f>IF(M1309=1,oneday(G1308,G1309,K1309,L1309,Summary!$E$13/2,Data!N1308,Data!O1308,Summary!$E$15,Summary!$E$14,Summary!$E$16,2),0)</f>
        <v>0</v>
      </c>
      <c r="P1309" s="31">
        <f t="shared" si="62"/>
        <v>0</v>
      </c>
      <c r="Q1309" s="31">
        <f>IF(M1309=1,oneday(G1308,G1309,K1309,L1309,Summary!$E$13/2,Data!N1308,Data!O1308,Summary!$E$15,Summary!$E$14,Summary!$E$16,3),0)</f>
        <v>0</v>
      </c>
    </row>
    <row r="1310" spans="1:17" x14ac:dyDescent="0.25">
      <c r="A1310" s="32">
        <f>VLOOKUP(B1310,'Expiration Dates'!$C$40:$J$272,8)</f>
        <v>32283</v>
      </c>
      <c r="B1310" s="1">
        <v>32282</v>
      </c>
      <c r="C1310">
        <f t="shared" si="61"/>
        <v>1310</v>
      </c>
      <c r="D1310" s="27">
        <v>17.370000839233398</v>
      </c>
      <c r="E1310" s="28">
        <v>17.5</v>
      </c>
      <c r="F1310" s="28">
        <v>17.25</v>
      </c>
      <c r="G1310" s="24">
        <v>17.450000762939453</v>
      </c>
      <c r="H1310" s="13">
        <v>17.559999465942383</v>
      </c>
      <c r="I1310" s="14">
        <v>17.739999771118164</v>
      </c>
      <c r="J1310" s="14">
        <v>17.520000457763672</v>
      </c>
      <c r="K1310" s="24">
        <v>17.700000762939453</v>
      </c>
      <c r="L1310">
        <f t="shared" si="60"/>
        <v>0</v>
      </c>
      <c r="M1310">
        <f>IF(AND(B1310&gt;Summary!$E$17,B1310&lt;Summary!$E$18),1,0)</f>
        <v>0</v>
      </c>
      <c r="N1310">
        <f>IF(M1310=1,oneday(G1309,G1310,K1310,L1310,Summary!$E$13/2,Data!N1309,Data!O1309,Summary!$E$15,Summary!$E$14,Summary!$E$16,1),0)</f>
        <v>0</v>
      </c>
      <c r="O1310" s="31">
        <f>IF(M1310=1,oneday(G1309,G1310,K1310,L1310,Summary!$E$13/2,Data!N1309,Data!O1309,Summary!$E$15,Summary!$E$14,Summary!$E$16,2),0)</f>
        <v>0</v>
      </c>
      <c r="P1310" s="31">
        <f t="shared" si="62"/>
        <v>0</v>
      </c>
      <c r="Q1310" s="31">
        <f>IF(M1310=1,oneday(G1309,G1310,K1310,L1310,Summary!$E$13/2,Data!N1309,Data!O1309,Summary!$E$15,Summary!$E$14,Summary!$E$16,3),0)</f>
        <v>0</v>
      </c>
    </row>
    <row r="1311" spans="1:17" x14ac:dyDescent="0.25">
      <c r="A1311" s="32">
        <f>VLOOKUP(B1311,'Expiration Dates'!$C$40:$J$272,8)</f>
        <v>32283</v>
      </c>
      <c r="B1311" s="1">
        <v>32283</v>
      </c>
      <c r="C1311">
        <f t="shared" si="61"/>
        <v>1311</v>
      </c>
      <c r="D1311" s="27">
        <v>17.450000762939453</v>
      </c>
      <c r="E1311" s="28">
        <v>17.5</v>
      </c>
      <c r="F1311" s="28">
        <v>17.079999923706055</v>
      </c>
      <c r="G1311" s="24">
        <v>17.170000076293945</v>
      </c>
      <c r="H1311" s="13">
        <v>17.739999771118164</v>
      </c>
      <c r="I1311" s="14">
        <v>17.770000457763672</v>
      </c>
      <c r="J1311" s="14">
        <v>17.620000839233398</v>
      </c>
      <c r="K1311" s="24">
        <v>17.700000762939453</v>
      </c>
      <c r="L1311">
        <f t="shared" si="60"/>
        <v>1</v>
      </c>
      <c r="M1311">
        <f>IF(AND(B1311&gt;Summary!$E$17,B1311&lt;Summary!$E$18),1,0)</f>
        <v>0</v>
      </c>
      <c r="N1311">
        <f>IF(M1311=1,oneday(G1310,G1311,K1311,L1311,Summary!$E$13/2,Data!N1310,Data!O1310,Summary!$E$15,Summary!$E$14,Summary!$E$16,1),0)</f>
        <v>0</v>
      </c>
      <c r="O1311" s="31">
        <f>IF(M1311=1,oneday(G1310,G1311,K1311,L1311,Summary!$E$13/2,Data!N1310,Data!O1310,Summary!$E$15,Summary!$E$14,Summary!$E$16,2),0)</f>
        <v>0</v>
      </c>
      <c r="P1311" s="31">
        <f t="shared" si="62"/>
        <v>0</v>
      </c>
      <c r="Q1311" s="31">
        <f>IF(M1311=1,oneday(G1310,G1311,K1311,L1311,Summary!$E$13/2,Data!N1310,Data!O1310,Summary!$E$15,Summary!$E$14,Summary!$E$16,3),0)</f>
        <v>0</v>
      </c>
    </row>
    <row r="1312" spans="1:17" x14ac:dyDescent="0.25">
      <c r="A1312" s="32">
        <f>VLOOKUP(B1312,'Expiration Dates'!$C$40:$J$272,8)</f>
        <v>32283</v>
      </c>
      <c r="B1312" s="1">
        <v>32286</v>
      </c>
      <c r="C1312">
        <f t="shared" si="61"/>
        <v>1312</v>
      </c>
      <c r="D1312" s="27">
        <v>17.639999389648438</v>
      </c>
      <c r="E1312" s="28">
        <v>17.649999618530273</v>
      </c>
      <c r="F1312" s="28">
        <v>17.329999923706055</v>
      </c>
      <c r="G1312" s="24">
        <v>17.350000381469727</v>
      </c>
      <c r="H1312" s="13">
        <v>17.770000457763672</v>
      </c>
      <c r="I1312" s="14">
        <v>17.780000686645508</v>
      </c>
      <c r="J1312" s="14">
        <v>17.510000228881836</v>
      </c>
      <c r="K1312" s="24">
        <v>17.520000457763672</v>
      </c>
      <c r="L1312">
        <f t="shared" si="60"/>
        <v>0</v>
      </c>
      <c r="M1312">
        <f>IF(AND(B1312&gt;Summary!$E$17,B1312&lt;Summary!$E$18),1,0)</f>
        <v>0</v>
      </c>
      <c r="N1312">
        <f>IF(M1312=1,oneday(G1311,G1312,K1312,L1312,Summary!$E$13/2,Data!N1311,Data!O1311,Summary!$E$15,Summary!$E$14,Summary!$E$16,1),0)</f>
        <v>0</v>
      </c>
      <c r="O1312" s="31">
        <f>IF(M1312=1,oneday(G1311,G1312,K1312,L1312,Summary!$E$13/2,Data!N1311,Data!O1311,Summary!$E$15,Summary!$E$14,Summary!$E$16,2),0)</f>
        <v>0</v>
      </c>
      <c r="P1312" s="31">
        <f t="shared" si="62"/>
        <v>0</v>
      </c>
      <c r="Q1312" s="31">
        <f>IF(M1312=1,oneday(G1311,G1312,K1312,L1312,Summary!$E$13/2,Data!N1311,Data!O1311,Summary!$E$15,Summary!$E$14,Summary!$E$16,3),0)</f>
        <v>0</v>
      </c>
    </row>
    <row r="1313" spans="1:17" x14ac:dyDescent="0.25">
      <c r="A1313" s="32">
        <f>VLOOKUP(B1313,'Expiration Dates'!$C$40:$J$272,8)</f>
        <v>32283</v>
      </c>
      <c r="B1313" s="1">
        <v>32287</v>
      </c>
      <c r="C1313">
        <f t="shared" si="61"/>
        <v>1313</v>
      </c>
      <c r="D1313" s="27">
        <v>17.340000152587891</v>
      </c>
      <c r="E1313" s="28">
        <v>17.469999313354492</v>
      </c>
      <c r="F1313" s="28">
        <v>17.299999237060547</v>
      </c>
      <c r="G1313" s="24">
        <v>17.399999618530273</v>
      </c>
      <c r="H1313" s="13">
        <v>17.489999771118164</v>
      </c>
      <c r="I1313" s="14">
        <v>17.629999160766602</v>
      </c>
      <c r="J1313" s="14">
        <v>17.440000534057617</v>
      </c>
      <c r="K1313" s="24">
        <v>17.559999465942383</v>
      </c>
      <c r="L1313">
        <f t="shared" si="60"/>
        <v>0</v>
      </c>
      <c r="M1313">
        <f>IF(AND(B1313&gt;Summary!$E$17,B1313&lt;Summary!$E$18),1,0)</f>
        <v>0</v>
      </c>
      <c r="N1313">
        <f>IF(M1313=1,oneday(G1312,G1313,K1313,L1313,Summary!$E$13/2,Data!N1312,Data!O1312,Summary!$E$15,Summary!$E$14,Summary!$E$16,1),0)</f>
        <v>0</v>
      </c>
      <c r="O1313" s="31">
        <f>IF(M1313=1,oneday(G1312,G1313,K1313,L1313,Summary!$E$13/2,Data!N1312,Data!O1312,Summary!$E$15,Summary!$E$14,Summary!$E$16,2),0)</f>
        <v>0</v>
      </c>
      <c r="P1313" s="31">
        <f t="shared" si="62"/>
        <v>0</v>
      </c>
      <c r="Q1313" s="31">
        <f>IF(M1313=1,oneday(G1312,G1313,K1313,L1313,Summary!$E$13/2,Data!N1312,Data!O1312,Summary!$E$15,Summary!$E$14,Summary!$E$16,3),0)</f>
        <v>0</v>
      </c>
    </row>
    <row r="1314" spans="1:17" x14ac:dyDescent="0.25">
      <c r="A1314" s="32">
        <f>VLOOKUP(B1314,'Expiration Dates'!$C$40:$J$272,8)</f>
        <v>32283</v>
      </c>
      <c r="B1314" s="1">
        <v>32288</v>
      </c>
      <c r="C1314">
        <f t="shared" si="61"/>
        <v>1314</v>
      </c>
      <c r="D1314" s="27">
        <v>17.319999694824219</v>
      </c>
      <c r="E1314" s="28">
        <v>17.399999618530273</v>
      </c>
      <c r="F1314" s="28">
        <v>17.270000457763672</v>
      </c>
      <c r="G1314" s="24">
        <v>17.370000839233398</v>
      </c>
      <c r="H1314" s="13">
        <v>17.479999542236328</v>
      </c>
      <c r="I1314" s="14">
        <v>17.579999923706055</v>
      </c>
      <c r="J1314" s="14">
        <v>17.420000076293945</v>
      </c>
      <c r="K1314" s="24">
        <v>17.559999465942383</v>
      </c>
      <c r="L1314">
        <f t="shared" si="60"/>
        <v>0</v>
      </c>
      <c r="M1314">
        <f>IF(AND(B1314&gt;Summary!$E$17,B1314&lt;Summary!$E$18),1,0)</f>
        <v>0</v>
      </c>
      <c r="N1314">
        <f>IF(M1314=1,oneday(G1313,G1314,K1314,L1314,Summary!$E$13/2,Data!N1313,Data!O1313,Summary!$E$15,Summary!$E$14,Summary!$E$16,1),0)</f>
        <v>0</v>
      </c>
      <c r="O1314" s="31">
        <f>IF(M1314=1,oneday(G1313,G1314,K1314,L1314,Summary!$E$13/2,Data!N1313,Data!O1313,Summary!$E$15,Summary!$E$14,Summary!$E$16,2),0)</f>
        <v>0</v>
      </c>
      <c r="P1314" s="31">
        <f t="shared" si="62"/>
        <v>0</v>
      </c>
      <c r="Q1314" s="31">
        <f>IF(M1314=1,oneday(G1313,G1314,K1314,L1314,Summary!$E$13/2,Data!N1313,Data!O1313,Summary!$E$15,Summary!$E$14,Summary!$E$16,3),0)</f>
        <v>0</v>
      </c>
    </row>
    <row r="1315" spans="1:17" x14ac:dyDescent="0.25">
      <c r="A1315" s="32">
        <f>VLOOKUP(B1315,'Expiration Dates'!$C$40:$J$272,8)</f>
        <v>32283</v>
      </c>
      <c r="B1315" s="1">
        <v>32289</v>
      </c>
      <c r="C1315">
        <f t="shared" si="61"/>
        <v>1315</v>
      </c>
      <c r="D1315" s="27">
        <v>17.299999237060547</v>
      </c>
      <c r="E1315" s="28">
        <v>17.549999237060547</v>
      </c>
      <c r="F1315" s="28">
        <v>17.290000915527344</v>
      </c>
      <c r="G1315" s="24">
        <v>17.540000915527344</v>
      </c>
      <c r="H1315" s="13">
        <v>17.5</v>
      </c>
      <c r="I1315" s="14">
        <v>17.780000686645508</v>
      </c>
      <c r="J1315" s="14">
        <v>17.479999542236328</v>
      </c>
      <c r="K1315" s="24">
        <v>17.760000228881836</v>
      </c>
      <c r="L1315">
        <f t="shared" si="60"/>
        <v>0</v>
      </c>
      <c r="M1315">
        <f>IF(AND(B1315&gt;Summary!$E$17,B1315&lt;Summary!$E$18),1,0)</f>
        <v>0</v>
      </c>
      <c r="N1315">
        <f>IF(M1315=1,oneday(G1314,G1315,K1315,L1315,Summary!$E$13/2,Data!N1314,Data!O1314,Summary!$E$15,Summary!$E$14,Summary!$E$16,1),0)</f>
        <v>0</v>
      </c>
      <c r="O1315" s="31">
        <f>IF(M1315=1,oneday(G1314,G1315,K1315,L1315,Summary!$E$13/2,Data!N1314,Data!O1314,Summary!$E$15,Summary!$E$14,Summary!$E$16,2),0)</f>
        <v>0</v>
      </c>
      <c r="P1315" s="31">
        <f t="shared" si="62"/>
        <v>0</v>
      </c>
      <c r="Q1315" s="31">
        <f>IF(M1315=1,oneday(G1314,G1315,K1315,L1315,Summary!$E$13/2,Data!N1314,Data!O1314,Summary!$E$15,Summary!$E$14,Summary!$E$16,3),0)</f>
        <v>0</v>
      </c>
    </row>
    <row r="1316" spans="1:17" x14ac:dyDescent="0.25">
      <c r="A1316" s="32">
        <f>VLOOKUP(B1316,'Expiration Dates'!$C$40:$J$272,8)</f>
        <v>32283</v>
      </c>
      <c r="B1316" s="1">
        <v>32290</v>
      </c>
      <c r="C1316">
        <f t="shared" si="61"/>
        <v>1316</v>
      </c>
      <c r="D1316" s="27">
        <v>17.5</v>
      </c>
      <c r="E1316" s="28">
        <v>17.590000152587891</v>
      </c>
      <c r="F1316" s="28">
        <v>17.409999847412109</v>
      </c>
      <c r="G1316" s="24">
        <v>17.430000305175781</v>
      </c>
      <c r="H1316" s="13">
        <v>17.719999313354492</v>
      </c>
      <c r="I1316" s="14">
        <v>17.819999694824219</v>
      </c>
      <c r="J1316" s="14">
        <v>17.649999618530273</v>
      </c>
      <c r="K1316" s="24">
        <v>17.670000076293945</v>
      </c>
      <c r="L1316">
        <f t="shared" ref="L1316:L1379" si="63">IF(A1316=B1316,1,0)</f>
        <v>0</v>
      </c>
      <c r="M1316">
        <f>IF(AND(B1316&gt;Summary!$E$17,B1316&lt;Summary!$E$18),1,0)</f>
        <v>0</v>
      </c>
      <c r="N1316">
        <f>IF(M1316=1,oneday(G1315,G1316,K1316,L1316,Summary!$E$13/2,Data!N1315,Data!O1315,Summary!$E$15,Summary!$E$14,Summary!$E$16,1),0)</f>
        <v>0</v>
      </c>
      <c r="O1316" s="31">
        <f>IF(M1316=1,oneday(G1315,G1316,K1316,L1316,Summary!$E$13/2,Data!N1315,Data!O1315,Summary!$E$15,Summary!$E$14,Summary!$E$16,2),0)</f>
        <v>0</v>
      </c>
      <c r="P1316" s="31">
        <f t="shared" si="62"/>
        <v>0</v>
      </c>
      <c r="Q1316" s="31">
        <f>IF(M1316=1,oneday(G1315,G1316,K1316,L1316,Summary!$E$13/2,Data!N1315,Data!O1315,Summary!$E$15,Summary!$E$14,Summary!$E$16,3),0)</f>
        <v>0</v>
      </c>
    </row>
    <row r="1317" spans="1:17" x14ac:dyDescent="0.25">
      <c r="A1317" s="32">
        <f>VLOOKUP(B1317,'Expiration Dates'!$C$40:$J$272,8)</f>
        <v>32283</v>
      </c>
      <c r="B1317" s="1">
        <v>32294</v>
      </c>
      <c r="C1317">
        <f t="shared" si="61"/>
        <v>1317</v>
      </c>
      <c r="D1317" s="27">
        <v>17.399999618530273</v>
      </c>
      <c r="E1317" s="28">
        <v>17.590000152587891</v>
      </c>
      <c r="F1317" s="28">
        <v>17.379999160766602</v>
      </c>
      <c r="G1317" s="24">
        <v>17.510000228881836</v>
      </c>
      <c r="H1317" s="13">
        <v>17.649999618530273</v>
      </c>
      <c r="I1317" s="14">
        <v>17.770000457763672</v>
      </c>
      <c r="J1317" s="14">
        <v>17.620000839233398</v>
      </c>
      <c r="K1317" s="24">
        <v>17.709999084472656</v>
      </c>
      <c r="L1317">
        <f t="shared" si="63"/>
        <v>0</v>
      </c>
      <c r="M1317">
        <f>IF(AND(B1317&gt;Summary!$E$17,B1317&lt;Summary!$E$18),1,0)</f>
        <v>0</v>
      </c>
      <c r="N1317">
        <f>IF(M1317=1,oneday(G1316,G1317,K1317,L1317,Summary!$E$13/2,Data!N1316,Data!O1316,Summary!$E$15,Summary!$E$14,Summary!$E$16,1),0)</f>
        <v>0</v>
      </c>
      <c r="O1317" s="31">
        <f>IF(M1317=1,oneday(G1316,G1317,K1317,L1317,Summary!$E$13/2,Data!N1316,Data!O1316,Summary!$E$15,Summary!$E$14,Summary!$E$16,2),0)</f>
        <v>0</v>
      </c>
      <c r="P1317" s="31">
        <f t="shared" si="62"/>
        <v>0</v>
      </c>
      <c r="Q1317" s="31">
        <f>IF(M1317=1,oneday(G1316,G1317,K1317,L1317,Summary!$E$13/2,Data!N1316,Data!O1316,Summary!$E$15,Summary!$E$14,Summary!$E$16,3),0)</f>
        <v>0</v>
      </c>
    </row>
    <row r="1318" spans="1:17" x14ac:dyDescent="0.25">
      <c r="A1318" s="32">
        <f>VLOOKUP(B1318,'Expiration Dates'!$C$40:$J$272,8)</f>
        <v>32315</v>
      </c>
      <c r="B1318" s="1">
        <v>32295</v>
      </c>
      <c r="C1318">
        <f t="shared" si="61"/>
        <v>1318</v>
      </c>
      <c r="D1318" s="27">
        <v>17.600000381469727</v>
      </c>
      <c r="E1318" s="28">
        <v>17.700000762939453</v>
      </c>
      <c r="F1318" s="28">
        <v>17.559999465942383</v>
      </c>
      <c r="G1318" s="24">
        <v>17.579999923706055</v>
      </c>
      <c r="H1318" s="13">
        <v>17.829999923706055</v>
      </c>
      <c r="I1318" s="14">
        <v>17.850000381469727</v>
      </c>
      <c r="J1318" s="14">
        <v>17.690000534057617</v>
      </c>
      <c r="K1318" s="24">
        <v>17.719999313354492</v>
      </c>
      <c r="L1318">
        <f t="shared" si="63"/>
        <v>0</v>
      </c>
      <c r="M1318">
        <f>IF(AND(B1318&gt;Summary!$E$17,B1318&lt;Summary!$E$18),1,0)</f>
        <v>0</v>
      </c>
      <c r="N1318">
        <f>IF(M1318=1,oneday(G1317,G1318,K1318,L1318,Summary!$E$13/2,Data!N1317,Data!O1317,Summary!$E$15,Summary!$E$14,Summary!$E$16,1),0)</f>
        <v>0</v>
      </c>
      <c r="O1318" s="31">
        <f>IF(M1318=1,oneday(G1317,G1318,K1318,L1318,Summary!$E$13/2,Data!N1317,Data!O1317,Summary!$E$15,Summary!$E$14,Summary!$E$16,2),0)</f>
        <v>0</v>
      </c>
      <c r="P1318" s="31">
        <f t="shared" si="62"/>
        <v>0</v>
      </c>
      <c r="Q1318" s="31">
        <f>IF(M1318=1,oneday(G1317,G1318,K1318,L1318,Summary!$E$13/2,Data!N1317,Data!O1317,Summary!$E$15,Summary!$E$14,Summary!$E$16,3),0)</f>
        <v>0</v>
      </c>
    </row>
    <row r="1319" spans="1:17" x14ac:dyDescent="0.25">
      <c r="A1319" s="32">
        <f>VLOOKUP(B1319,'Expiration Dates'!$C$40:$J$272,8)</f>
        <v>32315</v>
      </c>
      <c r="B1319" s="1">
        <v>32296</v>
      </c>
      <c r="C1319">
        <f t="shared" si="61"/>
        <v>1319</v>
      </c>
      <c r="D1319" s="27">
        <v>17.670000076293945</v>
      </c>
      <c r="E1319" s="28">
        <v>17.719999313354492</v>
      </c>
      <c r="F1319" s="28">
        <v>17.600000381469727</v>
      </c>
      <c r="G1319" s="24">
        <v>17.649999618530273</v>
      </c>
      <c r="H1319" s="13">
        <v>17.819999694824219</v>
      </c>
      <c r="I1319" s="14">
        <v>17.860000610351563</v>
      </c>
      <c r="J1319" s="14">
        <v>17.719999313354492</v>
      </c>
      <c r="K1319" s="24">
        <v>17.829999923706055</v>
      </c>
      <c r="L1319">
        <f t="shared" si="63"/>
        <v>0</v>
      </c>
      <c r="M1319">
        <f>IF(AND(B1319&gt;Summary!$E$17,B1319&lt;Summary!$E$18),1,0)</f>
        <v>0</v>
      </c>
      <c r="N1319">
        <f>IF(M1319=1,oneday(G1318,G1319,K1319,L1319,Summary!$E$13/2,Data!N1318,Data!O1318,Summary!$E$15,Summary!$E$14,Summary!$E$16,1),0)</f>
        <v>0</v>
      </c>
      <c r="O1319" s="31">
        <f>IF(M1319=1,oneday(G1318,G1319,K1319,L1319,Summary!$E$13/2,Data!N1318,Data!O1318,Summary!$E$15,Summary!$E$14,Summary!$E$16,2),0)</f>
        <v>0</v>
      </c>
      <c r="P1319" s="31">
        <f t="shared" si="62"/>
        <v>0</v>
      </c>
      <c r="Q1319" s="31">
        <f>IF(M1319=1,oneday(G1318,G1319,K1319,L1319,Summary!$E$13/2,Data!N1318,Data!O1318,Summary!$E$15,Summary!$E$14,Summary!$E$16,3),0)</f>
        <v>0</v>
      </c>
    </row>
    <row r="1320" spans="1:17" x14ac:dyDescent="0.25">
      <c r="A1320" s="32">
        <f>VLOOKUP(B1320,'Expiration Dates'!$C$40:$J$272,8)</f>
        <v>32315</v>
      </c>
      <c r="B1320" s="1">
        <v>32297</v>
      </c>
      <c r="C1320">
        <f t="shared" si="61"/>
        <v>1320</v>
      </c>
      <c r="D1320" s="27">
        <v>17.670000076293945</v>
      </c>
      <c r="E1320" s="28">
        <v>17.680000305175781</v>
      </c>
      <c r="F1320" s="28">
        <v>17.469999313354492</v>
      </c>
      <c r="G1320" s="24">
        <v>17.5</v>
      </c>
      <c r="H1320" s="13">
        <v>17.840000152587891</v>
      </c>
      <c r="I1320" s="14">
        <v>17.860000610351563</v>
      </c>
      <c r="J1320" s="14">
        <v>17.659999847412109</v>
      </c>
      <c r="K1320" s="24">
        <v>17.680000305175781</v>
      </c>
      <c r="L1320">
        <f t="shared" si="63"/>
        <v>0</v>
      </c>
      <c r="M1320">
        <f>IF(AND(B1320&gt;Summary!$E$17,B1320&lt;Summary!$E$18),1,0)</f>
        <v>0</v>
      </c>
      <c r="N1320">
        <f>IF(M1320=1,oneday(G1319,G1320,K1320,L1320,Summary!$E$13/2,Data!N1319,Data!O1319,Summary!$E$15,Summary!$E$14,Summary!$E$16,1),0)</f>
        <v>0</v>
      </c>
      <c r="O1320" s="31">
        <f>IF(M1320=1,oneday(G1319,G1320,K1320,L1320,Summary!$E$13/2,Data!N1319,Data!O1319,Summary!$E$15,Summary!$E$14,Summary!$E$16,2),0)</f>
        <v>0</v>
      </c>
      <c r="P1320" s="31">
        <f t="shared" si="62"/>
        <v>0</v>
      </c>
      <c r="Q1320" s="31">
        <f>IF(M1320=1,oneday(G1319,G1320,K1320,L1320,Summary!$E$13/2,Data!N1319,Data!O1319,Summary!$E$15,Summary!$E$14,Summary!$E$16,3),0)</f>
        <v>0</v>
      </c>
    </row>
    <row r="1321" spans="1:17" x14ac:dyDescent="0.25">
      <c r="A1321" s="32">
        <f>VLOOKUP(B1321,'Expiration Dates'!$C$40:$J$272,8)</f>
        <v>32315</v>
      </c>
      <c r="B1321" s="1">
        <v>32300</v>
      </c>
      <c r="C1321">
        <f t="shared" si="61"/>
        <v>1321</v>
      </c>
      <c r="D1321" s="27">
        <v>17.459999084472656</v>
      </c>
      <c r="E1321" s="28">
        <v>17.479999542236328</v>
      </c>
      <c r="F1321" s="28">
        <v>17.229999542236328</v>
      </c>
      <c r="G1321" s="24">
        <v>17.260000228881836</v>
      </c>
      <c r="H1321" s="13">
        <v>17.629999160766602</v>
      </c>
      <c r="I1321" s="14">
        <v>17.629999160766602</v>
      </c>
      <c r="J1321" s="14">
        <v>17.319999694824219</v>
      </c>
      <c r="K1321" s="24">
        <v>17.370000839233398</v>
      </c>
      <c r="L1321">
        <f t="shared" si="63"/>
        <v>0</v>
      </c>
      <c r="M1321">
        <f>IF(AND(B1321&gt;Summary!$E$17,B1321&lt;Summary!$E$18),1,0)</f>
        <v>0</v>
      </c>
      <c r="N1321">
        <f>IF(M1321=1,oneday(G1320,G1321,K1321,L1321,Summary!$E$13/2,Data!N1320,Data!O1320,Summary!$E$15,Summary!$E$14,Summary!$E$16,1),0)</f>
        <v>0</v>
      </c>
      <c r="O1321" s="31">
        <f>IF(M1321=1,oneday(G1320,G1321,K1321,L1321,Summary!$E$13/2,Data!N1320,Data!O1320,Summary!$E$15,Summary!$E$14,Summary!$E$16,2),0)</f>
        <v>0</v>
      </c>
      <c r="P1321" s="31">
        <f t="shared" si="62"/>
        <v>0</v>
      </c>
      <c r="Q1321" s="31">
        <f>IF(M1321=1,oneday(G1320,G1321,K1321,L1321,Summary!$E$13/2,Data!N1320,Data!O1320,Summary!$E$15,Summary!$E$14,Summary!$E$16,3),0)</f>
        <v>0</v>
      </c>
    </row>
    <row r="1322" spans="1:17" x14ac:dyDescent="0.25">
      <c r="A1322" s="32">
        <f>VLOOKUP(B1322,'Expiration Dates'!$C$40:$J$272,8)</f>
        <v>32315</v>
      </c>
      <c r="B1322" s="1">
        <v>32301</v>
      </c>
      <c r="C1322">
        <f t="shared" si="61"/>
        <v>1322</v>
      </c>
      <c r="D1322" s="27">
        <v>17.319999694824219</v>
      </c>
      <c r="E1322" s="28">
        <v>17.469999313354492</v>
      </c>
      <c r="F1322" s="28">
        <v>17.290000915527344</v>
      </c>
      <c r="G1322" s="24">
        <v>17.370000839233398</v>
      </c>
      <c r="H1322" s="13">
        <v>17.430000305175781</v>
      </c>
      <c r="I1322" s="14">
        <v>17.540000915527344</v>
      </c>
      <c r="J1322" s="14">
        <v>17.420000076293945</v>
      </c>
      <c r="K1322" s="24">
        <v>17.450000762939453</v>
      </c>
      <c r="L1322">
        <f t="shared" si="63"/>
        <v>0</v>
      </c>
      <c r="M1322">
        <f>IF(AND(B1322&gt;Summary!$E$17,B1322&lt;Summary!$E$18),1,0)</f>
        <v>0</v>
      </c>
      <c r="N1322">
        <f>IF(M1322=1,oneday(G1321,G1322,K1322,L1322,Summary!$E$13/2,Data!N1321,Data!O1321,Summary!$E$15,Summary!$E$14,Summary!$E$16,1),0)</f>
        <v>0</v>
      </c>
      <c r="O1322" s="31">
        <f>IF(M1322=1,oneday(G1321,G1322,K1322,L1322,Summary!$E$13/2,Data!N1321,Data!O1321,Summary!$E$15,Summary!$E$14,Summary!$E$16,2),0)</f>
        <v>0</v>
      </c>
      <c r="P1322" s="31">
        <f t="shared" si="62"/>
        <v>0</v>
      </c>
      <c r="Q1322" s="31">
        <f>IF(M1322=1,oneday(G1321,G1322,K1322,L1322,Summary!$E$13/2,Data!N1321,Data!O1321,Summary!$E$15,Summary!$E$14,Summary!$E$16,3),0)</f>
        <v>0</v>
      </c>
    </row>
    <row r="1323" spans="1:17" x14ac:dyDescent="0.25">
      <c r="A1323" s="32">
        <f>VLOOKUP(B1323,'Expiration Dates'!$C$40:$J$272,8)</f>
        <v>32315</v>
      </c>
      <c r="B1323" s="1">
        <v>32302</v>
      </c>
      <c r="C1323">
        <f t="shared" si="61"/>
        <v>1323</v>
      </c>
      <c r="D1323" s="27">
        <v>17.309999465942383</v>
      </c>
      <c r="E1323" s="28">
        <v>17.360000610351563</v>
      </c>
      <c r="F1323" s="28">
        <v>17.239999771118164</v>
      </c>
      <c r="G1323" s="24">
        <v>17.329999923706055</v>
      </c>
      <c r="H1323" s="13">
        <v>17.409999847412109</v>
      </c>
      <c r="I1323" s="14">
        <v>17.459999084472656</v>
      </c>
      <c r="J1323" s="14">
        <v>17.340000152587891</v>
      </c>
      <c r="K1323" s="24">
        <v>17.399999618530273</v>
      </c>
      <c r="L1323">
        <f t="shared" si="63"/>
        <v>0</v>
      </c>
      <c r="M1323">
        <f>IF(AND(B1323&gt;Summary!$E$17,B1323&lt;Summary!$E$18),1,0)</f>
        <v>0</v>
      </c>
      <c r="N1323">
        <f>IF(M1323=1,oneday(G1322,G1323,K1323,L1323,Summary!$E$13/2,Data!N1322,Data!O1322,Summary!$E$15,Summary!$E$14,Summary!$E$16,1),0)</f>
        <v>0</v>
      </c>
      <c r="O1323" s="31">
        <f>IF(M1323=1,oneday(G1322,G1323,K1323,L1323,Summary!$E$13/2,Data!N1322,Data!O1322,Summary!$E$15,Summary!$E$14,Summary!$E$16,2),0)</f>
        <v>0</v>
      </c>
      <c r="P1323" s="31">
        <f t="shared" si="62"/>
        <v>0</v>
      </c>
      <c r="Q1323" s="31">
        <f>IF(M1323=1,oneday(G1322,G1323,K1323,L1323,Summary!$E$13/2,Data!N1322,Data!O1322,Summary!$E$15,Summary!$E$14,Summary!$E$16,3),0)</f>
        <v>0</v>
      </c>
    </row>
    <row r="1324" spans="1:17" x14ac:dyDescent="0.25">
      <c r="A1324" s="32">
        <f>VLOOKUP(B1324,'Expiration Dates'!$C$40:$J$272,8)</f>
        <v>32315</v>
      </c>
      <c r="B1324" s="1">
        <v>32303</v>
      </c>
      <c r="C1324">
        <f t="shared" si="61"/>
        <v>1324</v>
      </c>
      <c r="D1324" s="27">
        <v>17.350000381469727</v>
      </c>
      <c r="E1324" s="28">
        <v>17.399999618530273</v>
      </c>
      <c r="F1324" s="28">
        <v>17.049999237060547</v>
      </c>
      <c r="G1324" s="24">
        <v>17.069999694824219</v>
      </c>
      <c r="H1324" s="13">
        <v>17.440000534057617</v>
      </c>
      <c r="I1324" s="14">
        <v>17.479999542236328</v>
      </c>
      <c r="J1324" s="14">
        <v>17.100000381469727</v>
      </c>
      <c r="K1324" s="24">
        <v>17.120000839233398</v>
      </c>
      <c r="L1324">
        <f t="shared" si="63"/>
        <v>0</v>
      </c>
      <c r="M1324">
        <f>IF(AND(B1324&gt;Summary!$E$17,B1324&lt;Summary!$E$18),1,0)</f>
        <v>0</v>
      </c>
      <c r="N1324">
        <f>IF(M1324=1,oneday(G1323,G1324,K1324,L1324,Summary!$E$13/2,Data!N1323,Data!O1323,Summary!$E$15,Summary!$E$14,Summary!$E$16,1),0)</f>
        <v>0</v>
      </c>
      <c r="O1324" s="31">
        <f>IF(M1324=1,oneday(G1323,G1324,K1324,L1324,Summary!$E$13/2,Data!N1323,Data!O1323,Summary!$E$15,Summary!$E$14,Summary!$E$16,2),0)</f>
        <v>0</v>
      </c>
      <c r="P1324" s="31">
        <f t="shared" si="62"/>
        <v>0</v>
      </c>
      <c r="Q1324" s="31">
        <f>IF(M1324=1,oneday(G1323,G1324,K1324,L1324,Summary!$E$13/2,Data!N1323,Data!O1323,Summary!$E$15,Summary!$E$14,Summary!$E$16,3),0)</f>
        <v>0</v>
      </c>
    </row>
    <row r="1325" spans="1:17" x14ac:dyDescent="0.25">
      <c r="A1325" s="32">
        <f>VLOOKUP(B1325,'Expiration Dates'!$C$40:$J$272,8)</f>
        <v>32315</v>
      </c>
      <c r="B1325" s="1">
        <v>32304</v>
      </c>
      <c r="C1325">
        <f t="shared" si="61"/>
        <v>1325</v>
      </c>
      <c r="D1325" s="27">
        <v>17.100000381469727</v>
      </c>
      <c r="E1325" s="28">
        <v>17.100000381469727</v>
      </c>
      <c r="F1325" s="28">
        <v>16.700000762939453</v>
      </c>
      <c r="G1325" s="24">
        <v>16.729999542236328</v>
      </c>
      <c r="H1325" s="13">
        <v>17.100000381469727</v>
      </c>
      <c r="I1325" s="14">
        <v>17.139999389648438</v>
      </c>
      <c r="J1325" s="14">
        <v>16.780000686645508</v>
      </c>
      <c r="K1325" s="24">
        <v>16.809999465942383</v>
      </c>
      <c r="L1325">
        <f t="shared" si="63"/>
        <v>0</v>
      </c>
      <c r="M1325">
        <f>IF(AND(B1325&gt;Summary!$E$17,B1325&lt;Summary!$E$18),1,0)</f>
        <v>0</v>
      </c>
      <c r="N1325">
        <f>IF(M1325=1,oneday(G1324,G1325,K1325,L1325,Summary!$E$13/2,Data!N1324,Data!O1324,Summary!$E$15,Summary!$E$14,Summary!$E$16,1),0)</f>
        <v>0</v>
      </c>
      <c r="O1325" s="31">
        <f>IF(M1325=1,oneday(G1324,G1325,K1325,L1325,Summary!$E$13/2,Data!N1324,Data!O1324,Summary!$E$15,Summary!$E$14,Summary!$E$16,2),0)</f>
        <v>0</v>
      </c>
      <c r="P1325" s="31">
        <f t="shared" si="62"/>
        <v>0</v>
      </c>
      <c r="Q1325" s="31">
        <f>IF(M1325=1,oneday(G1324,G1325,K1325,L1325,Summary!$E$13/2,Data!N1324,Data!O1324,Summary!$E$15,Summary!$E$14,Summary!$E$16,3),0)</f>
        <v>0</v>
      </c>
    </row>
    <row r="1326" spans="1:17" x14ac:dyDescent="0.25">
      <c r="A1326" s="32">
        <f>VLOOKUP(B1326,'Expiration Dates'!$C$40:$J$272,8)</f>
        <v>32315</v>
      </c>
      <c r="B1326" s="1">
        <v>32307</v>
      </c>
      <c r="C1326">
        <f t="shared" si="61"/>
        <v>1326</v>
      </c>
      <c r="D1326" s="27">
        <v>16.549999237060547</v>
      </c>
      <c r="E1326" s="28">
        <v>16.579999923706055</v>
      </c>
      <c r="F1326" s="28">
        <v>16.409999847412109</v>
      </c>
      <c r="G1326" s="24">
        <v>16.430000305175781</v>
      </c>
      <c r="H1326" s="13">
        <v>16.620000839233398</v>
      </c>
      <c r="I1326" s="14">
        <v>16.690000534057617</v>
      </c>
      <c r="J1326" s="14">
        <v>16.5</v>
      </c>
      <c r="K1326" s="24">
        <v>16.569999694824219</v>
      </c>
      <c r="L1326">
        <f t="shared" si="63"/>
        <v>0</v>
      </c>
      <c r="M1326">
        <f>IF(AND(B1326&gt;Summary!$E$17,B1326&lt;Summary!$E$18),1,0)</f>
        <v>0</v>
      </c>
      <c r="N1326">
        <f>IF(M1326=1,oneday(G1325,G1326,K1326,L1326,Summary!$E$13/2,Data!N1325,Data!O1325,Summary!$E$15,Summary!$E$14,Summary!$E$16,1),0)</f>
        <v>0</v>
      </c>
      <c r="O1326" s="31">
        <f>IF(M1326=1,oneday(G1325,G1326,K1326,L1326,Summary!$E$13/2,Data!N1325,Data!O1325,Summary!$E$15,Summary!$E$14,Summary!$E$16,2),0)</f>
        <v>0</v>
      </c>
      <c r="P1326" s="31">
        <f t="shared" si="62"/>
        <v>0</v>
      </c>
      <c r="Q1326" s="31">
        <f>IF(M1326=1,oneday(G1325,G1326,K1326,L1326,Summary!$E$13/2,Data!N1325,Data!O1325,Summary!$E$15,Summary!$E$14,Summary!$E$16,3),0)</f>
        <v>0</v>
      </c>
    </row>
    <row r="1327" spans="1:17" x14ac:dyDescent="0.25">
      <c r="A1327" s="32">
        <f>VLOOKUP(B1327,'Expiration Dates'!$C$40:$J$272,8)</f>
        <v>32315</v>
      </c>
      <c r="B1327" s="1">
        <v>32308</v>
      </c>
      <c r="C1327">
        <f t="shared" si="61"/>
        <v>1327</v>
      </c>
      <c r="D1327" s="27">
        <v>16.600000381469727</v>
      </c>
      <c r="E1327" s="28">
        <v>16.870000839233398</v>
      </c>
      <c r="F1327" s="28">
        <v>16.579999923706055</v>
      </c>
      <c r="G1327" s="24">
        <v>16.829999923706055</v>
      </c>
      <c r="H1327" s="13">
        <v>16.75</v>
      </c>
      <c r="I1327" s="14">
        <v>16.959999084472656</v>
      </c>
      <c r="J1327" s="14">
        <v>16.719999313354492</v>
      </c>
      <c r="K1327" s="24">
        <v>16.930000305175781</v>
      </c>
      <c r="L1327">
        <f t="shared" si="63"/>
        <v>0</v>
      </c>
      <c r="M1327">
        <f>IF(AND(B1327&gt;Summary!$E$17,B1327&lt;Summary!$E$18),1,0)</f>
        <v>0</v>
      </c>
      <c r="N1327">
        <f>IF(M1327=1,oneday(G1326,G1327,K1327,L1327,Summary!$E$13/2,Data!N1326,Data!O1326,Summary!$E$15,Summary!$E$14,Summary!$E$16,1),0)</f>
        <v>0</v>
      </c>
      <c r="O1327" s="31">
        <f>IF(M1327=1,oneday(G1326,G1327,K1327,L1327,Summary!$E$13/2,Data!N1326,Data!O1326,Summary!$E$15,Summary!$E$14,Summary!$E$16,2),0)</f>
        <v>0</v>
      </c>
      <c r="P1327" s="31">
        <f t="shared" si="62"/>
        <v>0</v>
      </c>
      <c r="Q1327" s="31">
        <f>IF(M1327=1,oneday(G1326,G1327,K1327,L1327,Summary!$E$13/2,Data!N1326,Data!O1326,Summary!$E$15,Summary!$E$14,Summary!$E$16,3),0)</f>
        <v>0</v>
      </c>
    </row>
    <row r="1328" spans="1:17" x14ac:dyDescent="0.25">
      <c r="A1328" s="32">
        <f>VLOOKUP(B1328,'Expiration Dates'!$C$40:$J$272,8)</f>
        <v>32315</v>
      </c>
      <c r="B1328" s="1">
        <v>32309</v>
      </c>
      <c r="C1328">
        <f t="shared" si="61"/>
        <v>1328</v>
      </c>
      <c r="D1328" s="27">
        <v>16.75</v>
      </c>
      <c r="E1328" s="28">
        <v>16.770000457763672</v>
      </c>
      <c r="F1328" s="28">
        <v>16.5</v>
      </c>
      <c r="G1328" s="24">
        <v>16.530000686645508</v>
      </c>
      <c r="H1328" s="13">
        <v>16.780000686645508</v>
      </c>
      <c r="I1328" s="14">
        <v>16.870000839233398</v>
      </c>
      <c r="J1328" s="14">
        <v>16.610000610351563</v>
      </c>
      <c r="K1328" s="24">
        <v>16.620000839233398</v>
      </c>
      <c r="L1328">
        <f t="shared" si="63"/>
        <v>0</v>
      </c>
      <c r="M1328">
        <f>IF(AND(B1328&gt;Summary!$E$17,B1328&lt;Summary!$E$18),1,0)</f>
        <v>0</v>
      </c>
      <c r="N1328">
        <f>IF(M1328=1,oneday(G1327,G1328,K1328,L1328,Summary!$E$13/2,Data!N1327,Data!O1327,Summary!$E$15,Summary!$E$14,Summary!$E$16,1),0)</f>
        <v>0</v>
      </c>
      <c r="O1328" s="31">
        <f>IF(M1328=1,oneday(G1327,G1328,K1328,L1328,Summary!$E$13/2,Data!N1327,Data!O1327,Summary!$E$15,Summary!$E$14,Summary!$E$16,2),0)</f>
        <v>0</v>
      </c>
      <c r="P1328" s="31">
        <f t="shared" si="62"/>
        <v>0</v>
      </c>
      <c r="Q1328" s="31">
        <f>IF(M1328=1,oneday(G1327,G1328,K1328,L1328,Summary!$E$13/2,Data!N1327,Data!O1327,Summary!$E$15,Summary!$E$14,Summary!$E$16,3),0)</f>
        <v>0</v>
      </c>
    </row>
    <row r="1329" spans="1:17" x14ac:dyDescent="0.25">
      <c r="A1329" s="32">
        <f>VLOOKUP(B1329,'Expiration Dates'!$C$40:$J$272,8)</f>
        <v>32315</v>
      </c>
      <c r="B1329" s="1">
        <v>32310</v>
      </c>
      <c r="C1329">
        <f t="shared" si="61"/>
        <v>1329</v>
      </c>
      <c r="D1329" s="27">
        <v>16.350000381469727</v>
      </c>
      <c r="E1329" s="28">
        <v>16.680000305175781</v>
      </c>
      <c r="F1329" s="28">
        <v>16.299999237060547</v>
      </c>
      <c r="G1329" s="24">
        <v>16.659999847412109</v>
      </c>
      <c r="H1329" s="13">
        <v>16.420000076293945</v>
      </c>
      <c r="I1329" s="14">
        <v>16.799999237060547</v>
      </c>
      <c r="J1329" s="14">
        <v>16.420000076293945</v>
      </c>
      <c r="K1329" s="24">
        <v>16.780000686645508</v>
      </c>
      <c r="L1329">
        <f t="shared" si="63"/>
        <v>0</v>
      </c>
      <c r="M1329">
        <f>IF(AND(B1329&gt;Summary!$E$17,B1329&lt;Summary!$E$18),1,0)</f>
        <v>0</v>
      </c>
      <c r="N1329">
        <f>IF(M1329=1,oneday(G1328,G1329,K1329,L1329,Summary!$E$13/2,Data!N1328,Data!O1328,Summary!$E$15,Summary!$E$14,Summary!$E$16,1),0)</f>
        <v>0</v>
      </c>
      <c r="O1329" s="31">
        <f>IF(M1329=1,oneday(G1328,G1329,K1329,L1329,Summary!$E$13/2,Data!N1328,Data!O1328,Summary!$E$15,Summary!$E$14,Summary!$E$16,2),0)</f>
        <v>0</v>
      </c>
      <c r="P1329" s="31">
        <f t="shared" si="62"/>
        <v>0</v>
      </c>
      <c r="Q1329" s="31">
        <f>IF(M1329=1,oneday(G1328,G1329,K1329,L1329,Summary!$E$13/2,Data!N1328,Data!O1328,Summary!$E$15,Summary!$E$14,Summary!$E$16,3),0)</f>
        <v>0</v>
      </c>
    </row>
    <row r="1330" spans="1:17" x14ac:dyDescent="0.25">
      <c r="A1330" s="32">
        <f>VLOOKUP(B1330,'Expiration Dates'!$C$40:$J$272,8)</f>
        <v>32315</v>
      </c>
      <c r="B1330" s="1">
        <v>32311</v>
      </c>
      <c r="C1330">
        <f t="shared" si="61"/>
        <v>1330</v>
      </c>
      <c r="D1330" s="27">
        <v>16.620000839233398</v>
      </c>
      <c r="E1330" s="28">
        <v>16.659999847412109</v>
      </c>
      <c r="F1330" s="28">
        <v>16.420000076293945</v>
      </c>
      <c r="G1330" s="24">
        <v>16.450000762939453</v>
      </c>
      <c r="H1330" s="13">
        <v>16.700000762939453</v>
      </c>
      <c r="I1330" s="14">
        <v>16.760000228881836</v>
      </c>
      <c r="J1330" s="14">
        <v>16.530000686645508</v>
      </c>
      <c r="K1330" s="24">
        <v>16.569999694824219</v>
      </c>
      <c r="L1330">
        <f t="shared" si="63"/>
        <v>0</v>
      </c>
      <c r="M1330">
        <f>IF(AND(B1330&gt;Summary!$E$17,B1330&lt;Summary!$E$18),1,0)</f>
        <v>0</v>
      </c>
      <c r="N1330">
        <f>IF(M1330=1,oneday(G1329,G1330,K1330,L1330,Summary!$E$13/2,Data!N1329,Data!O1329,Summary!$E$15,Summary!$E$14,Summary!$E$16,1),0)</f>
        <v>0</v>
      </c>
      <c r="O1330" s="31">
        <f>IF(M1330=1,oneday(G1329,G1330,K1330,L1330,Summary!$E$13/2,Data!N1329,Data!O1329,Summary!$E$15,Summary!$E$14,Summary!$E$16,2),0)</f>
        <v>0</v>
      </c>
      <c r="P1330" s="31">
        <f t="shared" si="62"/>
        <v>0</v>
      </c>
      <c r="Q1330" s="31">
        <f>IF(M1330=1,oneday(G1329,G1330,K1330,L1330,Summary!$E$13/2,Data!N1329,Data!O1329,Summary!$E$15,Summary!$E$14,Summary!$E$16,3),0)</f>
        <v>0</v>
      </c>
    </row>
    <row r="1331" spans="1:17" x14ac:dyDescent="0.25">
      <c r="A1331" s="32">
        <f>VLOOKUP(B1331,'Expiration Dates'!$C$40:$J$272,8)</f>
        <v>32315</v>
      </c>
      <c r="B1331" s="1">
        <v>32314</v>
      </c>
      <c r="C1331">
        <f t="shared" si="61"/>
        <v>1331</v>
      </c>
      <c r="D1331" s="27">
        <v>16.299999237060547</v>
      </c>
      <c r="E1331" s="28">
        <v>16.350000381469727</v>
      </c>
      <c r="F1331" s="28">
        <v>15.960000038146973</v>
      </c>
      <c r="G1331" s="24">
        <v>16</v>
      </c>
      <c r="H1331" s="13">
        <v>16.430000305175781</v>
      </c>
      <c r="I1331" s="14">
        <v>16.489999771118164</v>
      </c>
      <c r="J1331" s="14">
        <v>16.25</v>
      </c>
      <c r="K1331" s="24">
        <v>16.270000457763672</v>
      </c>
      <c r="L1331">
        <f t="shared" si="63"/>
        <v>0</v>
      </c>
      <c r="M1331">
        <f>IF(AND(B1331&gt;Summary!$E$17,B1331&lt;Summary!$E$18),1,0)</f>
        <v>0</v>
      </c>
      <c r="N1331">
        <f>IF(M1331=1,oneday(G1330,G1331,K1331,L1331,Summary!$E$13/2,Data!N1330,Data!O1330,Summary!$E$15,Summary!$E$14,Summary!$E$16,1),0)</f>
        <v>0</v>
      </c>
      <c r="O1331" s="31">
        <f>IF(M1331=1,oneday(G1330,G1331,K1331,L1331,Summary!$E$13/2,Data!N1330,Data!O1330,Summary!$E$15,Summary!$E$14,Summary!$E$16,2),0)</f>
        <v>0</v>
      </c>
      <c r="P1331" s="31">
        <f t="shared" si="62"/>
        <v>0</v>
      </c>
      <c r="Q1331" s="31">
        <f>IF(M1331=1,oneday(G1330,G1331,K1331,L1331,Summary!$E$13/2,Data!N1330,Data!O1330,Summary!$E$15,Summary!$E$14,Summary!$E$16,3),0)</f>
        <v>0</v>
      </c>
    </row>
    <row r="1332" spans="1:17" x14ac:dyDescent="0.25">
      <c r="A1332" s="32">
        <f>VLOOKUP(B1332,'Expiration Dates'!$C$40:$J$272,8)</f>
        <v>32315</v>
      </c>
      <c r="B1332" s="1">
        <v>32315</v>
      </c>
      <c r="C1332">
        <f t="shared" si="61"/>
        <v>1332</v>
      </c>
      <c r="D1332" s="27">
        <v>16.049999237060547</v>
      </c>
      <c r="E1332" s="28">
        <v>16.100000381469727</v>
      </c>
      <c r="F1332" s="28">
        <v>15.729999542236328</v>
      </c>
      <c r="G1332" s="24">
        <v>15.890000343322754</v>
      </c>
      <c r="H1332" s="13">
        <v>16.329999923706055</v>
      </c>
      <c r="I1332" s="14">
        <v>16.399999618530273</v>
      </c>
      <c r="J1332" s="14">
        <v>16.149999618530273</v>
      </c>
      <c r="K1332" s="24">
        <v>16.360000610351563</v>
      </c>
      <c r="L1332">
        <f t="shared" si="63"/>
        <v>1</v>
      </c>
      <c r="M1332">
        <f>IF(AND(B1332&gt;Summary!$E$17,B1332&lt;Summary!$E$18),1,0)</f>
        <v>0</v>
      </c>
      <c r="N1332">
        <f>IF(M1332=1,oneday(G1331,G1332,K1332,L1332,Summary!$E$13/2,Data!N1331,Data!O1331,Summary!$E$15,Summary!$E$14,Summary!$E$16,1),0)</f>
        <v>0</v>
      </c>
      <c r="O1332" s="31">
        <f>IF(M1332=1,oneday(G1331,G1332,K1332,L1332,Summary!$E$13/2,Data!N1331,Data!O1331,Summary!$E$15,Summary!$E$14,Summary!$E$16,2),0)</f>
        <v>0</v>
      </c>
      <c r="P1332" s="31">
        <f t="shared" si="62"/>
        <v>0</v>
      </c>
      <c r="Q1332" s="31">
        <f>IF(M1332=1,oneday(G1331,G1332,K1332,L1332,Summary!$E$13/2,Data!N1331,Data!O1331,Summary!$E$15,Summary!$E$14,Summary!$E$16,3),0)</f>
        <v>0</v>
      </c>
    </row>
    <row r="1333" spans="1:17" x14ac:dyDescent="0.25">
      <c r="A1333" s="32">
        <f>VLOOKUP(B1333,'Expiration Dates'!$C$40:$J$272,8)</f>
        <v>32315</v>
      </c>
      <c r="B1333" s="1">
        <v>32316</v>
      </c>
      <c r="C1333">
        <f t="shared" si="61"/>
        <v>1333</v>
      </c>
      <c r="D1333" s="27">
        <v>16.25</v>
      </c>
      <c r="E1333" s="28">
        <v>16.479999542236328</v>
      </c>
      <c r="F1333" s="28">
        <v>16.200000762939453</v>
      </c>
      <c r="G1333" s="24">
        <v>16.440000534057617</v>
      </c>
      <c r="H1333" s="13">
        <v>16.370000839233398</v>
      </c>
      <c r="I1333" s="14">
        <v>16.649999618530273</v>
      </c>
      <c r="J1333" s="14">
        <v>16.329999923706055</v>
      </c>
      <c r="K1333" s="24">
        <v>16.590000152587891</v>
      </c>
      <c r="L1333">
        <f t="shared" si="63"/>
        <v>0</v>
      </c>
      <c r="M1333">
        <f>IF(AND(B1333&gt;Summary!$E$17,B1333&lt;Summary!$E$18),1,0)</f>
        <v>0</v>
      </c>
      <c r="N1333">
        <f>IF(M1333=1,oneday(G1332,G1333,K1333,L1333,Summary!$E$13/2,Data!N1332,Data!O1332,Summary!$E$15,Summary!$E$14,Summary!$E$16,1),0)</f>
        <v>0</v>
      </c>
      <c r="O1333" s="31">
        <f>IF(M1333=1,oneday(G1332,G1333,K1333,L1333,Summary!$E$13/2,Data!N1332,Data!O1332,Summary!$E$15,Summary!$E$14,Summary!$E$16,2),0)</f>
        <v>0</v>
      </c>
      <c r="P1333" s="31">
        <f t="shared" si="62"/>
        <v>0</v>
      </c>
      <c r="Q1333" s="31">
        <f>IF(M1333=1,oneday(G1332,G1333,K1333,L1333,Summary!$E$13/2,Data!N1332,Data!O1332,Summary!$E$15,Summary!$E$14,Summary!$E$16,3),0)</f>
        <v>0</v>
      </c>
    </row>
    <row r="1334" spans="1:17" x14ac:dyDescent="0.25">
      <c r="A1334" s="32">
        <f>VLOOKUP(B1334,'Expiration Dates'!$C$40:$J$272,8)</f>
        <v>32315</v>
      </c>
      <c r="B1334" s="1">
        <v>32317</v>
      </c>
      <c r="C1334">
        <f t="shared" si="61"/>
        <v>1334</v>
      </c>
      <c r="D1334" s="27">
        <v>16.5</v>
      </c>
      <c r="E1334" s="28">
        <v>16.520000457763672</v>
      </c>
      <c r="F1334" s="28">
        <v>16.309999465942383</v>
      </c>
      <c r="G1334" s="24">
        <v>16.370000839233398</v>
      </c>
      <c r="H1334" s="13">
        <v>16.639999389648438</v>
      </c>
      <c r="I1334" s="14">
        <v>16.649999618530273</v>
      </c>
      <c r="J1334" s="14">
        <v>16.520000457763672</v>
      </c>
      <c r="K1334" s="24">
        <v>16.590000152587891</v>
      </c>
      <c r="L1334">
        <f t="shared" si="63"/>
        <v>0</v>
      </c>
      <c r="M1334">
        <f>IF(AND(B1334&gt;Summary!$E$17,B1334&lt;Summary!$E$18),1,0)</f>
        <v>0</v>
      </c>
      <c r="N1334">
        <f>IF(M1334=1,oneday(G1333,G1334,K1334,L1334,Summary!$E$13/2,Data!N1333,Data!O1333,Summary!$E$15,Summary!$E$14,Summary!$E$16,1),0)</f>
        <v>0</v>
      </c>
      <c r="O1334" s="31">
        <f>IF(M1334=1,oneday(G1333,G1334,K1334,L1334,Summary!$E$13/2,Data!N1333,Data!O1333,Summary!$E$15,Summary!$E$14,Summary!$E$16,2),0)</f>
        <v>0</v>
      </c>
      <c r="P1334" s="31">
        <f t="shared" si="62"/>
        <v>0</v>
      </c>
      <c r="Q1334" s="31">
        <f>IF(M1334=1,oneday(G1333,G1334,K1334,L1334,Summary!$E$13/2,Data!N1333,Data!O1333,Summary!$E$15,Summary!$E$14,Summary!$E$16,3),0)</f>
        <v>0</v>
      </c>
    </row>
    <row r="1335" spans="1:17" x14ac:dyDescent="0.25">
      <c r="A1335" s="32">
        <f>VLOOKUP(B1335,'Expiration Dates'!$C$40:$J$272,8)</f>
        <v>32315</v>
      </c>
      <c r="B1335" s="1">
        <v>32318</v>
      </c>
      <c r="C1335">
        <f t="shared" si="61"/>
        <v>1335</v>
      </c>
      <c r="D1335" s="27">
        <v>16.270000457763672</v>
      </c>
      <c r="E1335" s="28">
        <v>16.319999694824219</v>
      </c>
      <c r="F1335" s="28">
        <v>16</v>
      </c>
      <c r="G1335" s="24">
        <v>16.010000228881836</v>
      </c>
      <c r="H1335" s="13">
        <v>16.479999542236328</v>
      </c>
      <c r="I1335" s="14">
        <v>16.579999923706055</v>
      </c>
      <c r="J1335" s="14">
        <v>16.25</v>
      </c>
      <c r="K1335" s="24">
        <v>16.270000457763672</v>
      </c>
      <c r="L1335">
        <f t="shared" si="63"/>
        <v>0</v>
      </c>
      <c r="M1335">
        <f>IF(AND(B1335&gt;Summary!$E$17,B1335&lt;Summary!$E$18),1,0)</f>
        <v>0</v>
      </c>
      <c r="N1335">
        <f>IF(M1335=1,oneday(G1334,G1335,K1335,L1335,Summary!$E$13/2,Data!N1334,Data!O1334,Summary!$E$15,Summary!$E$14,Summary!$E$16,1),0)</f>
        <v>0</v>
      </c>
      <c r="O1335" s="31">
        <f>IF(M1335=1,oneday(G1334,G1335,K1335,L1335,Summary!$E$13/2,Data!N1334,Data!O1334,Summary!$E$15,Summary!$E$14,Summary!$E$16,2),0)</f>
        <v>0</v>
      </c>
      <c r="P1335" s="31">
        <f t="shared" si="62"/>
        <v>0</v>
      </c>
      <c r="Q1335" s="31">
        <f>IF(M1335=1,oneday(G1334,G1335,K1335,L1335,Summary!$E$13/2,Data!N1334,Data!O1334,Summary!$E$15,Summary!$E$14,Summary!$E$16,3),0)</f>
        <v>0</v>
      </c>
    </row>
    <row r="1336" spans="1:17" x14ac:dyDescent="0.25">
      <c r="A1336" s="32">
        <f>VLOOKUP(B1336,'Expiration Dates'!$C$40:$J$272,8)</f>
        <v>32315</v>
      </c>
      <c r="B1336" s="1">
        <v>32321</v>
      </c>
      <c r="C1336">
        <f t="shared" si="61"/>
        <v>1336</v>
      </c>
      <c r="D1336" s="27">
        <v>15.899999618530273</v>
      </c>
      <c r="E1336" s="28">
        <v>15.970000267028809</v>
      </c>
      <c r="F1336" s="28">
        <v>15.779999732971191</v>
      </c>
      <c r="G1336" s="24">
        <v>15.859999656677246</v>
      </c>
      <c r="H1336" s="13">
        <v>16.200000762939453</v>
      </c>
      <c r="I1336" s="14">
        <v>16.200000762939453</v>
      </c>
      <c r="J1336" s="14">
        <v>16.020000457763672</v>
      </c>
      <c r="K1336" s="24">
        <v>16.100000381469727</v>
      </c>
      <c r="L1336">
        <f t="shared" si="63"/>
        <v>0</v>
      </c>
      <c r="M1336">
        <f>IF(AND(B1336&gt;Summary!$E$17,B1336&lt;Summary!$E$18),1,0)</f>
        <v>0</v>
      </c>
      <c r="N1336">
        <f>IF(M1336=1,oneday(G1335,G1336,K1336,L1336,Summary!$E$13/2,Data!N1335,Data!O1335,Summary!$E$15,Summary!$E$14,Summary!$E$16,1),0)</f>
        <v>0</v>
      </c>
      <c r="O1336" s="31">
        <f>IF(M1336=1,oneday(G1335,G1336,K1336,L1336,Summary!$E$13/2,Data!N1335,Data!O1335,Summary!$E$15,Summary!$E$14,Summary!$E$16,2),0)</f>
        <v>0</v>
      </c>
      <c r="P1336" s="31">
        <f t="shared" si="62"/>
        <v>0</v>
      </c>
      <c r="Q1336" s="31">
        <f>IF(M1336=1,oneday(G1335,G1336,K1336,L1336,Summary!$E$13/2,Data!N1335,Data!O1335,Summary!$E$15,Summary!$E$14,Summary!$E$16,3),0)</f>
        <v>0</v>
      </c>
    </row>
    <row r="1337" spans="1:17" x14ac:dyDescent="0.25">
      <c r="A1337" s="32">
        <f>VLOOKUP(B1337,'Expiration Dates'!$C$40:$J$272,8)</f>
        <v>32315</v>
      </c>
      <c r="B1337" s="1">
        <v>32322</v>
      </c>
      <c r="C1337">
        <f t="shared" si="61"/>
        <v>1337</v>
      </c>
      <c r="D1337" s="27">
        <v>15.800000190734863</v>
      </c>
      <c r="E1337" s="28">
        <v>16.030000686645508</v>
      </c>
      <c r="F1337" s="28">
        <v>15.760000228881836</v>
      </c>
      <c r="G1337" s="24">
        <v>15.779999732971191</v>
      </c>
      <c r="H1337" s="13">
        <v>16.100000381469727</v>
      </c>
      <c r="I1337" s="14">
        <v>16.219999313354492</v>
      </c>
      <c r="J1337" s="14">
        <v>15.960000038146973</v>
      </c>
      <c r="K1337" s="24">
        <v>15.979999542236328</v>
      </c>
      <c r="L1337">
        <f t="shared" si="63"/>
        <v>0</v>
      </c>
      <c r="M1337">
        <f>IF(AND(B1337&gt;Summary!$E$17,B1337&lt;Summary!$E$18),1,0)</f>
        <v>0</v>
      </c>
      <c r="N1337">
        <f>IF(M1337=1,oneday(G1336,G1337,K1337,L1337,Summary!$E$13/2,Data!N1336,Data!O1336,Summary!$E$15,Summary!$E$14,Summary!$E$16,1),0)</f>
        <v>0</v>
      </c>
      <c r="O1337" s="31">
        <f>IF(M1337=1,oneday(G1336,G1337,K1337,L1337,Summary!$E$13/2,Data!N1336,Data!O1336,Summary!$E$15,Summary!$E$14,Summary!$E$16,2),0)</f>
        <v>0</v>
      </c>
      <c r="P1337" s="31">
        <f t="shared" si="62"/>
        <v>0</v>
      </c>
      <c r="Q1337" s="31">
        <f>IF(M1337=1,oneday(G1336,G1337,K1337,L1337,Summary!$E$13/2,Data!N1336,Data!O1336,Summary!$E$15,Summary!$E$14,Summary!$E$16,3),0)</f>
        <v>0</v>
      </c>
    </row>
    <row r="1338" spans="1:17" x14ac:dyDescent="0.25">
      <c r="A1338" s="32">
        <f>VLOOKUP(B1338,'Expiration Dates'!$C$40:$J$272,8)</f>
        <v>32315</v>
      </c>
      <c r="B1338" s="1">
        <v>32323</v>
      </c>
      <c r="C1338">
        <f t="shared" si="61"/>
        <v>1338</v>
      </c>
      <c r="D1338" s="27">
        <v>16</v>
      </c>
      <c r="E1338" s="28">
        <v>16.049999237060547</v>
      </c>
      <c r="F1338" s="28">
        <v>15.390000343322754</v>
      </c>
      <c r="G1338" s="24">
        <v>15.430000305175781</v>
      </c>
      <c r="H1338" s="13">
        <v>16.25</v>
      </c>
      <c r="I1338" s="14">
        <v>16.25</v>
      </c>
      <c r="J1338" s="14">
        <v>15.5</v>
      </c>
      <c r="K1338" s="24">
        <v>15.609999656677246</v>
      </c>
      <c r="L1338">
        <f t="shared" si="63"/>
        <v>0</v>
      </c>
      <c r="M1338">
        <f>IF(AND(B1338&gt;Summary!$E$17,B1338&lt;Summary!$E$18),1,0)</f>
        <v>0</v>
      </c>
      <c r="N1338">
        <f>IF(M1338=1,oneday(G1337,G1338,K1338,L1338,Summary!$E$13/2,Data!N1337,Data!O1337,Summary!$E$15,Summary!$E$14,Summary!$E$16,1),0)</f>
        <v>0</v>
      </c>
      <c r="O1338" s="31">
        <f>IF(M1338=1,oneday(G1337,G1338,K1338,L1338,Summary!$E$13/2,Data!N1337,Data!O1337,Summary!$E$15,Summary!$E$14,Summary!$E$16,2),0)</f>
        <v>0</v>
      </c>
      <c r="P1338" s="31">
        <f t="shared" si="62"/>
        <v>0</v>
      </c>
      <c r="Q1338" s="31">
        <f>IF(M1338=1,oneday(G1337,G1338,K1338,L1338,Summary!$E$13/2,Data!N1337,Data!O1337,Summary!$E$15,Summary!$E$14,Summary!$E$16,3),0)</f>
        <v>0</v>
      </c>
    </row>
    <row r="1339" spans="1:17" x14ac:dyDescent="0.25">
      <c r="A1339" s="32">
        <f>VLOOKUP(B1339,'Expiration Dates'!$C$40:$J$272,8)</f>
        <v>32315</v>
      </c>
      <c r="B1339" s="1">
        <v>32324</v>
      </c>
      <c r="C1339">
        <f t="shared" si="61"/>
        <v>1339</v>
      </c>
      <c r="D1339" s="27">
        <v>15.380000114440918</v>
      </c>
      <c r="E1339" s="28">
        <v>15.489999771118164</v>
      </c>
      <c r="F1339" s="28">
        <v>15.079999923706055</v>
      </c>
      <c r="G1339" s="24">
        <v>15.159999847412109</v>
      </c>
      <c r="H1339" s="13">
        <v>15.550000190734863</v>
      </c>
      <c r="I1339" s="14">
        <v>15.689999580383301</v>
      </c>
      <c r="J1339" s="14">
        <v>15.220000267028809</v>
      </c>
      <c r="K1339" s="24">
        <v>15.319999694824219</v>
      </c>
      <c r="L1339">
        <f t="shared" si="63"/>
        <v>0</v>
      </c>
      <c r="M1339">
        <f>IF(AND(B1339&gt;Summary!$E$17,B1339&lt;Summary!$E$18),1,0)</f>
        <v>0</v>
      </c>
      <c r="N1339">
        <f>IF(M1339=1,oneday(G1338,G1339,K1339,L1339,Summary!$E$13/2,Data!N1338,Data!O1338,Summary!$E$15,Summary!$E$14,Summary!$E$16,1),0)</f>
        <v>0</v>
      </c>
      <c r="O1339" s="31">
        <f>IF(M1339=1,oneday(G1338,G1339,K1339,L1339,Summary!$E$13/2,Data!N1338,Data!O1338,Summary!$E$15,Summary!$E$14,Summary!$E$16,2),0)</f>
        <v>0</v>
      </c>
      <c r="P1339" s="31">
        <f t="shared" si="62"/>
        <v>0</v>
      </c>
      <c r="Q1339" s="31">
        <f>IF(M1339=1,oneday(G1338,G1339,K1339,L1339,Summary!$E$13/2,Data!N1338,Data!O1338,Summary!$E$15,Summary!$E$14,Summary!$E$16,3),0)</f>
        <v>0</v>
      </c>
    </row>
    <row r="1340" spans="1:17" x14ac:dyDescent="0.25">
      <c r="A1340" s="32">
        <f>VLOOKUP(B1340,'Expiration Dates'!$C$40:$J$272,8)</f>
        <v>32344</v>
      </c>
      <c r="B1340" s="1">
        <v>32325</v>
      </c>
      <c r="C1340">
        <f t="shared" si="61"/>
        <v>1340</v>
      </c>
      <c r="D1340" s="27">
        <v>15.329999923706055</v>
      </c>
      <c r="E1340" s="28">
        <v>15.439999580383301</v>
      </c>
      <c r="F1340" s="28">
        <v>14.800000190734863</v>
      </c>
      <c r="G1340" s="24">
        <v>14.939999580383301</v>
      </c>
      <c r="H1340" s="13">
        <v>15.5</v>
      </c>
      <c r="I1340" s="14">
        <v>15.579999923706055</v>
      </c>
      <c r="J1340" s="14">
        <v>14.939999580383301</v>
      </c>
      <c r="K1340" s="24">
        <v>15.140000343322754</v>
      </c>
      <c r="L1340">
        <f t="shared" si="63"/>
        <v>0</v>
      </c>
      <c r="M1340">
        <f>IF(AND(B1340&gt;Summary!$E$17,B1340&lt;Summary!$E$18),1,0)</f>
        <v>0</v>
      </c>
      <c r="N1340">
        <f>IF(M1340=1,oneday(G1339,G1340,K1340,L1340,Summary!$E$13/2,Data!N1339,Data!O1339,Summary!$E$15,Summary!$E$14,Summary!$E$16,1),0)</f>
        <v>0</v>
      </c>
      <c r="O1340" s="31">
        <f>IF(M1340=1,oneday(G1339,G1340,K1340,L1340,Summary!$E$13/2,Data!N1339,Data!O1339,Summary!$E$15,Summary!$E$14,Summary!$E$16,2),0)</f>
        <v>0</v>
      </c>
      <c r="P1340" s="31">
        <f t="shared" si="62"/>
        <v>0</v>
      </c>
      <c r="Q1340" s="31">
        <f>IF(M1340=1,oneday(G1339,G1340,K1340,L1340,Summary!$E$13/2,Data!N1339,Data!O1339,Summary!$E$15,Summary!$E$14,Summary!$E$16,3),0)</f>
        <v>0</v>
      </c>
    </row>
    <row r="1341" spans="1:17" x14ac:dyDescent="0.25">
      <c r="A1341" s="32">
        <f>VLOOKUP(B1341,'Expiration Dates'!$C$40:$J$272,8)</f>
        <v>32344</v>
      </c>
      <c r="B1341" s="1">
        <v>32329</v>
      </c>
      <c r="C1341">
        <f t="shared" si="61"/>
        <v>1341</v>
      </c>
      <c r="D1341" s="27">
        <v>15.140000343322754</v>
      </c>
      <c r="E1341" s="28">
        <v>15.170000076293945</v>
      </c>
      <c r="F1341" s="28">
        <v>14.800000190734863</v>
      </c>
      <c r="G1341" s="24">
        <v>15.090000152587891</v>
      </c>
      <c r="H1341" s="13">
        <v>15.25</v>
      </c>
      <c r="I1341" s="14">
        <v>15.359999656677246</v>
      </c>
      <c r="J1341" s="14">
        <v>14.979999542236328</v>
      </c>
      <c r="K1341" s="24">
        <v>15.300000190734863</v>
      </c>
      <c r="L1341">
        <f t="shared" si="63"/>
        <v>0</v>
      </c>
      <c r="M1341">
        <f>IF(AND(B1341&gt;Summary!$E$17,B1341&lt;Summary!$E$18),1,0)</f>
        <v>0</v>
      </c>
      <c r="N1341">
        <f>IF(M1341=1,oneday(G1340,G1341,K1341,L1341,Summary!$E$13/2,Data!N1340,Data!O1340,Summary!$E$15,Summary!$E$14,Summary!$E$16,1),0)</f>
        <v>0</v>
      </c>
      <c r="O1341" s="31">
        <f>IF(M1341=1,oneday(G1340,G1341,K1341,L1341,Summary!$E$13/2,Data!N1340,Data!O1340,Summary!$E$15,Summary!$E$14,Summary!$E$16,2),0)</f>
        <v>0</v>
      </c>
      <c r="P1341" s="31">
        <f t="shared" si="62"/>
        <v>0</v>
      </c>
      <c r="Q1341" s="31">
        <f>IF(M1341=1,oneday(G1340,G1341,K1341,L1341,Summary!$E$13/2,Data!N1340,Data!O1340,Summary!$E$15,Summary!$E$14,Summary!$E$16,3),0)</f>
        <v>0</v>
      </c>
    </row>
    <row r="1342" spans="1:17" x14ac:dyDescent="0.25">
      <c r="A1342" s="32">
        <f>VLOOKUP(B1342,'Expiration Dates'!$C$40:$J$272,8)</f>
        <v>32344</v>
      </c>
      <c r="B1342" s="1">
        <v>32330</v>
      </c>
      <c r="C1342">
        <f t="shared" si="61"/>
        <v>1342</v>
      </c>
      <c r="D1342" s="27">
        <v>15.199999809265137</v>
      </c>
      <c r="E1342" s="28">
        <v>15.439999580383301</v>
      </c>
      <c r="F1342" s="28">
        <v>15.180000305175781</v>
      </c>
      <c r="G1342" s="24">
        <v>15.359999656677246</v>
      </c>
      <c r="H1342" s="13">
        <v>15.439999580383301</v>
      </c>
      <c r="I1342" s="14">
        <v>15.619999885559082</v>
      </c>
      <c r="J1342" s="14">
        <v>15.409999847412109</v>
      </c>
      <c r="K1342" s="24">
        <v>15.550000190734863</v>
      </c>
      <c r="L1342">
        <f t="shared" si="63"/>
        <v>0</v>
      </c>
      <c r="M1342">
        <f>IF(AND(B1342&gt;Summary!$E$17,B1342&lt;Summary!$E$18),1,0)</f>
        <v>0</v>
      </c>
      <c r="N1342">
        <f>IF(M1342=1,oneday(G1341,G1342,K1342,L1342,Summary!$E$13/2,Data!N1341,Data!O1341,Summary!$E$15,Summary!$E$14,Summary!$E$16,1),0)</f>
        <v>0</v>
      </c>
      <c r="O1342" s="31">
        <f>IF(M1342=1,oneday(G1341,G1342,K1342,L1342,Summary!$E$13/2,Data!N1341,Data!O1341,Summary!$E$15,Summary!$E$14,Summary!$E$16,2),0)</f>
        <v>0</v>
      </c>
      <c r="P1342" s="31">
        <f t="shared" si="62"/>
        <v>0</v>
      </c>
      <c r="Q1342" s="31">
        <f>IF(M1342=1,oneday(G1341,G1342,K1342,L1342,Summary!$E$13/2,Data!N1341,Data!O1341,Summary!$E$15,Summary!$E$14,Summary!$E$16,3),0)</f>
        <v>0</v>
      </c>
    </row>
    <row r="1343" spans="1:17" x14ac:dyDescent="0.25">
      <c r="A1343" s="32">
        <f>VLOOKUP(B1343,'Expiration Dates'!$C$40:$J$272,8)</f>
        <v>32344</v>
      </c>
      <c r="B1343" s="1">
        <v>32331</v>
      </c>
      <c r="C1343">
        <f t="shared" si="61"/>
        <v>1343</v>
      </c>
      <c r="D1343" s="27">
        <v>15.800000190734863</v>
      </c>
      <c r="E1343" s="28">
        <v>16.350000381469727</v>
      </c>
      <c r="F1343" s="28">
        <v>15.600000381469727</v>
      </c>
      <c r="G1343" s="24">
        <v>15.829999923706055</v>
      </c>
      <c r="H1343" s="13">
        <v>15.899999618530273</v>
      </c>
      <c r="I1343" s="14">
        <v>16.5</v>
      </c>
      <c r="J1343" s="14">
        <v>15.760000228881836</v>
      </c>
      <c r="K1343" s="24">
        <v>15.979999542236328</v>
      </c>
      <c r="L1343">
        <f t="shared" si="63"/>
        <v>0</v>
      </c>
      <c r="M1343">
        <f>IF(AND(B1343&gt;Summary!$E$17,B1343&lt;Summary!$E$18),1,0)</f>
        <v>0</v>
      </c>
      <c r="N1343">
        <f>IF(M1343=1,oneday(G1342,G1343,K1343,L1343,Summary!$E$13/2,Data!N1342,Data!O1342,Summary!$E$15,Summary!$E$14,Summary!$E$16,1),0)</f>
        <v>0</v>
      </c>
      <c r="O1343" s="31">
        <f>IF(M1343=1,oneday(G1342,G1343,K1343,L1343,Summary!$E$13/2,Data!N1342,Data!O1342,Summary!$E$15,Summary!$E$14,Summary!$E$16,2),0)</f>
        <v>0</v>
      </c>
      <c r="P1343" s="31">
        <f t="shared" si="62"/>
        <v>0</v>
      </c>
      <c r="Q1343" s="31">
        <f>IF(M1343=1,oneday(G1342,G1343,K1343,L1343,Summary!$E$13/2,Data!N1342,Data!O1342,Summary!$E$15,Summary!$E$14,Summary!$E$16,3),0)</f>
        <v>0</v>
      </c>
    </row>
    <row r="1344" spans="1:17" x14ac:dyDescent="0.25">
      <c r="A1344" s="32">
        <f>VLOOKUP(B1344,'Expiration Dates'!$C$40:$J$272,8)</f>
        <v>32344</v>
      </c>
      <c r="B1344" s="1">
        <v>32332</v>
      </c>
      <c r="C1344">
        <f t="shared" si="61"/>
        <v>1344</v>
      </c>
      <c r="D1344" s="27">
        <v>15.550000190734863</v>
      </c>
      <c r="E1344" s="28">
        <v>15.720000267028809</v>
      </c>
      <c r="F1344" s="28">
        <v>15.439999580383301</v>
      </c>
      <c r="G1344" s="24">
        <v>15.460000038146973</v>
      </c>
      <c r="H1344" s="13">
        <v>15.770000457763672</v>
      </c>
      <c r="I1344" s="14">
        <v>15.880000114440918</v>
      </c>
      <c r="J1344" s="14">
        <v>15.619999885559082</v>
      </c>
      <c r="K1344" s="24">
        <v>15.630000114440918</v>
      </c>
      <c r="L1344">
        <f t="shared" si="63"/>
        <v>0</v>
      </c>
      <c r="M1344">
        <f>IF(AND(B1344&gt;Summary!$E$17,B1344&lt;Summary!$E$18),1,0)</f>
        <v>0</v>
      </c>
      <c r="N1344">
        <f>IF(M1344=1,oneday(G1343,G1344,K1344,L1344,Summary!$E$13/2,Data!N1343,Data!O1343,Summary!$E$15,Summary!$E$14,Summary!$E$16,1),0)</f>
        <v>0</v>
      </c>
      <c r="O1344" s="31">
        <f>IF(M1344=1,oneday(G1343,G1344,K1344,L1344,Summary!$E$13/2,Data!N1343,Data!O1343,Summary!$E$15,Summary!$E$14,Summary!$E$16,2),0)</f>
        <v>0</v>
      </c>
      <c r="P1344" s="31">
        <f t="shared" si="62"/>
        <v>0</v>
      </c>
      <c r="Q1344" s="31">
        <f>IF(M1344=1,oneday(G1343,G1344,K1344,L1344,Summary!$E$13/2,Data!N1343,Data!O1343,Summary!$E$15,Summary!$E$14,Summary!$E$16,3),0)</f>
        <v>0</v>
      </c>
    </row>
    <row r="1345" spans="1:17" x14ac:dyDescent="0.25">
      <c r="A1345" s="32">
        <f>VLOOKUP(B1345,'Expiration Dates'!$C$40:$J$272,8)</f>
        <v>32344</v>
      </c>
      <c r="B1345" s="1">
        <v>32335</v>
      </c>
      <c r="C1345">
        <f t="shared" si="61"/>
        <v>1345</v>
      </c>
      <c r="D1345" s="27">
        <v>15.100000381469727</v>
      </c>
      <c r="E1345" s="28">
        <v>15.199999809265137</v>
      </c>
      <c r="F1345" s="28">
        <v>14.699999809265137</v>
      </c>
      <c r="G1345" s="24">
        <v>14.779999732971191</v>
      </c>
      <c r="H1345" s="13">
        <v>15.300000190734863</v>
      </c>
      <c r="I1345" s="14">
        <v>15.399999618530273</v>
      </c>
      <c r="J1345" s="14">
        <v>14.829999923706055</v>
      </c>
      <c r="K1345" s="24">
        <v>14.930000305175781</v>
      </c>
      <c r="L1345">
        <f t="shared" si="63"/>
        <v>0</v>
      </c>
      <c r="M1345">
        <f>IF(AND(B1345&gt;Summary!$E$17,B1345&lt;Summary!$E$18),1,0)</f>
        <v>0</v>
      </c>
      <c r="N1345">
        <f>IF(M1345=1,oneday(G1344,G1345,K1345,L1345,Summary!$E$13/2,Data!N1344,Data!O1344,Summary!$E$15,Summary!$E$14,Summary!$E$16,1),0)</f>
        <v>0</v>
      </c>
      <c r="O1345" s="31">
        <f>IF(M1345=1,oneday(G1344,G1345,K1345,L1345,Summary!$E$13/2,Data!N1344,Data!O1344,Summary!$E$15,Summary!$E$14,Summary!$E$16,2),0)</f>
        <v>0</v>
      </c>
      <c r="P1345" s="31">
        <f t="shared" si="62"/>
        <v>0</v>
      </c>
      <c r="Q1345" s="31">
        <f>IF(M1345=1,oneday(G1344,G1345,K1345,L1345,Summary!$E$13/2,Data!N1344,Data!O1344,Summary!$E$15,Summary!$E$14,Summary!$E$16,3),0)</f>
        <v>0</v>
      </c>
    </row>
    <row r="1346" spans="1:17" x14ac:dyDescent="0.25">
      <c r="A1346" s="32">
        <f>VLOOKUP(B1346,'Expiration Dates'!$C$40:$J$272,8)</f>
        <v>32344</v>
      </c>
      <c r="B1346" s="1">
        <v>32336</v>
      </c>
      <c r="C1346">
        <f t="shared" si="61"/>
        <v>1346</v>
      </c>
      <c r="D1346" s="27">
        <v>14.449999809265137</v>
      </c>
      <c r="E1346" s="28">
        <v>14.979999542236328</v>
      </c>
      <c r="F1346" s="28">
        <v>14.420000076293945</v>
      </c>
      <c r="G1346" s="24">
        <v>14.720000267028809</v>
      </c>
      <c r="H1346" s="13">
        <v>14.600000381469727</v>
      </c>
      <c r="I1346" s="14">
        <v>15.100000381469727</v>
      </c>
      <c r="J1346" s="14">
        <v>14.529999732971191</v>
      </c>
      <c r="K1346" s="24">
        <v>14.859999656677246</v>
      </c>
      <c r="L1346">
        <f t="shared" si="63"/>
        <v>0</v>
      </c>
      <c r="M1346">
        <f>IF(AND(B1346&gt;Summary!$E$17,B1346&lt;Summary!$E$18),1,0)</f>
        <v>0</v>
      </c>
      <c r="N1346">
        <f>IF(M1346=1,oneday(G1345,G1346,K1346,L1346,Summary!$E$13/2,Data!N1345,Data!O1345,Summary!$E$15,Summary!$E$14,Summary!$E$16,1),0)</f>
        <v>0</v>
      </c>
      <c r="O1346" s="31">
        <f>IF(M1346=1,oneday(G1345,G1346,K1346,L1346,Summary!$E$13/2,Data!N1345,Data!O1345,Summary!$E$15,Summary!$E$14,Summary!$E$16,2),0)</f>
        <v>0</v>
      </c>
      <c r="P1346" s="31">
        <f t="shared" si="62"/>
        <v>0</v>
      </c>
      <c r="Q1346" s="31">
        <f>IF(M1346=1,oneday(G1345,G1346,K1346,L1346,Summary!$E$13/2,Data!N1345,Data!O1345,Summary!$E$15,Summary!$E$14,Summary!$E$16,3),0)</f>
        <v>0</v>
      </c>
    </row>
    <row r="1347" spans="1:17" x14ac:dyDescent="0.25">
      <c r="A1347" s="32">
        <f>VLOOKUP(B1347,'Expiration Dates'!$C$40:$J$272,8)</f>
        <v>32344</v>
      </c>
      <c r="B1347" s="1">
        <v>32337</v>
      </c>
      <c r="C1347">
        <f t="shared" si="61"/>
        <v>1347</v>
      </c>
      <c r="D1347" s="27">
        <v>14.5</v>
      </c>
      <c r="E1347" s="28">
        <v>14.789999961853027</v>
      </c>
      <c r="F1347" s="28">
        <v>14.430000305175781</v>
      </c>
      <c r="G1347" s="24">
        <v>14.439999580383301</v>
      </c>
      <c r="H1347" s="13">
        <v>14.680000305175781</v>
      </c>
      <c r="I1347" s="14">
        <v>14.949999809265137</v>
      </c>
      <c r="J1347" s="14">
        <v>14.579999923706055</v>
      </c>
      <c r="K1347" s="24">
        <v>14.609999656677246</v>
      </c>
      <c r="L1347">
        <f t="shared" si="63"/>
        <v>0</v>
      </c>
      <c r="M1347">
        <f>IF(AND(B1347&gt;Summary!$E$17,B1347&lt;Summary!$E$18),1,0)</f>
        <v>0</v>
      </c>
      <c r="N1347">
        <f>IF(M1347=1,oneday(G1346,G1347,K1347,L1347,Summary!$E$13/2,Data!N1346,Data!O1346,Summary!$E$15,Summary!$E$14,Summary!$E$16,1),0)</f>
        <v>0</v>
      </c>
      <c r="O1347" s="31">
        <f>IF(M1347=1,oneday(G1346,G1347,K1347,L1347,Summary!$E$13/2,Data!N1346,Data!O1346,Summary!$E$15,Summary!$E$14,Summary!$E$16,2),0)</f>
        <v>0</v>
      </c>
      <c r="P1347" s="31">
        <f t="shared" si="62"/>
        <v>0</v>
      </c>
      <c r="Q1347" s="31">
        <f>IF(M1347=1,oneday(G1346,G1347,K1347,L1347,Summary!$E$13/2,Data!N1346,Data!O1346,Summary!$E$15,Summary!$E$14,Summary!$E$16,3),0)</f>
        <v>0</v>
      </c>
    </row>
    <row r="1348" spans="1:17" x14ac:dyDescent="0.25">
      <c r="A1348" s="32">
        <f>VLOOKUP(B1348,'Expiration Dates'!$C$40:$J$272,8)</f>
        <v>32344</v>
      </c>
      <c r="B1348" s="1">
        <v>32338</v>
      </c>
      <c r="C1348">
        <f t="shared" si="61"/>
        <v>1348</v>
      </c>
      <c r="D1348" s="27">
        <v>14.550000190734863</v>
      </c>
      <c r="E1348" s="28">
        <v>14.800000190734863</v>
      </c>
      <c r="F1348" s="28">
        <v>14.439999580383301</v>
      </c>
      <c r="G1348" s="24">
        <v>14.760000228881836</v>
      </c>
      <c r="H1348" s="13">
        <v>14.850000381469727</v>
      </c>
      <c r="I1348" s="14">
        <v>14.949999809265137</v>
      </c>
      <c r="J1348" s="14">
        <v>14.579999923706055</v>
      </c>
      <c r="K1348" s="24">
        <v>14.939999580383301</v>
      </c>
      <c r="L1348">
        <f t="shared" si="63"/>
        <v>0</v>
      </c>
      <c r="M1348">
        <f>IF(AND(B1348&gt;Summary!$E$17,B1348&lt;Summary!$E$18),1,0)</f>
        <v>0</v>
      </c>
      <c r="N1348">
        <f>IF(M1348=1,oneday(G1347,G1348,K1348,L1348,Summary!$E$13/2,Data!N1347,Data!O1347,Summary!$E$15,Summary!$E$14,Summary!$E$16,1),0)</f>
        <v>0</v>
      </c>
      <c r="O1348" s="31">
        <f>IF(M1348=1,oneday(G1347,G1348,K1348,L1348,Summary!$E$13/2,Data!N1347,Data!O1347,Summary!$E$15,Summary!$E$14,Summary!$E$16,2),0)</f>
        <v>0</v>
      </c>
      <c r="P1348" s="31">
        <f t="shared" si="62"/>
        <v>0</v>
      </c>
      <c r="Q1348" s="31">
        <f>IF(M1348=1,oneday(G1347,G1348,K1348,L1348,Summary!$E$13/2,Data!N1347,Data!O1347,Summary!$E$15,Summary!$E$14,Summary!$E$16,3),0)</f>
        <v>0</v>
      </c>
    </row>
    <row r="1349" spans="1:17" x14ac:dyDescent="0.25">
      <c r="A1349" s="32">
        <f>VLOOKUP(B1349,'Expiration Dates'!$C$40:$J$272,8)</f>
        <v>32344</v>
      </c>
      <c r="B1349" s="1">
        <v>32339</v>
      </c>
      <c r="C1349">
        <f t="shared" si="61"/>
        <v>1349</v>
      </c>
      <c r="D1349" s="27">
        <v>14.899999618530273</v>
      </c>
      <c r="E1349" s="28">
        <v>14.989999771118164</v>
      </c>
      <c r="F1349" s="28">
        <v>14.609999656677246</v>
      </c>
      <c r="G1349" s="24">
        <v>14.859999656677246</v>
      </c>
      <c r="H1349" s="13">
        <v>15.140000343322754</v>
      </c>
      <c r="I1349" s="14">
        <v>15.170000076293945</v>
      </c>
      <c r="J1349" s="14">
        <v>14.75</v>
      </c>
      <c r="K1349" s="24">
        <v>14.970000267028809</v>
      </c>
      <c r="L1349">
        <f t="shared" si="63"/>
        <v>0</v>
      </c>
      <c r="M1349">
        <f>IF(AND(B1349&gt;Summary!$E$17,B1349&lt;Summary!$E$18),1,0)</f>
        <v>0</v>
      </c>
      <c r="N1349">
        <f>IF(M1349=1,oneday(G1348,G1349,K1349,L1349,Summary!$E$13/2,Data!N1348,Data!O1348,Summary!$E$15,Summary!$E$14,Summary!$E$16,1),0)</f>
        <v>0</v>
      </c>
      <c r="O1349" s="31">
        <f>IF(M1349=1,oneday(G1348,G1349,K1349,L1349,Summary!$E$13/2,Data!N1348,Data!O1348,Summary!$E$15,Summary!$E$14,Summary!$E$16,2),0)</f>
        <v>0</v>
      </c>
      <c r="P1349" s="31">
        <f t="shared" si="62"/>
        <v>0</v>
      </c>
      <c r="Q1349" s="31">
        <f>IF(M1349=1,oneday(G1348,G1349,K1349,L1349,Summary!$E$13/2,Data!N1348,Data!O1348,Summary!$E$15,Summary!$E$14,Summary!$E$16,3),0)</f>
        <v>0</v>
      </c>
    </row>
    <row r="1350" spans="1:17" x14ac:dyDescent="0.25">
      <c r="A1350" s="32">
        <f>VLOOKUP(B1350,'Expiration Dates'!$C$40:$J$272,8)</f>
        <v>32344</v>
      </c>
      <c r="B1350" s="1">
        <v>32342</v>
      </c>
      <c r="C1350">
        <f t="shared" si="61"/>
        <v>1350</v>
      </c>
      <c r="D1350" s="27">
        <v>15.439999580383301</v>
      </c>
      <c r="E1350" s="28">
        <v>15.899999618530273</v>
      </c>
      <c r="F1350" s="28">
        <v>15.239999771118164</v>
      </c>
      <c r="G1350" s="24">
        <v>15.699999809265137</v>
      </c>
      <c r="H1350" s="13">
        <v>15.5</v>
      </c>
      <c r="I1350" s="14">
        <v>15.970000267028809</v>
      </c>
      <c r="J1350" s="14">
        <v>15.329999923706055</v>
      </c>
      <c r="K1350" s="24">
        <v>15.890000343322754</v>
      </c>
      <c r="L1350">
        <f t="shared" si="63"/>
        <v>0</v>
      </c>
      <c r="M1350">
        <f>IF(AND(B1350&gt;Summary!$E$17,B1350&lt;Summary!$E$18),1,0)</f>
        <v>0</v>
      </c>
      <c r="N1350">
        <f>IF(M1350=1,oneday(G1349,G1350,K1350,L1350,Summary!$E$13/2,Data!N1349,Data!O1349,Summary!$E$15,Summary!$E$14,Summary!$E$16,1),0)</f>
        <v>0</v>
      </c>
      <c r="O1350" s="31">
        <f>IF(M1350=1,oneday(G1349,G1350,K1350,L1350,Summary!$E$13/2,Data!N1349,Data!O1349,Summary!$E$15,Summary!$E$14,Summary!$E$16,2),0)</f>
        <v>0</v>
      </c>
      <c r="P1350" s="31">
        <f t="shared" si="62"/>
        <v>0</v>
      </c>
      <c r="Q1350" s="31">
        <f>IF(M1350=1,oneday(G1349,G1350,K1350,L1350,Summary!$E$13/2,Data!N1349,Data!O1349,Summary!$E$15,Summary!$E$14,Summary!$E$16,3),0)</f>
        <v>0</v>
      </c>
    </row>
    <row r="1351" spans="1:17" x14ac:dyDescent="0.25">
      <c r="A1351" s="32">
        <f>VLOOKUP(B1351,'Expiration Dates'!$C$40:$J$272,8)</f>
        <v>32344</v>
      </c>
      <c r="B1351" s="1">
        <v>32343</v>
      </c>
      <c r="C1351">
        <f t="shared" si="61"/>
        <v>1351</v>
      </c>
      <c r="D1351" s="27">
        <v>15.529999732971191</v>
      </c>
      <c r="E1351" s="28">
        <v>15.579999923706055</v>
      </c>
      <c r="F1351" s="28">
        <v>15.199999809265137</v>
      </c>
      <c r="G1351" s="24">
        <v>15.229999542236328</v>
      </c>
      <c r="H1351" s="13">
        <v>15.739999771118164</v>
      </c>
      <c r="I1351" s="14">
        <v>15.859999656677246</v>
      </c>
      <c r="J1351" s="14">
        <v>15.560000419616699</v>
      </c>
      <c r="K1351" s="24">
        <v>15.630000114440918</v>
      </c>
      <c r="L1351">
        <f t="shared" si="63"/>
        <v>0</v>
      </c>
      <c r="M1351">
        <f>IF(AND(B1351&gt;Summary!$E$17,B1351&lt;Summary!$E$18),1,0)</f>
        <v>0</v>
      </c>
      <c r="N1351">
        <f>IF(M1351=1,oneday(G1350,G1351,K1351,L1351,Summary!$E$13/2,Data!N1350,Data!O1350,Summary!$E$15,Summary!$E$14,Summary!$E$16,1),0)</f>
        <v>0</v>
      </c>
      <c r="O1351" s="31">
        <f>IF(M1351=1,oneday(G1350,G1351,K1351,L1351,Summary!$E$13/2,Data!N1350,Data!O1350,Summary!$E$15,Summary!$E$14,Summary!$E$16,2),0)</f>
        <v>0</v>
      </c>
      <c r="P1351" s="31">
        <f t="shared" si="62"/>
        <v>0</v>
      </c>
      <c r="Q1351" s="31">
        <f>IF(M1351=1,oneday(G1350,G1351,K1351,L1351,Summary!$E$13/2,Data!N1350,Data!O1350,Summary!$E$15,Summary!$E$14,Summary!$E$16,3),0)</f>
        <v>0</v>
      </c>
    </row>
    <row r="1352" spans="1:17" x14ac:dyDescent="0.25">
      <c r="A1352" s="32">
        <f>VLOOKUP(B1352,'Expiration Dates'!$C$40:$J$272,8)</f>
        <v>32344</v>
      </c>
      <c r="B1352" s="1">
        <v>32344</v>
      </c>
      <c r="C1352">
        <f t="shared" si="61"/>
        <v>1352</v>
      </c>
      <c r="D1352" s="27">
        <v>15.100000381469727</v>
      </c>
      <c r="E1352" s="28">
        <v>15.819999694824219</v>
      </c>
      <c r="F1352" s="28">
        <v>15</v>
      </c>
      <c r="G1352" s="24">
        <v>15.659999847412109</v>
      </c>
      <c r="H1352" s="13">
        <v>15.5</v>
      </c>
      <c r="I1352" s="14">
        <v>16.200000762939453</v>
      </c>
      <c r="J1352" s="14">
        <v>15.420000076293945</v>
      </c>
      <c r="K1352" s="24">
        <v>16.049999237060547</v>
      </c>
      <c r="L1352">
        <f t="shared" si="63"/>
        <v>1</v>
      </c>
      <c r="M1352">
        <f>IF(AND(B1352&gt;Summary!$E$17,B1352&lt;Summary!$E$18),1,0)</f>
        <v>0</v>
      </c>
      <c r="N1352">
        <f>IF(M1352=1,oneday(G1351,G1352,K1352,L1352,Summary!$E$13/2,Data!N1351,Data!O1351,Summary!$E$15,Summary!$E$14,Summary!$E$16,1),0)</f>
        <v>0</v>
      </c>
      <c r="O1352" s="31">
        <f>IF(M1352=1,oneday(G1351,G1352,K1352,L1352,Summary!$E$13/2,Data!N1351,Data!O1351,Summary!$E$15,Summary!$E$14,Summary!$E$16,2),0)</f>
        <v>0</v>
      </c>
      <c r="P1352" s="31">
        <f t="shared" si="62"/>
        <v>0</v>
      </c>
      <c r="Q1352" s="31">
        <f>IF(M1352=1,oneday(G1351,G1352,K1352,L1352,Summary!$E$13/2,Data!N1351,Data!O1351,Summary!$E$15,Summary!$E$14,Summary!$E$16,3),0)</f>
        <v>0</v>
      </c>
    </row>
    <row r="1353" spans="1:17" x14ac:dyDescent="0.25">
      <c r="A1353" s="32">
        <f>VLOOKUP(B1353,'Expiration Dates'!$C$40:$J$272,8)</f>
        <v>32344</v>
      </c>
      <c r="B1353" s="1">
        <v>32345</v>
      </c>
      <c r="C1353">
        <f t="shared" si="61"/>
        <v>1353</v>
      </c>
      <c r="D1353" s="27">
        <v>16.149999618530273</v>
      </c>
      <c r="E1353" s="28">
        <v>16.479999542236328</v>
      </c>
      <c r="F1353" s="28">
        <v>16.079999923706055</v>
      </c>
      <c r="G1353" s="24">
        <v>16.389999389648438</v>
      </c>
      <c r="H1353" s="13">
        <v>16.350000381469727</v>
      </c>
      <c r="I1353" s="14">
        <v>16.610000610351563</v>
      </c>
      <c r="J1353" s="14">
        <v>16.229999542236328</v>
      </c>
      <c r="K1353" s="24">
        <v>16.540000915527344</v>
      </c>
      <c r="L1353">
        <f t="shared" si="63"/>
        <v>0</v>
      </c>
      <c r="M1353">
        <f>IF(AND(B1353&gt;Summary!$E$17,B1353&lt;Summary!$E$18),1,0)</f>
        <v>0</v>
      </c>
      <c r="N1353">
        <f>IF(M1353=1,oneday(G1352,G1353,K1353,L1353,Summary!$E$13/2,Data!N1352,Data!O1352,Summary!$E$15,Summary!$E$14,Summary!$E$16,1),0)</f>
        <v>0</v>
      </c>
      <c r="O1353" s="31">
        <f>IF(M1353=1,oneday(G1352,G1353,K1353,L1353,Summary!$E$13/2,Data!N1352,Data!O1352,Summary!$E$15,Summary!$E$14,Summary!$E$16,2),0)</f>
        <v>0</v>
      </c>
      <c r="P1353" s="31">
        <f t="shared" si="62"/>
        <v>0</v>
      </c>
      <c r="Q1353" s="31">
        <f>IF(M1353=1,oneday(G1352,G1353,K1353,L1353,Summary!$E$13/2,Data!N1352,Data!O1352,Summary!$E$15,Summary!$E$14,Summary!$E$16,3),0)</f>
        <v>0</v>
      </c>
    </row>
    <row r="1354" spans="1:17" x14ac:dyDescent="0.25">
      <c r="A1354" s="32">
        <f>VLOOKUP(B1354,'Expiration Dates'!$C$40:$J$272,8)</f>
        <v>32344</v>
      </c>
      <c r="B1354" s="1">
        <v>32346</v>
      </c>
      <c r="C1354">
        <f t="shared" si="61"/>
        <v>1354</v>
      </c>
      <c r="D1354" s="27">
        <v>16.200000762939453</v>
      </c>
      <c r="E1354" s="28">
        <v>16.420000076293945</v>
      </c>
      <c r="F1354" s="28">
        <v>16.120000839233398</v>
      </c>
      <c r="G1354" s="24">
        <v>16.379999160766602</v>
      </c>
      <c r="H1354" s="13">
        <v>16.360000610351563</v>
      </c>
      <c r="I1354" s="14">
        <v>16.530000686645508</v>
      </c>
      <c r="J1354" s="14">
        <v>16.229999542236328</v>
      </c>
      <c r="K1354" s="24">
        <v>16.479999542236328</v>
      </c>
      <c r="L1354">
        <f t="shared" si="63"/>
        <v>0</v>
      </c>
      <c r="M1354">
        <f>IF(AND(B1354&gt;Summary!$E$17,B1354&lt;Summary!$E$18),1,0)</f>
        <v>0</v>
      </c>
      <c r="N1354">
        <f>IF(M1354=1,oneday(G1353,G1354,K1354,L1354,Summary!$E$13/2,Data!N1353,Data!O1353,Summary!$E$15,Summary!$E$14,Summary!$E$16,1),0)</f>
        <v>0</v>
      </c>
      <c r="O1354" s="31">
        <f>IF(M1354=1,oneday(G1353,G1354,K1354,L1354,Summary!$E$13/2,Data!N1353,Data!O1353,Summary!$E$15,Summary!$E$14,Summary!$E$16,2),0)</f>
        <v>0</v>
      </c>
      <c r="P1354" s="31">
        <f t="shared" si="62"/>
        <v>0</v>
      </c>
      <c r="Q1354" s="31">
        <f>IF(M1354=1,oneday(G1353,G1354,K1354,L1354,Summary!$E$13/2,Data!N1353,Data!O1353,Summary!$E$15,Summary!$E$14,Summary!$E$16,3),0)</f>
        <v>0</v>
      </c>
    </row>
    <row r="1355" spans="1:17" x14ac:dyDescent="0.25">
      <c r="A1355" s="32">
        <f>VLOOKUP(B1355,'Expiration Dates'!$C$40:$J$272,8)</f>
        <v>32344</v>
      </c>
      <c r="B1355" s="1">
        <v>32349</v>
      </c>
      <c r="C1355">
        <f t="shared" si="61"/>
        <v>1355</v>
      </c>
      <c r="D1355" s="27">
        <v>16.350000381469727</v>
      </c>
      <c r="E1355" s="28">
        <v>16.379999160766602</v>
      </c>
      <c r="F1355" s="28">
        <v>16.020000457763672</v>
      </c>
      <c r="G1355" s="24">
        <v>16.049999237060547</v>
      </c>
      <c r="H1355" s="13">
        <v>16.430000305175781</v>
      </c>
      <c r="I1355" s="14">
        <v>16.479999542236328</v>
      </c>
      <c r="J1355" s="14">
        <v>16.079999923706055</v>
      </c>
      <c r="K1355" s="24">
        <v>16.100000381469727</v>
      </c>
      <c r="L1355">
        <f t="shared" si="63"/>
        <v>0</v>
      </c>
      <c r="M1355">
        <f>IF(AND(B1355&gt;Summary!$E$17,B1355&lt;Summary!$E$18),1,0)</f>
        <v>0</v>
      </c>
      <c r="N1355">
        <f>IF(M1355=1,oneday(G1354,G1355,K1355,L1355,Summary!$E$13/2,Data!N1354,Data!O1354,Summary!$E$15,Summary!$E$14,Summary!$E$16,1),0)</f>
        <v>0</v>
      </c>
      <c r="O1355" s="31">
        <f>IF(M1355=1,oneday(G1354,G1355,K1355,L1355,Summary!$E$13/2,Data!N1354,Data!O1354,Summary!$E$15,Summary!$E$14,Summary!$E$16,2),0)</f>
        <v>0</v>
      </c>
      <c r="P1355" s="31">
        <f t="shared" si="62"/>
        <v>0</v>
      </c>
      <c r="Q1355" s="31">
        <f>IF(M1355=1,oneday(G1354,G1355,K1355,L1355,Summary!$E$13/2,Data!N1354,Data!O1354,Summary!$E$15,Summary!$E$14,Summary!$E$16,3),0)</f>
        <v>0</v>
      </c>
    </row>
    <row r="1356" spans="1:17" x14ac:dyDescent="0.25">
      <c r="A1356" s="32">
        <f>VLOOKUP(B1356,'Expiration Dates'!$C$40:$J$272,8)</f>
        <v>32344</v>
      </c>
      <c r="B1356" s="1">
        <v>32350</v>
      </c>
      <c r="C1356">
        <f t="shared" si="61"/>
        <v>1356</v>
      </c>
      <c r="D1356" s="27">
        <v>15.939999580383301</v>
      </c>
      <c r="E1356" s="28">
        <v>16.010000228881836</v>
      </c>
      <c r="F1356" s="28">
        <v>15.850000381469727</v>
      </c>
      <c r="G1356" s="24">
        <v>15.960000038146973</v>
      </c>
      <c r="H1356" s="13">
        <v>15.979999542236328</v>
      </c>
      <c r="I1356" s="14">
        <v>16.100000381469727</v>
      </c>
      <c r="J1356" s="14">
        <v>15.939999580383301</v>
      </c>
      <c r="K1356" s="24">
        <v>16.040000915527344</v>
      </c>
      <c r="L1356">
        <f t="shared" si="63"/>
        <v>0</v>
      </c>
      <c r="M1356">
        <f>IF(AND(B1356&gt;Summary!$E$17,B1356&lt;Summary!$E$18),1,0)</f>
        <v>0</v>
      </c>
      <c r="N1356">
        <f>IF(M1356=1,oneday(G1355,G1356,K1356,L1356,Summary!$E$13/2,Data!N1355,Data!O1355,Summary!$E$15,Summary!$E$14,Summary!$E$16,1),0)</f>
        <v>0</v>
      </c>
      <c r="O1356" s="31">
        <f>IF(M1356=1,oneday(G1355,G1356,K1356,L1356,Summary!$E$13/2,Data!N1355,Data!O1355,Summary!$E$15,Summary!$E$14,Summary!$E$16,2),0)</f>
        <v>0</v>
      </c>
      <c r="P1356" s="31">
        <f t="shared" si="62"/>
        <v>0</v>
      </c>
      <c r="Q1356" s="31">
        <f>IF(M1356=1,oneday(G1355,G1356,K1356,L1356,Summary!$E$13/2,Data!N1355,Data!O1355,Summary!$E$15,Summary!$E$14,Summary!$E$16,3),0)</f>
        <v>0</v>
      </c>
    </row>
    <row r="1357" spans="1:17" x14ac:dyDescent="0.25">
      <c r="A1357" s="32">
        <f>VLOOKUP(B1357,'Expiration Dates'!$C$40:$J$272,8)</f>
        <v>32344</v>
      </c>
      <c r="B1357" s="1">
        <v>32351</v>
      </c>
      <c r="C1357">
        <f t="shared" si="61"/>
        <v>1357</v>
      </c>
      <c r="D1357" s="27">
        <v>15.850000381469727</v>
      </c>
      <c r="E1357" s="28">
        <v>16.170000076293945</v>
      </c>
      <c r="F1357" s="28">
        <v>15.819999694824219</v>
      </c>
      <c r="G1357" s="24">
        <v>16.159999847412109</v>
      </c>
      <c r="H1357" s="13">
        <v>15.899999618530273</v>
      </c>
      <c r="I1357" s="14">
        <v>16.270000457763672</v>
      </c>
      <c r="J1357" s="14">
        <v>15.899999618530273</v>
      </c>
      <c r="K1357" s="24">
        <v>16.25</v>
      </c>
      <c r="L1357">
        <f t="shared" si="63"/>
        <v>0</v>
      </c>
      <c r="M1357">
        <f>IF(AND(B1357&gt;Summary!$E$17,B1357&lt;Summary!$E$18),1,0)</f>
        <v>0</v>
      </c>
      <c r="N1357">
        <f>IF(M1357=1,oneday(G1356,G1357,K1357,L1357,Summary!$E$13/2,Data!N1356,Data!O1356,Summary!$E$15,Summary!$E$14,Summary!$E$16,1),0)</f>
        <v>0</v>
      </c>
      <c r="O1357" s="31">
        <f>IF(M1357=1,oneday(G1356,G1357,K1357,L1357,Summary!$E$13/2,Data!N1356,Data!O1356,Summary!$E$15,Summary!$E$14,Summary!$E$16,2),0)</f>
        <v>0</v>
      </c>
      <c r="P1357" s="31">
        <f t="shared" si="62"/>
        <v>0</v>
      </c>
      <c r="Q1357" s="31">
        <f>IF(M1357=1,oneday(G1356,G1357,K1357,L1357,Summary!$E$13/2,Data!N1356,Data!O1356,Summary!$E$15,Summary!$E$14,Summary!$E$16,3),0)</f>
        <v>0</v>
      </c>
    </row>
    <row r="1358" spans="1:17" x14ac:dyDescent="0.25">
      <c r="A1358" s="32">
        <f>VLOOKUP(B1358,'Expiration Dates'!$C$40:$J$272,8)</f>
        <v>32344</v>
      </c>
      <c r="B1358" s="1">
        <v>32352</v>
      </c>
      <c r="C1358">
        <f t="shared" si="61"/>
        <v>1358</v>
      </c>
      <c r="D1358" s="27">
        <v>16.340000152587891</v>
      </c>
      <c r="E1358" s="28">
        <v>16.430000305175781</v>
      </c>
      <c r="F1358" s="28">
        <v>16.090000152587891</v>
      </c>
      <c r="G1358" s="24">
        <v>16.149999618530273</v>
      </c>
      <c r="H1358" s="13">
        <v>16.430000305175781</v>
      </c>
      <c r="I1358" s="14">
        <v>16.530000686645508</v>
      </c>
      <c r="J1358" s="14">
        <v>16.200000762939453</v>
      </c>
      <c r="K1358" s="24">
        <v>16.239999771118164</v>
      </c>
      <c r="L1358">
        <f t="shared" si="63"/>
        <v>0</v>
      </c>
      <c r="M1358">
        <f>IF(AND(B1358&gt;Summary!$E$17,B1358&lt;Summary!$E$18),1,0)</f>
        <v>0</v>
      </c>
      <c r="N1358">
        <f>IF(M1358=1,oneday(G1357,G1358,K1358,L1358,Summary!$E$13/2,Data!N1357,Data!O1357,Summary!$E$15,Summary!$E$14,Summary!$E$16,1),0)</f>
        <v>0</v>
      </c>
      <c r="O1358" s="31">
        <f>IF(M1358=1,oneday(G1357,G1358,K1358,L1358,Summary!$E$13/2,Data!N1357,Data!O1357,Summary!$E$15,Summary!$E$14,Summary!$E$16,2),0)</f>
        <v>0</v>
      </c>
      <c r="P1358" s="31">
        <f t="shared" si="62"/>
        <v>0</v>
      </c>
      <c r="Q1358" s="31">
        <f>IF(M1358=1,oneday(G1357,G1358,K1358,L1358,Summary!$E$13/2,Data!N1357,Data!O1357,Summary!$E$15,Summary!$E$14,Summary!$E$16,3),0)</f>
        <v>0</v>
      </c>
    </row>
    <row r="1359" spans="1:17" x14ac:dyDescent="0.25">
      <c r="A1359" s="32">
        <f>VLOOKUP(B1359,'Expiration Dates'!$C$40:$J$272,8)</f>
        <v>32344</v>
      </c>
      <c r="B1359" s="1">
        <v>32353</v>
      </c>
      <c r="C1359">
        <f t="shared" ref="C1359:C1422" si="64">ROW(B1359)</f>
        <v>1359</v>
      </c>
      <c r="D1359" s="27">
        <v>16.299999237060547</v>
      </c>
      <c r="E1359" s="28">
        <v>16.399999618530273</v>
      </c>
      <c r="F1359" s="28">
        <v>16.129999160766602</v>
      </c>
      <c r="G1359" s="24">
        <v>16.309999465942383</v>
      </c>
      <c r="H1359" s="13">
        <v>16.399999618530273</v>
      </c>
      <c r="I1359" s="14">
        <v>16.5</v>
      </c>
      <c r="J1359" s="14">
        <v>16.239999771118164</v>
      </c>
      <c r="K1359" s="24">
        <v>16.440000534057617</v>
      </c>
      <c r="L1359">
        <f t="shared" si="63"/>
        <v>0</v>
      </c>
      <c r="M1359">
        <f>IF(AND(B1359&gt;Summary!$E$17,B1359&lt;Summary!$E$18),1,0)</f>
        <v>0</v>
      </c>
      <c r="N1359">
        <f>IF(M1359=1,oneday(G1358,G1359,K1359,L1359,Summary!$E$13/2,Data!N1358,Data!O1358,Summary!$E$15,Summary!$E$14,Summary!$E$16,1),0)</f>
        <v>0</v>
      </c>
      <c r="O1359" s="31">
        <f>IF(M1359=1,oneday(G1358,G1359,K1359,L1359,Summary!$E$13/2,Data!N1358,Data!O1358,Summary!$E$15,Summary!$E$14,Summary!$E$16,2),0)</f>
        <v>0</v>
      </c>
      <c r="P1359" s="31">
        <f t="shared" si="62"/>
        <v>0</v>
      </c>
      <c r="Q1359" s="31">
        <f>IF(M1359=1,oneday(G1358,G1359,K1359,L1359,Summary!$E$13/2,Data!N1358,Data!O1358,Summary!$E$15,Summary!$E$14,Summary!$E$16,3),0)</f>
        <v>0</v>
      </c>
    </row>
    <row r="1360" spans="1:17" x14ac:dyDescent="0.25">
      <c r="A1360" s="32">
        <f>VLOOKUP(B1360,'Expiration Dates'!$C$40:$J$272,8)</f>
        <v>32374</v>
      </c>
      <c r="B1360" s="1">
        <v>32356</v>
      </c>
      <c r="C1360">
        <f t="shared" si="64"/>
        <v>1360</v>
      </c>
      <c r="D1360" s="27">
        <v>16.229999542236328</v>
      </c>
      <c r="E1360" s="28">
        <v>16.25</v>
      </c>
      <c r="F1360" s="28">
        <v>16.059999465942383</v>
      </c>
      <c r="G1360" s="24">
        <v>16.079999923706055</v>
      </c>
      <c r="H1360" s="13">
        <v>16.329999923706055</v>
      </c>
      <c r="I1360" s="14">
        <v>16.399999618530273</v>
      </c>
      <c r="J1360" s="14">
        <v>16.170000076293945</v>
      </c>
      <c r="K1360" s="24">
        <v>16.200000762939453</v>
      </c>
      <c r="L1360">
        <f t="shared" si="63"/>
        <v>0</v>
      </c>
      <c r="M1360">
        <f>IF(AND(B1360&gt;Summary!$E$17,B1360&lt;Summary!$E$18),1,0)</f>
        <v>0</v>
      </c>
      <c r="N1360">
        <f>IF(M1360=1,oneday(G1359,G1360,K1360,L1360,Summary!$E$13/2,Data!N1359,Data!O1359,Summary!$E$15,Summary!$E$14,Summary!$E$16,1),0)</f>
        <v>0</v>
      </c>
      <c r="O1360" s="31">
        <f>IF(M1360=1,oneday(G1359,G1360,K1360,L1360,Summary!$E$13/2,Data!N1359,Data!O1359,Summary!$E$15,Summary!$E$14,Summary!$E$16,2),0)</f>
        <v>0</v>
      </c>
      <c r="P1360" s="31">
        <f t="shared" ref="P1360:P1423" si="65">IF(M1360=1,O1360-O1359,0)</f>
        <v>0</v>
      </c>
      <c r="Q1360" s="31">
        <f>IF(M1360=1,oneday(G1359,G1360,K1360,L1360,Summary!$E$13/2,Data!N1359,Data!O1359,Summary!$E$15,Summary!$E$14,Summary!$E$16,3),0)</f>
        <v>0</v>
      </c>
    </row>
    <row r="1361" spans="1:17" x14ac:dyDescent="0.25">
      <c r="A1361" s="32">
        <f>VLOOKUP(B1361,'Expiration Dates'!$C$40:$J$272,8)</f>
        <v>32374</v>
      </c>
      <c r="B1361" s="1">
        <v>32357</v>
      </c>
      <c r="C1361">
        <f t="shared" si="64"/>
        <v>1361</v>
      </c>
      <c r="D1361" s="27">
        <v>16</v>
      </c>
      <c r="E1361" s="28">
        <v>16.049999237060547</v>
      </c>
      <c r="F1361" s="28">
        <v>15.550000190734863</v>
      </c>
      <c r="G1361" s="24">
        <v>15.609999656677246</v>
      </c>
      <c r="H1361" s="13">
        <v>16.079999923706055</v>
      </c>
      <c r="I1361" s="14">
        <v>16.200000762939453</v>
      </c>
      <c r="J1361" s="14">
        <v>15.550000190734863</v>
      </c>
      <c r="K1361" s="24">
        <v>15.649999618530273</v>
      </c>
      <c r="L1361">
        <f t="shared" si="63"/>
        <v>0</v>
      </c>
      <c r="M1361">
        <f>IF(AND(B1361&gt;Summary!$E$17,B1361&lt;Summary!$E$18),1,0)</f>
        <v>0</v>
      </c>
      <c r="N1361">
        <f>IF(M1361=1,oneday(G1360,G1361,K1361,L1361,Summary!$E$13/2,Data!N1360,Data!O1360,Summary!$E$15,Summary!$E$14,Summary!$E$16,1),0)</f>
        <v>0</v>
      </c>
      <c r="O1361" s="31">
        <f>IF(M1361=1,oneday(G1360,G1361,K1361,L1361,Summary!$E$13/2,Data!N1360,Data!O1360,Summary!$E$15,Summary!$E$14,Summary!$E$16,2),0)</f>
        <v>0</v>
      </c>
      <c r="P1361" s="31">
        <f t="shared" si="65"/>
        <v>0</v>
      </c>
      <c r="Q1361" s="31">
        <f>IF(M1361=1,oneday(G1360,G1361,K1361,L1361,Summary!$E$13/2,Data!N1360,Data!O1360,Summary!$E$15,Summary!$E$14,Summary!$E$16,3),0)</f>
        <v>0</v>
      </c>
    </row>
    <row r="1362" spans="1:17" x14ac:dyDescent="0.25">
      <c r="A1362" s="32">
        <f>VLOOKUP(B1362,'Expiration Dates'!$C$40:$J$272,8)</f>
        <v>32374</v>
      </c>
      <c r="B1362" s="1">
        <v>32358</v>
      </c>
      <c r="C1362">
        <f t="shared" si="64"/>
        <v>1362</v>
      </c>
      <c r="D1362" s="27">
        <v>15.569999694824219</v>
      </c>
      <c r="E1362" s="28">
        <v>15.699999809265137</v>
      </c>
      <c r="F1362" s="28">
        <v>15.220000267028809</v>
      </c>
      <c r="G1362" s="24">
        <v>15.260000228881836</v>
      </c>
      <c r="H1362" s="13">
        <v>15.600000381469727</v>
      </c>
      <c r="I1362" s="14">
        <v>15.75</v>
      </c>
      <c r="J1362" s="14">
        <v>15.329999923706055</v>
      </c>
      <c r="K1362" s="24">
        <v>15.359999656677246</v>
      </c>
      <c r="L1362">
        <f t="shared" si="63"/>
        <v>0</v>
      </c>
      <c r="M1362">
        <f>IF(AND(B1362&gt;Summary!$E$17,B1362&lt;Summary!$E$18),1,0)</f>
        <v>0</v>
      </c>
      <c r="N1362">
        <f>IF(M1362=1,oneday(G1361,G1362,K1362,L1362,Summary!$E$13/2,Data!N1361,Data!O1361,Summary!$E$15,Summary!$E$14,Summary!$E$16,1),0)</f>
        <v>0</v>
      </c>
      <c r="O1362" s="31">
        <f>IF(M1362=1,oneday(G1361,G1362,K1362,L1362,Summary!$E$13/2,Data!N1361,Data!O1361,Summary!$E$15,Summary!$E$14,Summary!$E$16,2),0)</f>
        <v>0</v>
      </c>
      <c r="P1362" s="31">
        <f t="shared" si="65"/>
        <v>0</v>
      </c>
      <c r="Q1362" s="31">
        <f>IF(M1362=1,oneday(G1361,G1362,K1362,L1362,Summary!$E$13/2,Data!N1361,Data!O1361,Summary!$E$15,Summary!$E$14,Summary!$E$16,3),0)</f>
        <v>0</v>
      </c>
    </row>
    <row r="1363" spans="1:17" x14ac:dyDescent="0.25">
      <c r="A1363" s="32">
        <f>VLOOKUP(B1363,'Expiration Dates'!$C$40:$J$272,8)</f>
        <v>32374</v>
      </c>
      <c r="B1363" s="1">
        <v>32359</v>
      </c>
      <c r="C1363">
        <f t="shared" si="64"/>
        <v>1363</v>
      </c>
      <c r="D1363" s="27">
        <v>14.949999809265137</v>
      </c>
      <c r="E1363" s="28">
        <v>15.149999618530273</v>
      </c>
      <c r="F1363" s="28">
        <v>14.949999809265137</v>
      </c>
      <c r="G1363" s="24">
        <v>15.029999732971191</v>
      </c>
      <c r="H1363" s="13">
        <v>15.119999885559082</v>
      </c>
      <c r="I1363" s="14">
        <v>15.310000419616699</v>
      </c>
      <c r="J1363" s="14">
        <v>15.100000381469727</v>
      </c>
      <c r="K1363" s="24">
        <v>15.180000305175781</v>
      </c>
      <c r="L1363">
        <f t="shared" si="63"/>
        <v>0</v>
      </c>
      <c r="M1363">
        <f>IF(AND(B1363&gt;Summary!$E$17,B1363&lt;Summary!$E$18),1,0)</f>
        <v>0</v>
      </c>
      <c r="N1363">
        <f>IF(M1363=1,oneday(G1362,G1363,K1363,L1363,Summary!$E$13/2,Data!N1362,Data!O1362,Summary!$E$15,Summary!$E$14,Summary!$E$16,1),0)</f>
        <v>0</v>
      </c>
      <c r="O1363" s="31">
        <f>IF(M1363=1,oneday(G1362,G1363,K1363,L1363,Summary!$E$13/2,Data!N1362,Data!O1362,Summary!$E$15,Summary!$E$14,Summary!$E$16,2),0)</f>
        <v>0</v>
      </c>
      <c r="P1363" s="31">
        <f t="shared" si="65"/>
        <v>0</v>
      </c>
      <c r="Q1363" s="31">
        <f>IF(M1363=1,oneday(G1362,G1363,K1363,L1363,Summary!$E$13/2,Data!N1362,Data!O1362,Summary!$E$15,Summary!$E$14,Summary!$E$16,3),0)</f>
        <v>0</v>
      </c>
    </row>
    <row r="1364" spans="1:17" x14ac:dyDescent="0.25">
      <c r="A1364" s="32">
        <f>VLOOKUP(B1364,'Expiration Dates'!$C$40:$J$272,8)</f>
        <v>32374</v>
      </c>
      <c r="B1364" s="1">
        <v>32360</v>
      </c>
      <c r="C1364">
        <f t="shared" si="64"/>
        <v>1364</v>
      </c>
      <c r="D1364" s="27">
        <v>15.25</v>
      </c>
      <c r="E1364" s="28">
        <v>15.350000381469727</v>
      </c>
      <c r="F1364" s="28">
        <v>15.159999847412109</v>
      </c>
      <c r="G1364" s="24">
        <v>15.260000228881836</v>
      </c>
      <c r="H1364" s="13">
        <v>15.350000381469727</v>
      </c>
      <c r="I1364" s="14">
        <v>15.539999961853027</v>
      </c>
      <c r="J1364" s="14">
        <v>15.340000152587891</v>
      </c>
      <c r="K1364" s="24">
        <v>15.489999771118164</v>
      </c>
      <c r="L1364">
        <f t="shared" si="63"/>
        <v>0</v>
      </c>
      <c r="M1364">
        <f>IF(AND(B1364&gt;Summary!$E$17,B1364&lt;Summary!$E$18),1,0)</f>
        <v>0</v>
      </c>
      <c r="N1364">
        <f>IF(M1364=1,oneday(G1363,G1364,K1364,L1364,Summary!$E$13/2,Data!N1363,Data!O1363,Summary!$E$15,Summary!$E$14,Summary!$E$16,1),0)</f>
        <v>0</v>
      </c>
      <c r="O1364" s="31">
        <f>IF(M1364=1,oneday(G1363,G1364,K1364,L1364,Summary!$E$13/2,Data!N1363,Data!O1363,Summary!$E$15,Summary!$E$14,Summary!$E$16,2),0)</f>
        <v>0</v>
      </c>
      <c r="P1364" s="31">
        <f t="shared" si="65"/>
        <v>0</v>
      </c>
      <c r="Q1364" s="31">
        <f>IF(M1364=1,oneday(G1363,G1364,K1364,L1364,Summary!$E$13/2,Data!N1363,Data!O1363,Summary!$E$15,Summary!$E$14,Summary!$E$16,3),0)</f>
        <v>0</v>
      </c>
    </row>
    <row r="1365" spans="1:17" x14ac:dyDescent="0.25">
      <c r="A1365" s="32">
        <f>VLOOKUP(B1365,'Expiration Dates'!$C$40:$J$272,8)</f>
        <v>32374</v>
      </c>
      <c r="B1365" s="1">
        <v>32363</v>
      </c>
      <c r="C1365">
        <f t="shared" si="64"/>
        <v>1365</v>
      </c>
      <c r="D1365" s="27">
        <v>15.5</v>
      </c>
      <c r="E1365" s="28">
        <v>15.899999618530273</v>
      </c>
      <c r="F1365" s="28">
        <v>15.5</v>
      </c>
      <c r="G1365" s="24">
        <v>15.869999885559082</v>
      </c>
      <c r="H1365" s="13">
        <v>15.779999732971191</v>
      </c>
      <c r="I1365" s="14">
        <v>16.100000381469727</v>
      </c>
      <c r="J1365" s="14">
        <v>15.729999542236328</v>
      </c>
      <c r="K1365" s="24">
        <v>16.059999465942383</v>
      </c>
      <c r="L1365">
        <f t="shared" si="63"/>
        <v>0</v>
      </c>
      <c r="M1365">
        <f>IF(AND(B1365&gt;Summary!$E$17,B1365&lt;Summary!$E$18),1,0)</f>
        <v>0</v>
      </c>
      <c r="N1365">
        <f>IF(M1365=1,oneday(G1364,G1365,K1365,L1365,Summary!$E$13/2,Data!N1364,Data!O1364,Summary!$E$15,Summary!$E$14,Summary!$E$16,1),0)</f>
        <v>0</v>
      </c>
      <c r="O1365" s="31">
        <f>IF(M1365=1,oneday(G1364,G1365,K1365,L1365,Summary!$E$13/2,Data!N1364,Data!O1364,Summary!$E$15,Summary!$E$14,Summary!$E$16,2),0)</f>
        <v>0</v>
      </c>
      <c r="P1365" s="31">
        <f t="shared" si="65"/>
        <v>0</v>
      </c>
      <c r="Q1365" s="31">
        <f>IF(M1365=1,oneday(G1364,G1365,K1365,L1365,Summary!$E$13/2,Data!N1364,Data!O1364,Summary!$E$15,Summary!$E$14,Summary!$E$16,3),0)</f>
        <v>0</v>
      </c>
    </row>
    <row r="1366" spans="1:17" x14ac:dyDescent="0.25">
      <c r="A1366" s="32">
        <f>VLOOKUP(B1366,'Expiration Dates'!$C$40:$J$272,8)</f>
        <v>32374</v>
      </c>
      <c r="B1366" s="1">
        <v>32364</v>
      </c>
      <c r="C1366">
        <f t="shared" si="64"/>
        <v>1366</v>
      </c>
      <c r="D1366" s="27">
        <v>15.720000267028809</v>
      </c>
      <c r="E1366" s="28">
        <v>15.760000228881836</v>
      </c>
      <c r="F1366" s="28">
        <v>15.649999618530273</v>
      </c>
      <c r="G1366" s="24">
        <v>15.680000305175781</v>
      </c>
      <c r="H1366" s="13">
        <v>15.949999809265137</v>
      </c>
      <c r="I1366" s="14">
        <v>15.960000038146973</v>
      </c>
      <c r="J1366" s="14">
        <v>15.850000381469727</v>
      </c>
      <c r="K1366" s="24">
        <v>15.859999656677246</v>
      </c>
      <c r="L1366">
        <f t="shared" si="63"/>
        <v>0</v>
      </c>
      <c r="M1366">
        <f>IF(AND(B1366&gt;Summary!$E$17,B1366&lt;Summary!$E$18),1,0)</f>
        <v>0</v>
      </c>
      <c r="N1366">
        <f>IF(M1366=1,oneday(G1365,G1366,K1366,L1366,Summary!$E$13/2,Data!N1365,Data!O1365,Summary!$E$15,Summary!$E$14,Summary!$E$16,1),0)</f>
        <v>0</v>
      </c>
      <c r="O1366" s="31">
        <f>IF(M1366=1,oneday(G1365,G1366,K1366,L1366,Summary!$E$13/2,Data!N1365,Data!O1365,Summary!$E$15,Summary!$E$14,Summary!$E$16,2),0)</f>
        <v>0</v>
      </c>
      <c r="P1366" s="31">
        <f t="shared" si="65"/>
        <v>0</v>
      </c>
      <c r="Q1366" s="31">
        <f>IF(M1366=1,oneday(G1365,G1366,K1366,L1366,Summary!$E$13/2,Data!N1365,Data!O1365,Summary!$E$15,Summary!$E$14,Summary!$E$16,3),0)</f>
        <v>0</v>
      </c>
    </row>
    <row r="1367" spans="1:17" x14ac:dyDescent="0.25">
      <c r="A1367" s="32">
        <f>VLOOKUP(B1367,'Expiration Dates'!$C$40:$J$272,8)</f>
        <v>32374</v>
      </c>
      <c r="B1367" s="1">
        <v>32365</v>
      </c>
      <c r="C1367">
        <f t="shared" si="64"/>
        <v>1367</v>
      </c>
      <c r="D1367" s="27">
        <v>15.449999809265137</v>
      </c>
      <c r="E1367" s="28">
        <v>15.75</v>
      </c>
      <c r="F1367" s="28">
        <v>15.420000076293945</v>
      </c>
      <c r="G1367" s="24">
        <v>15.710000038146973</v>
      </c>
      <c r="H1367" s="13">
        <v>15.630000114440918</v>
      </c>
      <c r="I1367" s="14">
        <v>15.899999618530273</v>
      </c>
      <c r="J1367" s="14">
        <v>15.609999656677246</v>
      </c>
      <c r="K1367" s="24">
        <v>15.859999656677246</v>
      </c>
      <c r="L1367">
        <f t="shared" si="63"/>
        <v>0</v>
      </c>
      <c r="M1367">
        <f>IF(AND(B1367&gt;Summary!$E$17,B1367&lt;Summary!$E$18),1,0)</f>
        <v>0</v>
      </c>
      <c r="N1367">
        <f>IF(M1367=1,oneday(G1366,G1367,K1367,L1367,Summary!$E$13/2,Data!N1366,Data!O1366,Summary!$E$15,Summary!$E$14,Summary!$E$16,1),0)</f>
        <v>0</v>
      </c>
      <c r="O1367" s="31">
        <f>IF(M1367=1,oneday(G1366,G1367,K1367,L1367,Summary!$E$13/2,Data!N1366,Data!O1366,Summary!$E$15,Summary!$E$14,Summary!$E$16,2),0)</f>
        <v>0</v>
      </c>
      <c r="P1367" s="31">
        <f t="shared" si="65"/>
        <v>0</v>
      </c>
      <c r="Q1367" s="31">
        <f>IF(M1367=1,oneday(G1366,G1367,K1367,L1367,Summary!$E$13/2,Data!N1366,Data!O1366,Summary!$E$15,Summary!$E$14,Summary!$E$16,3),0)</f>
        <v>0</v>
      </c>
    </row>
    <row r="1368" spans="1:17" x14ac:dyDescent="0.25">
      <c r="A1368" s="32">
        <f>VLOOKUP(B1368,'Expiration Dates'!$C$40:$J$272,8)</f>
        <v>32374</v>
      </c>
      <c r="B1368" s="1">
        <v>32366</v>
      </c>
      <c r="C1368">
        <f t="shared" si="64"/>
        <v>1368</v>
      </c>
      <c r="D1368" s="27">
        <v>15.649999618530273</v>
      </c>
      <c r="E1368" s="28">
        <v>15.890000343322754</v>
      </c>
      <c r="F1368" s="28">
        <v>15.550000190734863</v>
      </c>
      <c r="G1368" s="24">
        <v>15.760000228881836</v>
      </c>
      <c r="H1368" s="13">
        <v>15.829999923706055</v>
      </c>
      <c r="I1368" s="14">
        <v>16.049999237060547</v>
      </c>
      <c r="J1368" s="14">
        <v>15.710000038146973</v>
      </c>
      <c r="K1368" s="24">
        <v>15.930000305175781</v>
      </c>
      <c r="L1368">
        <f t="shared" si="63"/>
        <v>0</v>
      </c>
      <c r="M1368">
        <f>IF(AND(B1368&gt;Summary!$E$17,B1368&lt;Summary!$E$18),1,0)</f>
        <v>0</v>
      </c>
      <c r="N1368">
        <f>IF(M1368=1,oneday(G1367,G1368,K1368,L1368,Summary!$E$13/2,Data!N1367,Data!O1367,Summary!$E$15,Summary!$E$14,Summary!$E$16,1),0)</f>
        <v>0</v>
      </c>
      <c r="O1368" s="31">
        <f>IF(M1368=1,oneday(G1367,G1368,K1368,L1368,Summary!$E$13/2,Data!N1367,Data!O1367,Summary!$E$15,Summary!$E$14,Summary!$E$16,2),0)</f>
        <v>0</v>
      </c>
      <c r="P1368" s="31">
        <f t="shared" si="65"/>
        <v>0</v>
      </c>
      <c r="Q1368" s="31">
        <f>IF(M1368=1,oneday(G1367,G1368,K1368,L1368,Summary!$E$13/2,Data!N1367,Data!O1367,Summary!$E$15,Summary!$E$14,Summary!$E$16,3),0)</f>
        <v>0</v>
      </c>
    </row>
    <row r="1369" spans="1:17" x14ac:dyDescent="0.25">
      <c r="A1369" s="32">
        <f>VLOOKUP(B1369,'Expiration Dates'!$C$40:$J$272,8)</f>
        <v>32374</v>
      </c>
      <c r="B1369" s="1">
        <v>32367</v>
      </c>
      <c r="C1369">
        <f t="shared" si="64"/>
        <v>1369</v>
      </c>
      <c r="D1369" s="27">
        <v>15.680000305175781</v>
      </c>
      <c r="E1369" s="28">
        <v>15.760000228881836</v>
      </c>
      <c r="F1369" s="28">
        <v>15.449999809265137</v>
      </c>
      <c r="G1369" s="24">
        <v>15.520000457763672</v>
      </c>
      <c r="H1369" s="13">
        <v>15.869999885559082</v>
      </c>
      <c r="I1369" s="14">
        <v>15.960000038146973</v>
      </c>
      <c r="J1369" s="14">
        <v>15.600000381469727</v>
      </c>
      <c r="K1369" s="24">
        <v>15.670000076293945</v>
      </c>
      <c r="L1369">
        <f t="shared" si="63"/>
        <v>0</v>
      </c>
      <c r="M1369">
        <f>IF(AND(B1369&gt;Summary!$E$17,B1369&lt;Summary!$E$18),1,0)</f>
        <v>0</v>
      </c>
      <c r="N1369">
        <f>IF(M1369=1,oneday(G1368,G1369,K1369,L1369,Summary!$E$13/2,Data!N1368,Data!O1368,Summary!$E$15,Summary!$E$14,Summary!$E$16,1),0)</f>
        <v>0</v>
      </c>
      <c r="O1369" s="31">
        <f>IF(M1369=1,oneday(G1368,G1369,K1369,L1369,Summary!$E$13/2,Data!N1368,Data!O1368,Summary!$E$15,Summary!$E$14,Summary!$E$16,2),0)</f>
        <v>0</v>
      </c>
      <c r="P1369" s="31">
        <f t="shared" si="65"/>
        <v>0</v>
      </c>
      <c r="Q1369" s="31">
        <f>IF(M1369=1,oneday(G1368,G1369,K1369,L1369,Summary!$E$13/2,Data!N1368,Data!O1368,Summary!$E$15,Summary!$E$14,Summary!$E$16,3),0)</f>
        <v>0</v>
      </c>
    </row>
    <row r="1370" spans="1:17" x14ac:dyDescent="0.25">
      <c r="A1370" s="32">
        <f>VLOOKUP(B1370,'Expiration Dates'!$C$40:$J$272,8)</f>
        <v>32374</v>
      </c>
      <c r="B1370" s="1">
        <v>32370</v>
      </c>
      <c r="C1370">
        <f t="shared" si="64"/>
        <v>1370</v>
      </c>
      <c r="D1370" s="27">
        <v>15.449999809265137</v>
      </c>
      <c r="E1370" s="28">
        <v>15.659999847412109</v>
      </c>
      <c r="F1370" s="28">
        <v>15.369999885559082</v>
      </c>
      <c r="G1370" s="24">
        <v>15.609999656677246</v>
      </c>
      <c r="H1370" s="13">
        <v>15.600000381469727</v>
      </c>
      <c r="I1370" s="14">
        <v>15.850000381469727</v>
      </c>
      <c r="J1370" s="14">
        <v>15.550000190734863</v>
      </c>
      <c r="K1370" s="24">
        <v>15.810000419616699</v>
      </c>
      <c r="L1370">
        <f t="shared" si="63"/>
        <v>0</v>
      </c>
      <c r="M1370">
        <f>IF(AND(B1370&gt;Summary!$E$17,B1370&lt;Summary!$E$18),1,0)</f>
        <v>0</v>
      </c>
      <c r="N1370">
        <f>IF(M1370=1,oneday(G1369,G1370,K1370,L1370,Summary!$E$13/2,Data!N1369,Data!O1369,Summary!$E$15,Summary!$E$14,Summary!$E$16,1),0)</f>
        <v>0</v>
      </c>
      <c r="O1370" s="31">
        <f>IF(M1370=1,oneday(G1369,G1370,K1370,L1370,Summary!$E$13/2,Data!N1369,Data!O1369,Summary!$E$15,Summary!$E$14,Summary!$E$16,2),0)</f>
        <v>0</v>
      </c>
      <c r="P1370" s="31">
        <f t="shared" si="65"/>
        <v>0</v>
      </c>
      <c r="Q1370" s="31">
        <f>IF(M1370=1,oneday(G1369,G1370,K1370,L1370,Summary!$E$13/2,Data!N1369,Data!O1369,Summary!$E$15,Summary!$E$14,Summary!$E$16,3),0)</f>
        <v>0</v>
      </c>
    </row>
    <row r="1371" spans="1:17" x14ac:dyDescent="0.25">
      <c r="A1371" s="32">
        <f>VLOOKUP(B1371,'Expiration Dates'!$C$40:$J$272,8)</f>
        <v>32374</v>
      </c>
      <c r="B1371" s="1">
        <v>32371</v>
      </c>
      <c r="C1371">
        <f t="shared" si="64"/>
        <v>1371</v>
      </c>
      <c r="D1371" s="27">
        <v>15.630000114440918</v>
      </c>
      <c r="E1371" s="28">
        <v>15.649999618530273</v>
      </c>
      <c r="F1371" s="28">
        <v>15.449999809265137</v>
      </c>
      <c r="G1371" s="24">
        <v>15.489999771118164</v>
      </c>
      <c r="H1371" s="13">
        <v>15.800000190734863</v>
      </c>
      <c r="I1371" s="14">
        <v>15.840000152587891</v>
      </c>
      <c r="J1371" s="14">
        <v>15.630000114440918</v>
      </c>
      <c r="K1371" s="24">
        <v>15.699999809265137</v>
      </c>
      <c r="L1371">
        <f t="shared" si="63"/>
        <v>0</v>
      </c>
      <c r="M1371">
        <f>IF(AND(B1371&gt;Summary!$E$17,B1371&lt;Summary!$E$18),1,0)</f>
        <v>0</v>
      </c>
      <c r="N1371">
        <f>IF(M1371=1,oneday(G1370,G1371,K1371,L1371,Summary!$E$13/2,Data!N1370,Data!O1370,Summary!$E$15,Summary!$E$14,Summary!$E$16,1),0)</f>
        <v>0</v>
      </c>
      <c r="O1371" s="31">
        <f>IF(M1371=1,oneday(G1370,G1371,K1371,L1371,Summary!$E$13/2,Data!N1370,Data!O1370,Summary!$E$15,Summary!$E$14,Summary!$E$16,2),0)</f>
        <v>0</v>
      </c>
      <c r="P1371" s="31">
        <f t="shared" si="65"/>
        <v>0</v>
      </c>
      <c r="Q1371" s="31">
        <f>IF(M1371=1,oneday(G1370,G1371,K1371,L1371,Summary!$E$13/2,Data!N1370,Data!O1370,Summary!$E$15,Summary!$E$14,Summary!$E$16,3),0)</f>
        <v>0</v>
      </c>
    </row>
    <row r="1372" spans="1:17" x14ac:dyDescent="0.25">
      <c r="A1372" s="32">
        <f>VLOOKUP(B1372,'Expiration Dates'!$C$40:$J$272,8)</f>
        <v>32374</v>
      </c>
      <c r="B1372" s="1">
        <v>32372</v>
      </c>
      <c r="C1372">
        <f t="shared" si="64"/>
        <v>1372</v>
      </c>
      <c r="D1372" s="27">
        <v>15.489999771118164</v>
      </c>
      <c r="E1372" s="28">
        <v>15.510000228881836</v>
      </c>
      <c r="F1372" s="28">
        <v>15.399999618530273</v>
      </c>
      <c r="G1372" s="24">
        <v>15.470000267028809</v>
      </c>
      <c r="H1372" s="13">
        <v>15.649999618530273</v>
      </c>
      <c r="I1372" s="14">
        <v>15.699999809265137</v>
      </c>
      <c r="J1372" s="14">
        <v>15.579999923706055</v>
      </c>
      <c r="K1372" s="24">
        <v>15.659999847412109</v>
      </c>
      <c r="L1372">
        <f t="shared" si="63"/>
        <v>0</v>
      </c>
      <c r="M1372">
        <f>IF(AND(B1372&gt;Summary!$E$17,B1372&lt;Summary!$E$18),1,0)</f>
        <v>0</v>
      </c>
      <c r="N1372">
        <f>IF(M1372=1,oneday(G1371,G1372,K1372,L1372,Summary!$E$13/2,Data!N1371,Data!O1371,Summary!$E$15,Summary!$E$14,Summary!$E$16,1),0)</f>
        <v>0</v>
      </c>
      <c r="O1372" s="31">
        <f>IF(M1372=1,oneday(G1371,G1372,K1372,L1372,Summary!$E$13/2,Data!N1371,Data!O1371,Summary!$E$15,Summary!$E$14,Summary!$E$16,2),0)</f>
        <v>0</v>
      </c>
      <c r="P1372" s="31">
        <f t="shared" si="65"/>
        <v>0</v>
      </c>
      <c r="Q1372" s="31">
        <f>IF(M1372=1,oneday(G1371,G1372,K1372,L1372,Summary!$E$13/2,Data!N1371,Data!O1371,Summary!$E$15,Summary!$E$14,Summary!$E$16,3),0)</f>
        <v>0</v>
      </c>
    </row>
    <row r="1373" spans="1:17" x14ac:dyDescent="0.25">
      <c r="A1373" s="32">
        <f>VLOOKUP(B1373,'Expiration Dates'!$C$40:$J$272,8)</f>
        <v>32374</v>
      </c>
      <c r="B1373" s="1">
        <v>32373</v>
      </c>
      <c r="C1373">
        <f t="shared" si="64"/>
        <v>1373</v>
      </c>
      <c r="D1373" s="27">
        <v>15.529999732971191</v>
      </c>
      <c r="E1373" s="28">
        <v>15.630000114440918</v>
      </c>
      <c r="F1373" s="28">
        <v>15.529999732971191</v>
      </c>
      <c r="G1373" s="24">
        <v>15.569999694824219</v>
      </c>
      <c r="H1373" s="13">
        <v>15.729999542236328</v>
      </c>
      <c r="I1373" s="14">
        <v>15.819999694824219</v>
      </c>
      <c r="J1373" s="14">
        <v>15.689999580383301</v>
      </c>
      <c r="K1373" s="24">
        <v>15.710000038146973</v>
      </c>
      <c r="L1373">
        <f t="shared" si="63"/>
        <v>0</v>
      </c>
      <c r="M1373">
        <f>IF(AND(B1373&gt;Summary!$E$17,B1373&lt;Summary!$E$18),1,0)</f>
        <v>0</v>
      </c>
      <c r="N1373">
        <f>IF(M1373=1,oneday(G1372,G1373,K1373,L1373,Summary!$E$13/2,Data!N1372,Data!O1372,Summary!$E$15,Summary!$E$14,Summary!$E$16,1),0)</f>
        <v>0</v>
      </c>
      <c r="O1373" s="31">
        <f>IF(M1373=1,oneday(G1372,G1373,K1373,L1373,Summary!$E$13/2,Data!N1372,Data!O1372,Summary!$E$15,Summary!$E$14,Summary!$E$16,2),0)</f>
        <v>0</v>
      </c>
      <c r="P1373" s="31">
        <f t="shared" si="65"/>
        <v>0</v>
      </c>
      <c r="Q1373" s="31">
        <f>IF(M1373=1,oneday(G1372,G1373,K1373,L1373,Summary!$E$13/2,Data!N1372,Data!O1372,Summary!$E$15,Summary!$E$14,Summary!$E$16,3),0)</f>
        <v>0</v>
      </c>
    </row>
    <row r="1374" spans="1:17" x14ac:dyDescent="0.25">
      <c r="A1374" s="32">
        <f>VLOOKUP(B1374,'Expiration Dates'!$C$40:$J$272,8)</f>
        <v>32374</v>
      </c>
      <c r="B1374" s="1">
        <v>32374</v>
      </c>
      <c r="C1374">
        <f t="shared" si="64"/>
        <v>1374</v>
      </c>
      <c r="D1374" s="27">
        <v>15.699999809265137</v>
      </c>
      <c r="E1374" s="28">
        <v>15.75</v>
      </c>
      <c r="F1374" s="28">
        <v>15.630000114440918</v>
      </c>
      <c r="G1374" s="24">
        <v>15.729999542236328</v>
      </c>
      <c r="H1374" s="13">
        <v>15.829999923706055</v>
      </c>
      <c r="I1374" s="14">
        <v>15.859999656677246</v>
      </c>
      <c r="J1374" s="14">
        <v>15.75</v>
      </c>
      <c r="K1374" s="24">
        <v>15.850000381469727</v>
      </c>
      <c r="L1374">
        <f t="shared" si="63"/>
        <v>1</v>
      </c>
      <c r="M1374">
        <f>IF(AND(B1374&gt;Summary!$E$17,B1374&lt;Summary!$E$18),1,0)</f>
        <v>0</v>
      </c>
      <c r="N1374">
        <f>IF(M1374=1,oneday(G1373,G1374,K1374,L1374,Summary!$E$13/2,Data!N1373,Data!O1373,Summary!$E$15,Summary!$E$14,Summary!$E$16,1),0)</f>
        <v>0</v>
      </c>
      <c r="O1374" s="31">
        <f>IF(M1374=1,oneday(G1373,G1374,K1374,L1374,Summary!$E$13/2,Data!N1373,Data!O1373,Summary!$E$15,Summary!$E$14,Summary!$E$16,2),0)</f>
        <v>0</v>
      </c>
      <c r="P1374" s="31">
        <f t="shared" si="65"/>
        <v>0</v>
      </c>
      <c r="Q1374" s="31">
        <f>IF(M1374=1,oneday(G1373,G1374,K1374,L1374,Summary!$E$13/2,Data!N1373,Data!O1373,Summary!$E$15,Summary!$E$14,Summary!$E$16,3),0)</f>
        <v>0</v>
      </c>
    </row>
    <row r="1375" spans="1:17" x14ac:dyDescent="0.25">
      <c r="A1375" s="32">
        <f>VLOOKUP(B1375,'Expiration Dates'!$C$40:$J$272,8)</f>
        <v>32374</v>
      </c>
      <c r="B1375" s="1">
        <v>32377</v>
      </c>
      <c r="C1375">
        <f t="shared" si="64"/>
        <v>1375</v>
      </c>
      <c r="D1375" s="27">
        <v>15.789999961853027</v>
      </c>
      <c r="E1375" s="28">
        <v>15.850000381469727</v>
      </c>
      <c r="F1375" s="28">
        <v>15.659999847412109</v>
      </c>
      <c r="G1375" s="24">
        <v>15.760000228881836</v>
      </c>
      <c r="H1375" s="13">
        <v>15.949999809265137</v>
      </c>
      <c r="I1375" s="14">
        <v>15.970000267028809</v>
      </c>
      <c r="J1375" s="14">
        <v>15.850000381469727</v>
      </c>
      <c r="K1375" s="24">
        <v>15.909999847412109</v>
      </c>
      <c r="L1375">
        <f t="shared" si="63"/>
        <v>0</v>
      </c>
      <c r="M1375">
        <f>IF(AND(B1375&gt;Summary!$E$17,B1375&lt;Summary!$E$18),1,0)</f>
        <v>0</v>
      </c>
      <c r="N1375">
        <f>IF(M1375=1,oneday(G1374,G1375,K1375,L1375,Summary!$E$13/2,Data!N1374,Data!O1374,Summary!$E$15,Summary!$E$14,Summary!$E$16,1),0)</f>
        <v>0</v>
      </c>
      <c r="O1375" s="31">
        <f>IF(M1375=1,oneday(G1374,G1375,K1375,L1375,Summary!$E$13/2,Data!N1374,Data!O1374,Summary!$E$15,Summary!$E$14,Summary!$E$16,2),0)</f>
        <v>0</v>
      </c>
      <c r="P1375" s="31">
        <f t="shared" si="65"/>
        <v>0</v>
      </c>
      <c r="Q1375" s="31">
        <f>IF(M1375=1,oneday(G1374,G1375,K1375,L1375,Summary!$E$13/2,Data!N1374,Data!O1374,Summary!$E$15,Summary!$E$14,Summary!$E$16,3),0)</f>
        <v>0</v>
      </c>
    </row>
    <row r="1376" spans="1:17" x14ac:dyDescent="0.25">
      <c r="A1376" s="32">
        <f>VLOOKUP(B1376,'Expiration Dates'!$C$40:$J$272,8)</f>
        <v>32374</v>
      </c>
      <c r="B1376" s="1">
        <v>32378</v>
      </c>
      <c r="C1376">
        <f t="shared" si="64"/>
        <v>1376</v>
      </c>
      <c r="D1376" s="27">
        <v>15.819999694824219</v>
      </c>
      <c r="E1376" s="28">
        <v>15.829999923706055</v>
      </c>
      <c r="F1376" s="28">
        <v>15.600000381469727</v>
      </c>
      <c r="G1376" s="24">
        <v>15.699999809265137</v>
      </c>
      <c r="H1376" s="13">
        <v>15.909999847412109</v>
      </c>
      <c r="I1376" s="14">
        <v>15.920000076293945</v>
      </c>
      <c r="J1376" s="14">
        <v>15.659999847412109</v>
      </c>
      <c r="K1376" s="24">
        <v>15.779999732971191</v>
      </c>
      <c r="L1376">
        <f t="shared" si="63"/>
        <v>0</v>
      </c>
      <c r="M1376">
        <f>IF(AND(B1376&gt;Summary!$E$17,B1376&lt;Summary!$E$18),1,0)</f>
        <v>0</v>
      </c>
      <c r="N1376">
        <f>IF(M1376=1,oneday(G1375,G1376,K1376,L1376,Summary!$E$13/2,Data!N1375,Data!O1375,Summary!$E$15,Summary!$E$14,Summary!$E$16,1),0)</f>
        <v>0</v>
      </c>
      <c r="O1376" s="31">
        <f>IF(M1376=1,oneday(G1375,G1376,K1376,L1376,Summary!$E$13/2,Data!N1375,Data!O1375,Summary!$E$15,Summary!$E$14,Summary!$E$16,2),0)</f>
        <v>0</v>
      </c>
      <c r="P1376" s="31">
        <f t="shared" si="65"/>
        <v>0</v>
      </c>
      <c r="Q1376" s="31">
        <f>IF(M1376=1,oneday(G1375,G1376,K1376,L1376,Summary!$E$13/2,Data!N1375,Data!O1375,Summary!$E$15,Summary!$E$14,Summary!$E$16,3),0)</f>
        <v>0</v>
      </c>
    </row>
    <row r="1377" spans="1:17" x14ac:dyDescent="0.25">
      <c r="A1377" s="32">
        <f>VLOOKUP(B1377,'Expiration Dates'!$C$40:$J$272,8)</f>
        <v>32374</v>
      </c>
      <c r="B1377" s="1">
        <v>32379</v>
      </c>
      <c r="C1377">
        <f t="shared" si="64"/>
        <v>1377</v>
      </c>
      <c r="D1377" s="27">
        <v>15.739999771118164</v>
      </c>
      <c r="E1377" s="28">
        <v>15.779999732971191</v>
      </c>
      <c r="F1377" s="28">
        <v>15.640000343322754</v>
      </c>
      <c r="G1377" s="24">
        <v>15.680000305175781</v>
      </c>
      <c r="H1377" s="13">
        <v>15.800000190734863</v>
      </c>
      <c r="I1377" s="14">
        <v>15.819999694824219</v>
      </c>
      <c r="J1377" s="14">
        <v>15.699999809265137</v>
      </c>
      <c r="K1377" s="24">
        <v>15.720000267028809</v>
      </c>
      <c r="L1377">
        <f t="shared" si="63"/>
        <v>0</v>
      </c>
      <c r="M1377">
        <f>IF(AND(B1377&gt;Summary!$E$17,B1377&lt;Summary!$E$18),1,0)</f>
        <v>0</v>
      </c>
      <c r="N1377">
        <f>IF(M1377=1,oneday(G1376,G1377,K1377,L1377,Summary!$E$13/2,Data!N1376,Data!O1376,Summary!$E$15,Summary!$E$14,Summary!$E$16,1),0)</f>
        <v>0</v>
      </c>
      <c r="O1377" s="31">
        <f>IF(M1377=1,oneday(G1376,G1377,K1377,L1377,Summary!$E$13/2,Data!N1376,Data!O1376,Summary!$E$15,Summary!$E$14,Summary!$E$16,2),0)</f>
        <v>0</v>
      </c>
      <c r="P1377" s="31">
        <f t="shared" si="65"/>
        <v>0</v>
      </c>
      <c r="Q1377" s="31">
        <f>IF(M1377=1,oneday(G1376,G1377,K1377,L1377,Summary!$E$13/2,Data!N1376,Data!O1376,Summary!$E$15,Summary!$E$14,Summary!$E$16,3),0)</f>
        <v>0</v>
      </c>
    </row>
    <row r="1378" spans="1:17" x14ac:dyDescent="0.25">
      <c r="A1378" s="32">
        <f>VLOOKUP(B1378,'Expiration Dates'!$C$40:$J$272,8)</f>
        <v>32374</v>
      </c>
      <c r="B1378" s="1">
        <v>32380</v>
      </c>
      <c r="C1378">
        <f t="shared" si="64"/>
        <v>1378</v>
      </c>
      <c r="D1378" s="27">
        <v>15.590000152587891</v>
      </c>
      <c r="E1378" s="28">
        <v>15.600000381469727</v>
      </c>
      <c r="F1378" s="28">
        <v>15.289999961853027</v>
      </c>
      <c r="G1378" s="24">
        <v>15.310000419616699</v>
      </c>
      <c r="H1378" s="13">
        <v>15.600000381469727</v>
      </c>
      <c r="I1378" s="14">
        <v>15.600000381469727</v>
      </c>
      <c r="J1378" s="14">
        <v>15.289999961853027</v>
      </c>
      <c r="K1378" s="24">
        <v>15.310000419616699</v>
      </c>
      <c r="L1378">
        <f t="shared" si="63"/>
        <v>0</v>
      </c>
      <c r="M1378">
        <f>IF(AND(B1378&gt;Summary!$E$17,B1378&lt;Summary!$E$18),1,0)</f>
        <v>0</v>
      </c>
      <c r="N1378">
        <f>IF(M1378=1,oneday(G1377,G1378,K1378,L1378,Summary!$E$13/2,Data!N1377,Data!O1377,Summary!$E$15,Summary!$E$14,Summary!$E$16,1),0)</f>
        <v>0</v>
      </c>
      <c r="O1378" s="31">
        <f>IF(M1378=1,oneday(G1377,G1378,K1378,L1378,Summary!$E$13/2,Data!N1377,Data!O1377,Summary!$E$15,Summary!$E$14,Summary!$E$16,2),0)</f>
        <v>0</v>
      </c>
      <c r="P1378" s="31">
        <f t="shared" si="65"/>
        <v>0</v>
      </c>
      <c r="Q1378" s="31">
        <f>IF(M1378=1,oneday(G1377,G1378,K1378,L1378,Summary!$E$13/2,Data!N1377,Data!O1377,Summary!$E$15,Summary!$E$14,Summary!$E$16,3),0)</f>
        <v>0</v>
      </c>
    </row>
    <row r="1379" spans="1:17" x14ac:dyDescent="0.25">
      <c r="A1379" s="32">
        <f>VLOOKUP(B1379,'Expiration Dates'!$C$40:$J$272,8)</f>
        <v>32374</v>
      </c>
      <c r="B1379" s="1">
        <v>32381</v>
      </c>
      <c r="C1379">
        <f t="shared" si="64"/>
        <v>1379</v>
      </c>
      <c r="D1379" s="27">
        <v>15.329999923706055</v>
      </c>
      <c r="E1379" s="28">
        <v>15.350000381469727</v>
      </c>
      <c r="F1379" s="28">
        <v>15.199999809265137</v>
      </c>
      <c r="G1379" s="24">
        <v>15.340000152587891</v>
      </c>
      <c r="H1379" s="13">
        <v>15.310000419616699</v>
      </c>
      <c r="I1379" s="14">
        <v>15.369999885559082</v>
      </c>
      <c r="J1379" s="14">
        <v>15.210000038146973</v>
      </c>
      <c r="K1379" s="24">
        <v>15.369999885559082</v>
      </c>
      <c r="L1379">
        <f t="shared" si="63"/>
        <v>0</v>
      </c>
      <c r="M1379">
        <f>IF(AND(B1379&gt;Summary!$E$17,B1379&lt;Summary!$E$18),1,0)</f>
        <v>0</v>
      </c>
      <c r="N1379">
        <f>IF(M1379=1,oneday(G1378,G1379,K1379,L1379,Summary!$E$13/2,Data!N1378,Data!O1378,Summary!$E$15,Summary!$E$14,Summary!$E$16,1),0)</f>
        <v>0</v>
      </c>
      <c r="O1379" s="31">
        <f>IF(M1379=1,oneday(G1378,G1379,K1379,L1379,Summary!$E$13/2,Data!N1378,Data!O1378,Summary!$E$15,Summary!$E$14,Summary!$E$16,2),0)</f>
        <v>0</v>
      </c>
      <c r="P1379" s="31">
        <f t="shared" si="65"/>
        <v>0</v>
      </c>
      <c r="Q1379" s="31">
        <f>IF(M1379=1,oneday(G1378,G1379,K1379,L1379,Summary!$E$13/2,Data!N1378,Data!O1378,Summary!$E$15,Summary!$E$14,Summary!$E$16,3),0)</f>
        <v>0</v>
      </c>
    </row>
    <row r="1380" spans="1:17" x14ac:dyDescent="0.25">
      <c r="A1380" s="32">
        <f>VLOOKUP(B1380,'Expiration Dates'!$C$40:$J$272,8)</f>
        <v>32374</v>
      </c>
      <c r="B1380" s="1">
        <v>32384</v>
      </c>
      <c r="C1380">
        <f t="shared" si="64"/>
        <v>1380</v>
      </c>
      <c r="D1380" s="27">
        <v>15.329999923706055</v>
      </c>
      <c r="E1380" s="28">
        <v>15.329999923706055</v>
      </c>
      <c r="F1380" s="28">
        <v>15.140000343322754</v>
      </c>
      <c r="G1380" s="24">
        <v>15.220000267028809</v>
      </c>
      <c r="H1380" s="13">
        <v>15.329999923706055</v>
      </c>
      <c r="I1380" s="14">
        <v>15.329999923706055</v>
      </c>
      <c r="J1380" s="14">
        <v>15.149999618530273</v>
      </c>
      <c r="K1380" s="24">
        <v>15.25</v>
      </c>
      <c r="L1380">
        <f t="shared" ref="L1380:L1443" si="66">IF(A1380=B1380,1,0)</f>
        <v>0</v>
      </c>
      <c r="M1380">
        <f>IF(AND(B1380&gt;Summary!$E$17,B1380&lt;Summary!$E$18),1,0)</f>
        <v>0</v>
      </c>
      <c r="N1380">
        <f>IF(M1380=1,oneday(G1379,G1380,K1380,L1380,Summary!$E$13/2,Data!N1379,Data!O1379,Summary!$E$15,Summary!$E$14,Summary!$E$16,1),0)</f>
        <v>0</v>
      </c>
      <c r="O1380" s="31">
        <f>IF(M1380=1,oneday(G1379,G1380,K1380,L1380,Summary!$E$13/2,Data!N1379,Data!O1379,Summary!$E$15,Summary!$E$14,Summary!$E$16,2),0)</f>
        <v>0</v>
      </c>
      <c r="P1380" s="31">
        <f t="shared" si="65"/>
        <v>0</v>
      </c>
      <c r="Q1380" s="31">
        <f>IF(M1380=1,oneday(G1379,G1380,K1380,L1380,Summary!$E$13/2,Data!N1379,Data!O1379,Summary!$E$15,Summary!$E$14,Summary!$E$16,3),0)</f>
        <v>0</v>
      </c>
    </row>
    <row r="1381" spans="1:17" x14ac:dyDescent="0.25">
      <c r="A1381" s="32">
        <f>VLOOKUP(B1381,'Expiration Dates'!$C$40:$J$272,8)</f>
        <v>32374</v>
      </c>
      <c r="B1381" s="1">
        <v>32385</v>
      </c>
      <c r="C1381">
        <f t="shared" si="64"/>
        <v>1381</v>
      </c>
      <c r="D1381" s="27">
        <v>15.140000343322754</v>
      </c>
      <c r="E1381" s="28">
        <v>15.319999694824219</v>
      </c>
      <c r="F1381" s="28">
        <v>15.100000381469727</v>
      </c>
      <c r="G1381" s="24">
        <v>15.270000457763672</v>
      </c>
      <c r="H1381" s="13">
        <v>15.149999618530273</v>
      </c>
      <c r="I1381" s="14">
        <v>15.380000114440918</v>
      </c>
      <c r="J1381" s="14">
        <v>15.140000343322754</v>
      </c>
      <c r="K1381" s="24">
        <v>15.329999923706055</v>
      </c>
      <c r="L1381">
        <f t="shared" si="66"/>
        <v>0</v>
      </c>
      <c r="M1381">
        <f>IF(AND(B1381&gt;Summary!$E$17,B1381&lt;Summary!$E$18),1,0)</f>
        <v>0</v>
      </c>
      <c r="N1381">
        <f>IF(M1381=1,oneday(G1380,G1381,K1381,L1381,Summary!$E$13/2,Data!N1380,Data!O1380,Summary!$E$15,Summary!$E$14,Summary!$E$16,1),0)</f>
        <v>0</v>
      </c>
      <c r="O1381" s="31">
        <f>IF(M1381=1,oneday(G1380,G1381,K1381,L1381,Summary!$E$13/2,Data!N1380,Data!O1380,Summary!$E$15,Summary!$E$14,Summary!$E$16,2),0)</f>
        <v>0</v>
      </c>
      <c r="P1381" s="31">
        <f t="shared" si="65"/>
        <v>0</v>
      </c>
      <c r="Q1381" s="31">
        <f>IF(M1381=1,oneday(G1380,G1381,K1381,L1381,Summary!$E$13/2,Data!N1380,Data!O1380,Summary!$E$15,Summary!$E$14,Summary!$E$16,3),0)</f>
        <v>0</v>
      </c>
    </row>
    <row r="1382" spans="1:17" x14ac:dyDescent="0.25">
      <c r="A1382" s="32">
        <f>VLOOKUP(B1382,'Expiration Dates'!$C$40:$J$272,8)</f>
        <v>32374</v>
      </c>
      <c r="B1382" s="1">
        <v>32386</v>
      </c>
      <c r="C1382">
        <f t="shared" si="64"/>
        <v>1382</v>
      </c>
      <c r="D1382" s="27">
        <v>15.369999885559082</v>
      </c>
      <c r="E1382" s="28">
        <v>15.430000305175781</v>
      </c>
      <c r="F1382" s="28">
        <v>15.159999847412109</v>
      </c>
      <c r="G1382" s="24">
        <v>15.180000305175781</v>
      </c>
      <c r="H1382" s="13">
        <v>15.420000076293945</v>
      </c>
      <c r="I1382" s="14">
        <v>15.489999771118164</v>
      </c>
      <c r="J1382" s="14">
        <v>15.170000076293945</v>
      </c>
      <c r="K1382" s="24">
        <v>15.189999580383301</v>
      </c>
      <c r="L1382">
        <f t="shared" si="66"/>
        <v>0</v>
      </c>
      <c r="M1382">
        <f>IF(AND(B1382&gt;Summary!$E$17,B1382&lt;Summary!$E$18),1,0)</f>
        <v>0</v>
      </c>
      <c r="N1382">
        <f>IF(M1382=1,oneday(G1381,G1382,K1382,L1382,Summary!$E$13/2,Data!N1381,Data!O1381,Summary!$E$15,Summary!$E$14,Summary!$E$16,1),0)</f>
        <v>0</v>
      </c>
      <c r="O1382" s="31">
        <f>IF(M1382=1,oneday(G1381,G1382,K1382,L1382,Summary!$E$13/2,Data!N1381,Data!O1381,Summary!$E$15,Summary!$E$14,Summary!$E$16,2),0)</f>
        <v>0</v>
      </c>
      <c r="P1382" s="31">
        <f t="shared" si="65"/>
        <v>0</v>
      </c>
      <c r="Q1382" s="31">
        <f>IF(M1382=1,oneday(G1381,G1382,K1382,L1382,Summary!$E$13/2,Data!N1381,Data!O1381,Summary!$E$15,Summary!$E$14,Summary!$E$16,3),0)</f>
        <v>0</v>
      </c>
    </row>
    <row r="1383" spans="1:17" x14ac:dyDescent="0.25">
      <c r="A1383" s="32">
        <f>VLOOKUP(B1383,'Expiration Dates'!$C$40:$J$272,8)</f>
        <v>32408</v>
      </c>
      <c r="B1383" s="1">
        <v>32387</v>
      </c>
      <c r="C1383">
        <f t="shared" si="64"/>
        <v>1383</v>
      </c>
      <c r="D1383" s="27">
        <v>15.130000114440918</v>
      </c>
      <c r="E1383" s="28">
        <v>15.220000267028809</v>
      </c>
      <c r="F1383" s="28">
        <v>15.050000190734863</v>
      </c>
      <c r="G1383" s="24">
        <v>15.079999923706055</v>
      </c>
      <c r="H1383" s="13">
        <v>15.130000114440918</v>
      </c>
      <c r="I1383" s="14">
        <v>15.25</v>
      </c>
      <c r="J1383" s="14">
        <v>15.060000419616699</v>
      </c>
      <c r="K1383" s="24">
        <v>15.090000152587891</v>
      </c>
      <c r="L1383">
        <f t="shared" si="66"/>
        <v>0</v>
      </c>
      <c r="M1383">
        <f>IF(AND(B1383&gt;Summary!$E$17,B1383&lt;Summary!$E$18),1,0)</f>
        <v>0</v>
      </c>
      <c r="N1383">
        <f>IF(M1383=1,oneday(G1382,G1383,K1383,L1383,Summary!$E$13/2,Data!N1382,Data!O1382,Summary!$E$15,Summary!$E$14,Summary!$E$16,1),0)</f>
        <v>0</v>
      </c>
      <c r="O1383" s="31">
        <f>IF(M1383=1,oneday(G1382,G1383,K1383,L1383,Summary!$E$13/2,Data!N1382,Data!O1382,Summary!$E$15,Summary!$E$14,Summary!$E$16,2),0)</f>
        <v>0</v>
      </c>
      <c r="P1383" s="31">
        <f t="shared" si="65"/>
        <v>0</v>
      </c>
      <c r="Q1383" s="31">
        <f>IF(M1383=1,oneday(G1382,G1383,K1383,L1383,Summary!$E$13/2,Data!N1382,Data!O1382,Summary!$E$15,Summary!$E$14,Summary!$E$16,3),0)</f>
        <v>0</v>
      </c>
    </row>
    <row r="1384" spans="1:17" x14ac:dyDescent="0.25">
      <c r="A1384" s="32">
        <f>VLOOKUP(B1384,'Expiration Dates'!$C$40:$J$272,8)</f>
        <v>32408</v>
      </c>
      <c r="B1384" s="1">
        <v>32388</v>
      </c>
      <c r="C1384">
        <f t="shared" si="64"/>
        <v>1384</v>
      </c>
      <c r="D1384" s="27">
        <v>15</v>
      </c>
      <c r="E1384" s="28">
        <v>15.050000190734863</v>
      </c>
      <c r="F1384" s="28">
        <v>14.760000228881836</v>
      </c>
      <c r="G1384" s="24">
        <v>14.789999961853027</v>
      </c>
      <c r="H1384" s="13">
        <v>15</v>
      </c>
      <c r="I1384" s="14">
        <v>15.050000190734863</v>
      </c>
      <c r="J1384" s="14">
        <v>14.779999732971191</v>
      </c>
      <c r="K1384" s="24">
        <v>14.800000190734863</v>
      </c>
      <c r="L1384">
        <f t="shared" si="66"/>
        <v>0</v>
      </c>
      <c r="M1384">
        <f>IF(AND(B1384&gt;Summary!$E$17,B1384&lt;Summary!$E$18),1,0)</f>
        <v>0</v>
      </c>
      <c r="N1384">
        <f>IF(M1384=1,oneday(G1383,G1384,K1384,L1384,Summary!$E$13/2,Data!N1383,Data!O1383,Summary!$E$15,Summary!$E$14,Summary!$E$16,1),0)</f>
        <v>0</v>
      </c>
      <c r="O1384" s="31">
        <f>IF(M1384=1,oneday(G1383,G1384,K1384,L1384,Summary!$E$13/2,Data!N1383,Data!O1383,Summary!$E$15,Summary!$E$14,Summary!$E$16,2),0)</f>
        <v>0</v>
      </c>
      <c r="P1384" s="31">
        <f t="shared" si="65"/>
        <v>0</v>
      </c>
      <c r="Q1384" s="31">
        <f>IF(M1384=1,oneday(G1383,G1384,K1384,L1384,Summary!$E$13/2,Data!N1383,Data!O1383,Summary!$E$15,Summary!$E$14,Summary!$E$16,3),0)</f>
        <v>0</v>
      </c>
    </row>
    <row r="1385" spans="1:17" x14ac:dyDescent="0.25">
      <c r="A1385" s="32">
        <f>VLOOKUP(B1385,'Expiration Dates'!$C$40:$J$272,8)</f>
        <v>32408</v>
      </c>
      <c r="B1385" s="1">
        <v>32392</v>
      </c>
      <c r="C1385">
        <f t="shared" si="64"/>
        <v>1385</v>
      </c>
      <c r="D1385" s="27">
        <v>14.619999885559082</v>
      </c>
      <c r="E1385" s="28">
        <v>14.619999885559082</v>
      </c>
      <c r="F1385" s="28">
        <v>14.210000038146973</v>
      </c>
      <c r="G1385" s="24">
        <v>14.239999771118164</v>
      </c>
      <c r="H1385" s="13">
        <v>14.600000381469727</v>
      </c>
      <c r="I1385" s="14">
        <v>14.649999618530273</v>
      </c>
      <c r="J1385" s="14">
        <v>14.220000267028809</v>
      </c>
      <c r="K1385" s="24">
        <v>14.25</v>
      </c>
      <c r="L1385">
        <f t="shared" si="66"/>
        <v>0</v>
      </c>
      <c r="M1385">
        <f>IF(AND(B1385&gt;Summary!$E$17,B1385&lt;Summary!$E$18),1,0)</f>
        <v>0</v>
      </c>
      <c r="N1385">
        <f>IF(M1385=1,oneday(G1384,G1385,K1385,L1385,Summary!$E$13/2,Data!N1384,Data!O1384,Summary!$E$15,Summary!$E$14,Summary!$E$16,1),0)</f>
        <v>0</v>
      </c>
      <c r="O1385" s="31">
        <f>IF(M1385=1,oneday(G1384,G1385,K1385,L1385,Summary!$E$13/2,Data!N1384,Data!O1384,Summary!$E$15,Summary!$E$14,Summary!$E$16,2),0)</f>
        <v>0</v>
      </c>
      <c r="P1385" s="31">
        <f t="shared" si="65"/>
        <v>0</v>
      </c>
      <c r="Q1385" s="31">
        <f>IF(M1385=1,oneday(G1384,G1385,K1385,L1385,Summary!$E$13/2,Data!N1384,Data!O1384,Summary!$E$15,Summary!$E$14,Summary!$E$16,3),0)</f>
        <v>0</v>
      </c>
    </row>
    <row r="1386" spans="1:17" x14ac:dyDescent="0.25">
      <c r="A1386" s="32">
        <f>VLOOKUP(B1386,'Expiration Dates'!$C$40:$J$272,8)</f>
        <v>32408</v>
      </c>
      <c r="B1386" s="1">
        <v>32393</v>
      </c>
      <c r="C1386">
        <f t="shared" si="64"/>
        <v>1386</v>
      </c>
      <c r="D1386" s="27">
        <v>14.180000305175781</v>
      </c>
      <c r="E1386" s="28">
        <v>14.329999923706055</v>
      </c>
      <c r="F1386" s="28">
        <v>14.100000381469727</v>
      </c>
      <c r="G1386" s="24">
        <v>14.159999847412109</v>
      </c>
      <c r="H1386" s="13">
        <v>14.170000076293945</v>
      </c>
      <c r="I1386" s="14">
        <v>14.350000381469727</v>
      </c>
      <c r="J1386" s="14">
        <v>14.090000152587891</v>
      </c>
      <c r="K1386" s="24">
        <v>14.199999809265137</v>
      </c>
      <c r="L1386">
        <f t="shared" si="66"/>
        <v>0</v>
      </c>
      <c r="M1386">
        <f>IF(AND(B1386&gt;Summary!$E$17,B1386&lt;Summary!$E$18),1,0)</f>
        <v>0</v>
      </c>
      <c r="N1386">
        <f>IF(M1386=1,oneday(G1385,G1386,K1386,L1386,Summary!$E$13/2,Data!N1385,Data!O1385,Summary!$E$15,Summary!$E$14,Summary!$E$16,1),0)</f>
        <v>0</v>
      </c>
      <c r="O1386" s="31">
        <f>IF(M1386=1,oneday(G1385,G1386,K1386,L1386,Summary!$E$13/2,Data!N1385,Data!O1385,Summary!$E$15,Summary!$E$14,Summary!$E$16,2),0)</f>
        <v>0</v>
      </c>
      <c r="P1386" s="31">
        <f t="shared" si="65"/>
        <v>0</v>
      </c>
      <c r="Q1386" s="31">
        <f>IF(M1386=1,oneday(G1385,G1386,K1386,L1386,Summary!$E$13/2,Data!N1385,Data!O1385,Summary!$E$15,Summary!$E$14,Summary!$E$16,3),0)</f>
        <v>0</v>
      </c>
    </row>
    <row r="1387" spans="1:17" x14ac:dyDescent="0.25">
      <c r="A1387" s="32">
        <f>VLOOKUP(B1387,'Expiration Dates'!$C$40:$J$272,8)</f>
        <v>32408</v>
      </c>
      <c r="B1387" s="1">
        <v>32394</v>
      </c>
      <c r="C1387">
        <f t="shared" si="64"/>
        <v>1387</v>
      </c>
      <c r="D1387" s="27">
        <v>14.300000190734863</v>
      </c>
      <c r="E1387" s="28">
        <v>14.5</v>
      </c>
      <c r="F1387" s="28">
        <v>14.180000305175781</v>
      </c>
      <c r="G1387" s="24">
        <v>14.479999542236328</v>
      </c>
      <c r="H1387" s="13">
        <v>14.350000381469727</v>
      </c>
      <c r="I1387" s="14">
        <v>14.470000267028809</v>
      </c>
      <c r="J1387" s="14">
        <v>14.180000305175781</v>
      </c>
      <c r="K1387" s="24">
        <v>14.449999809265137</v>
      </c>
      <c r="L1387">
        <f t="shared" si="66"/>
        <v>0</v>
      </c>
      <c r="M1387">
        <f>IF(AND(B1387&gt;Summary!$E$17,B1387&lt;Summary!$E$18),1,0)</f>
        <v>0</v>
      </c>
      <c r="N1387">
        <f>IF(M1387=1,oneday(G1386,G1387,K1387,L1387,Summary!$E$13/2,Data!N1386,Data!O1386,Summary!$E$15,Summary!$E$14,Summary!$E$16,1),0)</f>
        <v>0</v>
      </c>
      <c r="O1387" s="31">
        <f>IF(M1387=1,oneday(G1386,G1387,K1387,L1387,Summary!$E$13/2,Data!N1386,Data!O1386,Summary!$E$15,Summary!$E$14,Summary!$E$16,2),0)</f>
        <v>0</v>
      </c>
      <c r="P1387" s="31">
        <f t="shared" si="65"/>
        <v>0</v>
      </c>
      <c r="Q1387" s="31">
        <f>IF(M1387=1,oneday(G1386,G1387,K1387,L1387,Summary!$E$13/2,Data!N1386,Data!O1386,Summary!$E$15,Summary!$E$14,Summary!$E$16,3),0)</f>
        <v>0</v>
      </c>
    </row>
    <row r="1388" spans="1:17" x14ac:dyDescent="0.25">
      <c r="A1388" s="32">
        <f>VLOOKUP(B1388,'Expiration Dates'!$C$40:$J$272,8)</f>
        <v>32408</v>
      </c>
      <c r="B1388" s="1">
        <v>32395</v>
      </c>
      <c r="C1388">
        <f t="shared" si="64"/>
        <v>1388</v>
      </c>
      <c r="D1388" s="27">
        <v>14.590000152587891</v>
      </c>
      <c r="E1388" s="28">
        <v>14.670000076293945</v>
      </c>
      <c r="F1388" s="28">
        <v>14.050000190734863</v>
      </c>
      <c r="G1388" s="24">
        <v>14.180000305175781</v>
      </c>
      <c r="H1388" s="13">
        <v>14.520000457763672</v>
      </c>
      <c r="I1388" s="14">
        <v>14.630000114440918</v>
      </c>
      <c r="J1388" s="14">
        <v>13.920000076293945</v>
      </c>
      <c r="K1388" s="24">
        <v>14.050000190734863</v>
      </c>
      <c r="L1388">
        <f t="shared" si="66"/>
        <v>0</v>
      </c>
      <c r="M1388">
        <f>IF(AND(B1388&gt;Summary!$E$17,B1388&lt;Summary!$E$18),1,0)</f>
        <v>0</v>
      </c>
      <c r="N1388">
        <f>IF(M1388=1,oneday(G1387,G1388,K1388,L1388,Summary!$E$13/2,Data!N1387,Data!O1387,Summary!$E$15,Summary!$E$14,Summary!$E$16,1),0)</f>
        <v>0</v>
      </c>
      <c r="O1388" s="31">
        <f>IF(M1388=1,oneday(G1387,G1388,K1388,L1388,Summary!$E$13/2,Data!N1387,Data!O1387,Summary!$E$15,Summary!$E$14,Summary!$E$16,2),0)</f>
        <v>0</v>
      </c>
      <c r="P1388" s="31">
        <f t="shared" si="65"/>
        <v>0</v>
      </c>
      <c r="Q1388" s="31">
        <f>IF(M1388=1,oneday(G1387,G1388,K1388,L1388,Summary!$E$13/2,Data!N1387,Data!O1387,Summary!$E$15,Summary!$E$14,Summary!$E$16,3),0)</f>
        <v>0</v>
      </c>
    </row>
    <row r="1389" spans="1:17" x14ac:dyDescent="0.25">
      <c r="A1389" s="32">
        <f>VLOOKUP(B1389,'Expiration Dates'!$C$40:$J$272,8)</f>
        <v>32408</v>
      </c>
      <c r="B1389" s="1">
        <v>32398</v>
      </c>
      <c r="C1389">
        <f t="shared" si="64"/>
        <v>1389</v>
      </c>
      <c r="D1389" s="27">
        <v>13.949999809265137</v>
      </c>
      <c r="E1389" s="28">
        <v>14.550000190734863</v>
      </c>
      <c r="F1389" s="28">
        <v>13.75</v>
      </c>
      <c r="G1389" s="24">
        <v>14.489999771118164</v>
      </c>
      <c r="H1389" s="13">
        <v>13.840000152587891</v>
      </c>
      <c r="I1389" s="14">
        <v>14.350000381469727</v>
      </c>
      <c r="J1389" s="14">
        <v>13.619999885559082</v>
      </c>
      <c r="K1389" s="24">
        <v>14.310000419616699</v>
      </c>
      <c r="L1389">
        <f t="shared" si="66"/>
        <v>0</v>
      </c>
      <c r="M1389">
        <f>IF(AND(B1389&gt;Summary!$E$17,B1389&lt;Summary!$E$18),1,0)</f>
        <v>0</v>
      </c>
      <c r="N1389">
        <f>IF(M1389=1,oneday(G1388,G1389,K1389,L1389,Summary!$E$13/2,Data!N1388,Data!O1388,Summary!$E$15,Summary!$E$14,Summary!$E$16,1),0)</f>
        <v>0</v>
      </c>
      <c r="O1389" s="31">
        <f>IF(M1389=1,oneday(G1388,G1389,K1389,L1389,Summary!$E$13/2,Data!N1388,Data!O1388,Summary!$E$15,Summary!$E$14,Summary!$E$16,2),0)</f>
        <v>0</v>
      </c>
      <c r="P1389" s="31">
        <f t="shared" si="65"/>
        <v>0</v>
      </c>
      <c r="Q1389" s="31">
        <f>IF(M1389=1,oneday(G1388,G1389,K1389,L1389,Summary!$E$13/2,Data!N1388,Data!O1388,Summary!$E$15,Summary!$E$14,Summary!$E$16,3),0)</f>
        <v>0</v>
      </c>
    </row>
    <row r="1390" spans="1:17" x14ac:dyDescent="0.25">
      <c r="A1390" s="32">
        <f>VLOOKUP(B1390,'Expiration Dates'!$C$40:$J$272,8)</f>
        <v>32408</v>
      </c>
      <c r="B1390" s="1">
        <v>32399</v>
      </c>
      <c r="C1390">
        <f t="shared" si="64"/>
        <v>1390</v>
      </c>
      <c r="D1390" s="27">
        <v>14.539999961853027</v>
      </c>
      <c r="E1390" s="28">
        <v>14.699999809265137</v>
      </c>
      <c r="F1390" s="28">
        <v>14.329999923706055</v>
      </c>
      <c r="G1390" s="24">
        <v>14.560000419616699</v>
      </c>
      <c r="H1390" s="13">
        <v>14.439999580383301</v>
      </c>
      <c r="I1390" s="14">
        <v>14.560000419616699</v>
      </c>
      <c r="J1390" s="14">
        <v>14.199999809265137</v>
      </c>
      <c r="K1390" s="24">
        <v>14.430000305175781</v>
      </c>
      <c r="L1390">
        <f t="shared" si="66"/>
        <v>0</v>
      </c>
      <c r="M1390">
        <f>IF(AND(B1390&gt;Summary!$E$17,B1390&lt;Summary!$E$18),1,0)</f>
        <v>0</v>
      </c>
      <c r="N1390">
        <f>IF(M1390=1,oneday(G1389,G1390,K1390,L1390,Summary!$E$13/2,Data!N1389,Data!O1389,Summary!$E$15,Summary!$E$14,Summary!$E$16,1),0)</f>
        <v>0</v>
      </c>
      <c r="O1390" s="31">
        <f>IF(M1390=1,oneday(G1389,G1390,K1390,L1390,Summary!$E$13/2,Data!N1389,Data!O1389,Summary!$E$15,Summary!$E$14,Summary!$E$16,2),0)</f>
        <v>0</v>
      </c>
      <c r="P1390" s="31">
        <f t="shared" si="65"/>
        <v>0</v>
      </c>
      <c r="Q1390" s="31">
        <f>IF(M1390=1,oneday(G1389,G1390,K1390,L1390,Summary!$E$13/2,Data!N1389,Data!O1389,Summary!$E$15,Summary!$E$14,Summary!$E$16,3),0)</f>
        <v>0</v>
      </c>
    </row>
    <row r="1391" spans="1:17" x14ac:dyDescent="0.25">
      <c r="A1391" s="32">
        <f>VLOOKUP(B1391,'Expiration Dates'!$C$40:$J$272,8)</f>
        <v>32408</v>
      </c>
      <c r="B1391" s="1">
        <v>32400</v>
      </c>
      <c r="C1391">
        <f t="shared" si="64"/>
        <v>1391</v>
      </c>
      <c r="D1391" s="27">
        <v>15.149999618530273</v>
      </c>
      <c r="E1391" s="28">
        <v>15.460000038146973</v>
      </c>
      <c r="F1391" s="28">
        <v>15.050000190734863</v>
      </c>
      <c r="G1391" s="24">
        <v>15.399999618530273</v>
      </c>
      <c r="H1391" s="13">
        <v>15.010000228881836</v>
      </c>
      <c r="I1391" s="14">
        <v>15.25</v>
      </c>
      <c r="J1391" s="14">
        <v>14.899999618530273</v>
      </c>
      <c r="K1391" s="24">
        <v>15.140000343322754</v>
      </c>
      <c r="L1391">
        <f t="shared" si="66"/>
        <v>0</v>
      </c>
      <c r="M1391">
        <f>IF(AND(B1391&gt;Summary!$E$17,B1391&lt;Summary!$E$18),1,0)</f>
        <v>0</v>
      </c>
      <c r="N1391">
        <f>IF(M1391=1,oneday(G1390,G1391,K1391,L1391,Summary!$E$13/2,Data!N1390,Data!O1390,Summary!$E$15,Summary!$E$14,Summary!$E$16,1),0)</f>
        <v>0</v>
      </c>
      <c r="O1391" s="31">
        <f>IF(M1391=1,oneday(G1390,G1391,K1391,L1391,Summary!$E$13/2,Data!N1390,Data!O1390,Summary!$E$15,Summary!$E$14,Summary!$E$16,2),0)</f>
        <v>0</v>
      </c>
      <c r="P1391" s="31">
        <f t="shared" si="65"/>
        <v>0</v>
      </c>
      <c r="Q1391" s="31">
        <f>IF(M1391=1,oneday(G1390,G1391,K1391,L1391,Summary!$E$13/2,Data!N1390,Data!O1390,Summary!$E$15,Summary!$E$14,Summary!$E$16,3),0)</f>
        <v>0</v>
      </c>
    </row>
    <row r="1392" spans="1:17" x14ac:dyDescent="0.25">
      <c r="A1392" s="32">
        <f>VLOOKUP(B1392,'Expiration Dates'!$C$40:$J$272,8)</f>
        <v>32408</v>
      </c>
      <c r="B1392" s="1">
        <v>32401</v>
      </c>
      <c r="C1392">
        <f t="shared" si="64"/>
        <v>1392</v>
      </c>
      <c r="D1392" s="27">
        <v>15.130000114440918</v>
      </c>
      <c r="E1392" s="28">
        <v>15.180000305175781</v>
      </c>
      <c r="F1392" s="28">
        <v>14.869999885559082</v>
      </c>
      <c r="G1392" s="24">
        <v>14.899999618530273</v>
      </c>
      <c r="H1392" s="13">
        <v>14.899999618530273</v>
      </c>
      <c r="I1392" s="14">
        <v>14.939999580383301</v>
      </c>
      <c r="J1392" s="14">
        <v>14.659999847412109</v>
      </c>
      <c r="K1392" s="24">
        <v>14.689999580383301</v>
      </c>
      <c r="L1392">
        <f t="shared" si="66"/>
        <v>0</v>
      </c>
      <c r="M1392">
        <f>IF(AND(B1392&gt;Summary!$E$17,B1392&lt;Summary!$E$18),1,0)</f>
        <v>0</v>
      </c>
      <c r="N1392">
        <f>IF(M1392=1,oneday(G1391,G1392,K1392,L1392,Summary!$E$13/2,Data!N1391,Data!O1391,Summary!$E$15,Summary!$E$14,Summary!$E$16,1),0)</f>
        <v>0</v>
      </c>
      <c r="O1392" s="31">
        <f>IF(M1392=1,oneday(G1391,G1392,K1392,L1392,Summary!$E$13/2,Data!N1391,Data!O1391,Summary!$E$15,Summary!$E$14,Summary!$E$16,2),0)</f>
        <v>0</v>
      </c>
      <c r="P1392" s="31">
        <f t="shared" si="65"/>
        <v>0</v>
      </c>
      <c r="Q1392" s="31">
        <f>IF(M1392=1,oneday(G1391,G1392,K1392,L1392,Summary!$E$13/2,Data!N1391,Data!O1391,Summary!$E$15,Summary!$E$14,Summary!$E$16,3),0)</f>
        <v>0</v>
      </c>
    </row>
    <row r="1393" spans="1:17" x14ac:dyDescent="0.25">
      <c r="A1393" s="32">
        <f>VLOOKUP(B1393,'Expiration Dates'!$C$40:$J$272,8)</f>
        <v>32408</v>
      </c>
      <c r="B1393" s="1">
        <v>32402</v>
      </c>
      <c r="C1393">
        <f t="shared" si="64"/>
        <v>1393</v>
      </c>
      <c r="D1393" s="27">
        <v>14.800000190734863</v>
      </c>
      <c r="E1393" s="28">
        <v>14.800000190734863</v>
      </c>
      <c r="F1393" s="28">
        <v>14.550000190734863</v>
      </c>
      <c r="G1393" s="24">
        <v>14.569999694824219</v>
      </c>
      <c r="H1393" s="13">
        <v>14.590000152587891</v>
      </c>
      <c r="I1393" s="14">
        <v>14.619999885559082</v>
      </c>
      <c r="J1393" s="14">
        <v>14.340000152587891</v>
      </c>
      <c r="K1393" s="24">
        <v>14.359999656677246</v>
      </c>
      <c r="L1393">
        <f t="shared" si="66"/>
        <v>0</v>
      </c>
      <c r="M1393">
        <f>IF(AND(B1393&gt;Summary!$E$17,B1393&lt;Summary!$E$18),1,0)</f>
        <v>0</v>
      </c>
      <c r="N1393">
        <f>IF(M1393=1,oneday(G1392,G1393,K1393,L1393,Summary!$E$13/2,Data!N1392,Data!O1392,Summary!$E$15,Summary!$E$14,Summary!$E$16,1),0)</f>
        <v>0</v>
      </c>
      <c r="O1393" s="31">
        <f>IF(M1393=1,oneday(G1392,G1393,K1393,L1393,Summary!$E$13/2,Data!N1392,Data!O1392,Summary!$E$15,Summary!$E$14,Summary!$E$16,2),0)</f>
        <v>0</v>
      </c>
      <c r="P1393" s="31">
        <f t="shared" si="65"/>
        <v>0</v>
      </c>
      <c r="Q1393" s="31">
        <f>IF(M1393=1,oneday(G1392,G1393,K1393,L1393,Summary!$E$13/2,Data!N1392,Data!O1392,Summary!$E$15,Summary!$E$14,Summary!$E$16,3),0)</f>
        <v>0</v>
      </c>
    </row>
    <row r="1394" spans="1:17" x14ac:dyDescent="0.25">
      <c r="A1394" s="32">
        <f>VLOOKUP(B1394,'Expiration Dates'!$C$40:$J$272,8)</f>
        <v>32408</v>
      </c>
      <c r="B1394" s="1">
        <v>32405</v>
      </c>
      <c r="C1394">
        <f t="shared" si="64"/>
        <v>1394</v>
      </c>
      <c r="D1394" s="27">
        <v>14.300000190734863</v>
      </c>
      <c r="E1394" s="28">
        <v>14.829999923706055</v>
      </c>
      <c r="F1394" s="28">
        <v>14.300000190734863</v>
      </c>
      <c r="G1394" s="24">
        <v>14.729999542236328</v>
      </c>
      <c r="H1394" s="13">
        <v>14.149999618530273</v>
      </c>
      <c r="I1394" s="14">
        <v>14.510000228881836</v>
      </c>
      <c r="J1394" s="14">
        <v>14.119999885559082</v>
      </c>
      <c r="K1394" s="24">
        <v>14.380000114440918</v>
      </c>
      <c r="L1394">
        <f t="shared" si="66"/>
        <v>0</v>
      </c>
      <c r="M1394">
        <f>IF(AND(B1394&gt;Summary!$E$17,B1394&lt;Summary!$E$18),1,0)</f>
        <v>0</v>
      </c>
      <c r="N1394">
        <f>IF(M1394=1,oneday(G1393,G1394,K1394,L1394,Summary!$E$13/2,Data!N1393,Data!O1393,Summary!$E$15,Summary!$E$14,Summary!$E$16,1),0)</f>
        <v>0</v>
      </c>
      <c r="O1394" s="31">
        <f>IF(M1394=1,oneday(G1393,G1394,K1394,L1394,Summary!$E$13/2,Data!N1393,Data!O1393,Summary!$E$15,Summary!$E$14,Summary!$E$16,2),0)</f>
        <v>0</v>
      </c>
      <c r="P1394" s="31">
        <f t="shared" si="65"/>
        <v>0</v>
      </c>
      <c r="Q1394" s="31">
        <f>IF(M1394=1,oneday(G1393,G1394,K1394,L1394,Summary!$E$13/2,Data!N1393,Data!O1393,Summary!$E$15,Summary!$E$14,Summary!$E$16,3),0)</f>
        <v>0</v>
      </c>
    </row>
    <row r="1395" spans="1:17" x14ac:dyDescent="0.25">
      <c r="A1395" s="32">
        <f>VLOOKUP(B1395,'Expiration Dates'!$C$40:$J$272,8)</f>
        <v>32408</v>
      </c>
      <c r="B1395" s="1">
        <v>32406</v>
      </c>
      <c r="C1395">
        <f t="shared" si="64"/>
        <v>1395</v>
      </c>
      <c r="D1395" s="27">
        <v>14.850000381469727</v>
      </c>
      <c r="E1395" s="28">
        <v>15.119999885559082</v>
      </c>
      <c r="F1395" s="28">
        <v>14.850000381469727</v>
      </c>
      <c r="G1395" s="24">
        <v>15.039999961853027</v>
      </c>
      <c r="H1395" s="13">
        <v>14.520000457763672</v>
      </c>
      <c r="I1395" s="14">
        <v>14.600000381469727</v>
      </c>
      <c r="J1395" s="14">
        <v>14.329999923706055</v>
      </c>
      <c r="K1395" s="24">
        <v>14.369999885559082</v>
      </c>
      <c r="L1395">
        <f t="shared" si="66"/>
        <v>0</v>
      </c>
      <c r="M1395">
        <f>IF(AND(B1395&gt;Summary!$E$17,B1395&lt;Summary!$E$18),1,0)</f>
        <v>0</v>
      </c>
      <c r="N1395">
        <f>IF(M1395=1,oneday(G1394,G1395,K1395,L1395,Summary!$E$13/2,Data!N1394,Data!O1394,Summary!$E$15,Summary!$E$14,Summary!$E$16,1),0)</f>
        <v>0</v>
      </c>
      <c r="O1395" s="31">
        <f>IF(M1395=1,oneday(G1394,G1395,K1395,L1395,Summary!$E$13/2,Data!N1394,Data!O1394,Summary!$E$15,Summary!$E$14,Summary!$E$16,2),0)</f>
        <v>0</v>
      </c>
      <c r="P1395" s="31">
        <f t="shared" si="65"/>
        <v>0</v>
      </c>
      <c r="Q1395" s="31">
        <f>IF(M1395=1,oneday(G1394,G1395,K1395,L1395,Summary!$E$13/2,Data!N1394,Data!O1394,Summary!$E$15,Summary!$E$14,Summary!$E$16,3),0)</f>
        <v>0</v>
      </c>
    </row>
    <row r="1396" spans="1:17" x14ac:dyDescent="0.25">
      <c r="A1396" s="32">
        <f>VLOOKUP(B1396,'Expiration Dates'!$C$40:$J$272,8)</f>
        <v>32408</v>
      </c>
      <c r="B1396" s="1">
        <v>32407</v>
      </c>
      <c r="C1396">
        <f t="shared" si="64"/>
        <v>1396</v>
      </c>
      <c r="D1396" s="27">
        <v>15.039999961853027</v>
      </c>
      <c r="E1396" s="28">
        <v>15.039999961853027</v>
      </c>
      <c r="F1396" s="28">
        <v>15.039999961853027</v>
      </c>
      <c r="G1396" s="24">
        <v>15.039999961853027</v>
      </c>
      <c r="H1396" s="13">
        <v>14.420000076293945</v>
      </c>
      <c r="I1396" s="14">
        <v>14.649999618530273</v>
      </c>
      <c r="J1396" s="14">
        <v>14.420000076293945</v>
      </c>
      <c r="K1396" s="24">
        <v>14.560000419616699</v>
      </c>
      <c r="L1396">
        <f t="shared" si="66"/>
        <v>0</v>
      </c>
      <c r="M1396">
        <f>IF(AND(B1396&gt;Summary!$E$17,B1396&lt;Summary!$E$18),1,0)</f>
        <v>0</v>
      </c>
      <c r="N1396">
        <f>IF(M1396=1,oneday(G1395,G1396,K1396,L1396,Summary!$E$13/2,Data!N1395,Data!O1395,Summary!$E$15,Summary!$E$14,Summary!$E$16,1),0)</f>
        <v>0</v>
      </c>
      <c r="O1396" s="31">
        <f>IF(M1396=1,oneday(G1395,G1396,K1396,L1396,Summary!$E$13/2,Data!N1395,Data!O1395,Summary!$E$15,Summary!$E$14,Summary!$E$16,2),0)</f>
        <v>0</v>
      </c>
      <c r="P1396" s="31">
        <f t="shared" si="65"/>
        <v>0</v>
      </c>
      <c r="Q1396" s="31">
        <f>IF(M1396=1,oneday(G1395,G1396,K1396,L1396,Summary!$E$13/2,Data!N1395,Data!O1395,Summary!$E$15,Summary!$E$14,Summary!$E$16,3),0)</f>
        <v>0</v>
      </c>
    </row>
    <row r="1397" spans="1:17" x14ac:dyDescent="0.25">
      <c r="A1397" s="32">
        <f>VLOOKUP(B1397,'Expiration Dates'!$C$40:$J$272,8)</f>
        <v>32408</v>
      </c>
      <c r="B1397" s="1">
        <v>32408</v>
      </c>
      <c r="C1397">
        <f t="shared" si="64"/>
        <v>1397</v>
      </c>
      <c r="D1397" s="27">
        <v>14.600000381469727</v>
      </c>
      <c r="E1397" s="28">
        <v>14.670000076293945</v>
      </c>
      <c r="F1397" s="28">
        <v>14.449999809265137</v>
      </c>
      <c r="G1397" s="24">
        <v>14.649999618530273</v>
      </c>
      <c r="H1397" s="13">
        <v>14.350000381469727</v>
      </c>
      <c r="I1397" s="14">
        <v>14.439999580383301</v>
      </c>
      <c r="J1397" s="14">
        <v>14.239999771118164</v>
      </c>
      <c r="K1397" s="24">
        <v>14.399999618530273</v>
      </c>
      <c r="L1397">
        <f t="shared" si="66"/>
        <v>1</v>
      </c>
      <c r="M1397">
        <f>IF(AND(B1397&gt;Summary!$E$17,B1397&lt;Summary!$E$18),1,0)</f>
        <v>0</v>
      </c>
      <c r="N1397">
        <f>IF(M1397=1,oneday(G1396,G1397,K1397,L1397,Summary!$E$13/2,Data!N1396,Data!O1396,Summary!$E$15,Summary!$E$14,Summary!$E$16,1),0)</f>
        <v>0</v>
      </c>
      <c r="O1397" s="31">
        <f>IF(M1397=1,oneday(G1396,G1397,K1397,L1397,Summary!$E$13/2,Data!N1396,Data!O1396,Summary!$E$15,Summary!$E$14,Summary!$E$16,2),0)</f>
        <v>0</v>
      </c>
      <c r="P1397" s="31">
        <f t="shared" si="65"/>
        <v>0</v>
      </c>
      <c r="Q1397" s="31">
        <f>IF(M1397=1,oneday(G1396,G1397,K1397,L1397,Summary!$E$13/2,Data!N1396,Data!O1396,Summary!$E$15,Summary!$E$14,Summary!$E$16,3),0)</f>
        <v>0</v>
      </c>
    </row>
    <row r="1398" spans="1:17" x14ac:dyDescent="0.25">
      <c r="A1398" s="32">
        <f>VLOOKUP(B1398,'Expiration Dates'!$C$40:$J$272,8)</f>
        <v>32408</v>
      </c>
      <c r="B1398" s="1">
        <v>32409</v>
      </c>
      <c r="C1398">
        <f t="shared" si="64"/>
        <v>1398</v>
      </c>
      <c r="D1398" s="27">
        <v>14.680000305175781</v>
      </c>
      <c r="E1398" s="28">
        <v>14.720000267028809</v>
      </c>
      <c r="F1398" s="28">
        <v>14.079999923706055</v>
      </c>
      <c r="G1398" s="24">
        <v>14.180000305175781</v>
      </c>
      <c r="H1398" s="13">
        <v>14.430000305175781</v>
      </c>
      <c r="I1398" s="14">
        <v>14.5</v>
      </c>
      <c r="J1398" s="14">
        <v>13.869999885559082</v>
      </c>
      <c r="K1398" s="24">
        <v>13.939999580383301</v>
      </c>
      <c r="L1398">
        <f t="shared" si="66"/>
        <v>0</v>
      </c>
      <c r="M1398">
        <f>IF(AND(B1398&gt;Summary!$E$17,B1398&lt;Summary!$E$18),1,0)</f>
        <v>0</v>
      </c>
      <c r="N1398">
        <f>IF(M1398=1,oneday(G1397,G1398,K1398,L1398,Summary!$E$13/2,Data!N1397,Data!O1397,Summary!$E$15,Summary!$E$14,Summary!$E$16,1),0)</f>
        <v>0</v>
      </c>
      <c r="O1398" s="31">
        <f>IF(M1398=1,oneday(G1397,G1398,K1398,L1398,Summary!$E$13/2,Data!N1397,Data!O1397,Summary!$E$15,Summary!$E$14,Summary!$E$16,2),0)</f>
        <v>0</v>
      </c>
      <c r="P1398" s="31">
        <f t="shared" si="65"/>
        <v>0</v>
      </c>
      <c r="Q1398" s="31">
        <f>IF(M1398=1,oneday(G1397,G1398,K1398,L1398,Summary!$E$13/2,Data!N1397,Data!O1397,Summary!$E$15,Summary!$E$14,Summary!$E$16,3),0)</f>
        <v>0</v>
      </c>
    </row>
    <row r="1399" spans="1:17" x14ac:dyDescent="0.25">
      <c r="A1399" s="32">
        <f>VLOOKUP(B1399,'Expiration Dates'!$C$40:$J$272,8)</f>
        <v>32408</v>
      </c>
      <c r="B1399" s="1">
        <v>32412</v>
      </c>
      <c r="C1399">
        <f t="shared" si="64"/>
        <v>1399</v>
      </c>
      <c r="D1399" s="27">
        <v>14.369999885559082</v>
      </c>
      <c r="E1399" s="28">
        <v>14.640000343322754</v>
      </c>
      <c r="F1399" s="28">
        <v>14.050000190734863</v>
      </c>
      <c r="G1399" s="24">
        <v>14.199999809265137</v>
      </c>
      <c r="H1399" s="13">
        <v>14.069999694824219</v>
      </c>
      <c r="I1399" s="14">
        <v>14.380000114440918</v>
      </c>
      <c r="J1399" s="14">
        <v>13.859999656677246</v>
      </c>
      <c r="K1399" s="24">
        <v>13.970000267028809</v>
      </c>
      <c r="L1399">
        <f t="shared" si="66"/>
        <v>0</v>
      </c>
      <c r="M1399">
        <f>IF(AND(B1399&gt;Summary!$E$17,B1399&lt;Summary!$E$18),1,0)</f>
        <v>0</v>
      </c>
      <c r="N1399">
        <f>IF(M1399=1,oneday(G1398,G1399,K1399,L1399,Summary!$E$13/2,Data!N1398,Data!O1398,Summary!$E$15,Summary!$E$14,Summary!$E$16,1),0)</f>
        <v>0</v>
      </c>
      <c r="O1399" s="31">
        <f>IF(M1399=1,oneday(G1398,G1399,K1399,L1399,Summary!$E$13/2,Data!N1398,Data!O1398,Summary!$E$15,Summary!$E$14,Summary!$E$16,2),0)</f>
        <v>0</v>
      </c>
      <c r="P1399" s="31">
        <f t="shared" si="65"/>
        <v>0</v>
      </c>
      <c r="Q1399" s="31">
        <f>IF(M1399=1,oneday(G1398,G1399,K1399,L1399,Summary!$E$13/2,Data!N1398,Data!O1398,Summary!$E$15,Summary!$E$14,Summary!$E$16,3),0)</f>
        <v>0</v>
      </c>
    </row>
    <row r="1400" spans="1:17" x14ac:dyDescent="0.25">
      <c r="A1400" s="32">
        <f>VLOOKUP(B1400,'Expiration Dates'!$C$40:$J$272,8)</f>
        <v>32408</v>
      </c>
      <c r="B1400" s="1">
        <v>32413</v>
      </c>
      <c r="C1400">
        <f t="shared" si="64"/>
        <v>1400</v>
      </c>
      <c r="D1400" s="27">
        <v>13.979999542236328</v>
      </c>
      <c r="E1400" s="28">
        <v>14.199999809265137</v>
      </c>
      <c r="F1400" s="28">
        <v>13.850000381469727</v>
      </c>
      <c r="G1400" s="24">
        <v>14.140000343322754</v>
      </c>
      <c r="H1400" s="13">
        <v>13.699999809265137</v>
      </c>
      <c r="I1400" s="14">
        <v>13.880000114440918</v>
      </c>
      <c r="J1400" s="14">
        <v>13.560000419616699</v>
      </c>
      <c r="K1400" s="24">
        <v>13.840000152587891</v>
      </c>
      <c r="L1400">
        <f t="shared" si="66"/>
        <v>0</v>
      </c>
      <c r="M1400">
        <f>IF(AND(B1400&gt;Summary!$E$17,B1400&lt;Summary!$E$18),1,0)</f>
        <v>0</v>
      </c>
      <c r="N1400">
        <f>IF(M1400=1,oneday(G1399,G1400,K1400,L1400,Summary!$E$13/2,Data!N1399,Data!O1399,Summary!$E$15,Summary!$E$14,Summary!$E$16,1),0)</f>
        <v>0</v>
      </c>
      <c r="O1400" s="31">
        <f>IF(M1400=1,oneday(G1399,G1400,K1400,L1400,Summary!$E$13/2,Data!N1399,Data!O1399,Summary!$E$15,Summary!$E$14,Summary!$E$16,2),0)</f>
        <v>0</v>
      </c>
      <c r="P1400" s="31">
        <f t="shared" si="65"/>
        <v>0</v>
      </c>
      <c r="Q1400" s="31">
        <f>IF(M1400=1,oneday(G1399,G1400,K1400,L1400,Summary!$E$13/2,Data!N1399,Data!O1399,Summary!$E$15,Summary!$E$14,Summary!$E$16,3),0)</f>
        <v>0</v>
      </c>
    </row>
    <row r="1401" spans="1:17" x14ac:dyDescent="0.25">
      <c r="A1401" s="32">
        <f>VLOOKUP(B1401,'Expiration Dates'!$C$40:$J$272,8)</f>
        <v>32408</v>
      </c>
      <c r="B1401" s="1">
        <v>32414</v>
      </c>
      <c r="C1401">
        <f t="shared" si="64"/>
        <v>1401</v>
      </c>
      <c r="D1401" s="27">
        <v>14.149999618530273</v>
      </c>
      <c r="E1401" s="28">
        <v>14.270000457763672</v>
      </c>
      <c r="F1401" s="28">
        <v>14.060000419616699</v>
      </c>
      <c r="G1401" s="24">
        <v>14.109999656677246</v>
      </c>
      <c r="H1401" s="13">
        <v>13.880000114440918</v>
      </c>
      <c r="I1401" s="14">
        <v>13.979999542236328</v>
      </c>
      <c r="J1401" s="14">
        <v>13.75</v>
      </c>
      <c r="K1401" s="24">
        <v>13.779999732971191</v>
      </c>
      <c r="L1401">
        <f t="shared" si="66"/>
        <v>0</v>
      </c>
      <c r="M1401">
        <f>IF(AND(B1401&gt;Summary!$E$17,B1401&lt;Summary!$E$18),1,0)</f>
        <v>0</v>
      </c>
      <c r="N1401">
        <f>IF(M1401=1,oneday(G1400,G1401,K1401,L1401,Summary!$E$13/2,Data!N1400,Data!O1400,Summary!$E$15,Summary!$E$14,Summary!$E$16,1),0)</f>
        <v>0</v>
      </c>
      <c r="O1401" s="31">
        <f>IF(M1401=1,oneday(G1400,G1401,K1401,L1401,Summary!$E$13/2,Data!N1400,Data!O1400,Summary!$E$15,Summary!$E$14,Summary!$E$16,2),0)</f>
        <v>0</v>
      </c>
      <c r="P1401" s="31">
        <f t="shared" si="65"/>
        <v>0</v>
      </c>
      <c r="Q1401" s="31">
        <f>IF(M1401=1,oneday(G1400,G1401,K1401,L1401,Summary!$E$13/2,Data!N1400,Data!O1400,Summary!$E$15,Summary!$E$14,Summary!$E$16,3),0)</f>
        <v>0</v>
      </c>
    </row>
    <row r="1402" spans="1:17" x14ac:dyDescent="0.25">
      <c r="A1402" s="32">
        <f>VLOOKUP(B1402,'Expiration Dates'!$C$40:$J$272,8)</f>
        <v>32408</v>
      </c>
      <c r="B1402" s="1">
        <v>32415</v>
      </c>
      <c r="C1402">
        <f t="shared" si="64"/>
        <v>1402</v>
      </c>
      <c r="D1402" s="27">
        <v>13.949999809265137</v>
      </c>
      <c r="E1402" s="28">
        <v>13.989999771118164</v>
      </c>
      <c r="F1402" s="28">
        <v>13.880000114440918</v>
      </c>
      <c r="G1402" s="24">
        <v>13.920000076293945</v>
      </c>
      <c r="H1402" s="13">
        <v>13.630000114440918</v>
      </c>
      <c r="I1402" s="14">
        <v>13.710000038146973</v>
      </c>
      <c r="J1402" s="14">
        <v>13.590000152587891</v>
      </c>
      <c r="K1402" s="24">
        <v>13.630000114440918</v>
      </c>
      <c r="L1402">
        <f t="shared" si="66"/>
        <v>0</v>
      </c>
      <c r="M1402">
        <f>IF(AND(B1402&gt;Summary!$E$17,B1402&lt;Summary!$E$18),1,0)</f>
        <v>0</v>
      </c>
      <c r="N1402">
        <f>IF(M1402=1,oneday(G1401,G1402,K1402,L1402,Summary!$E$13/2,Data!N1401,Data!O1401,Summary!$E$15,Summary!$E$14,Summary!$E$16,1),0)</f>
        <v>0</v>
      </c>
      <c r="O1402" s="31">
        <f>IF(M1402=1,oneday(G1401,G1402,K1402,L1402,Summary!$E$13/2,Data!N1401,Data!O1401,Summary!$E$15,Summary!$E$14,Summary!$E$16,2),0)</f>
        <v>0</v>
      </c>
      <c r="P1402" s="31">
        <f t="shared" si="65"/>
        <v>0</v>
      </c>
      <c r="Q1402" s="31">
        <f>IF(M1402=1,oneday(G1401,G1402,K1402,L1402,Summary!$E$13/2,Data!N1401,Data!O1401,Summary!$E$15,Summary!$E$14,Summary!$E$16,3),0)</f>
        <v>0</v>
      </c>
    </row>
    <row r="1403" spans="1:17" x14ac:dyDescent="0.25">
      <c r="A1403" s="32">
        <f>VLOOKUP(B1403,'Expiration Dates'!$C$40:$J$272,8)</f>
        <v>32408</v>
      </c>
      <c r="B1403" s="1">
        <v>32416</v>
      </c>
      <c r="C1403">
        <f t="shared" si="64"/>
        <v>1403</v>
      </c>
      <c r="D1403" s="27">
        <v>13.75</v>
      </c>
      <c r="E1403" s="28">
        <v>13.819999694824219</v>
      </c>
      <c r="F1403" s="28">
        <v>13.25</v>
      </c>
      <c r="G1403" s="24">
        <v>13.369999885559082</v>
      </c>
      <c r="H1403" s="13">
        <v>13.520000457763672</v>
      </c>
      <c r="I1403" s="14">
        <v>13.550000190734863</v>
      </c>
      <c r="J1403" s="14">
        <v>13</v>
      </c>
      <c r="K1403" s="24">
        <v>13.020000457763672</v>
      </c>
      <c r="L1403">
        <f t="shared" si="66"/>
        <v>0</v>
      </c>
      <c r="M1403">
        <f>IF(AND(B1403&gt;Summary!$E$17,B1403&lt;Summary!$E$18),1,0)</f>
        <v>0</v>
      </c>
      <c r="N1403">
        <f>IF(M1403=1,oneday(G1402,G1403,K1403,L1403,Summary!$E$13/2,Data!N1402,Data!O1402,Summary!$E$15,Summary!$E$14,Summary!$E$16,1),0)</f>
        <v>0</v>
      </c>
      <c r="O1403" s="31">
        <f>IF(M1403=1,oneday(G1402,G1403,K1403,L1403,Summary!$E$13/2,Data!N1402,Data!O1402,Summary!$E$15,Summary!$E$14,Summary!$E$16,2),0)</f>
        <v>0</v>
      </c>
      <c r="P1403" s="31">
        <f t="shared" si="65"/>
        <v>0</v>
      </c>
      <c r="Q1403" s="31">
        <f>IF(M1403=1,oneday(G1402,G1403,K1403,L1403,Summary!$E$13/2,Data!N1402,Data!O1402,Summary!$E$15,Summary!$E$14,Summary!$E$16,3),0)</f>
        <v>0</v>
      </c>
    </row>
    <row r="1404" spans="1:17" x14ac:dyDescent="0.25">
      <c r="A1404" s="32">
        <f>VLOOKUP(B1404,'Expiration Dates'!$C$40:$J$272,8)</f>
        <v>32436</v>
      </c>
      <c r="B1404" s="1">
        <v>32419</v>
      </c>
      <c r="C1404">
        <f t="shared" si="64"/>
        <v>1404</v>
      </c>
      <c r="D1404" s="27">
        <v>13.109999656677246</v>
      </c>
      <c r="E1404" s="28">
        <v>13.340000152587891</v>
      </c>
      <c r="F1404" s="28">
        <v>13.029999732971191</v>
      </c>
      <c r="G1404" s="24">
        <v>13.060000419616699</v>
      </c>
      <c r="H1404" s="13">
        <v>12.720000267028809</v>
      </c>
      <c r="I1404" s="14">
        <v>12.979999542236328</v>
      </c>
      <c r="J1404" s="14">
        <v>12.649999618530273</v>
      </c>
      <c r="K1404" s="24">
        <v>12.739999771118164</v>
      </c>
      <c r="L1404">
        <f t="shared" si="66"/>
        <v>0</v>
      </c>
      <c r="M1404">
        <f>IF(AND(B1404&gt;Summary!$E$17,B1404&lt;Summary!$E$18),1,0)</f>
        <v>0</v>
      </c>
      <c r="N1404">
        <f>IF(M1404=1,oneday(G1403,G1404,K1404,L1404,Summary!$E$13/2,Data!N1403,Data!O1403,Summary!$E$15,Summary!$E$14,Summary!$E$16,1),0)</f>
        <v>0</v>
      </c>
      <c r="O1404" s="31">
        <f>IF(M1404=1,oneday(G1403,G1404,K1404,L1404,Summary!$E$13/2,Data!N1403,Data!O1403,Summary!$E$15,Summary!$E$14,Summary!$E$16,2),0)</f>
        <v>0</v>
      </c>
      <c r="P1404" s="31">
        <f t="shared" si="65"/>
        <v>0</v>
      </c>
      <c r="Q1404" s="31">
        <f>IF(M1404=1,oneday(G1403,G1404,K1404,L1404,Summary!$E$13/2,Data!N1403,Data!O1403,Summary!$E$15,Summary!$E$14,Summary!$E$16,3),0)</f>
        <v>0</v>
      </c>
    </row>
    <row r="1405" spans="1:17" x14ac:dyDescent="0.25">
      <c r="A1405" s="32">
        <f>VLOOKUP(B1405,'Expiration Dates'!$C$40:$J$272,8)</f>
        <v>32436</v>
      </c>
      <c r="B1405" s="1">
        <v>32420</v>
      </c>
      <c r="C1405">
        <f t="shared" si="64"/>
        <v>1405</v>
      </c>
      <c r="D1405" s="27">
        <v>13.199999809265137</v>
      </c>
      <c r="E1405" s="28">
        <v>13.300000190734863</v>
      </c>
      <c r="F1405" s="28">
        <v>13.050000190734863</v>
      </c>
      <c r="G1405" s="24">
        <v>13.069999694824219</v>
      </c>
      <c r="H1405" s="13">
        <v>12.920000076293945</v>
      </c>
      <c r="I1405" s="14">
        <v>13.050000190734863</v>
      </c>
      <c r="J1405" s="14">
        <v>12.770000457763672</v>
      </c>
      <c r="K1405" s="24">
        <v>12.869999885559082</v>
      </c>
      <c r="L1405">
        <f t="shared" si="66"/>
        <v>0</v>
      </c>
      <c r="M1405">
        <f>IF(AND(B1405&gt;Summary!$E$17,B1405&lt;Summary!$E$18),1,0)</f>
        <v>0</v>
      </c>
      <c r="N1405">
        <f>IF(M1405=1,oneday(G1404,G1405,K1405,L1405,Summary!$E$13/2,Data!N1404,Data!O1404,Summary!$E$15,Summary!$E$14,Summary!$E$16,1),0)</f>
        <v>0</v>
      </c>
      <c r="O1405" s="31">
        <f>IF(M1405=1,oneday(G1404,G1405,K1405,L1405,Summary!$E$13/2,Data!N1404,Data!O1404,Summary!$E$15,Summary!$E$14,Summary!$E$16,2),0)</f>
        <v>0</v>
      </c>
      <c r="P1405" s="31">
        <f t="shared" si="65"/>
        <v>0</v>
      </c>
      <c r="Q1405" s="31">
        <f>IF(M1405=1,oneday(G1404,G1405,K1405,L1405,Summary!$E$13/2,Data!N1404,Data!O1404,Summary!$E$15,Summary!$E$14,Summary!$E$16,3),0)</f>
        <v>0</v>
      </c>
    </row>
    <row r="1406" spans="1:17" x14ac:dyDescent="0.25">
      <c r="A1406" s="32">
        <f>VLOOKUP(B1406,'Expiration Dates'!$C$40:$J$272,8)</f>
        <v>32436</v>
      </c>
      <c r="B1406" s="1">
        <v>32421</v>
      </c>
      <c r="C1406">
        <f t="shared" si="64"/>
        <v>1406</v>
      </c>
      <c r="D1406" s="27">
        <v>12.770000457763672</v>
      </c>
      <c r="E1406" s="28">
        <v>12.800000190734863</v>
      </c>
      <c r="F1406" s="28">
        <v>12.279999732971191</v>
      </c>
      <c r="G1406" s="24">
        <v>12.600000381469727</v>
      </c>
      <c r="H1406" s="13">
        <v>12.600000381469727</v>
      </c>
      <c r="I1406" s="14">
        <v>12.600000381469727</v>
      </c>
      <c r="J1406" s="14">
        <v>12.130000114440918</v>
      </c>
      <c r="K1406" s="24">
        <v>12.460000038146973</v>
      </c>
      <c r="L1406">
        <f t="shared" si="66"/>
        <v>0</v>
      </c>
      <c r="M1406">
        <f>IF(AND(B1406&gt;Summary!$E$17,B1406&lt;Summary!$E$18),1,0)</f>
        <v>0</v>
      </c>
      <c r="N1406">
        <f>IF(M1406=1,oneday(G1405,G1406,K1406,L1406,Summary!$E$13/2,Data!N1405,Data!O1405,Summary!$E$15,Summary!$E$14,Summary!$E$16,1),0)</f>
        <v>0</v>
      </c>
      <c r="O1406" s="31">
        <f>IF(M1406=1,oneday(G1405,G1406,K1406,L1406,Summary!$E$13/2,Data!N1405,Data!O1405,Summary!$E$15,Summary!$E$14,Summary!$E$16,2),0)</f>
        <v>0</v>
      </c>
      <c r="P1406" s="31">
        <f t="shared" si="65"/>
        <v>0</v>
      </c>
      <c r="Q1406" s="31">
        <f>IF(M1406=1,oneday(G1405,G1406,K1406,L1406,Summary!$E$13/2,Data!N1405,Data!O1405,Summary!$E$15,Summary!$E$14,Summary!$E$16,3),0)</f>
        <v>0</v>
      </c>
    </row>
    <row r="1407" spans="1:17" x14ac:dyDescent="0.25">
      <c r="A1407" s="32">
        <f>VLOOKUP(B1407,'Expiration Dates'!$C$40:$J$272,8)</f>
        <v>32436</v>
      </c>
      <c r="B1407" s="1">
        <v>32422</v>
      </c>
      <c r="C1407">
        <f t="shared" si="64"/>
        <v>1407</v>
      </c>
      <c r="D1407" s="27">
        <v>12.75</v>
      </c>
      <c r="E1407" s="28">
        <v>12.899999618530273</v>
      </c>
      <c r="F1407" s="28">
        <v>12.560000419616699</v>
      </c>
      <c r="G1407" s="24">
        <v>12.659999847412109</v>
      </c>
      <c r="H1407" s="13">
        <v>12.600000381469727</v>
      </c>
      <c r="I1407" s="14">
        <v>12.680000305175781</v>
      </c>
      <c r="J1407" s="14">
        <v>12.300000190734863</v>
      </c>
      <c r="K1407" s="24">
        <v>12.369999885559082</v>
      </c>
      <c r="L1407">
        <f t="shared" si="66"/>
        <v>0</v>
      </c>
      <c r="M1407">
        <f>IF(AND(B1407&gt;Summary!$E$17,B1407&lt;Summary!$E$18),1,0)</f>
        <v>0</v>
      </c>
      <c r="N1407">
        <f>IF(M1407=1,oneday(G1406,G1407,K1407,L1407,Summary!$E$13/2,Data!N1406,Data!O1406,Summary!$E$15,Summary!$E$14,Summary!$E$16,1),0)</f>
        <v>0</v>
      </c>
      <c r="O1407" s="31">
        <f>IF(M1407=1,oneday(G1406,G1407,K1407,L1407,Summary!$E$13/2,Data!N1406,Data!O1406,Summary!$E$15,Summary!$E$14,Summary!$E$16,2),0)</f>
        <v>0</v>
      </c>
      <c r="P1407" s="31">
        <f t="shared" si="65"/>
        <v>0</v>
      </c>
      <c r="Q1407" s="31">
        <f>IF(M1407=1,oneday(G1406,G1407,K1407,L1407,Summary!$E$13/2,Data!N1406,Data!O1406,Summary!$E$15,Summary!$E$14,Summary!$E$16,3),0)</f>
        <v>0</v>
      </c>
    </row>
    <row r="1408" spans="1:17" x14ac:dyDescent="0.25">
      <c r="A1408" s="32">
        <f>VLOOKUP(B1408,'Expiration Dates'!$C$40:$J$272,8)</f>
        <v>32436</v>
      </c>
      <c r="B1408" s="1">
        <v>32423</v>
      </c>
      <c r="C1408">
        <f t="shared" si="64"/>
        <v>1408</v>
      </c>
      <c r="D1408" s="27">
        <v>12.789999961853027</v>
      </c>
      <c r="E1408" s="28">
        <v>12.960000038146973</v>
      </c>
      <c r="F1408" s="28">
        <v>12.689999580383301</v>
      </c>
      <c r="G1408" s="24">
        <v>12.939999580383301</v>
      </c>
      <c r="H1408" s="13">
        <v>12.550000190734863</v>
      </c>
      <c r="I1408" s="14">
        <v>12.689999580383301</v>
      </c>
      <c r="J1408" s="14">
        <v>12.380000114440918</v>
      </c>
      <c r="K1408" s="24">
        <v>12.649999618530273</v>
      </c>
      <c r="L1408">
        <f t="shared" si="66"/>
        <v>0</v>
      </c>
      <c r="M1408">
        <f>IF(AND(B1408&gt;Summary!$E$17,B1408&lt;Summary!$E$18),1,0)</f>
        <v>0</v>
      </c>
      <c r="N1408">
        <f>IF(M1408=1,oneday(G1407,G1408,K1408,L1408,Summary!$E$13/2,Data!N1407,Data!O1407,Summary!$E$15,Summary!$E$14,Summary!$E$16,1),0)</f>
        <v>0</v>
      </c>
      <c r="O1408" s="31">
        <f>IF(M1408=1,oneday(G1407,G1408,K1408,L1408,Summary!$E$13/2,Data!N1407,Data!O1407,Summary!$E$15,Summary!$E$14,Summary!$E$16,2),0)</f>
        <v>0</v>
      </c>
      <c r="P1408" s="31">
        <f t="shared" si="65"/>
        <v>0</v>
      </c>
      <c r="Q1408" s="31">
        <f>IF(M1408=1,oneday(G1407,G1408,K1408,L1408,Summary!$E$13/2,Data!N1407,Data!O1407,Summary!$E$15,Summary!$E$14,Summary!$E$16,3),0)</f>
        <v>0</v>
      </c>
    </row>
    <row r="1409" spans="1:17" x14ac:dyDescent="0.25">
      <c r="A1409" s="32">
        <f>VLOOKUP(B1409,'Expiration Dates'!$C$40:$J$272,8)</f>
        <v>32436</v>
      </c>
      <c r="B1409" s="1">
        <v>32426</v>
      </c>
      <c r="C1409">
        <f t="shared" si="64"/>
        <v>1409</v>
      </c>
      <c r="D1409" s="27">
        <v>13.180000305175781</v>
      </c>
      <c r="E1409" s="28">
        <v>13.800000190734863</v>
      </c>
      <c r="F1409" s="28">
        <v>13.109999656677246</v>
      </c>
      <c r="G1409" s="24">
        <v>13.600000381469727</v>
      </c>
      <c r="H1409" s="13">
        <v>12.899999618530273</v>
      </c>
      <c r="I1409" s="14">
        <v>13.5</v>
      </c>
      <c r="J1409" s="14">
        <v>12.840000152587891</v>
      </c>
      <c r="K1409" s="24">
        <v>13.289999961853027</v>
      </c>
      <c r="L1409">
        <f t="shared" si="66"/>
        <v>0</v>
      </c>
      <c r="M1409">
        <f>IF(AND(B1409&gt;Summary!$E$17,B1409&lt;Summary!$E$18),1,0)</f>
        <v>0</v>
      </c>
      <c r="N1409">
        <f>IF(M1409=1,oneday(G1408,G1409,K1409,L1409,Summary!$E$13/2,Data!N1408,Data!O1408,Summary!$E$15,Summary!$E$14,Summary!$E$16,1),0)</f>
        <v>0</v>
      </c>
      <c r="O1409" s="31">
        <f>IF(M1409=1,oneday(G1408,G1409,K1409,L1409,Summary!$E$13/2,Data!N1408,Data!O1408,Summary!$E$15,Summary!$E$14,Summary!$E$16,2),0)</f>
        <v>0</v>
      </c>
      <c r="P1409" s="31">
        <f t="shared" si="65"/>
        <v>0</v>
      </c>
      <c r="Q1409" s="31">
        <f>IF(M1409=1,oneday(G1408,G1409,K1409,L1409,Summary!$E$13/2,Data!N1408,Data!O1408,Summary!$E$15,Summary!$E$14,Summary!$E$16,3),0)</f>
        <v>0</v>
      </c>
    </row>
    <row r="1410" spans="1:17" x14ac:dyDescent="0.25">
      <c r="A1410" s="32">
        <f>VLOOKUP(B1410,'Expiration Dates'!$C$40:$J$272,8)</f>
        <v>32436</v>
      </c>
      <c r="B1410" s="1">
        <v>32427</v>
      </c>
      <c r="C1410">
        <f t="shared" si="64"/>
        <v>1410</v>
      </c>
      <c r="D1410" s="27">
        <v>13.600000381469727</v>
      </c>
      <c r="E1410" s="28">
        <v>13.739999771118164</v>
      </c>
      <c r="F1410" s="28">
        <v>13.300000190734863</v>
      </c>
      <c r="G1410" s="24">
        <v>13.550000190734863</v>
      </c>
      <c r="H1410" s="13">
        <v>13.350000381469727</v>
      </c>
      <c r="I1410" s="14">
        <v>13.449999809265137</v>
      </c>
      <c r="J1410" s="14">
        <v>13.050000190734863</v>
      </c>
      <c r="K1410" s="24">
        <v>13.199999809265137</v>
      </c>
      <c r="L1410">
        <f t="shared" si="66"/>
        <v>0</v>
      </c>
      <c r="M1410">
        <f>IF(AND(B1410&gt;Summary!$E$17,B1410&lt;Summary!$E$18),1,0)</f>
        <v>0</v>
      </c>
      <c r="N1410">
        <f>IF(M1410=1,oneday(G1409,G1410,K1410,L1410,Summary!$E$13/2,Data!N1409,Data!O1409,Summary!$E$15,Summary!$E$14,Summary!$E$16,1),0)</f>
        <v>0</v>
      </c>
      <c r="O1410" s="31">
        <f>IF(M1410=1,oneday(G1409,G1410,K1410,L1410,Summary!$E$13/2,Data!N1409,Data!O1409,Summary!$E$15,Summary!$E$14,Summary!$E$16,2),0)</f>
        <v>0</v>
      </c>
      <c r="P1410" s="31">
        <f t="shared" si="65"/>
        <v>0</v>
      </c>
      <c r="Q1410" s="31">
        <f>IF(M1410=1,oneday(G1409,G1410,K1410,L1410,Summary!$E$13/2,Data!N1409,Data!O1409,Summary!$E$15,Summary!$E$14,Summary!$E$16,3),0)</f>
        <v>0</v>
      </c>
    </row>
    <row r="1411" spans="1:17" x14ac:dyDescent="0.25">
      <c r="A1411" s="32">
        <f>VLOOKUP(B1411,'Expiration Dates'!$C$40:$J$272,8)</f>
        <v>32436</v>
      </c>
      <c r="B1411" s="1">
        <v>32428</v>
      </c>
      <c r="C1411">
        <f t="shared" si="64"/>
        <v>1411</v>
      </c>
      <c r="D1411" s="27">
        <v>13.449999809265137</v>
      </c>
      <c r="E1411" s="28">
        <v>14.199999809265137</v>
      </c>
      <c r="F1411" s="28">
        <v>13.420000076293945</v>
      </c>
      <c r="G1411" s="24">
        <v>14.109999656677246</v>
      </c>
      <c r="H1411" s="13">
        <v>13.119999885559082</v>
      </c>
      <c r="I1411" s="14">
        <v>13.779999732971191</v>
      </c>
      <c r="J1411" s="14">
        <v>13.069999694824219</v>
      </c>
      <c r="K1411" s="24">
        <v>13.739999771118164</v>
      </c>
      <c r="L1411">
        <f t="shared" si="66"/>
        <v>0</v>
      </c>
      <c r="M1411">
        <f>IF(AND(B1411&gt;Summary!$E$17,B1411&lt;Summary!$E$18),1,0)</f>
        <v>0</v>
      </c>
      <c r="N1411">
        <f>IF(M1411=1,oneday(G1410,G1411,K1411,L1411,Summary!$E$13/2,Data!N1410,Data!O1410,Summary!$E$15,Summary!$E$14,Summary!$E$16,1),0)</f>
        <v>0</v>
      </c>
      <c r="O1411" s="31">
        <f>IF(M1411=1,oneday(G1410,G1411,K1411,L1411,Summary!$E$13/2,Data!N1410,Data!O1410,Summary!$E$15,Summary!$E$14,Summary!$E$16,2),0)</f>
        <v>0</v>
      </c>
      <c r="P1411" s="31">
        <f t="shared" si="65"/>
        <v>0</v>
      </c>
      <c r="Q1411" s="31">
        <f>IF(M1411=1,oneday(G1410,G1411,K1411,L1411,Summary!$E$13/2,Data!N1410,Data!O1410,Summary!$E$15,Summary!$E$14,Summary!$E$16,3),0)</f>
        <v>0</v>
      </c>
    </row>
    <row r="1412" spans="1:17" x14ac:dyDescent="0.25">
      <c r="A1412" s="32">
        <f>VLOOKUP(B1412,'Expiration Dates'!$C$40:$J$272,8)</f>
        <v>32436</v>
      </c>
      <c r="B1412" s="1">
        <v>32429</v>
      </c>
      <c r="C1412">
        <f t="shared" si="64"/>
        <v>1412</v>
      </c>
      <c r="D1412" s="27">
        <v>13.979999542236328</v>
      </c>
      <c r="E1412" s="28">
        <v>14.239999771118164</v>
      </c>
      <c r="F1412" s="28">
        <v>13.850000381469727</v>
      </c>
      <c r="G1412" s="24">
        <v>14.210000038146973</v>
      </c>
      <c r="H1412" s="13">
        <v>13.649999618530273</v>
      </c>
      <c r="I1412" s="14">
        <v>13.819999694824219</v>
      </c>
      <c r="J1412" s="14">
        <v>13.420000076293945</v>
      </c>
      <c r="K1412" s="24">
        <v>13.800000190734863</v>
      </c>
      <c r="L1412">
        <f t="shared" si="66"/>
        <v>0</v>
      </c>
      <c r="M1412">
        <f>IF(AND(B1412&gt;Summary!$E$17,B1412&lt;Summary!$E$18),1,0)</f>
        <v>0</v>
      </c>
      <c r="N1412">
        <f>IF(M1412=1,oneday(G1411,G1412,K1412,L1412,Summary!$E$13/2,Data!N1411,Data!O1411,Summary!$E$15,Summary!$E$14,Summary!$E$16,1),0)</f>
        <v>0</v>
      </c>
      <c r="O1412" s="31">
        <f>IF(M1412=1,oneday(G1411,G1412,K1412,L1412,Summary!$E$13/2,Data!N1411,Data!O1411,Summary!$E$15,Summary!$E$14,Summary!$E$16,2),0)</f>
        <v>0</v>
      </c>
      <c r="P1412" s="31">
        <f t="shared" si="65"/>
        <v>0</v>
      </c>
      <c r="Q1412" s="31">
        <f>IF(M1412=1,oneday(G1411,G1412,K1412,L1412,Summary!$E$13/2,Data!N1411,Data!O1411,Summary!$E$15,Summary!$E$14,Summary!$E$16,3),0)</f>
        <v>0</v>
      </c>
    </row>
    <row r="1413" spans="1:17" x14ac:dyDescent="0.25">
      <c r="A1413" s="32">
        <f>VLOOKUP(B1413,'Expiration Dates'!$C$40:$J$272,8)</f>
        <v>32436</v>
      </c>
      <c r="B1413" s="1">
        <v>32430</v>
      </c>
      <c r="C1413">
        <f t="shared" si="64"/>
        <v>1413</v>
      </c>
      <c r="D1413" s="27">
        <v>14.180000305175781</v>
      </c>
      <c r="E1413" s="28">
        <v>14.949999809265137</v>
      </c>
      <c r="F1413" s="28">
        <v>14.100000381469727</v>
      </c>
      <c r="G1413" s="24">
        <v>14.920000076293945</v>
      </c>
      <c r="H1413" s="13">
        <v>13.800000190734863</v>
      </c>
      <c r="I1413" s="14">
        <v>14.479999542236328</v>
      </c>
      <c r="J1413" s="14">
        <v>13.680000305175781</v>
      </c>
      <c r="K1413" s="24">
        <v>14.439999580383301</v>
      </c>
      <c r="L1413">
        <f t="shared" si="66"/>
        <v>0</v>
      </c>
      <c r="M1413">
        <f>IF(AND(B1413&gt;Summary!$E$17,B1413&lt;Summary!$E$18),1,0)</f>
        <v>0</v>
      </c>
      <c r="N1413">
        <f>IF(M1413=1,oneday(G1412,G1413,K1413,L1413,Summary!$E$13/2,Data!N1412,Data!O1412,Summary!$E$15,Summary!$E$14,Summary!$E$16,1),0)</f>
        <v>0</v>
      </c>
      <c r="O1413" s="31">
        <f>IF(M1413=1,oneday(G1412,G1413,K1413,L1413,Summary!$E$13/2,Data!N1412,Data!O1412,Summary!$E$15,Summary!$E$14,Summary!$E$16,2),0)</f>
        <v>0</v>
      </c>
      <c r="P1413" s="31">
        <f t="shared" si="65"/>
        <v>0</v>
      </c>
      <c r="Q1413" s="31">
        <f>IF(M1413=1,oneday(G1412,G1413,K1413,L1413,Summary!$E$13/2,Data!N1412,Data!O1412,Summary!$E$15,Summary!$E$14,Summary!$E$16,3),0)</f>
        <v>0</v>
      </c>
    </row>
    <row r="1414" spans="1:17" x14ac:dyDescent="0.25">
      <c r="A1414" s="32">
        <f>VLOOKUP(B1414,'Expiration Dates'!$C$40:$J$272,8)</f>
        <v>32436</v>
      </c>
      <c r="B1414" s="1">
        <v>32433</v>
      </c>
      <c r="C1414">
        <f t="shared" si="64"/>
        <v>1414</v>
      </c>
      <c r="D1414" s="27">
        <v>15.199999809265137</v>
      </c>
      <c r="E1414" s="28">
        <v>15.25</v>
      </c>
      <c r="F1414" s="28">
        <v>14.989999771118164</v>
      </c>
      <c r="G1414" s="24">
        <v>15.210000038146973</v>
      </c>
      <c r="H1414" s="13">
        <v>14.739999771118164</v>
      </c>
      <c r="I1414" s="14">
        <v>14.739999771118164</v>
      </c>
      <c r="J1414" s="14">
        <v>14.489999771118164</v>
      </c>
      <c r="K1414" s="24">
        <v>14.670000076293945</v>
      </c>
      <c r="L1414">
        <f t="shared" si="66"/>
        <v>0</v>
      </c>
      <c r="M1414">
        <f>IF(AND(B1414&gt;Summary!$E$17,B1414&lt;Summary!$E$18),1,0)</f>
        <v>0</v>
      </c>
      <c r="N1414">
        <f>IF(M1414=1,oneday(G1413,G1414,K1414,L1414,Summary!$E$13/2,Data!N1413,Data!O1413,Summary!$E$15,Summary!$E$14,Summary!$E$16,1),0)</f>
        <v>0</v>
      </c>
      <c r="O1414" s="31">
        <f>IF(M1414=1,oneday(G1413,G1414,K1414,L1414,Summary!$E$13/2,Data!N1413,Data!O1413,Summary!$E$15,Summary!$E$14,Summary!$E$16,2),0)</f>
        <v>0</v>
      </c>
      <c r="P1414" s="31">
        <f t="shared" si="65"/>
        <v>0</v>
      </c>
      <c r="Q1414" s="31">
        <f>IF(M1414=1,oneday(G1413,G1414,K1414,L1414,Summary!$E$13/2,Data!N1413,Data!O1413,Summary!$E$15,Summary!$E$14,Summary!$E$16,3),0)</f>
        <v>0</v>
      </c>
    </row>
    <row r="1415" spans="1:17" x14ac:dyDescent="0.25">
      <c r="A1415" s="32">
        <f>VLOOKUP(B1415,'Expiration Dates'!$C$40:$J$272,8)</f>
        <v>32436</v>
      </c>
      <c r="B1415" s="1">
        <v>32434</v>
      </c>
      <c r="C1415">
        <f t="shared" si="64"/>
        <v>1415</v>
      </c>
      <c r="D1415" s="27">
        <v>14.850000381469727</v>
      </c>
      <c r="E1415" s="28">
        <v>14.960000038146973</v>
      </c>
      <c r="F1415" s="28">
        <v>14.529999732971191</v>
      </c>
      <c r="G1415" s="24">
        <v>14.609999656677246</v>
      </c>
      <c r="H1415" s="13">
        <v>14.399999618530273</v>
      </c>
      <c r="I1415" s="14">
        <v>14.420000076293945</v>
      </c>
      <c r="J1415" s="14">
        <v>13.979999542236328</v>
      </c>
      <c r="K1415" s="24">
        <v>14.039999961853027</v>
      </c>
      <c r="L1415">
        <f t="shared" si="66"/>
        <v>0</v>
      </c>
      <c r="M1415">
        <f>IF(AND(B1415&gt;Summary!$E$17,B1415&lt;Summary!$E$18),1,0)</f>
        <v>0</v>
      </c>
      <c r="N1415">
        <f>IF(M1415=1,oneday(G1414,G1415,K1415,L1415,Summary!$E$13/2,Data!N1414,Data!O1414,Summary!$E$15,Summary!$E$14,Summary!$E$16,1),0)</f>
        <v>0</v>
      </c>
      <c r="O1415" s="31">
        <f>IF(M1415=1,oneday(G1414,G1415,K1415,L1415,Summary!$E$13/2,Data!N1414,Data!O1414,Summary!$E$15,Summary!$E$14,Summary!$E$16,2),0)</f>
        <v>0</v>
      </c>
      <c r="P1415" s="31">
        <f t="shared" si="65"/>
        <v>0</v>
      </c>
      <c r="Q1415" s="31">
        <f>IF(M1415=1,oneday(G1414,G1415,K1415,L1415,Summary!$E$13/2,Data!N1414,Data!O1414,Summary!$E$15,Summary!$E$14,Summary!$E$16,3),0)</f>
        <v>0</v>
      </c>
    </row>
    <row r="1416" spans="1:17" x14ac:dyDescent="0.25">
      <c r="A1416" s="32">
        <f>VLOOKUP(B1416,'Expiration Dates'!$C$40:$J$272,8)</f>
        <v>32436</v>
      </c>
      <c r="B1416" s="1">
        <v>32435</v>
      </c>
      <c r="C1416">
        <f t="shared" si="64"/>
        <v>1416</v>
      </c>
      <c r="D1416" s="27">
        <v>14.949999809265137</v>
      </c>
      <c r="E1416" s="28">
        <v>15.5</v>
      </c>
      <c r="F1416" s="28">
        <v>14.899999618530273</v>
      </c>
      <c r="G1416" s="24">
        <v>15.399999618530273</v>
      </c>
      <c r="H1416" s="13">
        <v>14.319999694824219</v>
      </c>
      <c r="I1416" s="14">
        <v>14.899999618530273</v>
      </c>
      <c r="J1416" s="14">
        <v>14.300000190734863</v>
      </c>
      <c r="K1416" s="24">
        <v>14.819999694824219</v>
      </c>
      <c r="L1416">
        <f t="shared" si="66"/>
        <v>0</v>
      </c>
      <c r="M1416">
        <f>IF(AND(B1416&gt;Summary!$E$17,B1416&lt;Summary!$E$18),1,0)</f>
        <v>0</v>
      </c>
      <c r="N1416">
        <f>IF(M1416=1,oneday(G1415,G1416,K1416,L1416,Summary!$E$13/2,Data!N1415,Data!O1415,Summary!$E$15,Summary!$E$14,Summary!$E$16,1),0)</f>
        <v>0</v>
      </c>
      <c r="O1416" s="31">
        <f>IF(M1416=1,oneday(G1415,G1416,K1416,L1416,Summary!$E$13/2,Data!N1415,Data!O1415,Summary!$E$15,Summary!$E$14,Summary!$E$16,2),0)</f>
        <v>0</v>
      </c>
      <c r="P1416" s="31">
        <f t="shared" si="65"/>
        <v>0</v>
      </c>
      <c r="Q1416" s="31">
        <f>IF(M1416=1,oneday(G1415,G1416,K1416,L1416,Summary!$E$13/2,Data!N1415,Data!O1415,Summary!$E$15,Summary!$E$14,Summary!$E$16,3),0)</f>
        <v>0</v>
      </c>
    </row>
    <row r="1417" spans="1:17" x14ac:dyDescent="0.25">
      <c r="A1417" s="32">
        <f>VLOOKUP(B1417,'Expiration Dates'!$C$40:$J$272,8)</f>
        <v>32436</v>
      </c>
      <c r="B1417" s="1">
        <v>32436</v>
      </c>
      <c r="C1417">
        <f t="shared" si="64"/>
        <v>1417</v>
      </c>
      <c r="D1417" s="27">
        <v>15.25</v>
      </c>
      <c r="E1417" s="28">
        <v>15.300000190734863</v>
      </c>
      <c r="F1417" s="28">
        <v>14.25</v>
      </c>
      <c r="G1417" s="24">
        <v>14.600000381469727</v>
      </c>
      <c r="H1417" s="13">
        <v>14.720000267028809</v>
      </c>
      <c r="I1417" s="14">
        <v>14.960000038146973</v>
      </c>
      <c r="J1417" s="14">
        <v>14.399999618530273</v>
      </c>
      <c r="K1417" s="24">
        <v>14.460000038146973</v>
      </c>
      <c r="L1417">
        <f t="shared" si="66"/>
        <v>1</v>
      </c>
      <c r="M1417">
        <f>IF(AND(B1417&gt;Summary!$E$17,B1417&lt;Summary!$E$18),1,0)</f>
        <v>0</v>
      </c>
      <c r="N1417">
        <f>IF(M1417=1,oneday(G1416,G1417,K1417,L1417,Summary!$E$13/2,Data!N1416,Data!O1416,Summary!$E$15,Summary!$E$14,Summary!$E$16,1),0)</f>
        <v>0</v>
      </c>
      <c r="O1417" s="31">
        <f>IF(M1417=1,oneday(G1416,G1417,K1417,L1417,Summary!$E$13/2,Data!N1416,Data!O1416,Summary!$E$15,Summary!$E$14,Summary!$E$16,2),0)</f>
        <v>0</v>
      </c>
      <c r="P1417" s="31">
        <f t="shared" si="65"/>
        <v>0</v>
      </c>
      <c r="Q1417" s="31">
        <f>IF(M1417=1,oneday(G1416,G1417,K1417,L1417,Summary!$E$13/2,Data!N1416,Data!O1416,Summary!$E$15,Summary!$E$14,Summary!$E$16,3),0)</f>
        <v>0</v>
      </c>
    </row>
    <row r="1418" spans="1:17" x14ac:dyDescent="0.25">
      <c r="A1418" s="32">
        <f>VLOOKUP(B1418,'Expiration Dates'!$C$40:$J$272,8)</f>
        <v>32436</v>
      </c>
      <c r="B1418" s="1">
        <v>32437</v>
      </c>
      <c r="C1418">
        <f t="shared" si="64"/>
        <v>1418</v>
      </c>
      <c r="D1418" s="27">
        <v>14.649999618530273</v>
      </c>
      <c r="E1418" s="28">
        <v>14.949999809265137</v>
      </c>
      <c r="F1418" s="28">
        <v>14.310000419616699</v>
      </c>
      <c r="G1418" s="24">
        <v>14.369999885559082</v>
      </c>
      <c r="H1418" s="13">
        <v>14.569999694824219</v>
      </c>
      <c r="I1418" s="14">
        <v>14.899999618530273</v>
      </c>
      <c r="J1418" s="14">
        <v>14.329999923706055</v>
      </c>
      <c r="K1418" s="24">
        <v>14.359999656677246</v>
      </c>
      <c r="L1418">
        <f t="shared" si="66"/>
        <v>0</v>
      </c>
      <c r="M1418">
        <f>IF(AND(B1418&gt;Summary!$E$17,B1418&lt;Summary!$E$18),1,0)</f>
        <v>0</v>
      </c>
      <c r="N1418">
        <f>IF(M1418=1,oneday(G1417,G1418,K1418,L1418,Summary!$E$13/2,Data!N1417,Data!O1417,Summary!$E$15,Summary!$E$14,Summary!$E$16,1),0)</f>
        <v>0</v>
      </c>
      <c r="O1418" s="31">
        <f>IF(M1418=1,oneday(G1417,G1418,K1418,L1418,Summary!$E$13/2,Data!N1417,Data!O1417,Summary!$E$15,Summary!$E$14,Summary!$E$16,2),0)</f>
        <v>0</v>
      </c>
      <c r="P1418" s="31">
        <f t="shared" si="65"/>
        <v>0</v>
      </c>
      <c r="Q1418" s="31">
        <f>IF(M1418=1,oneday(G1417,G1418,K1418,L1418,Summary!$E$13/2,Data!N1417,Data!O1417,Summary!$E$15,Summary!$E$14,Summary!$E$16,3),0)</f>
        <v>0</v>
      </c>
    </row>
    <row r="1419" spans="1:17" x14ac:dyDescent="0.25">
      <c r="A1419" s="32">
        <f>VLOOKUP(B1419,'Expiration Dates'!$C$40:$J$272,8)</f>
        <v>32436</v>
      </c>
      <c r="B1419" s="1">
        <v>32440</v>
      </c>
      <c r="C1419">
        <f t="shared" si="64"/>
        <v>1419</v>
      </c>
      <c r="D1419" s="27">
        <v>13.5</v>
      </c>
      <c r="E1419" s="28">
        <v>13.649999618530273</v>
      </c>
      <c r="F1419" s="28">
        <v>13.159999847412109</v>
      </c>
      <c r="G1419" s="24">
        <v>13.170000076293945</v>
      </c>
      <c r="H1419" s="13">
        <v>13.550000190734863</v>
      </c>
      <c r="I1419" s="14">
        <v>13.630000114440918</v>
      </c>
      <c r="J1419" s="14">
        <v>13.359999656677246</v>
      </c>
      <c r="K1419" s="24">
        <v>13.359999656677246</v>
      </c>
      <c r="L1419">
        <f t="shared" si="66"/>
        <v>0</v>
      </c>
      <c r="M1419">
        <f>IF(AND(B1419&gt;Summary!$E$17,B1419&lt;Summary!$E$18),1,0)</f>
        <v>0</v>
      </c>
      <c r="N1419">
        <f>IF(M1419=1,oneday(G1418,G1419,K1419,L1419,Summary!$E$13/2,Data!N1418,Data!O1418,Summary!$E$15,Summary!$E$14,Summary!$E$16,1),0)</f>
        <v>0</v>
      </c>
      <c r="O1419" s="31">
        <f>IF(M1419=1,oneday(G1418,G1419,K1419,L1419,Summary!$E$13/2,Data!N1418,Data!O1418,Summary!$E$15,Summary!$E$14,Summary!$E$16,2),0)</f>
        <v>0</v>
      </c>
      <c r="P1419" s="31">
        <f t="shared" si="65"/>
        <v>0</v>
      </c>
      <c r="Q1419" s="31">
        <f>IF(M1419=1,oneday(G1418,G1419,K1419,L1419,Summary!$E$13/2,Data!N1418,Data!O1418,Summary!$E$15,Summary!$E$14,Summary!$E$16,3),0)</f>
        <v>0</v>
      </c>
    </row>
    <row r="1420" spans="1:17" x14ac:dyDescent="0.25">
      <c r="A1420" s="32">
        <f>VLOOKUP(B1420,'Expiration Dates'!$C$40:$J$272,8)</f>
        <v>32436</v>
      </c>
      <c r="B1420" s="1">
        <v>32441</v>
      </c>
      <c r="C1420">
        <f t="shared" si="64"/>
        <v>1420</v>
      </c>
      <c r="D1420" s="27">
        <v>13.149999618530273</v>
      </c>
      <c r="E1420" s="28">
        <v>13.390000343322754</v>
      </c>
      <c r="F1420" s="28">
        <v>13.100000381469727</v>
      </c>
      <c r="G1420" s="24">
        <v>13.260000228881836</v>
      </c>
      <c r="H1420" s="13">
        <v>13.180000305175781</v>
      </c>
      <c r="I1420" s="14">
        <v>13.359999656677246</v>
      </c>
      <c r="J1420" s="14">
        <v>13.149999618530273</v>
      </c>
      <c r="K1420" s="24">
        <v>13.260000228881836</v>
      </c>
      <c r="L1420">
        <f t="shared" si="66"/>
        <v>0</v>
      </c>
      <c r="M1420">
        <f>IF(AND(B1420&gt;Summary!$E$17,B1420&lt;Summary!$E$18),1,0)</f>
        <v>0</v>
      </c>
      <c r="N1420">
        <f>IF(M1420=1,oneday(G1419,G1420,K1420,L1420,Summary!$E$13/2,Data!N1419,Data!O1419,Summary!$E$15,Summary!$E$14,Summary!$E$16,1),0)</f>
        <v>0</v>
      </c>
      <c r="O1420" s="31">
        <f>IF(M1420=1,oneday(G1419,G1420,K1420,L1420,Summary!$E$13/2,Data!N1419,Data!O1419,Summary!$E$15,Summary!$E$14,Summary!$E$16,2),0)</f>
        <v>0</v>
      </c>
      <c r="P1420" s="31">
        <f t="shared" si="65"/>
        <v>0</v>
      </c>
      <c r="Q1420" s="31">
        <f>IF(M1420=1,oneday(G1419,G1420,K1420,L1420,Summary!$E$13/2,Data!N1419,Data!O1419,Summary!$E$15,Summary!$E$14,Summary!$E$16,3),0)</f>
        <v>0</v>
      </c>
    </row>
    <row r="1421" spans="1:17" x14ac:dyDescent="0.25">
      <c r="A1421" s="32">
        <f>VLOOKUP(B1421,'Expiration Dates'!$C$40:$J$272,8)</f>
        <v>32436</v>
      </c>
      <c r="B1421" s="1">
        <v>32442</v>
      </c>
      <c r="C1421">
        <f t="shared" si="64"/>
        <v>1421</v>
      </c>
      <c r="D1421" s="27">
        <v>13.550000190734863</v>
      </c>
      <c r="E1421" s="28">
        <v>13.640000343322754</v>
      </c>
      <c r="F1421" s="28">
        <v>13.159999847412109</v>
      </c>
      <c r="G1421" s="24">
        <v>13.409999847412109</v>
      </c>
      <c r="H1421" s="13">
        <v>13.449999809265137</v>
      </c>
      <c r="I1421" s="14">
        <v>13.600000381469727</v>
      </c>
      <c r="J1421" s="14">
        <v>13.180000305175781</v>
      </c>
      <c r="K1421" s="24">
        <v>13.449999809265137</v>
      </c>
      <c r="L1421">
        <f t="shared" si="66"/>
        <v>0</v>
      </c>
      <c r="M1421">
        <f>IF(AND(B1421&gt;Summary!$E$17,B1421&lt;Summary!$E$18),1,0)</f>
        <v>0</v>
      </c>
      <c r="N1421">
        <f>IF(M1421=1,oneday(G1420,G1421,K1421,L1421,Summary!$E$13/2,Data!N1420,Data!O1420,Summary!$E$15,Summary!$E$14,Summary!$E$16,1),0)</f>
        <v>0</v>
      </c>
      <c r="O1421" s="31">
        <f>IF(M1421=1,oneday(G1420,G1421,K1421,L1421,Summary!$E$13/2,Data!N1420,Data!O1420,Summary!$E$15,Summary!$E$14,Summary!$E$16,2),0)</f>
        <v>0</v>
      </c>
      <c r="P1421" s="31">
        <f t="shared" si="65"/>
        <v>0</v>
      </c>
      <c r="Q1421" s="31">
        <f>IF(M1421=1,oneday(G1420,G1421,K1421,L1421,Summary!$E$13/2,Data!N1420,Data!O1420,Summary!$E$15,Summary!$E$14,Summary!$E$16,3),0)</f>
        <v>0</v>
      </c>
    </row>
    <row r="1422" spans="1:17" x14ac:dyDescent="0.25">
      <c r="A1422" s="32">
        <f>VLOOKUP(B1422,'Expiration Dates'!$C$40:$J$272,8)</f>
        <v>32436</v>
      </c>
      <c r="B1422" s="1">
        <v>32443</v>
      </c>
      <c r="C1422">
        <f t="shared" si="64"/>
        <v>1422</v>
      </c>
      <c r="D1422" s="27">
        <v>13.420000076293945</v>
      </c>
      <c r="E1422" s="28">
        <v>13.720000267028809</v>
      </c>
      <c r="F1422" s="28">
        <v>13.289999961853027</v>
      </c>
      <c r="G1422" s="24">
        <v>13.680000305175781</v>
      </c>
      <c r="H1422" s="13">
        <v>13.470000267028809</v>
      </c>
      <c r="I1422" s="14">
        <v>13.720000267028809</v>
      </c>
      <c r="J1422" s="14">
        <v>13.300000190734863</v>
      </c>
      <c r="K1422" s="24">
        <v>13.689999580383301</v>
      </c>
      <c r="L1422">
        <f t="shared" si="66"/>
        <v>0</v>
      </c>
      <c r="M1422">
        <f>IF(AND(B1422&gt;Summary!$E$17,B1422&lt;Summary!$E$18),1,0)</f>
        <v>0</v>
      </c>
      <c r="N1422">
        <f>IF(M1422=1,oneday(G1421,G1422,K1422,L1422,Summary!$E$13/2,Data!N1421,Data!O1421,Summary!$E$15,Summary!$E$14,Summary!$E$16,1),0)</f>
        <v>0</v>
      </c>
      <c r="O1422" s="31">
        <f>IF(M1422=1,oneday(G1421,G1422,K1422,L1422,Summary!$E$13/2,Data!N1421,Data!O1421,Summary!$E$15,Summary!$E$14,Summary!$E$16,2),0)</f>
        <v>0</v>
      </c>
      <c r="P1422" s="31">
        <f t="shared" si="65"/>
        <v>0</v>
      </c>
      <c r="Q1422" s="31">
        <f>IF(M1422=1,oneday(G1421,G1422,K1422,L1422,Summary!$E$13/2,Data!N1421,Data!O1421,Summary!$E$15,Summary!$E$14,Summary!$E$16,3),0)</f>
        <v>0</v>
      </c>
    </row>
    <row r="1423" spans="1:17" x14ac:dyDescent="0.25">
      <c r="A1423" s="32">
        <f>VLOOKUP(B1423,'Expiration Dates'!$C$40:$J$272,8)</f>
        <v>32436</v>
      </c>
      <c r="B1423" s="1">
        <v>32444</v>
      </c>
      <c r="C1423">
        <f t="shared" ref="C1423:C1486" si="67">ROW(B1423)</f>
        <v>1423</v>
      </c>
      <c r="D1423" s="27">
        <v>13.829999923706055</v>
      </c>
      <c r="E1423" s="28">
        <v>13.989999771118164</v>
      </c>
      <c r="F1423" s="28">
        <v>13.760000228881836</v>
      </c>
      <c r="G1423" s="24">
        <v>13.850000381469727</v>
      </c>
      <c r="H1423" s="13">
        <v>13.869999885559082</v>
      </c>
      <c r="I1423" s="14">
        <v>13.970000267028809</v>
      </c>
      <c r="J1423" s="14">
        <v>13.739999771118164</v>
      </c>
      <c r="K1423" s="24">
        <v>13.869999885559082</v>
      </c>
      <c r="L1423">
        <f t="shared" si="66"/>
        <v>0</v>
      </c>
      <c r="M1423">
        <f>IF(AND(B1423&gt;Summary!$E$17,B1423&lt;Summary!$E$18),1,0)</f>
        <v>0</v>
      </c>
      <c r="N1423">
        <f>IF(M1423=1,oneday(G1422,G1423,K1423,L1423,Summary!$E$13/2,Data!N1422,Data!O1422,Summary!$E$15,Summary!$E$14,Summary!$E$16,1),0)</f>
        <v>0</v>
      </c>
      <c r="O1423" s="31">
        <f>IF(M1423=1,oneday(G1422,G1423,K1423,L1423,Summary!$E$13/2,Data!N1422,Data!O1422,Summary!$E$15,Summary!$E$14,Summary!$E$16,2),0)</f>
        <v>0</v>
      </c>
      <c r="P1423" s="31">
        <f t="shared" si="65"/>
        <v>0</v>
      </c>
      <c r="Q1423" s="31">
        <f>IF(M1423=1,oneday(G1422,G1423,K1423,L1423,Summary!$E$13/2,Data!N1422,Data!O1422,Summary!$E$15,Summary!$E$14,Summary!$E$16,3),0)</f>
        <v>0</v>
      </c>
    </row>
    <row r="1424" spans="1:17" x14ac:dyDescent="0.25">
      <c r="A1424" s="32">
        <f>VLOOKUP(B1424,'Expiration Dates'!$C$40:$J$272,8)</f>
        <v>32436</v>
      </c>
      <c r="B1424" s="1">
        <v>32447</v>
      </c>
      <c r="C1424">
        <f t="shared" si="67"/>
        <v>1424</v>
      </c>
      <c r="D1424" s="27">
        <v>13.800000190734863</v>
      </c>
      <c r="E1424" s="28">
        <v>13.920000076293945</v>
      </c>
      <c r="F1424" s="28">
        <v>13.550000190734863</v>
      </c>
      <c r="G1424" s="24">
        <v>13.579999923706055</v>
      </c>
      <c r="H1424" s="13">
        <v>13.840000152587891</v>
      </c>
      <c r="I1424" s="14">
        <v>13.939999580383301</v>
      </c>
      <c r="J1424" s="14">
        <v>13.510000228881836</v>
      </c>
      <c r="K1424" s="24">
        <v>13.560000419616699</v>
      </c>
      <c r="L1424">
        <f t="shared" si="66"/>
        <v>0</v>
      </c>
      <c r="M1424">
        <f>IF(AND(B1424&gt;Summary!$E$17,B1424&lt;Summary!$E$18),1,0)</f>
        <v>0</v>
      </c>
      <c r="N1424">
        <f>IF(M1424=1,oneday(G1423,G1424,K1424,L1424,Summary!$E$13/2,Data!N1423,Data!O1423,Summary!$E$15,Summary!$E$14,Summary!$E$16,1),0)</f>
        <v>0</v>
      </c>
      <c r="O1424" s="31">
        <f>IF(M1424=1,oneday(G1423,G1424,K1424,L1424,Summary!$E$13/2,Data!N1423,Data!O1423,Summary!$E$15,Summary!$E$14,Summary!$E$16,2),0)</f>
        <v>0</v>
      </c>
      <c r="P1424" s="31">
        <f t="shared" ref="P1424:P1487" si="68">IF(M1424=1,O1424-O1423,0)</f>
        <v>0</v>
      </c>
      <c r="Q1424" s="31">
        <f>IF(M1424=1,oneday(G1423,G1424,K1424,L1424,Summary!$E$13/2,Data!N1423,Data!O1423,Summary!$E$15,Summary!$E$14,Summary!$E$16,3),0)</f>
        <v>0</v>
      </c>
    </row>
    <row r="1425" spans="1:17" x14ac:dyDescent="0.25">
      <c r="A1425" s="32">
        <f>VLOOKUP(B1425,'Expiration Dates'!$C$40:$J$272,8)</f>
        <v>32465</v>
      </c>
      <c r="B1425" s="1">
        <v>32448</v>
      </c>
      <c r="C1425">
        <f t="shared" si="67"/>
        <v>1425</v>
      </c>
      <c r="D1425" s="27">
        <v>13.380000114440918</v>
      </c>
      <c r="E1425" s="28">
        <v>13.529999732971191</v>
      </c>
      <c r="F1425" s="28">
        <v>13.359999656677246</v>
      </c>
      <c r="G1425" s="24">
        <v>13.439999580383301</v>
      </c>
      <c r="H1425" s="13">
        <v>13.359999656677246</v>
      </c>
      <c r="I1425" s="14">
        <v>13.5</v>
      </c>
      <c r="J1425" s="14">
        <v>13.310000419616699</v>
      </c>
      <c r="K1425" s="24">
        <v>13.409999847412109</v>
      </c>
      <c r="L1425">
        <f t="shared" si="66"/>
        <v>0</v>
      </c>
      <c r="M1425">
        <f>IF(AND(B1425&gt;Summary!$E$17,B1425&lt;Summary!$E$18),1,0)</f>
        <v>0</v>
      </c>
      <c r="N1425">
        <f>IF(M1425=1,oneday(G1424,G1425,K1425,L1425,Summary!$E$13/2,Data!N1424,Data!O1424,Summary!$E$15,Summary!$E$14,Summary!$E$16,1),0)</f>
        <v>0</v>
      </c>
      <c r="O1425" s="31">
        <f>IF(M1425=1,oneday(G1424,G1425,K1425,L1425,Summary!$E$13/2,Data!N1424,Data!O1424,Summary!$E$15,Summary!$E$14,Summary!$E$16,2),0)</f>
        <v>0</v>
      </c>
      <c r="P1425" s="31">
        <f t="shared" si="68"/>
        <v>0</v>
      </c>
      <c r="Q1425" s="31">
        <f>IF(M1425=1,oneday(G1424,G1425,K1425,L1425,Summary!$E$13/2,Data!N1424,Data!O1424,Summary!$E$15,Summary!$E$14,Summary!$E$16,3),0)</f>
        <v>0</v>
      </c>
    </row>
    <row r="1426" spans="1:17" x14ac:dyDescent="0.25">
      <c r="A1426" s="32">
        <f>VLOOKUP(B1426,'Expiration Dates'!$C$40:$J$272,8)</f>
        <v>32465</v>
      </c>
      <c r="B1426" s="1">
        <v>32449</v>
      </c>
      <c r="C1426">
        <f t="shared" si="67"/>
        <v>1426</v>
      </c>
      <c r="D1426" s="27">
        <v>13.539999961853027</v>
      </c>
      <c r="E1426" s="28">
        <v>13.779999732971191</v>
      </c>
      <c r="F1426" s="28">
        <v>13.470000267028809</v>
      </c>
      <c r="G1426" s="24">
        <v>13.75</v>
      </c>
      <c r="H1426" s="13">
        <v>13.5</v>
      </c>
      <c r="I1426" s="14">
        <v>13.699999809265137</v>
      </c>
      <c r="J1426" s="14">
        <v>13.380000114440918</v>
      </c>
      <c r="K1426" s="24">
        <v>13.680000305175781</v>
      </c>
      <c r="L1426">
        <f t="shared" si="66"/>
        <v>0</v>
      </c>
      <c r="M1426">
        <f>IF(AND(B1426&gt;Summary!$E$17,B1426&lt;Summary!$E$18),1,0)</f>
        <v>0</v>
      </c>
      <c r="N1426">
        <f>IF(M1426=1,oneday(G1425,G1426,K1426,L1426,Summary!$E$13/2,Data!N1425,Data!O1425,Summary!$E$15,Summary!$E$14,Summary!$E$16,1),0)</f>
        <v>0</v>
      </c>
      <c r="O1426" s="31">
        <f>IF(M1426=1,oneday(G1425,G1426,K1426,L1426,Summary!$E$13/2,Data!N1425,Data!O1425,Summary!$E$15,Summary!$E$14,Summary!$E$16,2),0)</f>
        <v>0</v>
      </c>
      <c r="P1426" s="31">
        <f t="shared" si="68"/>
        <v>0</v>
      </c>
      <c r="Q1426" s="31">
        <f>IF(M1426=1,oneday(G1425,G1426,K1426,L1426,Summary!$E$13/2,Data!N1425,Data!O1425,Summary!$E$15,Summary!$E$14,Summary!$E$16,3),0)</f>
        <v>0</v>
      </c>
    </row>
    <row r="1427" spans="1:17" x14ac:dyDescent="0.25">
      <c r="A1427" s="32">
        <f>VLOOKUP(B1427,'Expiration Dates'!$C$40:$J$272,8)</f>
        <v>32465</v>
      </c>
      <c r="B1427" s="1">
        <v>32450</v>
      </c>
      <c r="C1427">
        <f t="shared" si="67"/>
        <v>1427</v>
      </c>
      <c r="D1427" s="27">
        <v>13.729999542236328</v>
      </c>
      <c r="E1427" s="28">
        <v>13.970000267028809</v>
      </c>
      <c r="F1427" s="28">
        <v>13.680000305175781</v>
      </c>
      <c r="G1427" s="24">
        <v>13.899999618530273</v>
      </c>
      <c r="H1427" s="13">
        <v>13.699999809265137</v>
      </c>
      <c r="I1427" s="14">
        <v>13.829999923706055</v>
      </c>
      <c r="J1427" s="14">
        <v>13.600000381469727</v>
      </c>
      <c r="K1427" s="24">
        <v>13.75</v>
      </c>
      <c r="L1427">
        <f t="shared" si="66"/>
        <v>0</v>
      </c>
      <c r="M1427">
        <f>IF(AND(B1427&gt;Summary!$E$17,B1427&lt;Summary!$E$18),1,0)</f>
        <v>0</v>
      </c>
      <c r="N1427">
        <f>IF(M1427=1,oneday(G1426,G1427,K1427,L1427,Summary!$E$13/2,Data!N1426,Data!O1426,Summary!$E$15,Summary!$E$14,Summary!$E$16,1),0)</f>
        <v>0</v>
      </c>
      <c r="O1427" s="31">
        <f>IF(M1427=1,oneday(G1426,G1427,K1427,L1427,Summary!$E$13/2,Data!N1426,Data!O1426,Summary!$E$15,Summary!$E$14,Summary!$E$16,2),0)</f>
        <v>0</v>
      </c>
      <c r="P1427" s="31">
        <f t="shared" si="68"/>
        <v>0</v>
      </c>
      <c r="Q1427" s="31">
        <f>IF(M1427=1,oneday(G1426,G1427,K1427,L1427,Summary!$E$13/2,Data!N1426,Data!O1426,Summary!$E$15,Summary!$E$14,Summary!$E$16,3),0)</f>
        <v>0</v>
      </c>
    </row>
    <row r="1428" spans="1:17" x14ac:dyDescent="0.25">
      <c r="A1428" s="32">
        <f>VLOOKUP(B1428,'Expiration Dates'!$C$40:$J$272,8)</f>
        <v>32465</v>
      </c>
      <c r="B1428" s="1">
        <v>32451</v>
      </c>
      <c r="C1428">
        <f t="shared" si="67"/>
        <v>1428</v>
      </c>
      <c r="D1428" s="27">
        <v>14.060000419616699</v>
      </c>
      <c r="E1428" s="28">
        <v>14.210000038146973</v>
      </c>
      <c r="F1428" s="28">
        <v>14.010000228881836</v>
      </c>
      <c r="G1428" s="24">
        <v>14.039999961853027</v>
      </c>
      <c r="H1428" s="13">
        <v>13.949999809265137</v>
      </c>
      <c r="I1428" s="14">
        <v>14.020000457763672</v>
      </c>
      <c r="J1428" s="14">
        <v>13.729999542236328</v>
      </c>
      <c r="K1428" s="24">
        <v>13.800000190734863</v>
      </c>
      <c r="L1428">
        <f t="shared" si="66"/>
        <v>0</v>
      </c>
      <c r="M1428">
        <f>IF(AND(B1428&gt;Summary!$E$17,B1428&lt;Summary!$E$18),1,0)</f>
        <v>0</v>
      </c>
      <c r="N1428">
        <f>IF(M1428=1,oneday(G1427,G1428,K1428,L1428,Summary!$E$13/2,Data!N1427,Data!O1427,Summary!$E$15,Summary!$E$14,Summary!$E$16,1),0)</f>
        <v>0</v>
      </c>
      <c r="O1428" s="31">
        <f>IF(M1428=1,oneday(G1427,G1428,K1428,L1428,Summary!$E$13/2,Data!N1427,Data!O1427,Summary!$E$15,Summary!$E$14,Summary!$E$16,2),0)</f>
        <v>0</v>
      </c>
      <c r="P1428" s="31">
        <f t="shared" si="68"/>
        <v>0</v>
      </c>
      <c r="Q1428" s="31">
        <f>IF(M1428=1,oneday(G1427,G1428,K1428,L1428,Summary!$E$13/2,Data!N1427,Data!O1427,Summary!$E$15,Summary!$E$14,Summary!$E$16,3),0)</f>
        <v>0</v>
      </c>
    </row>
    <row r="1429" spans="1:17" x14ac:dyDescent="0.25">
      <c r="A1429" s="32">
        <f>VLOOKUP(B1429,'Expiration Dates'!$C$40:$J$272,8)</f>
        <v>32465</v>
      </c>
      <c r="B1429" s="1">
        <v>32454</v>
      </c>
      <c r="C1429">
        <f t="shared" si="67"/>
        <v>1429</v>
      </c>
      <c r="D1429" s="27">
        <v>14.149999618530273</v>
      </c>
      <c r="E1429" s="28">
        <v>14.199999809265137</v>
      </c>
      <c r="F1429" s="28">
        <v>13.920000076293945</v>
      </c>
      <c r="G1429" s="24">
        <v>14.060000419616699</v>
      </c>
      <c r="H1429" s="13">
        <v>13.899999618530273</v>
      </c>
      <c r="I1429" s="14">
        <v>13.989999771118164</v>
      </c>
      <c r="J1429" s="14">
        <v>13.75</v>
      </c>
      <c r="K1429" s="24">
        <v>13.909999847412109</v>
      </c>
      <c r="L1429">
        <f t="shared" si="66"/>
        <v>0</v>
      </c>
      <c r="M1429">
        <f>IF(AND(B1429&gt;Summary!$E$17,B1429&lt;Summary!$E$18),1,0)</f>
        <v>0</v>
      </c>
      <c r="N1429">
        <f>IF(M1429=1,oneday(G1428,G1429,K1429,L1429,Summary!$E$13/2,Data!N1428,Data!O1428,Summary!$E$15,Summary!$E$14,Summary!$E$16,1),0)</f>
        <v>0</v>
      </c>
      <c r="O1429" s="31">
        <f>IF(M1429=1,oneday(G1428,G1429,K1429,L1429,Summary!$E$13/2,Data!N1428,Data!O1428,Summary!$E$15,Summary!$E$14,Summary!$E$16,2),0)</f>
        <v>0</v>
      </c>
      <c r="P1429" s="31">
        <f t="shared" si="68"/>
        <v>0</v>
      </c>
      <c r="Q1429" s="31">
        <f>IF(M1429=1,oneday(G1428,G1429,K1429,L1429,Summary!$E$13/2,Data!N1428,Data!O1428,Summary!$E$15,Summary!$E$14,Summary!$E$16,3),0)</f>
        <v>0</v>
      </c>
    </row>
    <row r="1430" spans="1:17" x14ac:dyDescent="0.25">
      <c r="A1430" s="32">
        <f>VLOOKUP(B1430,'Expiration Dates'!$C$40:$J$272,8)</f>
        <v>32465</v>
      </c>
      <c r="B1430" s="1">
        <v>32455</v>
      </c>
      <c r="C1430">
        <f t="shared" si="67"/>
        <v>1430</v>
      </c>
      <c r="D1430" s="27">
        <v>13.850000381469727</v>
      </c>
      <c r="E1430" s="28">
        <v>13.899999618530273</v>
      </c>
      <c r="F1430" s="28">
        <v>13.729999542236328</v>
      </c>
      <c r="G1430" s="24">
        <v>13.800000190734863</v>
      </c>
      <c r="H1430" s="13">
        <v>13.710000038146973</v>
      </c>
      <c r="I1430" s="14">
        <v>13.819999694824219</v>
      </c>
      <c r="J1430" s="14">
        <v>13.649999618530273</v>
      </c>
      <c r="K1430" s="24">
        <v>13.770000457763672</v>
      </c>
      <c r="L1430">
        <f t="shared" si="66"/>
        <v>0</v>
      </c>
      <c r="M1430">
        <f>IF(AND(B1430&gt;Summary!$E$17,B1430&lt;Summary!$E$18),1,0)</f>
        <v>0</v>
      </c>
      <c r="N1430">
        <f>IF(M1430=1,oneday(G1429,G1430,K1430,L1430,Summary!$E$13/2,Data!N1429,Data!O1429,Summary!$E$15,Summary!$E$14,Summary!$E$16,1),0)</f>
        <v>0</v>
      </c>
      <c r="O1430" s="31">
        <f>IF(M1430=1,oneday(G1429,G1430,K1430,L1430,Summary!$E$13/2,Data!N1429,Data!O1429,Summary!$E$15,Summary!$E$14,Summary!$E$16,2),0)</f>
        <v>0</v>
      </c>
      <c r="P1430" s="31">
        <f t="shared" si="68"/>
        <v>0</v>
      </c>
      <c r="Q1430" s="31">
        <f>IF(M1430=1,oneday(G1429,G1430,K1430,L1430,Summary!$E$13/2,Data!N1429,Data!O1429,Summary!$E$15,Summary!$E$14,Summary!$E$16,3),0)</f>
        <v>0</v>
      </c>
    </row>
    <row r="1431" spans="1:17" x14ac:dyDescent="0.25">
      <c r="A1431" s="32">
        <f>VLOOKUP(B1431,'Expiration Dates'!$C$40:$J$272,8)</f>
        <v>32465</v>
      </c>
      <c r="B1431" s="1">
        <v>32456</v>
      </c>
      <c r="C1431">
        <f t="shared" si="67"/>
        <v>1431</v>
      </c>
      <c r="D1431" s="27">
        <v>13.670000076293945</v>
      </c>
      <c r="E1431" s="28">
        <v>13.939999580383301</v>
      </c>
      <c r="F1431" s="28">
        <v>13.520000457763672</v>
      </c>
      <c r="G1431" s="24">
        <v>13.859999656677246</v>
      </c>
      <c r="H1431" s="13">
        <v>13.609999656677246</v>
      </c>
      <c r="I1431" s="14">
        <v>13.899999618530273</v>
      </c>
      <c r="J1431" s="14">
        <v>13.520000457763672</v>
      </c>
      <c r="K1431" s="24">
        <v>13.859999656677246</v>
      </c>
      <c r="L1431">
        <f t="shared" si="66"/>
        <v>0</v>
      </c>
      <c r="M1431">
        <f>IF(AND(B1431&gt;Summary!$E$17,B1431&lt;Summary!$E$18),1,0)</f>
        <v>0</v>
      </c>
      <c r="N1431">
        <f>IF(M1431=1,oneday(G1430,G1431,K1431,L1431,Summary!$E$13/2,Data!N1430,Data!O1430,Summary!$E$15,Summary!$E$14,Summary!$E$16,1),0)</f>
        <v>0</v>
      </c>
      <c r="O1431" s="31">
        <f>IF(M1431=1,oneday(G1430,G1431,K1431,L1431,Summary!$E$13/2,Data!N1430,Data!O1430,Summary!$E$15,Summary!$E$14,Summary!$E$16,2),0)</f>
        <v>0</v>
      </c>
      <c r="P1431" s="31">
        <f t="shared" si="68"/>
        <v>0</v>
      </c>
      <c r="Q1431" s="31">
        <f>IF(M1431=1,oneday(G1430,G1431,K1431,L1431,Summary!$E$13/2,Data!N1430,Data!O1430,Summary!$E$15,Summary!$E$14,Summary!$E$16,3),0)</f>
        <v>0</v>
      </c>
    </row>
    <row r="1432" spans="1:17" x14ac:dyDescent="0.25">
      <c r="A1432" s="32">
        <f>VLOOKUP(B1432,'Expiration Dates'!$C$40:$J$272,8)</f>
        <v>32465</v>
      </c>
      <c r="B1432" s="1">
        <v>32457</v>
      </c>
      <c r="C1432">
        <f t="shared" si="67"/>
        <v>1432</v>
      </c>
      <c r="D1432" s="27">
        <v>13.909999847412109</v>
      </c>
      <c r="E1432" s="28">
        <v>14.229999542236328</v>
      </c>
      <c r="F1432" s="28">
        <v>13.899999618530273</v>
      </c>
      <c r="G1432" s="24">
        <v>13.979999542236328</v>
      </c>
      <c r="H1432" s="13">
        <v>13.890000343322754</v>
      </c>
      <c r="I1432" s="14">
        <v>14.180000305175781</v>
      </c>
      <c r="J1432" s="14">
        <v>13.859999656677246</v>
      </c>
      <c r="K1432" s="24">
        <v>13.949999809265137</v>
      </c>
      <c r="L1432">
        <f t="shared" si="66"/>
        <v>0</v>
      </c>
      <c r="M1432">
        <f>IF(AND(B1432&gt;Summary!$E$17,B1432&lt;Summary!$E$18),1,0)</f>
        <v>0</v>
      </c>
      <c r="N1432">
        <f>IF(M1432=1,oneday(G1431,G1432,K1432,L1432,Summary!$E$13/2,Data!N1431,Data!O1431,Summary!$E$15,Summary!$E$14,Summary!$E$16,1),0)</f>
        <v>0</v>
      </c>
      <c r="O1432" s="31">
        <f>IF(M1432=1,oneday(G1431,G1432,K1432,L1432,Summary!$E$13/2,Data!N1431,Data!O1431,Summary!$E$15,Summary!$E$14,Summary!$E$16,2),0)</f>
        <v>0</v>
      </c>
      <c r="P1432" s="31">
        <f t="shared" si="68"/>
        <v>0</v>
      </c>
      <c r="Q1432" s="31">
        <f>IF(M1432=1,oneday(G1431,G1432,K1432,L1432,Summary!$E$13/2,Data!N1431,Data!O1431,Summary!$E$15,Summary!$E$14,Summary!$E$16,3),0)</f>
        <v>0</v>
      </c>
    </row>
    <row r="1433" spans="1:17" x14ac:dyDescent="0.25">
      <c r="A1433" s="32">
        <f>VLOOKUP(B1433,'Expiration Dates'!$C$40:$J$272,8)</f>
        <v>32465</v>
      </c>
      <c r="B1433" s="1">
        <v>32458</v>
      </c>
      <c r="C1433">
        <f t="shared" si="67"/>
        <v>1433</v>
      </c>
      <c r="D1433" s="27">
        <v>14.050000190734863</v>
      </c>
      <c r="E1433" s="28">
        <v>14.149999618530273</v>
      </c>
      <c r="F1433" s="28">
        <v>13.909999847412109</v>
      </c>
      <c r="G1433" s="24">
        <v>13.949999809265137</v>
      </c>
      <c r="H1433" s="13">
        <v>14.020000457763672</v>
      </c>
      <c r="I1433" s="14">
        <v>14.109999656677246</v>
      </c>
      <c r="J1433" s="14">
        <v>13.840000152587891</v>
      </c>
      <c r="K1433" s="24">
        <v>13.869999885559082</v>
      </c>
      <c r="L1433">
        <f t="shared" si="66"/>
        <v>0</v>
      </c>
      <c r="M1433">
        <f>IF(AND(B1433&gt;Summary!$E$17,B1433&lt;Summary!$E$18),1,0)</f>
        <v>0</v>
      </c>
      <c r="N1433">
        <f>IF(M1433=1,oneday(G1432,G1433,K1433,L1433,Summary!$E$13/2,Data!N1432,Data!O1432,Summary!$E$15,Summary!$E$14,Summary!$E$16,1),0)</f>
        <v>0</v>
      </c>
      <c r="O1433" s="31">
        <f>IF(M1433=1,oneday(G1432,G1433,K1433,L1433,Summary!$E$13/2,Data!N1432,Data!O1432,Summary!$E$15,Summary!$E$14,Summary!$E$16,2),0)</f>
        <v>0</v>
      </c>
      <c r="P1433" s="31">
        <f t="shared" si="68"/>
        <v>0</v>
      </c>
      <c r="Q1433" s="31">
        <f>IF(M1433=1,oneday(G1432,G1433,K1433,L1433,Summary!$E$13/2,Data!N1432,Data!O1432,Summary!$E$15,Summary!$E$14,Summary!$E$16,3),0)</f>
        <v>0</v>
      </c>
    </row>
    <row r="1434" spans="1:17" x14ac:dyDescent="0.25">
      <c r="A1434" s="32">
        <f>VLOOKUP(B1434,'Expiration Dates'!$C$40:$J$272,8)</f>
        <v>32465</v>
      </c>
      <c r="B1434" s="1">
        <v>32461</v>
      </c>
      <c r="C1434">
        <f t="shared" si="67"/>
        <v>1434</v>
      </c>
      <c r="D1434" s="27">
        <v>14</v>
      </c>
      <c r="E1434" s="28">
        <v>14.300000190734863</v>
      </c>
      <c r="F1434" s="28">
        <v>14</v>
      </c>
      <c r="G1434" s="24">
        <v>14.270000457763672</v>
      </c>
      <c r="H1434" s="13">
        <v>13.920000076293945</v>
      </c>
      <c r="I1434" s="14">
        <v>14.149999618530273</v>
      </c>
      <c r="J1434" s="14">
        <v>13.920000076293945</v>
      </c>
      <c r="K1434" s="24">
        <v>14.140000343322754</v>
      </c>
      <c r="L1434">
        <f t="shared" si="66"/>
        <v>0</v>
      </c>
      <c r="M1434">
        <f>IF(AND(B1434&gt;Summary!$E$17,B1434&lt;Summary!$E$18),1,0)</f>
        <v>0</v>
      </c>
      <c r="N1434">
        <f>IF(M1434=1,oneday(G1433,G1434,K1434,L1434,Summary!$E$13/2,Data!N1433,Data!O1433,Summary!$E$15,Summary!$E$14,Summary!$E$16,1),0)</f>
        <v>0</v>
      </c>
      <c r="O1434" s="31">
        <f>IF(M1434=1,oneday(G1433,G1434,K1434,L1434,Summary!$E$13/2,Data!N1433,Data!O1433,Summary!$E$15,Summary!$E$14,Summary!$E$16,2),0)</f>
        <v>0</v>
      </c>
      <c r="P1434" s="31">
        <f t="shared" si="68"/>
        <v>0</v>
      </c>
      <c r="Q1434" s="31">
        <f>IF(M1434=1,oneday(G1433,G1434,K1434,L1434,Summary!$E$13/2,Data!N1433,Data!O1433,Summary!$E$15,Summary!$E$14,Summary!$E$16,3),0)</f>
        <v>0</v>
      </c>
    </row>
    <row r="1435" spans="1:17" x14ac:dyDescent="0.25">
      <c r="A1435" s="32">
        <f>VLOOKUP(B1435,'Expiration Dates'!$C$40:$J$272,8)</f>
        <v>32465</v>
      </c>
      <c r="B1435" s="1">
        <v>32462</v>
      </c>
      <c r="C1435">
        <f t="shared" si="67"/>
        <v>1435</v>
      </c>
      <c r="D1435" s="27">
        <v>14.319999694824219</v>
      </c>
      <c r="E1435" s="28">
        <v>14.380000114440918</v>
      </c>
      <c r="F1435" s="28">
        <v>13.880000114440918</v>
      </c>
      <c r="G1435" s="24">
        <v>13.899999618530273</v>
      </c>
      <c r="H1435" s="13">
        <v>14.199999809265137</v>
      </c>
      <c r="I1435" s="14">
        <v>14.239999771118164</v>
      </c>
      <c r="J1435" s="14">
        <v>13.75</v>
      </c>
      <c r="K1435" s="24">
        <v>13.789999961853027</v>
      </c>
      <c r="L1435">
        <f t="shared" si="66"/>
        <v>0</v>
      </c>
      <c r="M1435">
        <f>IF(AND(B1435&gt;Summary!$E$17,B1435&lt;Summary!$E$18),1,0)</f>
        <v>0</v>
      </c>
      <c r="N1435">
        <f>IF(M1435=1,oneday(G1434,G1435,K1435,L1435,Summary!$E$13/2,Data!N1434,Data!O1434,Summary!$E$15,Summary!$E$14,Summary!$E$16,1),0)</f>
        <v>0</v>
      </c>
      <c r="O1435" s="31">
        <f>IF(M1435=1,oneday(G1434,G1435,K1435,L1435,Summary!$E$13/2,Data!N1434,Data!O1434,Summary!$E$15,Summary!$E$14,Summary!$E$16,2),0)</f>
        <v>0</v>
      </c>
      <c r="P1435" s="31">
        <f t="shared" si="68"/>
        <v>0</v>
      </c>
      <c r="Q1435" s="31">
        <f>IF(M1435=1,oneday(G1434,G1435,K1435,L1435,Summary!$E$13/2,Data!N1434,Data!O1434,Summary!$E$15,Summary!$E$14,Summary!$E$16,3),0)</f>
        <v>0</v>
      </c>
    </row>
    <row r="1436" spans="1:17" x14ac:dyDescent="0.25">
      <c r="A1436" s="32">
        <f>VLOOKUP(B1436,'Expiration Dates'!$C$40:$J$272,8)</f>
        <v>32465</v>
      </c>
      <c r="B1436" s="1">
        <v>32463</v>
      </c>
      <c r="C1436">
        <f t="shared" si="67"/>
        <v>1436</v>
      </c>
      <c r="D1436" s="27">
        <v>13.949999809265137</v>
      </c>
      <c r="E1436" s="28">
        <v>14.010000228881836</v>
      </c>
      <c r="F1436" s="28">
        <v>13.659999847412109</v>
      </c>
      <c r="G1436" s="24">
        <v>13.670000076293945</v>
      </c>
      <c r="H1436" s="13">
        <v>13.829999923706055</v>
      </c>
      <c r="I1436" s="14">
        <v>13.899999618530273</v>
      </c>
      <c r="J1436" s="14">
        <v>13.529999732971191</v>
      </c>
      <c r="K1436" s="24">
        <v>13.550000190734863</v>
      </c>
      <c r="L1436">
        <f t="shared" si="66"/>
        <v>0</v>
      </c>
      <c r="M1436">
        <f>IF(AND(B1436&gt;Summary!$E$17,B1436&lt;Summary!$E$18),1,0)</f>
        <v>0</v>
      </c>
      <c r="N1436">
        <f>IF(M1436=1,oneday(G1435,G1436,K1436,L1436,Summary!$E$13/2,Data!N1435,Data!O1435,Summary!$E$15,Summary!$E$14,Summary!$E$16,1),0)</f>
        <v>0</v>
      </c>
      <c r="O1436" s="31">
        <f>IF(M1436=1,oneday(G1435,G1436,K1436,L1436,Summary!$E$13/2,Data!N1435,Data!O1435,Summary!$E$15,Summary!$E$14,Summary!$E$16,2),0)</f>
        <v>0</v>
      </c>
      <c r="P1436" s="31">
        <f t="shared" si="68"/>
        <v>0</v>
      </c>
      <c r="Q1436" s="31">
        <f>IF(M1436=1,oneday(G1435,G1436,K1436,L1436,Summary!$E$13/2,Data!N1435,Data!O1435,Summary!$E$15,Summary!$E$14,Summary!$E$16,3),0)</f>
        <v>0</v>
      </c>
    </row>
    <row r="1437" spans="1:17" x14ac:dyDescent="0.25">
      <c r="A1437" s="32">
        <f>VLOOKUP(B1437,'Expiration Dates'!$C$40:$J$272,8)</f>
        <v>32465</v>
      </c>
      <c r="B1437" s="1">
        <v>32464</v>
      </c>
      <c r="C1437">
        <f t="shared" si="67"/>
        <v>1437</v>
      </c>
      <c r="D1437" s="27">
        <v>13.479999542236328</v>
      </c>
      <c r="E1437" s="28">
        <v>13.600000381469727</v>
      </c>
      <c r="F1437" s="28">
        <v>13.229999542236328</v>
      </c>
      <c r="G1437" s="24">
        <v>13.289999961853027</v>
      </c>
      <c r="H1437" s="13">
        <v>13.399999618530273</v>
      </c>
      <c r="I1437" s="14">
        <v>13.409999847412109</v>
      </c>
      <c r="J1437" s="14">
        <v>12.760000228881836</v>
      </c>
      <c r="K1437" s="24">
        <v>12.859999656677246</v>
      </c>
      <c r="L1437">
        <f t="shared" si="66"/>
        <v>0</v>
      </c>
      <c r="M1437">
        <f>IF(AND(B1437&gt;Summary!$E$17,B1437&lt;Summary!$E$18),1,0)</f>
        <v>0</v>
      </c>
      <c r="N1437">
        <f>IF(M1437=1,oneday(G1436,G1437,K1437,L1437,Summary!$E$13/2,Data!N1436,Data!O1436,Summary!$E$15,Summary!$E$14,Summary!$E$16,1),0)</f>
        <v>0</v>
      </c>
      <c r="O1437" s="31">
        <f>IF(M1437=1,oneday(G1436,G1437,K1437,L1437,Summary!$E$13/2,Data!N1436,Data!O1436,Summary!$E$15,Summary!$E$14,Summary!$E$16,2),0)</f>
        <v>0</v>
      </c>
      <c r="P1437" s="31">
        <f t="shared" si="68"/>
        <v>0</v>
      </c>
      <c r="Q1437" s="31">
        <f>IF(M1437=1,oneday(G1436,G1437,K1437,L1437,Summary!$E$13/2,Data!N1436,Data!O1436,Summary!$E$15,Summary!$E$14,Summary!$E$16,3),0)</f>
        <v>0</v>
      </c>
    </row>
    <row r="1438" spans="1:17" x14ac:dyDescent="0.25">
      <c r="A1438" s="32">
        <f>VLOOKUP(B1438,'Expiration Dates'!$C$40:$J$272,8)</f>
        <v>32465</v>
      </c>
      <c r="B1438" s="1">
        <v>32465</v>
      </c>
      <c r="C1438">
        <f t="shared" si="67"/>
        <v>1438</v>
      </c>
      <c r="D1438" s="27">
        <v>13.449999809265137</v>
      </c>
      <c r="E1438" s="28">
        <v>14</v>
      </c>
      <c r="F1438" s="28">
        <v>13.25</v>
      </c>
      <c r="G1438" s="24">
        <v>13.600000381469727</v>
      </c>
      <c r="H1438" s="13">
        <v>12.960000038146973</v>
      </c>
      <c r="I1438" s="14">
        <v>13.119999885559082</v>
      </c>
      <c r="J1438" s="14">
        <v>12.75</v>
      </c>
      <c r="K1438" s="24">
        <v>12.909999847412109</v>
      </c>
      <c r="L1438">
        <f t="shared" si="66"/>
        <v>1</v>
      </c>
      <c r="M1438">
        <f>IF(AND(B1438&gt;Summary!$E$17,B1438&lt;Summary!$E$18),1,0)</f>
        <v>0</v>
      </c>
      <c r="N1438">
        <f>IF(M1438=1,oneday(G1437,G1438,K1438,L1438,Summary!$E$13/2,Data!N1437,Data!O1437,Summary!$E$15,Summary!$E$14,Summary!$E$16,1),0)</f>
        <v>0</v>
      </c>
      <c r="O1438" s="31">
        <f>IF(M1438=1,oneday(G1437,G1438,K1438,L1438,Summary!$E$13/2,Data!N1437,Data!O1437,Summary!$E$15,Summary!$E$14,Summary!$E$16,2),0)</f>
        <v>0</v>
      </c>
      <c r="P1438" s="31">
        <f t="shared" si="68"/>
        <v>0</v>
      </c>
      <c r="Q1438" s="31">
        <f>IF(M1438=1,oneday(G1437,G1438,K1438,L1438,Summary!$E$13/2,Data!N1437,Data!O1437,Summary!$E$15,Summary!$E$14,Summary!$E$16,3),0)</f>
        <v>0</v>
      </c>
    </row>
    <row r="1439" spans="1:17" x14ac:dyDescent="0.25">
      <c r="A1439" s="32">
        <f>VLOOKUP(B1439,'Expiration Dates'!$C$40:$J$272,8)</f>
        <v>32465</v>
      </c>
      <c r="B1439" s="1">
        <v>32468</v>
      </c>
      <c r="C1439">
        <f t="shared" si="67"/>
        <v>1439</v>
      </c>
      <c r="D1439" s="27">
        <v>13.039999961853027</v>
      </c>
      <c r="E1439" s="28">
        <v>13.130000114440918</v>
      </c>
      <c r="F1439" s="28">
        <v>12.939999580383301</v>
      </c>
      <c r="G1439" s="24">
        <v>12.979999542236328</v>
      </c>
      <c r="H1439" s="13">
        <v>12.899999618530273</v>
      </c>
      <c r="I1439" s="14">
        <v>12.939999580383301</v>
      </c>
      <c r="J1439" s="14">
        <v>12.779999732971191</v>
      </c>
      <c r="K1439" s="24">
        <v>12.789999961853027</v>
      </c>
      <c r="L1439">
        <f t="shared" si="66"/>
        <v>0</v>
      </c>
      <c r="M1439">
        <f>IF(AND(B1439&gt;Summary!$E$17,B1439&lt;Summary!$E$18),1,0)</f>
        <v>0</v>
      </c>
      <c r="N1439">
        <f>IF(M1439=1,oneday(G1438,G1439,K1439,L1439,Summary!$E$13/2,Data!N1438,Data!O1438,Summary!$E$15,Summary!$E$14,Summary!$E$16,1),0)</f>
        <v>0</v>
      </c>
      <c r="O1439" s="31">
        <f>IF(M1439=1,oneday(G1438,G1439,K1439,L1439,Summary!$E$13/2,Data!N1438,Data!O1438,Summary!$E$15,Summary!$E$14,Summary!$E$16,2),0)</f>
        <v>0</v>
      </c>
      <c r="P1439" s="31">
        <f t="shared" si="68"/>
        <v>0</v>
      </c>
      <c r="Q1439" s="31">
        <f>IF(M1439=1,oneday(G1438,G1439,K1439,L1439,Summary!$E$13/2,Data!N1438,Data!O1438,Summary!$E$15,Summary!$E$14,Summary!$E$16,3),0)</f>
        <v>0</v>
      </c>
    </row>
    <row r="1440" spans="1:17" x14ac:dyDescent="0.25">
      <c r="A1440" s="32">
        <f>VLOOKUP(B1440,'Expiration Dates'!$C$40:$J$272,8)</f>
        <v>32465</v>
      </c>
      <c r="B1440" s="1">
        <v>32469</v>
      </c>
      <c r="C1440">
        <f t="shared" si="67"/>
        <v>1440</v>
      </c>
      <c r="D1440" s="27">
        <v>13.600000381469727</v>
      </c>
      <c r="E1440" s="28">
        <v>14.399999618530273</v>
      </c>
      <c r="F1440" s="28">
        <v>13.25</v>
      </c>
      <c r="G1440" s="24">
        <v>13.859999656677246</v>
      </c>
      <c r="H1440" s="13">
        <v>13.399999618530273</v>
      </c>
      <c r="I1440" s="14">
        <v>13.789999961853027</v>
      </c>
      <c r="J1440" s="14">
        <v>13.100000381469727</v>
      </c>
      <c r="K1440" s="24">
        <v>13.75</v>
      </c>
      <c r="L1440">
        <f t="shared" si="66"/>
        <v>0</v>
      </c>
      <c r="M1440">
        <f>IF(AND(B1440&gt;Summary!$E$17,B1440&lt;Summary!$E$18),1,0)</f>
        <v>0</v>
      </c>
      <c r="N1440">
        <f>IF(M1440=1,oneday(G1439,G1440,K1440,L1440,Summary!$E$13/2,Data!N1439,Data!O1439,Summary!$E$15,Summary!$E$14,Summary!$E$16,1),0)</f>
        <v>0</v>
      </c>
      <c r="O1440" s="31">
        <f>IF(M1440=1,oneday(G1439,G1440,K1440,L1440,Summary!$E$13/2,Data!N1439,Data!O1439,Summary!$E$15,Summary!$E$14,Summary!$E$16,2),0)</f>
        <v>0</v>
      </c>
      <c r="P1440" s="31">
        <f t="shared" si="68"/>
        <v>0</v>
      </c>
      <c r="Q1440" s="31">
        <f>IF(M1440=1,oneday(G1439,G1440,K1440,L1440,Summary!$E$13/2,Data!N1439,Data!O1439,Summary!$E$15,Summary!$E$14,Summary!$E$16,3),0)</f>
        <v>0</v>
      </c>
    </row>
    <row r="1441" spans="1:17" x14ac:dyDescent="0.25">
      <c r="A1441" s="32">
        <f>VLOOKUP(B1441,'Expiration Dates'!$C$40:$J$272,8)</f>
        <v>32465</v>
      </c>
      <c r="B1441" s="1">
        <v>32470</v>
      </c>
      <c r="C1441">
        <f t="shared" si="67"/>
        <v>1441</v>
      </c>
      <c r="D1441" s="27">
        <v>14.199999809265137</v>
      </c>
      <c r="E1441" s="28">
        <v>14.600000381469727</v>
      </c>
      <c r="F1441" s="28">
        <v>13.899999618530273</v>
      </c>
      <c r="G1441" s="24">
        <v>13.970000267028809</v>
      </c>
      <c r="H1441" s="13">
        <v>14.100000381469727</v>
      </c>
      <c r="I1441" s="14">
        <v>14.5</v>
      </c>
      <c r="J1441" s="14">
        <v>13.850000381469727</v>
      </c>
      <c r="K1441" s="24">
        <v>13.909999847412109</v>
      </c>
      <c r="L1441">
        <f t="shared" si="66"/>
        <v>0</v>
      </c>
      <c r="M1441">
        <f>IF(AND(B1441&gt;Summary!$E$17,B1441&lt;Summary!$E$18),1,0)</f>
        <v>0</v>
      </c>
      <c r="N1441">
        <f>IF(M1441=1,oneday(G1440,G1441,K1441,L1441,Summary!$E$13/2,Data!N1440,Data!O1440,Summary!$E$15,Summary!$E$14,Summary!$E$16,1),0)</f>
        <v>0</v>
      </c>
      <c r="O1441" s="31">
        <f>IF(M1441=1,oneday(G1440,G1441,K1441,L1441,Summary!$E$13/2,Data!N1440,Data!O1440,Summary!$E$15,Summary!$E$14,Summary!$E$16,2),0)</f>
        <v>0</v>
      </c>
      <c r="P1441" s="31">
        <f t="shared" si="68"/>
        <v>0</v>
      </c>
      <c r="Q1441" s="31">
        <f>IF(M1441=1,oneday(G1440,G1441,K1441,L1441,Summary!$E$13/2,Data!N1440,Data!O1440,Summary!$E$15,Summary!$E$14,Summary!$E$16,3),0)</f>
        <v>0</v>
      </c>
    </row>
    <row r="1442" spans="1:17" x14ac:dyDescent="0.25">
      <c r="A1442" s="32">
        <f>VLOOKUP(B1442,'Expiration Dates'!$C$40:$J$272,8)</f>
        <v>32465</v>
      </c>
      <c r="B1442" s="1">
        <v>32475</v>
      </c>
      <c r="C1442">
        <f t="shared" si="67"/>
        <v>1442</v>
      </c>
      <c r="D1442" s="27">
        <v>15.5</v>
      </c>
      <c r="E1442" s="28">
        <v>15.800000190734863</v>
      </c>
      <c r="F1442" s="28">
        <v>14.920000076293945</v>
      </c>
      <c r="G1442" s="24">
        <v>15.029999732971191</v>
      </c>
      <c r="H1442" s="13">
        <v>14.909999847412109</v>
      </c>
      <c r="I1442" s="14">
        <v>14.909999847412109</v>
      </c>
      <c r="J1442" s="14">
        <v>14.800000190734863</v>
      </c>
      <c r="K1442" s="24">
        <v>14.909999847412109</v>
      </c>
      <c r="L1442">
        <f t="shared" si="66"/>
        <v>0</v>
      </c>
      <c r="M1442">
        <f>IF(AND(B1442&gt;Summary!$E$17,B1442&lt;Summary!$E$18),1,0)</f>
        <v>0</v>
      </c>
      <c r="N1442">
        <f>IF(M1442=1,oneday(G1441,G1442,K1442,L1442,Summary!$E$13/2,Data!N1441,Data!O1441,Summary!$E$15,Summary!$E$14,Summary!$E$16,1),0)</f>
        <v>0</v>
      </c>
      <c r="O1442" s="31">
        <f>IF(M1442=1,oneday(G1441,G1442,K1442,L1442,Summary!$E$13/2,Data!N1441,Data!O1441,Summary!$E$15,Summary!$E$14,Summary!$E$16,2),0)</f>
        <v>0</v>
      </c>
      <c r="P1442" s="31">
        <f t="shared" si="68"/>
        <v>0</v>
      </c>
      <c r="Q1442" s="31">
        <f>IF(M1442=1,oneday(G1441,G1442,K1442,L1442,Summary!$E$13/2,Data!N1441,Data!O1441,Summary!$E$15,Summary!$E$14,Summary!$E$16,3),0)</f>
        <v>0</v>
      </c>
    </row>
    <row r="1443" spans="1:17" x14ac:dyDescent="0.25">
      <c r="A1443" s="32">
        <f>VLOOKUP(B1443,'Expiration Dates'!$C$40:$J$272,8)</f>
        <v>32465</v>
      </c>
      <c r="B1443" s="1">
        <v>32476</v>
      </c>
      <c r="C1443">
        <f t="shared" si="67"/>
        <v>1443</v>
      </c>
      <c r="D1443" s="27">
        <v>14.899999618530273</v>
      </c>
      <c r="E1443" s="28">
        <v>15.25</v>
      </c>
      <c r="F1443" s="28">
        <v>14.729999542236328</v>
      </c>
      <c r="G1443" s="24">
        <v>14.920000076293945</v>
      </c>
      <c r="H1443" s="13">
        <v>14.829999923706055</v>
      </c>
      <c r="I1443" s="14">
        <v>15.140000343322754</v>
      </c>
      <c r="J1443" s="14">
        <v>14.640000343322754</v>
      </c>
      <c r="K1443" s="24">
        <v>14.829999923706055</v>
      </c>
      <c r="L1443">
        <f t="shared" si="66"/>
        <v>0</v>
      </c>
      <c r="M1443">
        <f>IF(AND(B1443&gt;Summary!$E$17,B1443&lt;Summary!$E$18),1,0)</f>
        <v>0</v>
      </c>
      <c r="N1443">
        <f>IF(M1443=1,oneday(G1442,G1443,K1443,L1443,Summary!$E$13/2,Data!N1442,Data!O1442,Summary!$E$15,Summary!$E$14,Summary!$E$16,1),0)</f>
        <v>0</v>
      </c>
      <c r="O1443" s="31">
        <f>IF(M1443=1,oneday(G1442,G1443,K1443,L1443,Summary!$E$13/2,Data!N1442,Data!O1442,Summary!$E$15,Summary!$E$14,Summary!$E$16,2),0)</f>
        <v>0</v>
      </c>
      <c r="P1443" s="31">
        <f t="shared" si="68"/>
        <v>0</v>
      </c>
      <c r="Q1443" s="31">
        <f>IF(M1443=1,oneday(G1442,G1443,K1443,L1443,Summary!$E$13/2,Data!N1442,Data!O1442,Summary!$E$15,Summary!$E$14,Summary!$E$16,3),0)</f>
        <v>0</v>
      </c>
    </row>
    <row r="1444" spans="1:17" x14ac:dyDescent="0.25">
      <c r="A1444" s="32">
        <f>VLOOKUP(B1444,'Expiration Dates'!$C$40:$J$272,8)</f>
        <v>32465</v>
      </c>
      <c r="B1444" s="1">
        <v>32477</v>
      </c>
      <c r="C1444">
        <f t="shared" si="67"/>
        <v>1444</v>
      </c>
      <c r="D1444" s="27">
        <v>15.069999694824219</v>
      </c>
      <c r="E1444" s="28">
        <v>15.350000381469727</v>
      </c>
      <c r="F1444" s="28">
        <v>14.979999542236328</v>
      </c>
      <c r="G1444" s="24">
        <v>15.319999694824219</v>
      </c>
      <c r="H1444" s="13">
        <v>14.949999809265137</v>
      </c>
      <c r="I1444" s="14">
        <v>15.159999847412109</v>
      </c>
      <c r="J1444" s="14">
        <v>14.869999885559082</v>
      </c>
      <c r="K1444" s="24">
        <v>15.140000343322754</v>
      </c>
      <c r="L1444">
        <f t="shared" ref="L1444:L1507" si="69">IF(A1444=B1444,1,0)</f>
        <v>0</v>
      </c>
      <c r="M1444">
        <f>IF(AND(B1444&gt;Summary!$E$17,B1444&lt;Summary!$E$18),1,0)</f>
        <v>0</v>
      </c>
      <c r="N1444">
        <f>IF(M1444=1,oneday(G1443,G1444,K1444,L1444,Summary!$E$13/2,Data!N1443,Data!O1443,Summary!$E$15,Summary!$E$14,Summary!$E$16,1),0)</f>
        <v>0</v>
      </c>
      <c r="O1444" s="31">
        <f>IF(M1444=1,oneday(G1443,G1444,K1444,L1444,Summary!$E$13/2,Data!N1443,Data!O1443,Summary!$E$15,Summary!$E$14,Summary!$E$16,2),0)</f>
        <v>0</v>
      </c>
      <c r="P1444" s="31">
        <f t="shared" si="68"/>
        <v>0</v>
      </c>
      <c r="Q1444" s="31">
        <f>IF(M1444=1,oneday(G1443,G1444,K1444,L1444,Summary!$E$13/2,Data!N1443,Data!O1443,Summary!$E$15,Summary!$E$14,Summary!$E$16,3),0)</f>
        <v>0</v>
      </c>
    </row>
    <row r="1445" spans="1:17" x14ac:dyDescent="0.25">
      <c r="A1445" s="32">
        <f>VLOOKUP(B1445,'Expiration Dates'!$C$40:$J$272,8)</f>
        <v>32497</v>
      </c>
      <c r="B1445" s="1">
        <v>32478</v>
      </c>
      <c r="C1445">
        <f t="shared" si="67"/>
        <v>1445</v>
      </c>
      <c r="D1445" s="27">
        <v>15.5</v>
      </c>
      <c r="E1445" s="28">
        <v>15.760000228881836</v>
      </c>
      <c r="F1445" s="28">
        <v>15.479999542236328</v>
      </c>
      <c r="G1445" s="24">
        <v>15.609999656677246</v>
      </c>
      <c r="H1445" s="13">
        <v>15.369999885559082</v>
      </c>
      <c r="I1445" s="14">
        <v>15.479999542236328</v>
      </c>
      <c r="J1445" s="14">
        <v>15.270000457763672</v>
      </c>
      <c r="K1445" s="24">
        <v>15.350000381469727</v>
      </c>
      <c r="L1445">
        <f t="shared" si="69"/>
        <v>0</v>
      </c>
      <c r="M1445">
        <f>IF(AND(B1445&gt;Summary!$E$17,B1445&lt;Summary!$E$18),1,0)</f>
        <v>0</v>
      </c>
      <c r="N1445">
        <f>IF(M1445=1,oneday(G1444,G1445,K1445,L1445,Summary!$E$13/2,Data!N1444,Data!O1444,Summary!$E$15,Summary!$E$14,Summary!$E$16,1),0)</f>
        <v>0</v>
      </c>
      <c r="O1445" s="31">
        <f>IF(M1445=1,oneday(G1444,G1445,K1445,L1445,Summary!$E$13/2,Data!N1444,Data!O1444,Summary!$E$15,Summary!$E$14,Summary!$E$16,2),0)</f>
        <v>0</v>
      </c>
      <c r="P1445" s="31">
        <f t="shared" si="68"/>
        <v>0</v>
      </c>
      <c r="Q1445" s="31">
        <f>IF(M1445=1,oneday(G1444,G1445,K1445,L1445,Summary!$E$13/2,Data!N1444,Data!O1444,Summary!$E$15,Summary!$E$14,Summary!$E$16,3),0)</f>
        <v>0</v>
      </c>
    </row>
    <row r="1446" spans="1:17" x14ac:dyDescent="0.25">
      <c r="A1446" s="32">
        <f>VLOOKUP(B1446,'Expiration Dates'!$C$40:$J$272,8)</f>
        <v>32497</v>
      </c>
      <c r="B1446" s="1">
        <v>32479</v>
      </c>
      <c r="C1446">
        <f t="shared" si="67"/>
        <v>1446</v>
      </c>
      <c r="D1446" s="27">
        <v>15.449999809265137</v>
      </c>
      <c r="E1446" s="28">
        <v>15.739999771118164</v>
      </c>
      <c r="F1446" s="28">
        <v>15.399999618530273</v>
      </c>
      <c r="G1446" s="24">
        <v>15.640000343322754</v>
      </c>
      <c r="H1446" s="13">
        <v>15.199999809265137</v>
      </c>
      <c r="I1446" s="14">
        <v>15.470000267028809</v>
      </c>
      <c r="J1446" s="14">
        <v>15.159999847412109</v>
      </c>
      <c r="K1446" s="24">
        <v>15.390000343322754</v>
      </c>
      <c r="L1446">
        <f t="shared" si="69"/>
        <v>0</v>
      </c>
      <c r="M1446">
        <f>IF(AND(B1446&gt;Summary!$E$17,B1446&lt;Summary!$E$18),1,0)</f>
        <v>0</v>
      </c>
      <c r="N1446">
        <f>IF(M1446=1,oneday(G1445,G1446,K1446,L1446,Summary!$E$13/2,Data!N1445,Data!O1445,Summary!$E$15,Summary!$E$14,Summary!$E$16,1),0)</f>
        <v>0</v>
      </c>
      <c r="O1446" s="31">
        <f>IF(M1446=1,oneday(G1445,G1446,K1446,L1446,Summary!$E$13/2,Data!N1445,Data!O1445,Summary!$E$15,Summary!$E$14,Summary!$E$16,2),0)</f>
        <v>0</v>
      </c>
      <c r="P1446" s="31">
        <f t="shared" si="68"/>
        <v>0</v>
      </c>
      <c r="Q1446" s="31">
        <f>IF(M1446=1,oneday(G1445,G1446,K1446,L1446,Summary!$E$13/2,Data!N1445,Data!O1445,Summary!$E$15,Summary!$E$14,Summary!$E$16,3),0)</f>
        <v>0</v>
      </c>
    </row>
    <row r="1447" spans="1:17" x14ac:dyDescent="0.25">
      <c r="A1447" s="32">
        <f>VLOOKUP(B1447,'Expiration Dates'!$C$40:$J$272,8)</f>
        <v>32497</v>
      </c>
      <c r="B1447" s="1">
        <v>32482</v>
      </c>
      <c r="C1447">
        <f t="shared" si="67"/>
        <v>1447</v>
      </c>
      <c r="D1447" s="27">
        <v>15.569999694824219</v>
      </c>
      <c r="E1447" s="28">
        <v>15.680000305175781</v>
      </c>
      <c r="F1447" s="28">
        <v>15.300000190734863</v>
      </c>
      <c r="G1447" s="24">
        <v>15.340000152587891</v>
      </c>
      <c r="H1447" s="13">
        <v>15.300000190734863</v>
      </c>
      <c r="I1447" s="14">
        <v>15.420000076293945</v>
      </c>
      <c r="J1447" s="14">
        <v>14.979999542236328</v>
      </c>
      <c r="K1447" s="24">
        <v>15.010000228881836</v>
      </c>
      <c r="L1447">
        <f t="shared" si="69"/>
        <v>0</v>
      </c>
      <c r="M1447">
        <f>IF(AND(B1447&gt;Summary!$E$17,B1447&lt;Summary!$E$18),1,0)</f>
        <v>0</v>
      </c>
      <c r="N1447">
        <f>IF(M1447=1,oneday(G1446,G1447,K1447,L1447,Summary!$E$13/2,Data!N1446,Data!O1446,Summary!$E$15,Summary!$E$14,Summary!$E$16,1),0)</f>
        <v>0</v>
      </c>
      <c r="O1447" s="31">
        <f>IF(M1447=1,oneday(G1446,G1447,K1447,L1447,Summary!$E$13/2,Data!N1446,Data!O1446,Summary!$E$15,Summary!$E$14,Summary!$E$16,2),0)</f>
        <v>0</v>
      </c>
      <c r="P1447" s="31">
        <f t="shared" si="68"/>
        <v>0</v>
      </c>
      <c r="Q1447" s="31">
        <f>IF(M1447=1,oneday(G1446,G1447,K1447,L1447,Summary!$E$13/2,Data!N1446,Data!O1446,Summary!$E$15,Summary!$E$14,Summary!$E$16,3),0)</f>
        <v>0</v>
      </c>
    </row>
    <row r="1448" spans="1:17" x14ac:dyDescent="0.25">
      <c r="A1448" s="32">
        <f>VLOOKUP(B1448,'Expiration Dates'!$C$40:$J$272,8)</f>
        <v>32497</v>
      </c>
      <c r="B1448" s="1">
        <v>32483</v>
      </c>
      <c r="C1448">
        <f t="shared" si="67"/>
        <v>1448</v>
      </c>
      <c r="D1448" s="27">
        <v>15.279999732971191</v>
      </c>
      <c r="E1448" s="28">
        <v>15.489999771118164</v>
      </c>
      <c r="F1448" s="28">
        <v>15.260000228881836</v>
      </c>
      <c r="G1448" s="24">
        <v>15.460000038146973</v>
      </c>
      <c r="H1448" s="13">
        <v>14.979999542236328</v>
      </c>
      <c r="I1448" s="14">
        <v>15.180000305175781</v>
      </c>
      <c r="J1448" s="14">
        <v>14.930000305175781</v>
      </c>
      <c r="K1448" s="24">
        <v>15.130000114440918</v>
      </c>
      <c r="L1448">
        <f t="shared" si="69"/>
        <v>0</v>
      </c>
      <c r="M1448">
        <f>IF(AND(B1448&gt;Summary!$E$17,B1448&lt;Summary!$E$18),1,0)</f>
        <v>0</v>
      </c>
      <c r="N1448">
        <f>IF(M1448=1,oneday(G1447,G1448,K1448,L1448,Summary!$E$13/2,Data!N1447,Data!O1447,Summary!$E$15,Summary!$E$14,Summary!$E$16,1),0)</f>
        <v>0</v>
      </c>
      <c r="O1448" s="31">
        <f>IF(M1448=1,oneday(G1447,G1448,K1448,L1448,Summary!$E$13/2,Data!N1447,Data!O1447,Summary!$E$15,Summary!$E$14,Summary!$E$16,2),0)</f>
        <v>0</v>
      </c>
      <c r="P1448" s="31">
        <f t="shared" si="68"/>
        <v>0</v>
      </c>
      <c r="Q1448" s="31">
        <f>IF(M1448=1,oneday(G1447,G1448,K1448,L1448,Summary!$E$13/2,Data!N1447,Data!O1447,Summary!$E$15,Summary!$E$14,Summary!$E$16,3),0)</f>
        <v>0</v>
      </c>
    </row>
    <row r="1449" spans="1:17" x14ac:dyDescent="0.25">
      <c r="A1449" s="32">
        <f>VLOOKUP(B1449,'Expiration Dates'!$C$40:$J$272,8)</f>
        <v>32497</v>
      </c>
      <c r="B1449" s="1">
        <v>32484</v>
      </c>
      <c r="C1449">
        <f t="shared" si="67"/>
        <v>1449</v>
      </c>
      <c r="D1449" s="27">
        <v>15.560000419616699</v>
      </c>
      <c r="E1449" s="28">
        <v>15.75</v>
      </c>
      <c r="F1449" s="28">
        <v>15.510000228881836</v>
      </c>
      <c r="G1449" s="24">
        <v>15.739999771118164</v>
      </c>
      <c r="H1449" s="13">
        <v>15.229999542236328</v>
      </c>
      <c r="I1449" s="14">
        <v>15.489999771118164</v>
      </c>
      <c r="J1449" s="14">
        <v>15.180000305175781</v>
      </c>
      <c r="K1449" s="24">
        <v>15.460000038146973</v>
      </c>
      <c r="L1449">
        <f t="shared" si="69"/>
        <v>0</v>
      </c>
      <c r="M1449">
        <f>IF(AND(B1449&gt;Summary!$E$17,B1449&lt;Summary!$E$18),1,0)</f>
        <v>0</v>
      </c>
      <c r="N1449">
        <f>IF(M1449=1,oneday(G1448,G1449,K1449,L1449,Summary!$E$13/2,Data!N1448,Data!O1448,Summary!$E$15,Summary!$E$14,Summary!$E$16,1),0)</f>
        <v>0</v>
      </c>
      <c r="O1449" s="31">
        <f>IF(M1449=1,oneday(G1448,G1449,K1449,L1449,Summary!$E$13/2,Data!N1448,Data!O1448,Summary!$E$15,Summary!$E$14,Summary!$E$16,2),0)</f>
        <v>0</v>
      </c>
      <c r="P1449" s="31">
        <f t="shared" si="68"/>
        <v>0</v>
      </c>
      <c r="Q1449" s="31">
        <f>IF(M1449=1,oneday(G1448,G1449,K1449,L1449,Summary!$E$13/2,Data!N1448,Data!O1448,Summary!$E$15,Summary!$E$14,Summary!$E$16,3),0)</f>
        <v>0</v>
      </c>
    </row>
    <row r="1450" spans="1:17" x14ac:dyDescent="0.25">
      <c r="A1450" s="32">
        <f>VLOOKUP(B1450,'Expiration Dates'!$C$40:$J$272,8)</f>
        <v>32497</v>
      </c>
      <c r="B1450" s="1">
        <v>32485</v>
      </c>
      <c r="C1450">
        <f t="shared" si="67"/>
        <v>1450</v>
      </c>
      <c r="D1450" s="27">
        <v>15.920000076293945</v>
      </c>
      <c r="E1450" s="28">
        <v>15.970000267028809</v>
      </c>
      <c r="F1450" s="28">
        <v>15.350000381469727</v>
      </c>
      <c r="G1450" s="24">
        <v>15.439999580383301</v>
      </c>
      <c r="H1450" s="13">
        <v>15.619999885559082</v>
      </c>
      <c r="I1450" s="14">
        <v>15.680000305175781</v>
      </c>
      <c r="J1450" s="14">
        <v>15.100000381469727</v>
      </c>
      <c r="K1450" s="24">
        <v>15.199999809265137</v>
      </c>
      <c r="L1450">
        <f t="shared" si="69"/>
        <v>0</v>
      </c>
      <c r="M1450">
        <f>IF(AND(B1450&gt;Summary!$E$17,B1450&lt;Summary!$E$18),1,0)</f>
        <v>0</v>
      </c>
      <c r="N1450">
        <f>IF(M1450=1,oneday(G1449,G1450,K1450,L1450,Summary!$E$13/2,Data!N1449,Data!O1449,Summary!$E$15,Summary!$E$14,Summary!$E$16,1),0)</f>
        <v>0</v>
      </c>
      <c r="O1450" s="31">
        <f>IF(M1450=1,oneday(G1449,G1450,K1450,L1450,Summary!$E$13/2,Data!N1449,Data!O1449,Summary!$E$15,Summary!$E$14,Summary!$E$16,2),0)</f>
        <v>0</v>
      </c>
      <c r="P1450" s="31">
        <f t="shared" si="68"/>
        <v>0</v>
      </c>
      <c r="Q1450" s="31">
        <f>IF(M1450=1,oneday(G1449,G1450,K1450,L1450,Summary!$E$13/2,Data!N1449,Data!O1449,Summary!$E$15,Summary!$E$14,Summary!$E$16,3),0)</f>
        <v>0</v>
      </c>
    </row>
    <row r="1451" spans="1:17" x14ac:dyDescent="0.25">
      <c r="A1451" s="32">
        <f>VLOOKUP(B1451,'Expiration Dates'!$C$40:$J$272,8)</f>
        <v>32497</v>
      </c>
      <c r="B1451" s="1">
        <v>32486</v>
      </c>
      <c r="C1451">
        <f t="shared" si="67"/>
        <v>1451</v>
      </c>
      <c r="D1451" s="27">
        <v>15.550000190734863</v>
      </c>
      <c r="E1451" s="28">
        <v>15.869999885559082</v>
      </c>
      <c r="F1451" s="28">
        <v>15.430000305175781</v>
      </c>
      <c r="G1451" s="24">
        <v>15.840000152587891</v>
      </c>
      <c r="H1451" s="13">
        <v>15.350000381469727</v>
      </c>
      <c r="I1451" s="14">
        <v>15.630000114440918</v>
      </c>
      <c r="J1451" s="14">
        <v>15.189999580383301</v>
      </c>
      <c r="K1451" s="24">
        <v>15.600000381469727</v>
      </c>
      <c r="L1451">
        <f t="shared" si="69"/>
        <v>0</v>
      </c>
      <c r="M1451">
        <f>IF(AND(B1451&gt;Summary!$E$17,B1451&lt;Summary!$E$18),1,0)</f>
        <v>0</v>
      </c>
      <c r="N1451">
        <f>IF(M1451=1,oneday(G1450,G1451,K1451,L1451,Summary!$E$13/2,Data!N1450,Data!O1450,Summary!$E$15,Summary!$E$14,Summary!$E$16,1),0)</f>
        <v>0</v>
      </c>
      <c r="O1451" s="31">
        <f>IF(M1451=1,oneday(G1450,G1451,K1451,L1451,Summary!$E$13/2,Data!N1450,Data!O1450,Summary!$E$15,Summary!$E$14,Summary!$E$16,2),0)</f>
        <v>0</v>
      </c>
      <c r="P1451" s="31">
        <f t="shared" si="68"/>
        <v>0</v>
      </c>
      <c r="Q1451" s="31">
        <f>IF(M1451=1,oneday(G1450,G1451,K1451,L1451,Summary!$E$13/2,Data!N1450,Data!O1450,Summary!$E$15,Summary!$E$14,Summary!$E$16,3),0)</f>
        <v>0</v>
      </c>
    </row>
    <row r="1452" spans="1:17" x14ac:dyDescent="0.25">
      <c r="A1452" s="32">
        <f>VLOOKUP(B1452,'Expiration Dates'!$C$40:$J$272,8)</f>
        <v>32497</v>
      </c>
      <c r="B1452" s="1">
        <v>32489</v>
      </c>
      <c r="C1452">
        <f t="shared" si="67"/>
        <v>1452</v>
      </c>
      <c r="D1452" s="27">
        <v>15.850000381469727</v>
      </c>
      <c r="E1452" s="28">
        <v>16.090000152587891</v>
      </c>
      <c r="F1452" s="28">
        <v>15.829999923706055</v>
      </c>
      <c r="G1452" s="24">
        <v>16.059999465942383</v>
      </c>
      <c r="H1452" s="13">
        <v>15.670000076293945</v>
      </c>
      <c r="I1452" s="14">
        <v>15.75</v>
      </c>
      <c r="J1452" s="14">
        <v>15.520000457763672</v>
      </c>
      <c r="K1452" s="24">
        <v>15.720000267028809</v>
      </c>
      <c r="L1452">
        <f t="shared" si="69"/>
        <v>0</v>
      </c>
      <c r="M1452">
        <f>IF(AND(B1452&gt;Summary!$E$17,B1452&lt;Summary!$E$18),1,0)</f>
        <v>0</v>
      </c>
      <c r="N1452">
        <f>IF(M1452=1,oneday(G1451,G1452,K1452,L1452,Summary!$E$13/2,Data!N1451,Data!O1451,Summary!$E$15,Summary!$E$14,Summary!$E$16,1),0)</f>
        <v>0</v>
      </c>
      <c r="O1452" s="31">
        <f>IF(M1452=1,oneday(G1451,G1452,K1452,L1452,Summary!$E$13/2,Data!N1451,Data!O1451,Summary!$E$15,Summary!$E$14,Summary!$E$16,2),0)</f>
        <v>0</v>
      </c>
      <c r="P1452" s="31">
        <f t="shared" si="68"/>
        <v>0</v>
      </c>
      <c r="Q1452" s="31">
        <f>IF(M1452=1,oneday(G1451,G1452,K1452,L1452,Summary!$E$13/2,Data!N1451,Data!O1451,Summary!$E$15,Summary!$E$14,Summary!$E$16,3),0)</f>
        <v>0</v>
      </c>
    </row>
    <row r="1453" spans="1:17" x14ac:dyDescent="0.25">
      <c r="A1453" s="32">
        <f>VLOOKUP(B1453,'Expiration Dates'!$C$40:$J$272,8)</f>
        <v>32497</v>
      </c>
      <c r="B1453" s="1">
        <v>32490</v>
      </c>
      <c r="C1453">
        <f t="shared" si="67"/>
        <v>1453</v>
      </c>
      <c r="D1453" s="27">
        <v>16.030000686645508</v>
      </c>
      <c r="E1453" s="28">
        <v>16.170000076293945</v>
      </c>
      <c r="F1453" s="28">
        <v>15.890000343322754</v>
      </c>
      <c r="G1453" s="24">
        <v>16</v>
      </c>
      <c r="H1453" s="13">
        <v>15.680000305175781</v>
      </c>
      <c r="I1453" s="14">
        <v>15.75</v>
      </c>
      <c r="J1453" s="14">
        <v>15.399999618530273</v>
      </c>
      <c r="K1453" s="24">
        <v>15.5</v>
      </c>
      <c r="L1453">
        <f t="shared" si="69"/>
        <v>0</v>
      </c>
      <c r="M1453">
        <f>IF(AND(B1453&gt;Summary!$E$17,B1453&lt;Summary!$E$18),1,0)</f>
        <v>0</v>
      </c>
      <c r="N1453">
        <f>IF(M1453=1,oneday(G1452,G1453,K1453,L1453,Summary!$E$13/2,Data!N1452,Data!O1452,Summary!$E$15,Summary!$E$14,Summary!$E$16,1),0)</f>
        <v>0</v>
      </c>
      <c r="O1453" s="31">
        <f>IF(M1453=1,oneday(G1452,G1453,K1453,L1453,Summary!$E$13/2,Data!N1452,Data!O1452,Summary!$E$15,Summary!$E$14,Summary!$E$16,2),0)</f>
        <v>0</v>
      </c>
      <c r="P1453" s="31">
        <f t="shared" si="68"/>
        <v>0</v>
      </c>
      <c r="Q1453" s="31">
        <f>IF(M1453=1,oneday(G1452,G1453,K1453,L1453,Summary!$E$13/2,Data!N1452,Data!O1452,Summary!$E$15,Summary!$E$14,Summary!$E$16,3),0)</f>
        <v>0</v>
      </c>
    </row>
    <row r="1454" spans="1:17" x14ac:dyDescent="0.25">
      <c r="A1454" s="32">
        <f>VLOOKUP(B1454,'Expiration Dates'!$C$40:$J$272,8)</f>
        <v>32497</v>
      </c>
      <c r="B1454" s="1">
        <v>32491</v>
      </c>
      <c r="C1454">
        <f t="shared" si="67"/>
        <v>1454</v>
      </c>
      <c r="D1454" s="27">
        <v>15.949999809265137</v>
      </c>
      <c r="E1454" s="28">
        <v>16.399999618530273</v>
      </c>
      <c r="F1454" s="28">
        <v>15.930000305175781</v>
      </c>
      <c r="G1454" s="24">
        <v>16.370000839233398</v>
      </c>
      <c r="H1454" s="13">
        <v>15.449999809265137</v>
      </c>
      <c r="I1454" s="14">
        <v>15.899999618530273</v>
      </c>
      <c r="J1454" s="14">
        <v>15.449999809265137</v>
      </c>
      <c r="K1454" s="24">
        <v>15.890000343322754</v>
      </c>
      <c r="L1454">
        <f t="shared" si="69"/>
        <v>0</v>
      </c>
      <c r="M1454">
        <f>IF(AND(B1454&gt;Summary!$E$17,B1454&lt;Summary!$E$18),1,0)</f>
        <v>0</v>
      </c>
      <c r="N1454">
        <f>IF(M1454=1,oneday(G1453,G1454,K1454,L1454,Summary!$E$13/2,Data!N1453,Data!O1453,Summary!$E$15,Summary!$E$14,Summary!$E$16,1),0)</f>
        <v>0</v>
      </c>
      <c r="O1454" s="31">
        <f>IF(M1454=1,oneday(G1453,G1454,K1454,L1454,Summary!$E$13/2,Data!N1453,Data!O1453,Summary!$E$15,Summary!$E$14,Summary!$E$16,2),0)</f>
        <v>0</v>
      </c>
      <c r="P1454" s="31">
        <f t="shared" si="68"/>
        <v>0</v>
      </c>
      <c r="Q1454" s="31">
        <f>IF(M1454=1,oneday(G1453,G1454,K1454,L1454,Summary!$E$13/2,Data!N1453,Data!O1453,Summary!$E$15,Summary!$E$14,Summary!$E$16,3),0)</f>
        <v>0</v>
      </c>
    </row>
    <row r="1455" spans="1:17" x14ac:dyDescent="0.25">
      <c r="A1455" s="32">
        <f>VLOOKUP(B1455,'Expiration Dates'!$C$40:$J$272,8)</f>
        <v>32497</v>
      </c>
      <c r="B1455" s="1">
        <v>32492</v>
      </c>
      <c r="C1455">
        <f t="shared" si="67"/>
        <v>1455</v>
      </c>
      <c r="D1455" s="27">
        <v>16.370000839233398</v>
      </c>
      <c r="E1455" s="28">
        <v>16.469999313354492</v>
      </c>
      <c r="F1455" s="28">
        <v>16.190000534057617</v>
      </c>
      <c r="G1455" s="24">
        <v>16.350000381469727</v>
      </c>
      <c r="H1455" s="13">
        <v>15.880000114440918</v>
      </c>
      <c r="I1455" s="14">
        <v>15.949999809265137</v>
      </c>
      <c r="J1455" s="14">
        <v>15.579999923706055</v>
      </c>
      <c r="K1455" s="24">
        <v>15.739999771118164</v>
      </c>
      <c r="L1455">
        <f t="shared" si="69"/>
        <v>0</v>
      </c>
      <c r="M1455">
        <f>IF(AND(B1455&gt;Summary!$E$17,B1455&lt;Summary!$E$18),1,0)</f>
        <v>0</v>
      </c>
      <c r="N1455">
        <f>IF(M1455=1,oneday(G1454,G1455,K1455,L1455,Summary!$E$13/2,Data!N1454,Data!O1454,Summary!$E$15,Summary!$E$14,Summary!$E$16,1),0)</f>
        <v>0</v>
      </c>
      <c r="O1455" s="31">
        <f>IF(M1455=1,oneday(G1454,G1455,K1455,L1455,Summary!$E$13/2,Data!N1454,Data!O1454,Summary!$E$15,Summary!$E$14,Summary!$E$16,2),0)</f>
        <v>0</v>
      </c>
      <c r="P1455" s="31">
        <f t="shared" si="68"/>
        <v>0</v>
      </c>
      <c r="Q1455" s="31">
        <f>IF(M1455=1,oneday(G1454,G1455,K1455,L1455,Summary!$E$13/2,Data!N1454,Data!O1454,Summary!$E$15,Summary!$E$14,Summary!$E$16,3),0)</f>
        <v>0</v>
      </c>
    </row>
    <row r="1456" spans="1:17" x14ac:dyDescent="0.25">
      <c r="A1456" s="32">
        <f>VLOOKUP(B1456,'Expiration Dates'!$C$40:$J$272,8)</f>
        <v>32497</v>
      </c>
      <c r="B1456" s="1">
        <v>32493</v>
      </c>
      <c r="C1456">
        <f t="shared" si="67"/>
        <v>1456</v>
      </c>
      <c r="D1456" s="27">
        <v>16.370000839233398</v>
      </c>
      <c r="E1456" s="28">
        <v>16.850000381469727</v>
      </c>
      <c r="F1456" s="28">
        <v>16.370000839233398</v>
      </c>
      <c r="G1456" s="24">
        <v>16.719999313354492</v>
      </c>
      <c r="H1456" s="13">
        <v>15.800000190734863</v>
      </c>
      <c r="I1456" s="14">
        <v>16.100000381469727</v>
      </c>
      <c r="J1456" s="14">
        <v>15.789999961853027</v>
      </c>
      <c r="K1456" s="24">
        <v>16.049999237060547</v>
      </c>
      <c r="L1456">
        <f t="shared" si="69"/>
        <v>0</v>
      </c>
      <c r="M1456">
        <f>IF(AND(B1456&gt;Summary!$E$17,B1456&lt;Summary!$E$18),1,0)</f>
        <v>0</v>
      </c>
      <c r="N1456">
        <f>IF(M1456=1,oneday(G1455,G1456,K1456,L1456,Summary!$E$13/2,Data!N1455,Data!O1455,Summary!$E$15,Summary!$E$14,Summary!$E$16,1),0)</f>
        <v>0</v>
      </c>
      <c r="O1456" s="31">
        <f>IF(M1456=1,oneday(G1455,G1456,K1456,L1456,Summary!$E$13/2,Data!N1455,Data!O1455,Summary!$E$15,Summary!$E$14,Summary!$E$16,2),0)</f>
        <v>0</v>
      </c>
      <c r="P1456" s="31">
        <f t="shared" si="68"/>
        <v>0</v>
      </c>
      <c r="Q1456" s="31">
        <f>IF(M1456=1,oneday(G1455,G1456,K1456,L1456,Summary!$E$13/2,Data!N1455,Data!O1455,Summary!$E$15,Summary!$E$14,Summary!$E$16,3),0)</f>
        <v>0</v>
      </c>
    </row>
    <row r="1457" spans="1:17" x14ac:dyDescent="0.25">
      <c r="A1457" s="32">
        <f>VLOOKUP(B1457,'Expiration Dates'!$C$40:$J$272,8)</f>
        <v>32497</v>
      </c>
      <c r="B1457" s="1">
        <v>32496</v>
      </c>
      <c r="C1457">
        <f t="shared" si="67"/>
        <v>1457</v>
      </c>
      <c r="D1457" s="27">
        <v>16.709999084472656</v>
      </c>
      <c r="E1457" s="28">
        <v>16.819999694824219</v>
      </c>
      <c r="F1457" s="28">
        <v>16.25</v>
      </c>
      <c r="G1457" s="24">
        <v>16.309999465942383</v>
      </c>
      <c r="H1457" s="13">
        <v>16.069999694824219</v>
      </c>
      <c r="I1457" s="14">
        <v>16.120000839233398</v>
      </c>
      <c r="J1457" s="14">
        <v>15.800000190734863</v>
      </c>
      <c r="K1457" s="24">
        <v>15.819999694824219</v>
      </c>
      <c r="L1457">
        <f t="shared" si="69"/>
        <v>0</v>
      </c>
      <c r="M1457">
        <f>IF(AND(B1457&gt;Summary!$E$17,B1457&lt;Summary!$E$18),1,0)</f>
        <v>0</v>
      </c>
      <c r="N1457">
        <f>IF(M1457=1,oneday(G1456,G1457,K1457,L1457,Summary!$E$13/2,Data!N1456,Data!O1456,Summary!$E$15,Summary!$E$14,Summary!$E$16,1),0)</f>
        <v>0</v>
      </c>
      <c r="O1457" s="31">
        <f>IF(M1457=1,oneday(G1456,G1457,K1457,L1457,Summary!$E$13/2,Data!N1456,Data!O1456,Summary!$E$15,Summary!$E$14,Summary!$E$16,2),0)</f>
        <v>0</v>
      </c>
      <c r="P1457" s="31">
        <f t="shared" si="68"/>
        <v>0</v>
      </c>
      <c r="Q1457" s="31">
        <f>IF(M1457=1,oneday(G1456,G1457,K1457,L1457,Summary!$E$13/2,Data!N1456,Data!O1456,Summary!$E$15,Summary!$E$14,Summary!$E$16,3),0)</f>
        <v>0</v>
      </c>
    </row>
    <row r="1458" spans="1:17" x14ac:dyDescent="0.25">
      <c r="A1458" s="32">
        <f>VLOOKUP(B1458,'Expiration Dates'!$C$40:$J$272,8)</f>
        <v>32497</v>
      </c>
      <c r="B1458" s="1">
        <v>32497</v>
      </c>
      <c r="C1458">
        <f t="shared" si="67"/>
        <v>1458</v>
      </c>
      <c r="D1458" s="27">
        <v>16.209999084472656</v>
      </c>
      <c r="E1458" s="28">
        <v>18.200000762939453</v>
      </c>
      <c r="F1458" s="28">
        <v>16.049999237060547</v>
      </c>
      <c r="G1458" s="24">
        <v>17.729999542236328</v>
      </c>
      <c r="H1458" s="13">
        <v>15.699999809265137</v>
      </c>
      <c r="I1458" s="14">
        <v>16.25</v>
      </c>
      <c r="J1458" s="14">
        <v>15.609999656677246</v>
      </c>
      <c r="K1458" s="24">
        <v>16.149999618530273</v>
      </c>
      <c r="L1458">
        <f t="shared" si="69"/>
        <v>1</v>
      </c>
      <c r="M1458">
        <f>IF(AND(B1458&gt;Summary!$E$17,B1458&lt;Summary!$E$18),1,0)</f>
        <v>0</v>
      </c>
      <c r="N1458">
        <f>IF(M1458=1,oneday(G1457,G1458,K1458,L1458,Summary!$E$13/2,Data!N1457,Data!O1457,Summary!$E$15,Summary!$E$14,Summary!$E$16,1),0)</f>
        <v>0</v>
      </c>
      <c r="O1458" s="31">
        <f>IF(M1458=1,oneday(G1457,G1458,K1458,L1458,Summary!$E$13/2,Data!N1457,Data!O1457,Summary!$E$15,Summary!$E$14,Summary!$E$16,2),0)</f>
        <v>0</v>
      </c>
      <c r="P1458" s="31">
        <f t="shared" si="68"/>
        <v>0</v>
      </c>
      <c r="Q1458" s="31">
        <f>IF(M1458=1,oneday(G1457,G1458,K1458,L1458,Summary!$E$13/2,Data!N1457,Data!O1457,Summary!$E$15,Summary!$E$14,Summary!$E$16,3),0)</f>
        <v>0</v>
      </c>
    </row>
    <row r="1459" spans="1:17" x14ac:dyDescent="0.25">
      <c r="A1459" s="32">
        <f>VLOOKUP(B1459,'Expiration Dates'!$C$40:$J$272,8)</f>
        <v>32497</v>
      </c>
      <c r="B1459" s="1">
        <v>32498</v>
      </c>
      <c r="C1459">
        <f t="shared" si="67"/>
        <v>1459</v>
      </c>
      <c r="D1459" s="27">
        <v>16.360000610351563</v>
      </c>
      <c r="E1459" s="28">
        <v>16.459999084472656</v>
      </c>
      <c r="F1459" s="28">
        <v>16.219999313354492</v>
      </c>
      <c r="G1459" s="24">
        <v>16.299999237060547</v>
      </c>
      <c r="H1459" s="13">
        <v>16</v>
      </c>
      <c r="I1459" s="14">
        <v>16.040000915527344</v>
      </c>
      <c r="J1459" s="14">
        <v>15.810000419616699</v>
      </c>
      <c r="K1459" s="24">
        <v>15.890000343322754</v>
      </c>
      <c r="L1459">
        <f t="shared" si="69"/>
        <v>0</v>
      </c>
      <c r="M1459">
        <f>IF(AND(B1459&gt;Summary!$E$17,B1459&lt;Summary!$E$18),1,0)</f>
        <v>0</v>
      </c>
      <c r="N1459">
        <f>IF(M1459=1,oneday(G1458,G1459,K1459,L1459,Summary!$E$13/2,Data!N1458,Data!O1458,Summary!$E$15,Summary!$E$14,Summary!$E$16,1),0)</f>
        <v>0</v>
      </c>
      <c r="O1459" s="31">
        <f>IF(M1459=1,oneday(G1458,G1459,K1459,L1459,Summary!$E$13/2,Data!N1458,Data!O1458,Summary!$E$15,Summary!$E$14,Summary!$E$16,2),0)</f>
        <v>0</v>
      </c>
      <c r="P1459" s="31">
        <f t="shared" si="68"/>
        <v>0</v>
      </c>
      <c r="Q1459" s="31">
        <f>IF(M1459=1,oneday(G1458,G1459,K1459,L1459,Summary!$E$13/2,Data!N1458,Data!O1458,Summary!$E$15,Summary!$E$14,Summary!$E$16,3),0)</f>
        <v>0</v>
      </c>
    </row>
    <row r="1460" spans="1:17" x14ac:dyDescent="0.25">
      <c r="A1460" s="32">
        <f>VLOOKUP(B1460,'Expiration Dates'!$C$40:$J$272,8)</f>
        <v>32497</v>
      </c>
      <c r="B1460" s="1">
        <v>32499</v>
      </c>
      <c r="C1460">
        <f t="shared" si="67"/>
        <v>1460</v>
      </c>
      <c r="D1460" s="27">
        <v>16.350000381469727</v>
      </c>
      <c r="E1460" s="28">
        <v>16.520000457763672</v>
      </c>
      <c r="F1460" s="28">
        <v>16.280000686645508</v>
      </c>
      <c r="G1460" s="24">
        <v>16.489999771118164</v>
      </c>
      <c r="H1460" s="13">
        <v>15.899999618530273</v>
      </c>
      <c r="I1460" s="14">
        <v>16.079999923706055</v>
      </c>
      <c r="J1460" s="14">
        <v>15.850000381469727</v>
      </c>
      <c r="K1460" s="24">
        <v>16.069999694824219</v>
      </c>
      <c r="L1460">
        <f t="shared" si="69"/>
        <v>0</v>
      </c>
      <c r="M1460">
        <f>IF(AND(B1460&gt;Summary!$E$17,B1460&lt;Summary!$E$18),1,0)</f>
        <v>0</v>
      </c>
      <c r="N1460">
        <f>IF(M1460=1,oneday(G1459,G1460,K1460,L1460,Summary!$E$13/2,Data!N1459,Data!O1459,Summary!$E$15,Summary!$E$14,Summary!$E$16,1),0)</f>
        <v>0</v>
      </c>
      <c r="O1460" s="31">
        <f>IF(M1460=1,oneday(G1459,G1460,K1460,L1460,Summary!$E$13/2,Data!N1459,Data!O1459,Summary!$E$15,Summary!$E$14,Summary!$E$16,2),0)</f>
        <v>0</v>
      </c>
      <c r="P1460" s="31">
        <f t="shared" si="68"/>
        <v>0</v>
      </c>
      <c r="Q1460" s="31">
        <f>IF(M1460=1,oneday(G1459,G1460,K1460,L1460,Summary!$E$13/2,Data!N1459,Data!O1459,Summary!$E$15,Summary!$E$14,Summary!$E$16,3),0)</f>
        <v>0</v>
      </c>
    </row>
    <row r="1461" spans="1:17" x14ac:dyDescent="0.25">
      <c r="A1461" s="32">
        <f>VLOOKUP(B1461,'Expiration Dates'!$C$40:$J$272,8)</f>
        <v>32497</v>
      </c>
      <c r="B1461" s="1">
        <v>32500</v>
      </c>
      <c r="C1461">
        <f t="shared" si="67"/>
        <v>1461</v>
      </c>
      <c r="D1461" s="27">
        <v>16.510000228881836</v>
      </c>
      <c r="E1461" s="28">
        <v>16.700000762939453</v>
      </c>
      <c r="F1461" s="28">
        <v>16.450000762939453</v>
      </c>
      <c r="G1461" s="24">
        <v>16.610000610351563</v>
      </c>
      <c r="H1461" s="13">
        <v>16.079999923706055</v>
      </c>
      <c r="I1461" s="14">
        <v>16.299999237060547</v>
      </c>
      <c r="J1461" s="14">
        <v>16.040000915527344</v>
      </c>
      <c r="K1461" s="24">
        <v>16.219999313354492</v>
      </c>
      <c r="L1461">
        <f t="shared" si="69"/>
        <v>0</v>
      </c>
      <c r="M1461">
        <f>IF(AND(B1461&gt;Summary!$E$17,B1461&lt;Summary!$E$18),1,0)</f>
        <v>0</v>
      </c>
      <c r="N1461">
        <f>IF(M1461=1,oneday(G1460,G1461,K1461,L1461,Summary!$E$13/2,Data!N1460,Data!O1460,Summary!$E$15,Summary!$E$14,Summary!$E$16,1),0)</f>
        <v>0</v>
      </c>
      <c r="O1461" s="31">
        <f>IF(M1461=1,oneday(G1460,G1461,K1461,L1461,Summary!$E$13/2,Data!N1460,Data!O1460,Summary!$E$15,Summary!$E$14,Summary!$E$16,2),0)</f>
        <v>0</v>
      </c>
      <c r="P1461" s="31">
        <f t="shared" si="68"/>
        <v>0</v>
      </c>
      <c r="Q1461" s="31">
        <f>IF(M1461=1,oneday(G1460,G1461,K1461,L1461,Summary!$E$13/2,Data!N1460,Data!O1460,Summary!$E$15,Summary!$E$14,Summary!$E$16,3),0)</f>
        <v>0</v>
      </c>
    </row>
    <row r="1462" spans="1:17" x14ac:dyDescent="0.25">
      <c r="A1462" s="32">
        <f>VLOOKUP(B1462,'Expiration Dates'!$C$40:$J$272,8)</f>
        <v>32497</v>
      </c>
      <c r="B1462" s="1">
        <v>32504</v>
      </c>
      <c r="C1462">
        <f t="shared" si="67"/>
        <v>1462</v>
      </c>
      <c r="D1462" s="27">
        <v>16.850000381469727</v>
      </c>
      <c r="E1462" s="28">
        <v>17.020000457763672</v>
      </c>
      <c r="F1462" s="28">
        <v>16.809999465942383</v>
      </c>
      <c r="G1462" s="24">
        <v>16.950000762939453</v>
      </c>
      <c r="H1462" s="13">
        <v>16.450000762939453</v>
      </c>
      <c r="I1462" s="14">
        <v>16.590000152587891</v>
      </c>
      <c r="J1462" s="14">
        <v>16.399999618530273</v>
      </c>
      <c r="K1462" s="24">
        <v>16.530000686645508</v>
      </c>
      <c r="L1462">
        <f t="shared" si="69"/>
        <v>0</v>
      </c>
      <c r="M1462">
        <f>IF(AND(B1462&gt;Summary!$E$17,B1462&lt;Summary!$E$18),1,0)</f>
        <v>0</v>
      </c>
      <c r="N1462">
        <f>IF(M1462=1,oneday(G1461,G1462,K1462,L1462,Summary!$E$13/2,Data!N1461,Data!O1461,Summary!$E$15,Summary!$E$14,Summary!$E$16,1),0)</f>
        <v>0</v>
      </c>
      <c r="O1462" s="31">
        <f>IF(M1462=1,oneday(G1461,G1462,K1462,L1462,Summary!$E$13/2,Data!N1461,Data!O1461,Summary!$E$15,Summary!$E$14,Summary!$E$16,2),0)</f>
        <v>0</v>
      </c>
      <c r="P1462" s="31">
        <f t="shared" si="68"/>
        <v>0</v>
      </c>
      <c r="Q1462" s="31">
        <f>IF(M1462=1,oneday(G1461,G1462,K1462,L1462,Summary!$E$13/2,Data!N1461,Data!O1461,Summary!$E$15,Summary!$E$14,Summary!$E$16,3),0)</f>
        <v>0</v>
      </c>
    </row>
    <row r="1463" spans="1:17" x14ac:dyDescent="0.25">
      <c r="A1463" s="32">
        <f>VLOOKUP(B1463,'Expiration Dates'!$C$40:$J$272,8)</f>
        <v>32497</v>
      </c>
      <c r="B1463" s="1">
        <v>32505</v>
      </c>
      <c r="C1463">
        <f t="shared" si="67"/>
        <v>1463</v>
      </c>
      <c r="D1463" s="27">
        <v>16.850000381469727</v>
      </c>
      <c r="E1463" s="28">
        <v>17.059999465942383</v>
      </c>
      <c r="F1463" s="28">
        <v>16.75</v>
      </c>
      <c r="G1463" s="24">
        <v>16.969999313354492</v>
      </c>
      <c r="H1463" s="13">
        <v>16.420000076293945</v>
      </c>
      <c r="I1463" s="14">
        <v>16.590000152587891</v>
      </c>
      <c r="J1463" s="14">
        <v>16.329999923706055</v>
      </c>
      <c r="K1463" s="24">
        <v>16.459999084472656</v>
      </c>
      <c r="L1463">
        <f t="shared" si="69"/>
        <v>0</v>
      </c>
      <c r="M1463">
        <f>IF(AND(B1463&gt;Summary!$E$17,B1463&lt;Summary!$E$18),1,0)</f>
        <v>0</v>
      </c>
      <c r="N1463">
        <f>IF(M1463=1,oneday(G1462,G1463,K1463,L1463,Summary!$E$13/2,Data!N1462,Data!O1462,Summary!$E$15,Summary!$E$14,Summary!$E$16,1),0)</f>
        <v>0</v>
      </c>
      <c r="O1463" s="31">
        <f>IF(M1463=1,oneday(G1462,G1463,K1463,L1463,Summary!$E$13/2,Data!N1462,Data!O1462,Summary!$E$15,Summary!$E$14,Summary!$E$16,2),0)</f>
        <v>0</v>
      </c>
      <c r="P1463" s="31">
        <f t="shared" si="68"/>
        <v>0</v>
      </c>
      <c r="Q1463" s="31">
        <f>IF(M1463=1,oneday(G1462,G1463,K1463,L1463,Summary!$E$13/2,Data!N1462,Data!O1462,Summary!$E$15,Summary!$E$14,Summary!$E$16,3),0)</f>
        <v>0</v>
      </c>
    </row>
    <row r="1464" spans="1:17" x14ac:dyDescent="0.25">
      <c r="A1464" s="32">
        <f>VLOOKUP(B1464,'Expiration Dates'!$C$40:$J$272,8)</f>
        <v>32497</v>
      </c>
      <c r="B1464" s="1">
        <v>32506</v>
      </c>
      <c r="C1464">
        <f t="shared" si="67"/>
        <v>1464</v>
      </c>
      <c r="D1464" s="27">
        <v>16.850000381469727</v>
      </c>
      <c r="E1464" s="28">
        <v>17.040000915527344</v>
      </c>
      <c r="F1464" s="28">
        <v>16.729999542236328</v>
      </c>
      <c r="G1464" s="24">
        <v>16.770000457763672</v>
      </c>
      <c r="H1464" s="13">
        <v>16.350000381469727</v>
      </c>
      <c r="I1464" s="14">
        <v>16.469999313354492</v>
      </c>
      <c r="J1464" s="14">
        <v>16.200000762939453</v>
      </c>
      <c r="K1464" s="24">
        <v>16.239999771118164</v>
      </c>
      <c r="L1464">
        <f t="shared" si="69"/>
        <v>0</v>
      </c>
      <c r="M1464">
        <f>IF(AND(B1464&gt;Summary!$E$17,B1464&lt;Summary!$E$18),1,0)</f>
        <v>0</v>
      </c>
      <c r="N1464">
        <f>IF(M1464=1,oneday(G1463,G1464,K1464,L1464,Summary!$E$13/2,Data!N1463,Data!O1463,Summary!$E$15,Summary!$E$14,Summary!$E$16,1),0)</f>
        <v>0</v>
      </c>
      <c r="O1464" s="31">
        <f>IF(M1464=1,oneday(G1463,G1464,K1464,L1464,Summary!$E$13/2,Data!N1463,Data!O1463,Summary!$E$15,Summary!$E$14,Summary!$E$16,2),0)</f>
        <v>0</v>
      </c>
      <c r="P1464" s="31">
        <f t="shared" si="68"/>
        <v>0</v>
      </c>
      <c r="Q1464" s="31">
        <f>IF(M1464=1,oneday(G1463,G1464,K1464,L1464,Summary!$E$13/2,Data!N1463,Data!O1463,Summary!$E$15,Summary!$E$14,Summary!$E$16,3),0)</f>
        <v>0</v>
      </c>
    </row>
    <row r="1465" spans="1:17" x14ac:dyDescent="0.25">
      <c r="A1465" s="32">
        <f>VLOOKUP(B1465,'Expiration Dates'!$C$40:$J$272,8)</f>
        <v>32497</v>
      </c>
      <c r="B1465" s="1">
        <v>32507</v>
      </c>
      <c r="C1465">
        <f t="shared" si="67"/>
        <v>1465</v>
      </c>
      <c r="D1465" s="27">
        <v>16.870000839233398</v>
      </c>
      <c r="E1465" s="28">
        <v>17.280000686645508</v>
      </c>
      <c r="F1465" s="28">
        <v>16.850000381469727</v>
      </c>
      <c r="G1465" s="24">
        <v>17.239999771118164</v>
      </c>
      <c r="H1465" s="13">
        <v>16.340000152587891</v>
      </c>
      <c r="I1465" s="14">
        <v>16.75</v>
      </c>
      <c r="J1465" s="14">
        <v>16.319999694824219</v>
      </c>
      <c r="K1465" s="24">
        <v>16.690000534057617</v>
      </c>
      <c r="L1465">
        <f t="shared" si="69"/>
        <v>0</v>
      </c>
      <c r="M1465">
        <f>IF(AND(B1465&gt;Summary!$E$17,B1465&lt;Summary!$E$18),1,0)</f>
        <v>0</v>
      </c>
      <c r="N1465">
        <f>IF(M1465=1,oneday(G1464,G1465,K1465,L1465,Summary!$E$13/2,Data!N1464,Data!O1464,Summary!$E$15,Summary!$E$14,Summary!$E$16,1),0)</f>
        <v>0</v>
      </c>
      <c r="O1465" s="31">
        <f>IF(M1465=1,oneday(G1464,G1465,K1465,L1465,Summary!$E$13/2,Data!N1464,Data!O1464,Summary!$E$15,Summary!$E$14,Summary!$E$16,2),0)</f>
        <v>0</v>
      </c>
      <c r="P1465" s="31">
        <f t="shared" si="68"/>
        <v>0</v>
      </c>
      <c r="Q1465" s="31">
        <f>IF(M1465=1,oneday(G1464,G1465,K1465,L1465,Summary!$E$13/2,Data!N1464,Data!O1464,Summary!$E$15,Summary!$E$14,Summary!$E$16,3),0)</f>
        <v>0</v>
      </c>
    </row>
    <row r="1466" spans="1:17" x14ac:dyDescent="0.25">
      <c r="A1466" s="32">
        <f>VLOOKUP(B1466,'Expiration Dates'!$C$40:$J$272,8)</f>
        <v>32528</v>
      </c>
      <c r="B1466" s="1">
        <v>32511</v>
      </c>
      <c r="C1466">
        <f t="shared" si="67"/>
        <v>1466</v>
      </c>
      <c r="D1466" s="27">
        <v>17.200000762939453</v>
      </c>
      <c r="E1466" s="28">
        <v>17.360000610351563</v>
      </c>
      <c r="F1466" s="28">
        <v>17.100000381469727</v>
      </c>
      <c r="G1466" s="24">
        <v>17.360000610351563</v>
      </c>
      <c r="H1466" s="13">
        <v>16.620000839233398</v>
      </c>
      <c r="I1466" s="14">
        <v>16.809999465942383</v>
      </c>
      <c r="J1466" s="14">
        <v>16.569999694824219</v>
      </c>
      <c r="K1466" s="24">
        <v>16.760000228881836</v>
      </c>
      <c r="L1466">
        <f t="shared" si="69"/>
        <v>0</v>
      </c>
      <c r="M1466">
        <f>IF(AND(B1466&gt;Summary!$E$17,B1466&lt;Summary!$E$18),1,0)</f>
        <v>0</v>
      </c>
      <c r="N1466">
        <f>IF(M1466=1,oneday(G1465,G1466,K1466,L1466,Summary!$E$13/2,Data!N1465,Data!O1465,Summary!$E$15,Summary!$E$14,Summary!$E$16,1),0)</f>
        <v>0</v>
      </c>
      <c r="O1466" s="31">
        <f>IF(M1466=1,oneday(G1465,G1466,K1466,L1466,Summary!$E$13/2,Data!N1465,Data!O1465,Summary!$E$15,Summary!$E$14,Summary!$E$16,2),0)</f>
        <v>0</v>
      </c>
      <c r="P1466" s="31">
        <f t="shared" si="68"/>
        <v>0</v>
      </c>
      <c r="Q1466" s="31">
        <f>IF(M1466=1,oneday(G1465,G1466,K1466,L1466,Summary!$E$13/2,Data!N1465,Data!O1465,Summary!$E$15,Summary!$E$14,Summary!$E$16,3),0)</f>
        <v>0</v>
      </c>
    </row>
    <row r="1467" spans="1:17" x14ac:dyDescent="0.25">
      <c r="A1467" s="32">
        <f>VLOOKUP(B1467,'Expiration Dates'!$C$40:$J$272,8)</f>
        <v>32528</v>
      </c>
      <c r="B1467" s="1">
        <v>32512</v>
      </c>
      <c r="C1467">
        <f t="shared" si="67"/>
        <v>1467</v>
      </c>
      <c r="D1467" s="27">
        <v>17.350000381469727</v>
      </c>
      <c r="E1467" s="28">
        <v>17.420000076293945</v>
      </c>
      <c r="F1467" s="28">
        <v>17.010000228881836</v>
      </c>
      <c r="G1467" s="24">
        <v>17.079999923706055</v>
      </c>
      <c r="H1467" s="13">
        <v>16.75</v>
      </c>
      <c r="I1467" s="14">
        <v>16.860000610351563</v>
      </c>
      <c r="J1467" s="14">
        <v>16.530000686645508</v>
      </c>
      <c r="K1467" s="24">
        <v>16.579999923706055</v>
      </c>
      <c r="L1467">
        <f t="shared" si="69"/>
        <v>0</v>
      </c>
      <c r="M1467">
        <f>IF(AND(B1467&gt;Summary!$E$17,B1467&lt;Summary!$E$18),1,0)</f>
        <v>0</v>
      </c>
      <c r="N1467">
        <f>IF(M1467=1,oneday(G1466,G1467,K1467,L1467,Summary!$E$13/2,Data!N1466,Data!O1466,Summary!$E$15,Summary!$E$14,Summary!$E$16,1),0)</f>
        <v>0</v>
      </c>
      <c r="O1467" s="31">
        <f>IF(M1467=1,oneday(G1466,G1467,K1467,L1467,Summary!$E$13/2,Data!N1466,Data!O1466,Summary!$E$15,Summary!$E$14,Summary!$E$16,2),0)</f>
        <v>0</v>
      </c>
      <c r="P1467" s="31">
        <f t="shared" si="68"/>
        <v>0</v>
      </c>
      <c r="Q1467" s="31">
        <f>IF(M1467=1,oneday(G1466,G1467,K1467,L1467,Summary!$E$13/2,Data!N1466,Data!O1466,Summary!$E$15,Summary!$E$14,Summary!$E$16,3),0)</f>
        <v>0</v>
      </c>
    </row>
    <row r="1468" spans="1:17" x14ac:dyDescent="0.25">
      <c r="A1468" s="32">
        <f>VLOOKUP(B1468,'Expiration Dates'!$C$40:$J$272,8)</f>
        <v>32528</v>
      </c>
      <c r="B1468" s="1">
        <v>32513</v>
      </c>
      <c r="C1468">
        <f t="shared" si="67"/>
        <v>1468</v>
      </c>
      <c r="D1468" s="27">
        <v>17.129999160766602</v>
      </c>
      <c r="E1468" s="28">
        <v>17.469999313354492</v>
      </c>
      <c r="F1468" s="28">
        <v>17.129999160766602</v>
      </c>
      <c r="G1468" s="24">
        <v>17.420000076293945</v>
      </c>
      <c r="H1468" s="13">
        <v>16.680000305175781</v>
      </c>
      <c r="I1468" s="14">
        <v>16.930000305175781</v>
      </c>
      <c r="J1468" s="14">
        <v>16.600000381469727</v>
      </c>
      <c r="K1468" s="24">
        <v>16.889999389648438</v>
      </c>
      <c r="L1468">
        <f t="shared" si="69"/>
        <v>0</v>
      </c>
      <c r="M1468">
        <f>IF(AND(B1468&gt;Summary!$E$17,B1468&lt;Summary!$E$18),1,0)</f>
        <v>0</v>
      </c>
      <c r="N1468">
        <f>IF(M1468=1,oneday(G1467,G1468,K1468,L1468,Summary!$E$13/2,Data!N1467,Data!O1467,Summary!$E$15,Summary!$E$14,Summary!$E$16,1),0)</f>
        <v>0</v>
      </c>
      <c r="O1468" s="31">
        <f>IF(M1468=1,oneday(G1467,G1468,K1468,L1468,Summary!$E$13/2,Data!N1467,Data!O1467,Summary!$E$15,Summary!$E$14,Summary!$E$16,2),0)</f>
        <v>0</v>
      </c>
      <c r="P1468" s="31">
        <f t="shared" si="68"/>
        <v>0</v>
      </c>
      <c r="Q1468" s="31">
        <f>IF(M1468=1,oneday(G1467,G1468,K1468,L1468,Summary!$E$13/2,Data!N1467,Data!O1467,Summary!$E$15,Summary!$E$14,Summary!$E$16,3),0)</f>
        <v>0</v>
      </c>
    </row>
    <row r="1469" spans="1:17" x14ac:dyDescent="0.25">
      <c r="A1469" s="32">
        <f>VLOOKUP(B1469,'Expiration Dates'!$C$40:$J$272,8)</f>
        <v>32528</v>
      </c>
      <c r="B1469" s="1">
        <v>32514</v>
      </c>
      <c r="C1469">
        <f t="shared" si="67"/>
        <v>1469</v>
      </c>
      <c r="D1469" s="27">
        <v>17.5</v>
      </c>
      <c r="E1469" s="28">
        <v>17.670000076293945</v>
      </c>
      <c r="F1469" s="28">
        <v>17.459999084472656</v>
      </c>
      <c r="G1469" s="24">
        <v>17.549999237060547</v>
      </c>
      <c r="H1469" s="13">
        <v>16.989999771118164</v>
      </c>
      <c r="I1469" s="14">
        <v>17.090000152587891</v>
      </c>
      <c r="J1469" s="14">
        <v>16.829999923706055</v>
      </c>
      <c r="K1469" s="24">
        <v>16.950000762939453</v>
      </c>
      <c r="L1469">
        <f t="shared" si="69"/>
        <v>0</v>
      </c>
      <c r="M1469">
        <f>IF(AND(B1469&gt;Summary!$E$17,B1469&lt;Summary!$E$18),1,0)</f>
        <v>0</v>
      </c>
      <c r="N1469">
        <f>IF(M1469=1,oneday(G1468,G1469,K1469,L1469,Summary!$E$13/2,Data!N1468,Data!O1468,Summary!$E$15,Summary!$E$14,Summary!$E$16,1),0)</f>
        <v>0</v>
      </c>
      <c r="O1469" s="31">
        <f>IF(M1469=1,oneday(G1468,G1469,K1469,L1469,Summary!$E$13/2,Data!N1468,Data!O1468,Summary!$E$15,Summary!$E$14,Summary!$E$16,2),0)</f>
        <v>0</v>
      </c>
      <c r="P1469" s="31">
        <f t="shared" si="68"/>
        <v>0</v>
      </c>
      <c r="Q1469" s="31">
        <f>IF(M1469=1,oneday(G1468,G1469,K1469,L1469,Summary!$E$13/2,Data!N1468,Data!O1468,Summary!$E$15,Summary!$E$14,Summary!$E$16,3),0)</f>
        <v>0</v>
      </c>
    </row>
    <row r="1470" spans="1:17" x14ac:dyDescent="0.25">
      <c r="A1470" s="32">
        <f>VLOOKUP(B1470,'Expiration Dates'!$C$40:$J$272,8)</f>
        <v>32528</v>
      </c>
      <c r="B1470" s="1">
        <v>32517</v>
      </c>
      <c r="C1470">
        <f t="shared" si="67"/>
        <v>1470</v>
      </c>
      <c r="D1470" s="27">
        <v>17.610000610351563</v>
      </c>
      <c r="E1470" s="28">
        <v>17.819999694824219</v>
      </c>
      <c r="F1470" s="28">
        <v>17.569999694824219</v>
      </c>
      <c r="G1470" s="24">
        <v>17.719999313354492</v>
      </c>
      <c r="H1470" s="13">
        <v>17</v>
      </c>
      <c r="I1470" s="14">
        <v>17.159999847412109</v>
      </c>
      <c r="J1470" s="14">
        <v>16.950000762939453</v>
      </c>
      <c r="K1470" s="24">
        <v>17.069999694824219</v>
      </c>
      <c r="L1470">
        <f t="shared" si="69"/>
        <v>0</v>
      </c>
      <c r="M1470">
        <f>IF(AND(B1470&gt;Summary!$E$17,B1470&lt;Summary!$E$18),1,0)</f>
        <v>0</v>
      </c>
      <c r="N1470">
        <f>IF(M1470=1,oneday(G1469,G1470,K1470,L1470,Summary!$E$13/2,Data!N1469,Data!O1469,Summary!$E$15,Summary!$E$14,Summary!$E$16,1),0)</f>
        <v>0</v>
      </c>
      <c r="O1470" s="31">
        <f>IF(M1470=1,oneday(G1469,G1470,K1470,L1470,Summary!$E$13/2,Data!N1469,Data!O1469,Summary!$E$15,Summary!$E$14,Summary!$E$16,2),0)</f>
        <v>0</v>
      </c>
      <c r="P1470" s="31">
        <f t="shared" si="68"/>
        <v>0</v>
      </c>
      <c r="Q1470" s="31">
        <f>IF(M1470=1,oneday(G1469,G1470,K1470,L1470,Summary!$E$13/2,Data!N1469,Data!O1469,Summary!$E$15,Summary!$E$14,Summary!$E$16,3),0)</f>
        <v>0</v>
      </c>
    </row>
    <row r="1471" spans="1:17" x14ac:dyDescent="0.25">
      <c r="A1471" s="32">
        <f>VLOOKUP(B1471,'Expiration Dates'!$C$40:$J$272,8)</f>
        <v>32528</v>
      </c>
      <c r="B1471" s="1">
        <v>32518</v>
      </c>
      <c r="C1471">
        <f t="shared" si="67"/>
        <v>1471</v>
      </c>
      <c r="D1471" s="27">
        <v>17.639999389648438</v>
      </c>
      <c r="E1471" s="28">
        <v>17.709999084472656</v>
      </c>
      <c r="F1471" s="28">
        <v>17.469999313354492</v>
      </c>
      <c r="G1471" s="24">
        <v>17.690000534057617</v>
      </c>
      <c r="H1471" s="13">
        <v>17.010000228881836</v>
      </c>
      <c r="I1471" s="14">
        <v>17.049999237060547</v>
      </c>
      <c r="J1471" s="14">
        <v>16.850000381469727</v>
      </c>
      <c r="K1471" s="24">
        <v>17.030000686645508</v>
      </c>
      <c r="L1471">
        <f t="shared" si="69"/>
        <v>0</v>
      </c>
      <c r="M1471">
        <f>IF(AND(B1471&gt;Summary!$E$17,B1471&lt;Summary!$E$18),1,0)</f>
        <v>0</v>
      </c>
      <c r="N1471">
        <f>IF(M1471=1,oneday(G1470,G1471,K1471,L1471,Summary!$E$13/2,Data!N1470,Data!O1470,Summary!$E$15,Summary!$E$14,Summary!$E$16,1),0)</f>
        <v>0</v>
      </c>
      <c r="O1471" s="31">
        <f>IF(M1471=1,oneday(G1470,G1471,K1471,L1471,Summary!$E$13/2,Data!N1470,Data!O1470,Summary!$E$15,Summary!$E$14,Summary!$E$16,2),0)</f>
        <v>0</v>
      </c>
      <c r="P1471" s="31">
        <f t="shared" si="68"/>
        <v>0</v>
      </c>
      <c r="Q1471" s="31">
        <f>IF(M1471=1,oneday(G1470,G1471,K1471,L1471,Summary!$E$13/2,Data!N1470,Data!O1470,Summary!$E$15,Summary!$E$14,Summary!$E$16,3),0)</f>
        <v>0</v>
      </c>
    </row>
    <row r="1472" spans="1:17" x14ac:dyDescent="0.25">
      <c r="A1472" s="32">
        <f>VLOOKUP(B1472,'Expiration Dates'!$C$40:$J$272,8)</f>
        <v>32528</v>
      </c>
      <c r="B1472" s="1">
        <v>32519</v>
      </c>
      <c r="C1472">
        <f t="shared" si="67"/>
        <v>1472</v>
      </c>
      <c r="D1472" s="27">
        <v>17.850000381469727</v>
      </c>
      <c r="E1472" s="28">
        <v>18.149999618530273</v>
      </c>
      <c r="F1472" s="28">
        <v>17.819999694824219</v>
      </c>
      <c r="G1472" s="24">
        <v>18.139999389648438</v>
      </c>
      <c r="H1472" s="13">
        <v>17.200000762939453</v>
      </c>
      <c r="I1472" s="14">
        <v>17.409999847412109</v>
      </c>
      <c r="J1472" s="14">
        <v>17.120000839233398</v>
      </c>
      <c r="K1472" s="24">
        <v>17.389999389648438</v>
      </c>
      <c r="L1472">
        <f t="shared" si="69"/>
        <v>0</v>
      </c>
      <c r="M1472">
        <f>IF(AND(B1472&gt;Summary!$E$17,B1472&lt;Summary!$E$18),1,0)</f>
        <v>0</v>
      </c>
      <c r="N1472">
        <f>IF(M1472=1,oneday(G1471,G1472,K1472,L1472,Summary!$E$13/2,Data!N1471,Data!O1471,Summary!$E$15,Summary!$E$14,Summary!$E$16,1),0)</f>
        <v>0</v>
      </c>
      <c r="O1472" s="31">
        <f>IF(M1472=1,oneday(G1471,G1472,K1472,L1472,Summary!$E$13/2,Data!N1471,Data!O1471,Summary!$E$15,Summary!$E$14,Summary!$E$16,2),0)</f>
        <v>0</v>
      </c>
      <c r="P1472" s="31">
        <f t="shared" si="68"/>
        <v>0</v>
      </c>
      <c r="Q1472" s="31">
        <f>IF(M1472=1,oneday(G1471,G1472,K1472,L1472,Summary!$E$13/2,Data!N1471,Data!O1471,Summary!$E$15,Summary!$E$14,Summary!$E$16,3),0)</f>
        <v>0</v>
      </c>
    </row>
    <row r="1473" spans="1:17" x14ac:dyDescent="0.25">
      <c r="A1473" s="32">
        <f>VLOOKUP(B1473,'Expiration Dates'!$C$40:$J$272,8)</f>
        <v>32528</v>
      </c>
      <c r="B1473" s="1">
        <v>32520</v>
      </c>
      <c r="C1473">
        <f t="shared" si="67"/>
        <v>1473</v>
      </c>
      <c r="D1473" s="27">
        <v>18.040000915527344</v>
      </c>
      <c r="E1473" s="28">
        <v>18.200000762939453</v>
      </c>
      <c r="F1473" s="28">
        <v>17.870000839233398</v>
      </c>
      <c r="G1473" s="24">
        <v>18.170000076293945</v>
      </c>
      <c r="H1473" s="13">
        <v>17.290000915527344</v>
      </c>
      <c r="I1473" s="14">
        <v>17.5</v>
      </c>
      <c r="J1473" s="14">
        <v>17.149999618530273</v>
      </c>
      <c r="K1473" s="24">
        <v>17.479999542236328</v>
      </c>
      <c r="L1473">
        <f t="shared" si="69"/>
        <v>0</v>
      </c>
      <c r="M1473">
        <f>IF(AND(B1473&gt;Summary!$E$17,B1473&lt;Summary!$E$18),1,0)</f>
        <v>0</v>
      </c>
      <c r="N1473">
        <f>IF(M1473=1,oneday(G1472,G1473,K1473,L1473,Summary!$E$13/2,Data!N1472,Data!O1472,Summary!$E$15,Summary!$E$14,Summary!$E$16,1),0)</f>
        <v>0</v>
      </c>
      <c r="O1473" s="31">
        <f>IF(M1473=1,oneday(G1472,G1473,K1473,L1473,Summary!$E$13/2,Data!N1472,Data!O1472,Summary!$E$15,Summary!$E$14,Summary!$E$16,2),0)</f>
        <v>0</v>
      </c>
      <c r="P1473" s="31">
        <f t="shared" si="68"/>
        <v>0</v>
      </c>
      <c r="Q1473" s="31">
        <f>IF(M1473=1,oneday(G1472,G1473,K1473,L1473,Summary!$E$13/2,Data!N1472,Data!O1472,Summary!$E$15,Summary!$E$14,Summary!$E$16,3),0)</f>
        <v>0</v>
      </c>
    </row>
    <row r="1474" spans="1:17" x14ac:dyDescent="0.25">
      <c r="A1474" s="32">
        <f>VLOOKUP(B1474,'Expiration Dates'!$C$40:$J$272,8)</f>
        <v>32528</v>
      </c>
      <c r="B1474" s="1">
        <v>32521</v>
      </c>
      <c r="C1474">
        <f t="shared" si="67"/>
        <v>1474</v>
      </c>
      <c r="D1474" s="27">
        <v>18.200000762939453</v>
      </c>
      <c r="E1474" s="28">
        <v>18.639999389648438</v>
      </c>
      <c r="F1474" s="28">
        <v>18.170000076293945</v>
      </c>
      <c r="G1474" s="24">
        <v>18.479999542236328</v>
      </c>
      <c r="H1474" s="13">
        <v>17.510000228881836</v>
      </c>
      <c r="I1474" s="14">
        <v>17.780000686645508</v>
      </c>
      <c r="J1474" s="14">
        <v>17.430000305175781</v>
      </c>
      <c r="K1474" s="24">
        <v>17.680000305175781</v>
      </c>
      <c r="L1474">
        <f t="shared" si="69"/>
        <v>0</v>
      </c>
      <c r="M1474">
        <f>IF(AND(B1474&gt;Summary!$E$17,B1474&lt;Summary!$E$18),1,0)</f>
        <v>0</v>
      </c>
      <c r="N1474">
        <f>IF(M1474=1,oneday(G1473,G1474,K1474,L1474,Summary!$E$13/2,Data!N1473,Data!O1473,Summary!$E$15,Summary!$E$14,Summary!$E$16,1),0)</f>
        <v>0</v>
      </c>
      <c r="O1474" s="31">
        <f>IF(M1474=1,oneday(G1473,G1474,K1474,L1474,Summary!$E$13/2,Data!N1473,Data!O1473,Summary!$E$15,Summary!$E$14,Summary!$E$16,2),0)</f>
        <v>0</v>
      </c>
      <c r="P1474" s="31">
        <f t="shared" si="68"/>
        <v>0</v>
      </c>
      <c r="Q1474" s="31">
        <f>IF(M1474=1,oneday(G1473,G1474,K1474,L1474,Summary!$E$13/2,Data!N1473,Data!O1473,Summary!$E$15,Summary!$E$14,Summary!$E$16,3),0)</f>
        <v>0</v>
      </c>
    </row>
    <row r="1475" spans="1:17" x14ac:dyDescent="0.25">
      <c r="A1475" s="32">
        <f>VLOOKUP(B1475,'Expiration Dates'!$C$40:$J$272,8)</f>
        <v>32528</v>
      </c>
      <c r="B1475" s="1">
        <v>32524</v>
      </c>
      <c r="C1475">
        <f t="shared" si="67"/>
        <v>1475</v>
      </c>
      <c r="D1475" s="27">
        <v>18.379999160766602</v>
      </c>
      <c r="E1475" s="28">
        <v>18.930000305175781</v>
      </c>
      <c r="F1475" s="28">
        <v>18.319999694824219</v>
      </c>
      <c r="G1475" s="24">
        <v>18.879999160766602</v>
      </c>
      <c r="H1475" s="13">
        <v>17.629999160766602</v>
      </c>
      <c r="I1475" s="14">
        <v>18.020000457763672</v>
      </c>
      <c r="J1475" s="14">
        <v>17.510000228881836</v>
      </c>
      <c r="K1475" s="24">
        <v>17.950000762939453</v>
      </c>
      <c r="L1475">
        <f t="shared" si="69"/>
        <v>0</v>
      </c>
      <c r="M1475">
        <f>IF(AND(B1475&gt;Summary!$E$17,B1475&lt;Summary!$E$18),1,0)</f>
        <v>0</v>
      </c>
      <c r="N1475">
        <f>IF(M1475=1,oneday(G1474,G1475,K1475,L1475,Summary!$E$13/2,Data!N1474,Data!O1474,Summary!$E$15,Summary!$E$14,Summary!$E$16,1),0)</f>
        <v>0</v>
      </c>
      <c r="O1475" s="31">
        <f>IF(M1475=1,oneday(G1474,G1475,K1475,L1475,Summary!$E$13/2,Data!N1474,Data!O1474,Summary!$E$15,Summary!$E$14,Summary!$E$16,2),0)</f>
        <v>0</v>
      </c>
      <c r="P1475" s="31">
        <f t="shared" si="68"/>
        <v>0</v>
      </c>
      <c r="Q1475" s="31">
        <f>IF(M1475=1,oneday(G1474,G1475,K1475,L1475,Summary!$E$13/2,Data!N1474,Data!O1474,Summary!$E$15,Summary!$E$14,Summary!$E$16,3),0)</f>
        <v>0</v>
      </c>
    </row>
    <row r="1476" spans="1:17" x14ac:dyDescent="0.25">
      <c r="A1476" s="32">
        <f>VLOOKUP(B1476,'Expiration Dates'!$C$40:$J$272,8)</f>
        <v>32528</v>
      </c>
      <c r="B1476" s="1">
        <v>32525</v>
      </c>
      <c r="C1476">
        <f t="shared" si="67"/>
        <v>1476</v>
      </c>
      <c r="D1476" s="27">
        <v>18.879999160766602</v>
      </c>
      <c r="E1476" s="28">
        <v>19.209999084472656</v>
      </c>
      <c r="F1476" s="28">
        <v>18.799999237060547</v>
      </c>
      <c r="G1476" s="24">
        <v>18.950000762939453</v>
      </c>
      <c r="H1476" s="13">
        <v>17.889999389648438</v>
      </c>
      <c r="I1476" s="14">
        <v>18.299999237060547</v>
      </c>
      <c r="J1476" s="14">
        <v>17.840000152587891</v>
      </c>
      <c r="K1476" s="24">
        <v>18.079999923706055</v>
      </c>
      <c r="L1476">
        <f t="shared" si="69"/>
        <v>0</v>
      </c>
      <c r="M1476">
        <f>IF(AND(B1476&gt;Summary!$E$17,B1476&lt;Summary!$E$18),1,0)</f>
        <v>0</v>
      </c>
      <c r="N1476">
        <f>IF(M1476=1,oneday(G1475,G1476,K1476,L1476,Summary!$E$13/2,Data!N1475,Data!O1475,Summary!$E$15,Summary!$E$14,Summary!$E$16,1),0)</f>
        <v>0</v>
      </c>
      <c r="O1476" s="31">
        <f>IF(M1476=1,oneday(G1475,G1476,K1476,L1476,Summary!$E$13/2,Data!N1475,Data!O1475,Summary!$E$15,Summary!$E$14,Summary!$E$16,2),0)</f>
        <v>0</v>
      </c>
      <c r="P1476" s="31">
        <f t="shared" si="68"/>
        <v>0</v>
      </c>
      <c r="Q1476" s="31">
        <f>IF(M1476=1,oneday(G1475,G1476,K1476,L1476,Summary!$E$13/2,Data!N1475,Data!O1475,Summary!$E$15,Summary!$E$14,Summary!$E$16,3),0)</f>
        <v>0</v>
      </c>
    </row>
    <row r="1477" spans="1:17" x14ac:dyDescent="0.25">
      <c r="A1477" s="32">
        <f>VLOOKUP(B1477,'Expiration Dates'!$C$40:$J$272,8)</f>
        <v>32528</v>
      </c>
      <c r="B1477" s="1">
        <v>32526</v>
      </c>
      <c r="C1477">
        <f t="shared" si="67"/>
        <v>1477</v>
      </c>
      <c r="D1477" s="27">
        <v>19.069999694824219</v>
      </c>
      <c r="E1477" s="28">
        <v>19.299999237060547</v>
      </c>
      <c r="F1477" s="28">
        <v>18.819999694824219</v>
      </c>
      <c r="G1477" s="24">
        <v>19.260000228881836</v>
      </c>
      <c r="H1477" s="13">
        <v>18.229999542236328</v>
      </c>
      <c r="I1477" s="14">
        <v>18.75</v>
      </c>
      <c r="J1477" s="14">
        <v>18.159999847412109</v>
      </c>
      <c r="K1477" s="24">
        <v>18.709999084472656</v>
      </c>
      <c r="L1477">
        <f t="shared" si="69"/>
        <v>0</v>
      </c>
      <c r="M1477">
        <f>IF(AND(B1477&gt;Summary!$E$17,B1477&lt;Summary!$E$18),1,0)</f>
        <v>0</v>
      </c>
      <c r="N1477">
        <f>IF(M1477=1,oneday(G1476,G1477,K1477,L1477,Summary!$E$13/2,Data!N1476,Data!O1476,Summary!$E$15,Summary!$E$14,Summary!$E$16,1),0)</f>
        <v>0</v>
      </c>
      <c r="O1477" s="31">
        <f>IF(M1477=1,oneday(G1476,G1477,K1477,L1477,Summary!$E$13/2,Data!N1476,Data!O1476,Summary!$E$15,Summary!$E$14,Summary!$E$16,2),0)</f>
        <v>0</v>
      </c>
      <c r="P1477" s="31">
        <f t="shared" si="68"/>
        <v>0</v>
      </c>
      <c r="Q1477" s="31">
        <f>IF(M1477=1,oneday(G1476,G1477,K1477,L1477,Summary!$E$13/2,Data!N1476,Data!O1476,Summary!$E$15,Summary!$E$14,Summary!$E$16,3),0)</f>
        <v>0</v>
      </c>
    </row>
    <row r="1478" spans="1:17" x14ac:dyDescent="0.25">
      <c r="A1478" s="32">
        <f>VLOOKUP(B1478,'Expiration Dates'!$C$40:$J$272,8)</f>
        <v>32528</v>
      </c>
      <c r="B1478" s="1">
        <v>32527</v>
      </c>
      <c r="C1478">
        <f t="shared" si="67"/>
        <v>1478</v>
      </c>
      <c r="D1478" s="27">
        <v>19.450000762939453</v>
      </c>
      <c r="E1478" s="28">
        <v>19.450000762939453</v>
      </c>
      <c r="F1478" s="28">
        <v>19.100000381469727</v>
      </c>
      <c r="G1478" s="24">
        <v>19.280000686645508</v>
      </c>
      <c r="H1478" s="13">
        <v>18.850000381469727</v>
      </c>
      <c r="I1478" s="14">
        <v>18.850000381469727</v>
      </c>
      <c r="J1478" s="14">
        <v>18.430000305175781</v>
      </c>
      <c r="K1478" s="24">
        <v>18.709999084472656</v>
      </c>
      <c r="L1478">
        <f t="shared" si="69"/>
        <v>0</v>
      </c>
      <c r="M1478">
        <f>IF(AND(B1478&gt;Summary!$E$17,B1478&lt;Summary!$E$18),1,0)</f>
        <v>0</v>
      </c>
      <c r="N1478">
        <f>IF(M1478=1,oneday(G1477,G1478,K1478,L1478,Summary!$E$13/2,Data!N1477,Data!O1477,Summary!$E$15,Summary!$E$14,Summary!$E$16,1),0)</f>
        <v>0</v>
      </c>
      <c r="O1478" s="31">
        <f>IF(M1478=1,oneday(G1477,G1478,K1478,L1478,Summary!$E$13/2,Data!N1477,Data!O1477,Summary!$E$15,Summary!$E$14,Summary!$E$16,2),0)</f>
        <v>0</v>
      </c>
      <c r="P1478" s="31">
        <f t="shared" si="68"/>
        <v>0</v>
      </c>
      <c r="Q1478" s="31">
        <f>IF(M1478=1,oneday(G1477,G1478,K1478,L1478,Summary!$E$13/2,Data!N1477,Data!O1477,Summary!$E$15,Summary!$E$14,Summary!$E$16,3),0)</f>
        <v>0</v>
      </c>
    </row>
    <row r="1479" spans="1:17" x14ac:dyDescent="0.25">
      <c r="A1479" s="32">
        <f>VLOOKUP(B1479,'Expiration Dates'!$C$40:$J$272,8)</f>
        <v>32528</v>
      </c>
      <c r="B1479" s="1">
        <v>32528</v>
      </c>
      <c r="C1479">
        <f t="shared" si="67"/>
        <v>1479</v>
      </c>
      <c r="D1479" s="27">
        <v>19.149999618530273</v>
      </c>
      <c r="E1479" s="28">
        <v>19.75</v>
      </c>
      <c r="F1479" s="28">
        <v>18.700000762939453</v>
      </c>
      <c r="G1479" s="24">
        <v>18.860000610351563</v>
      </c>
      <c r="H1479" s="13">
        <v>18.579999923706055</v>
      </c>
      <c r="I1479" s="14">
        <v>18.819999694824219</v>
      </c>
      <c r="J1479" s="14">
        <v>18.270000457763672</v>
      </c>
      <c r="K1479" s="24">
        <v>18.389999389648438</v>
      </c>
      <c r="L1479">
        <f t="shared" si="69"/>
        <v>1</v>
      </c>
      <c r="M1479">
        <f>IF(AND(B1479&gt;Summary!$E$17,B1479&lt;Summary!$E$18),1,0)</f>
        <v>0</v>
      </c>
      <c r="N1479">
        <f>IF(M1479=1,oneday(G1478,G1479,K1479,L1479,Summary!$E$13/2,Data!N1478,Data!O1478,Summary!$E$15,Summary!$E$14,Summary!$E$16,1),0)</f>
        <v>0</v>
      </c>
      <c r="O1479" s="31">
        <f>IF(M1479=1,oneday(G1478,G1479,K1479,L1479,Summary!$E$13/2,Data!N1478,Data!O1478,Summary!$E$15,Summary!$E$14,Summary!$E$16,2),0)</f>
        <v>0</v>
      </c>
      <c r="P1479" s="31">
        <f t="shared" si="68"/>
        <v>0</v>
      </c>
      <c r="Q1479" s="31">
        <f>IF(M1479=1,oneday(G1478,G1479,K1479,L1479,Summary!$E$13/2,Data!N1478,Data!O1478,Summary!$E$15,Summary!$E$14,Summary!$E$16,3),0)</f>
        <v>0</v>
      </c>
    </row>
    <row r="1480" spans="1:17" x14ac:dyDescent="0.25">
      <c r="A1480" s="32">
        <f>VLOOKUP(B1480,'Expiration Dates'!$C$40:$J$272,8)</f>
        <v>32528</v>
      </c>
      <c r="B1480" s="1">
        <v>32531</v>
      </c>
      <c r="C1480">
        <f t="shared" si="67"/>
        <v>1480</v>
      </c>
      <c r="D1480" s="27">
        <v>18.200000762939453</v>
      </c>
      <c r="E1480" s="28">
        <v>18.219999313354492</v>
      </c>
      <c r="F1480" s="28">
        <v>17.299999237060547</v>
      </c>
      <c r="G1480" s="24">
        <v>17.329999923706055</v>
      </c>
      <c r="H1480" s="13">
        <v>17.670000076293945</v>
      </c>
      <c r="I1480" s="14">
        <v>17.680000305175781</v>
      </c>
      <c r="J1480" s="14">
        <v>16.879999160766602</v>
      </c>
      <c r="K1480" s="24">
        <v>16.899999618530273</v>
      </c>
      <c r="L1480">
        <f t="shared" si="69"/>
        <v>0</v>
      </c>
      <c r="M1480">
        <f>IF(AND(B1480&gt;Summary!$E$17,B1480&lt;Summary!$E$18),1,0)</f>
        <v>0</v>
      </c>
      <c r="N1480">
        <f>IF(M1480=1,oneday(G1479,G1480,K1480,L1480,Summary!$E$13/2,Data!N1479,Data!O1479,Summary!$E$15,Summary!$E$14,Summary!$E$16,1),0)</f>
        <v>0</v>
      </c>
      <c r="O1480" s="31">
        <f>IF(M1480=1,oneday(G1479,G1480,K1480,L1480,Summary!$E$13/2,Data!N1479,Data!O1479,Summary!$E$15,Summary!$E$14,Summary!$E$16,2),0)</f>
        <v>0</v>
      </c>
      <c r="P1480" s="31">
        <f t="shared" si="68"/>
        <v>0</v>
      </c>
      <c r="Q1480" s="31">
        <f>IF(M1480=1,oneday(G1479,G1480,K1480,L1480,Summary!$E$13/2,Data!N1479,Data!O1479,Summary!$E$15,Summary!$E$14,Summary!$E$16,3),0)</f>
        <v>0</v>
      </c>
    </row>
    <row r="1481" spans="1:17" x14ac:dyDescent="0.25">
      <c r="A1481" s="32">
        <f>VLOOKUP(B1481,'Expiration Dates'!$C$40:$J$272,8)</f>
        <v>32528</v>
      </c>
      <c r="B1481" s="1">
        <v>32532</v>
      </c>
      <c r="C1481">
        <f t="shared" si="67"/>
        <v>1481</v>
      </c>
      <c r="D1481" s="27">
        <v>17.270000457763672</v>
      </c>
      <c r="E1481" s="28">
        <v>17.75</v>
      </c>
      <c r="F1481" s="28">
        <v>17.219999313354492</v>
      </c>
      <c r="G1481" s="24">
        <v>17.540000915527344</v>
      </c>
      <c r="H1481" s="13">
        <v>16.819999694824219</v>
      </c>
      <c r="I1481" s="14">
        <v>17.309999465942383</v>
      </c>
      <c r="J1481" s="14">
        <v>16.809999465942383</v>
      </c>
      <c r="K1481" s="24">
        <v>17.139999389648438</v>
      </c>
      <c r="L1481">
        <f t="shared" si="69"/>
        <v>0</v>
      </c>
      <c r="M1481">
        <f>IF(AND(B1481&gt;Summary!$E$17,B1481&lt;Summary!$E$18),1,0)</f>
        <v>0</v>
      </c>
      <c r="N1481">
        <f>IF(M1481=1,oneday(G1480,G1481,K1481,L1481,Summary!$E$13/2,Data!N1480,Data!O1480,Summary!$E$15,Summary!$E$14,Summary!$E$16,1),0)</f>
        <v>0</v>
      </c>
      <c r="O1481" s="31">
        <f>IF(M1481=1,oneday(G1480,G1481,K1481,L1481,Summary!$E$13/2,Data!N1480,Data!O1480,Summary!$E$15,Summary!$E$14,Summary!$E$16,2),0)</f>
        <v>0</v>
      </c>
      <c r="P1481" s="31">
        <f t="shared" si="68"/>
        <v>0</v>
      </c>
      <c r="Q1481" s="31">
        <f>IF(M1481=1,oneday(G1480,G1481,K1481,L1481,Summary!$E$13/2,Data!N1480,Data!O1480,Summary!$E$15,Summary!$E$14,Summary!$E$16,3),0)</f>
        <v>0</v>
      </c>
    </row>
    <row r="1482" spans="1:17" x14ac:dyDescent="0.25">
      <c r="A1482" s="32">
        <f>VLOOKUP(B1482,'Expiration Dates'!$C$40:$J$272,8)</f>
        <v>32528</v>
      </c>
      <c r="B1482" s="1">
        <v>32533</v>
      </c>
      <c r="C1482">
        <f t="shared" si="67"/>
        <v>1482</v>
      </c>
      <c r="D1482" s="27">
        <v>17.799999237060547</v>
      </c>
      <c r="E1482" s="28">
        <v>18.260000228881836</v>
      </c>
      <c r="F1482" s="28">
        <v>17.760000228881836</v>
      </c>
      <c r="G1482" s="24">
        <v>18.120000839233398</v>
      </c>
      <c r="H1482" s="13">
        <v>17.399999618530273</v>
      </c>
      <c r="I1482" s="14">
        <v>17.729999542236328</v>
      </c>
      <c r="J1482" s="14">
        <v>17.389999389648438</v>
      </c>
      <c r="K1482" s="24">
        <v>17.610000610351563</v>
      </c>
      <c r="L1482">
        <f t="shared" si="69"/>
        <v>0</v>
      </c>
      <c r="M1482">
        <f>IF(AND(B1482&gt;Summary!$E$17,B1482&lt;Summary!$E$18),1,0)</f>
        <v>0</v>
      </c>
      <c r="N1482">
        <f>IF(M1482=1,oneday(G1481,G1482,K1482,L1482,Summary!$E$13/2,Data!N1481,Data!O1481,Summary!$E$15,Summary!$E$14,Summary!$E$16,1),0)</f>
        <v>0</v>
      </c>
      <c r="O1482" s="31">
        <f>IF(M1482=1,oneday(G1481,G1482,K1482,L1482,Summary!$E$13/2,Data!N1481,Data!O1481,Summary!$E$15,Summary!$E$14,Summary!$E$16,2),0)</f>
        <v>0</v>
      </c>
      <c r="P1482" s="31">
        <f t="shared" si="68"/>
        <v>0</v>
      </c>
      <c r="Q1482" s="31">
        <f>IF(M1482=1,oneday(G1481,G1482,K1482,L1482,Summary!$E$13/2,Data!N1481,Data!O1481,Summary!$E$15,Summary!$E$14,Summary!$E$16,3),0)</f>
        <v>0</v>
      </c>
    </row>
    <row r="1483" spans="1:17" x14ac:dyDescent="0.25">
      <c r="A1483" s="32">
        <f>VLOOKUP(B1483,'Expiration Dates'!$C$40:$J$272,8)</f>
        <v>32528</v>
      </c>
      <c r="B1483" s="1">
        <v>32534</v>
      </c>
      <c r="C1483">
        <f t="shared" si="67"/>
        <v>1483</v>
      </c>
      <c r="D1483" s="27">
        <v>18.399999618530273</v>
      </c>
      <c r="E1483" s="28">
        <v>18.479999542236328</v>
      </c>
      <c r="F1483" s="28">
        <v>17.680000305175781</v>
      </c>
      <c r="G1483" s="24">
        <v>17.719999313354492</v>
      </c>
      <c r="H1483" s="13">
        <v>17.899999618530273</v>
      </c>
      <c r="I1483" s="14">
        <v>17.899999618530273</v>
      </c>
      <c r="J1483" s="14">
        <v>17.149999618530273</v>
      </c>
      <c r="K1483" s="24">
        <v>17.190000534057617</v>
      </c>
      <c r="L1483">
        <f t="shared" si="69"/>
        <v>0</v>
      </c>
      <c r="M1483">
        <f>IF(AND(B1483&gt;Summary!$E$17,B1483&lt;Summary!$E$18),1,0)</f>
        <v>0</v>
      </c>
      <c r="N1483">
        <f>IF(M1483=1,oneday(G1482,G1483,K1483,L1483,Summary!$E$13/2,Data!N1482,Data!O1482,Summary!$E$15,Summary!$E$14,Summary!$E$16,1),0)</f>
        <v>0</v>
      </c>
      <c r="O1483" s="31">
        <f>IF(M1483=1,oneday(G1482,G1483,K1483,L1483,Summary!$E$13/2,Data!N1482,Data!O1482,Summary!$E$15,Summary!$E$14,Summary!$E$16,2),0)</f>
        <v>0</v>
      </c>
      <c r="P1483" s="31">
        <f t="shared" si="68"/>
        <v>0</v>
      </c>
      <c r="Q1483" s="31">
        <f>IF(M1483=1,oneday(G1482,G1483,K1483,L1483,Summary!$E$13/2,Data!N1482,Data!O1482,Summary!$E$15,Summary!$E$14,Summary!$E$16,3),0)</f>
        <v>0</v>
      </c>
    </row>
    <row r="1484" spans="1:17" x14ac:dyDescent="0.25">
      <c r="A1484" s="32">
        <f>VLOOKUP(B1484,'Expiration Dates'!$C$40:$J$272,8)</f>
        <v>32528</v>
      </c>
      <c r="B1484" s="1">
        <v>32535</v>
      </c>
      <c r="C1484">
        <f t="shared" si="67"/>
        <v>1484</v>
      </c>
      <c r="D1484" s="27">
        <v>17.799999237060547</v>
      </c>
      <c r="E1484" s="28">
        <v>17.889999389648438</v>
      </c>
      <c r="F1484" s="28">
        <v>17.590000152587891</v>
      </c>
      <c r="G1484" s="24">
        <v>17.739999771118164</v>
      </c>
      <c r="H1484" s="13">
        <v>17.229999542236328</v>
      </c>
      <c r="I1484" s="14">
        <v>17.360000610351563</v>
      </c>
      <c r="J1484" s="14">
        <v>17.040000915527344</v>
      </c>
      <c r="K1484" s="24">
        <v>17.170000076293945</v>
      </c>
      <c r="L1484">
        <f t="shared" si="69"/>
        <v>0</v>
      </c>
      <c r="M1484">
        <f>IF(AND(B1484&gt;Summary!$E$17,B1484&lt;Summary!$E$18),1,0)</f>
        <v>0</v>
      </c>
      <c r="N1484">
        <f>IF(M1484=1,oneday(G1483,G1484,K1484,L1484,Summary!$E$13/2,Data!N1483,Data!O1483,Summary!$E$15,Summary!$E$14,Summary!$E$16,1),0)</f>
        <v>0</v>
      </c>
      <c r="O1484" s="31">
        <f>IF(M1484=1,oneday(G1483,G1484,K1484,L1484,Summary!$E$13/2,Data!N1483,Data!O1483,Summary!$E$15,Summary!$E$14,Summary!$E$16,2),0)</f>
        <v>0</v>
      </c>
      <c r="P1484" s="31">
        <f t="shared" si="68"/>
        <v>0</v>
      </c>
      <c r="Q1484" s="31">
        <f>IF(M1484=1,oneday(G1483,G1484,K1484,L1484,Summary!$E$13/2,Data!N1483,Data!O1483,Summary!$E$15,Summary!$E$14,Summary!$E$16,3),0)</f>
        <v>0</v>
      </c>
    </row>
    <row r="1485" spans="1:17" x14ac:dyDescent="0.25">
      <c r="A1485" s="32">
        <f>VLOOKUP(B1485,'Expiration Dates'!$C$40:$J$272,8)</f>
        <v>32528</v>
      </c>
      <c r="B1485" s="1">
        <v>32538</v>
      </c>
      <c r="C1485">
        <f t="shared" si="67"/>
        <v>1485</v>
      </c>
      <c r="D1485" s="27">
        <v>17.639999389648438</v>
      </c>
      <c r="E1485" s="28">
        <v>17.639999389648438</v>
      </c>
      <c r="F1485" s="28">
        <v>17.25</v>
      </c>
      <c r="G1485" s="24">
        <v>17.290000915527344</v>
      </c>
      <c r="H1485" s="13">
        <v>17.040000915527344</v>
      </c>
      <c r="I1485" s="14">
        <v>17.059999465942383</v>
      </c>
      <c r="J1485" s="14">
        <v>16.770000457763672</v>
      </c>
      <c r="K1485" s="24">
        <v>16.809999465942383</v>
      </c>
      <c r="L1485">
        <f t="shared" si="69"/>
        <v>0</v>
      </c>
      <c r="M1485">
        <f>IF(AND(B1485&gt;Summary!$E$17,B1485&lt;Summary!$E$18),1,0)</f>
        <v>0</v>
      </c>
      <c r="N1485">
        <f>IF(M1485=1,oneday(G1484,G1485,K1485,L1485,Summary!$E$13/2,Data!N1484,Data!O1484,Summary!$E$15,Summary!$E$14,Summary!$E$16,1),0)</f>
        <v>0</v>
      </c>
      <c r="O1485" s="31">
        <f>IF(M1485=1,oneday(G1484,G1485,K1485,L1485,Summary!$E$13/2,Data!N1484,Data!O1484,Summary!$E$15,Summary!$E$14,Summary!$E$16,2),0)</f>
        <v>0</v>
      </c>
      <c r="P1485" s="31">
        <f t="shared" si="68"/>
        <v>0</v>
      </c>
      <c r="Q1485" s="31">
        <f>IF(M1485=1,oneday(G1484,G1485,K1485,L1485,Summary!$E$13/2,Data!N1484,Data!O1484,Summary!$E$15,Summary!$E$14,Summary!$E$16,3),0)</f>
        <v>0</v>
      </c>
    </row>
    <row r="1486" spans="1:17" x14ac:dyDescent="0.25">
      <c r="A1486" s="32">
        <f>VLOOKUP(B1486,'Expiration Dates'!$C$40:$J$272,8)</f>
        <v>32528</v>
      </c>
      <c r="B1486" s="1">
        <v>32539</v>
      </c>
      <c r="C1486">
        <f t="shared" si="67"/>
        <v>1486</v>
      </c>
      <c r="D1486" s="27">
        <v>17.469999313354492</v>
      </c>
      <c r="E1486" s="28">
        <v>17.5</v>
      </c>
      <c r="F1486" s="28">
        <v>16.950000762939453</v>
      </c>
      <c r="G1486" s="24">
        <v>17.030000686645508</v>
      </c>
      <c r="H1486" s="13">
        <v>16.930000305175781</v>
      </c>
      <c r="I1486" s="14">
        <v>17.030000686645508</v>
      </c>
      <c r="J1486" s="14">
        <v>16.549999237060547</v>
      </c>
      <c r="K1486" s="24">
        <v>16.600000381469727</v>
      </c>
      <c r="L1486">
        <f t="shared" si="69"/>
        <v>0</v>
      </c>
      <c r="M1486">
        <f>IF(AND(B1486&gt;Summary!$E$17,B1486&lt;Summary!$E$18),1,0)</f>
        <v>0</v>
      </c>
      <c r="N1486">
        <f>IF(M1486=1,oneday(G1485,G1486,K1486,L1486,Summary!$E$13/2,Data!N1485,Data!O1485,Summary!$E$15,Summary!$E$14,Summary!$E$16,1),0)</f>
        <v>0</v>
      </c>
      <c r="O1486" s="31">
        <f>IF(M1486=1,oneday(G1485,G1486,K1486,L1486,Summary!$E$13/2,Data!N1485,Data!O1485,Summary!$E$15,Summary!$E$14,Summary!$E$16,2),0)</f>
        <v>0</v>
      </c>
      <c r="P1486" s="31">
        <f t="shared" si="68"/>
        <v>0</v>
      </c>
      <c r="Q1486" s="31">
        <f>IF(M1486=1,oneday(G1485,G1486,K1486,L1486,Summary!$E$13/2,Data!N1485,Data!O1485,Summary!$E$15,Summary!$E$14,Summary!$E$16,3),0)</f>
        <v>0</v>
      </c>
    </row>
    <row r="1487" spans="1:17" x14ac:dyDescent="0.25">
      <c r="A1487" s="32">
        <f>VLOOKUP(B1487,'Expiration Dates'!$C$40:$J$272,8)</f>
        <v>32556</v>
      </c>
      <c r="B1487" s="1">
        <v>32540</v>
      </c>
      <c r="C1487">
        <f t="shared" ref="C1487:C1550" si="70">ROW(B1487)</f>
        <v>1487</v>
      </c>
      <c r="D1487" s="27">
        <v>16.969999313354492</v>
      </c>
      <c r="E1487" s="28">
        <v>17.549999237060547</v>
      </c>
      <c r="F1487" s="28">
        <v>16.909999847412109</v>
      </c>
      <c r="G1487" s="24">
        <v>17.510000228881836</v>
      </c>
      <c r="H1487" s="13">
        <v>16.530000686645508</v>
      </c>
      <c r="I1487" s="14">
        <v>17.25</v>
      </c>
      <c r="J1487" s="14">
        <v>16.520000457763672</v>
      </c>
      <c r="K1487" s="24">
        <v>17.190000534057617</v>
      </c>
      <c r="L1487">
        <f t="shared" si="69"/>
        <v>0</v>
      </c>
      <c r="M1487">
        <f>IF(AND(B1487&gt;Summary!$E$17,B1487&lt;Summary!$E$18),1,0)</f>
        <v>0</v>
      </c>
      <c r="N1487">
        <f>IF(M1487=1,oneday(G1486,G1487,K1487,L1487,Summary!$E$13/2,Data!N1486,Data!O1486,Summary!$E$15,Summary!$E$14,Summary!$E$16,1),0)</f>
        <v>0</v>
      </c>
      <c r="O1487" s="31">
        <f>IF(M1487=1,oneday(G1486,G1487,K1487,L1487,Summary!$E$13/2,Data!N1486,Data!O1486,Summary!$E$15,Summary!$E$14,Summary!$E$16,2),0)</f>
        <v>0</v>
      </c>
      <c r="P1487" s="31">
        <f t="shared" si="68"/>
        <v>0</v>
      </c>
      <c r="Q1487" s="31">
        <f>IF(M1487=1,oneday(G1486,G1487,K1487,L1487,Summary!$E$13/2,Data!N1486,Data!O1486,Summary!$E$15,Summary!$E$14,Summary!$E$16,3),0)</f>
        <v>0</v>
      </c>
    </row>
    <row r="1488" spans="1:17" x14ac:dyDescent="0.25">
      <c r="A1488" s="32">
        <f>VLOOKUP(B1488,'Expiration Dates'!$C$40:$J$272,8)</f>
        <v>32556</v>
      </c>
      <c r="B1488" s="1">
        <v>32541</v>
      </c>
      <c r="C1488">
        <f t="shared" si="70"/>
        <v>1488</v>
      </c>
      <c r="D1488" s="27">
        <v>17.549999237060547</v>
      </c>
      <c r="E1488" s="28">
        <v>17.850000381469727</v>
      </c>
      <c r="F1488" s="28">
        <v>17.379999160766602</v>
      </c>
      <c r="G1488" s="24">
        <v>17.729999542236328</v>
      </c>
      <c r="H1488" s="13">
        <v>17.200000762939453</v>
      </c>
      <c r="I1488" s="14">
        <v>17.5</v>
      </c>
      <c r="J1488" s="14">
        <v>17.040000915527344</v>
      </c>
      <c r="K1488" s="24">
        <v>17.370000839233398</v>
      </c>
      <c r="L1488">
        <f t="shared" si="69"/>
        <v>0</v>
      </c>
      <c r="M1488">
        <f>IF(AND(B1488&gt;Summary!$E$17,B1488&lt;Summary!$E$18),1,0)</f>
        <v>0</v>
      </c>
      <c r="N1488">
        <f>IF(M1488=1,oneday(G1487,G1488,K1488,L1488,Summary!$E$13/2,Data!N1487,Data!O1487,Summary!$E$15,Summary!$E$14,Summary!$E$16,1),0)</f>
        <v>0</v>
      </c>
      <c r="O1488" s="31">
        <f>IF(M1488=1,oneday(G1487,G1488,K1488,L1488,Summary!$E$13/2,Data!N1487,Data!O1487,Summary!$E$15,Summary!$E$14,Summary!$E$16,2),0)</f>
        <v>0</v>
      </c>
      <c r="P1488" s="31">
        <f t="shared" ref="P1488:P1551" si="71">IF(M1488=1,O1488-O1487,0)</f>
        <v>0</v>
      </c>
      <c r="Q1488" s="31">
        <f>IF(M1488=1,oneday(G1487,G1488,K1488,L1488,Summary!$E$13/2,Data!N1487,Data!O1487,Summary!$E$15,Summary!$E$14,Summary!$E$16,3),0)</f>
        <v>0</v>
      </c>
    </row>
    <row r="1489" spans="1:17" x14ac:dyDescent="0.25">
      <c r="A1489" s="32">
        <f>VLOOKUP(B1489,'Expiration Dates'!$C$40:$J$272,8)</f>
        <v>32556</v>
      </c>
      <c r="B1489" s="1">
        <v>32542</v>
      </c>
      <c r="C1489">
        <f t="shared" si="70"/>
        <v>1489</v>
      </c>
      <c r="D1489" s="27">
        <v>17.659999847412109</v>
      </c>
      <c r="E1489" s="28">
        <v>17.899999618530273</v>
      </c>
      <c r="F1489" s="28">
        <v>17.440000534057617</v>
      </c>
      <c r="G1489" s="24">
        <v>17.530000686645508</v>
      </c>
      <c r="H1489" s="13">
        <v>17.299999237060547</v>
      </c>
      <c r="I1489" s="14">
        <v>17.469999313354492</v>
      </c>
      <c r="J1489" s="14">
        <v>16.959999084472656</v>
      </c>
      <c r="K1489" s="24">
        <v>17.049999237060547</v>
      </c>
      <c r="L1489">
        <f t="shared" si="69"/>
        <v>0</v>
      </c>
      <c r="M1489">
        <f>IF(AND(B1489&gt;Summary!$E$17,B1489&lt;Summary!$E$18),1,0)</f>
        <v>0</v>
      </c>
      <c r="N1489">
        <f>IF(M1489=1,oneday(G1488,G1489,K1489,L1489,Summary!$E$13/2,Data!N1488,Data!O1488,Summary!$E$15,Summary!$E$14,Summary!$E$16,1),0)</f>
        <v>0</v>
      </c>
      <c r="O1489" s="31">
        <f>IF(M1489=1,oneday(G1488,G1489,K1489,L1489,Summary!$E$13/2,Data!N1488,Data!O1488,Summary!$E$15,Summary!$E$14,Summary!$E$16,2),0)</f>
        <v>0</v>
      </c>
      <c r="P1489" s="31">
        <f t="shared" si="71"/>
        <v>0</v>
      </c>
      <c r="Q1489" s="31">
        <f>IF(M1489=1,oneday(G1488,G1489,K1489,L1489,Summary!$E$13/2,Data!N1488,Data!O1488,Summary!$E$15,Summary!$E$14,Summary!$E$16,3),0)</f>
        <v>0</v>
      </c>
    </row>
    <row r="1490" spans="1:17" x14ac:dyDescent="0.25">
      <c r="A1490" s="32">
        <f>VLOOKUP(B1490,'Expiration Dates'!$C$40:$J$272,8)</f>
        <v>32556</v>
      </c>
      <c r="B1490" s="1">
        <v>32545</v>
      </c>
      <c r="C1490">
        <f t="shared" si="70"/>
        <v>1490</v>
      </c>
      <c r="D1490" s="27">
        <v>17.600000381469727</v>
      </c>
      <c r="E1490" s="28">
        <v>17.639999389648438</v>
      </c>
      <c r="F1490" s="28">
        <v>17.290000915527344</v>
      </c>
      <c r="G1490" s="24">
        <v>17.379999160766602</v>
      </c>
      <c r="H1490" s="13">
        <v>17.120000839233398</v>
      </c>
      <c r="I1490" s="14">
        <v>17.149999618530273</v>
      </c>
      <c r="J1490" s="14">
        <v>16.819999694824219</v>
      </c>
      <c r="K1490" s="24">
        <v>16.889999389648438</v>
      </c>
      <c r="L1490">
        <f t="shared" si="69"/>
        <v>0</v>
      </c>
      <c r="M1490">
        <f>IF(AND(B1490&gt;Summary!$E$17,B1490&lt;Summary!$E$18),1,0)</f>
        <v>0</v>
      </c>
      <c r="N1490">
        <f>IF(M1490=1,oneday(G1489,G1490,K1490,L1490,Summary!$E$13/2,Data!N1489,Data!O1489,Summary!$E$15,Summary!$E$14,Summary!$E$16,1),0)</f>
        <v>0</v>
      </c>
      <c r="O1490" s="31">
        <f>IF(M1490=1,oneday(G1489,G1490,K1490,L1490,Summary!$E$13/2,Data!N1489,Data!O1489,Summary!$E$15,Summary!$E$14,Summary!$E$16,2),0)</f>
        <v>0</v>
      </c>
      <c r="P1490" s="31">
        <f t="shared" si="71"/>
        <v>0</v>
      </c>
      <c r="Q1490" s="31">
        <f>IF(M1490=1,oneday(G1489,G1490,K1490,L1490,Summary!$E$13/2,Data!N1489,Data!O1489,Summary!$E$15,Summary!$E$14,Summary!$E$16,3),0)</f>
        <v>0</v>
      </c>
    </row>
    <row r="1491" spans="1:17" x14ac:dyDescent="0.25">
      <c r="A1491" s="32">
        <f>VLOOKUP(B1491,'Expiration Dates'!$C$40:$J$272,8)</f>
        <v>32556</v>
      </c>
      <c r="B1491" s="1">
        <v>32546</v>
      </c>
      <c r="C1491">
        <f t="shared" si="70"/>
        <v>1491</v>
      </c>
      <c r="D1491" s="27">
        <v>17.360000610351563</v>
      </c>
      <c r="E1491" s="28">
        <v>17.75</v>
      </c>
      <c r="F1491" s="28">
        <v>17.219999313354492</v>
      </c>
      <c r="G1491" s="24">
        <v>17.700000762939453</v>
      </c>
      <c r="H1491" s="13">
        <v>16.870000839233398</v>
      </c>
      <c r="I1491" s="14">
        <v>17.25</v>
      </c>
      <c r="J1491" s="14">
        <v>16.760000228881836</v>
      </c>
      <c r="K1491" s="24">
        <v>17.209999084472656</v>
      </c>
      <c r="L1491">
        <f t="shared" si="69"/>
        <v>0</v>
      </c>
      <c r="M1491">
        <f>IF(AND(B1491&gt;Summary!$E$17,B1491&lt;Summary!$E$18),1,0)</f>
        <v>0</v>
      </c>
      <c r="N1491">
        <f>IF(M1491=1,oneday(G1490,G1491,K1491,L1491,Summary!$E$13/2,Data!N1490,Data!O1490,Summary!$E$15,Summary!$E$14,Summary!$E$16,1),0)</f>
        <v>0</v>
      </c>
      <c r="O1491" s="31">
        <f>IF(M1491=1,oneday(G1490,G1491,K1491,L1491,Summary!$E$13/2,Data!N1490,Data!O1490,Summary!$E$15,Summary!$E$14,Summary!$E$16,2),0)</f>
        <v>0</v>
      </c>
      <c r="P1491" s="31">
        <f t="shared" si="71"/>
        <v>0</v>
      </c>
      <c r="Q1491" s="31">
        <f>IF(M1491=1,oneday(G1490,G1491,K1491,L1491,Summary!$E$13/2,Data!N1490,Data!O1490,Summary!$E$15,Summary!$E$14,Summary!$E$16,3),0)</f>
        <v>0</v>
      </c>
    </row>
    <row r="1492" spans="1:17" x14ac:dyDescent="0.25">
      <c r="A1492" s="32">
        <f>VLOOKUP(B1492,'Expiration Dates'!$C$40:$J$272,8)</f>
        <v>32556</v>
      </c>
      <c r="B1492" s="1">
        <v>32547</v>
      </c>
      <c r="C1492">
        <f t="shared" si="70"/>
        <v>1492</v>
      </c>
      <c r="D1492" s="27">
        <v>17.649999618530273</v>
      </c>
      <c r="E1492" s="28">
        <v>17.700000762939453</v>
      </c>
      <c r="F1492" s="28">
        <v>17.450000762939453</v>
      </c>
      <c r="G1492" s="24">
        <v>17.489999771118164</v>
      </c>
      <c r="H1492" s="13">
        <v>17.180000305175781</v>
      </c>
      <c r="I1492" s="14">
        <v>17.209999084472656</v>
      </c>
      <c r="J1492" s="14">
        <v>16.940000534057617</v>
      </c>
      <c r="K1492" s="24">
        <v>16.989999771118164</v>
      </c>
      <c r="L1492">
        <f t="shared" si="69"/>
        <v>0</v>
      </c>
      <c r="M1492">
        <f>IF(AND(B1492&gt;Summary!$E$17,B1492&lt;Summary!$E$18),1,0)</f>
        <v>0</v>
      </c>
      <c r="N1492">
        <f>IF(M1492=1,oneday(G1491,G1492,K1492,L1492,Summary!$E$13/2,Data!N1491,Data!O1491,Summary!$E$15,Summary!$E$14,Summary!$E$16,1),0)</f>
        <v>0</v>
      </c>
      <c r="O1492" s="31">
        <f>IF(M1492=1,oneday(G1491,G1492,K1492,L1492,Summary!$E$13/2,Data!N1491,Data!O1491,Summary!$E$15,Summary!$E$14,Summary!$E$16,2),0)</f>
        <v>0</v>
      </c>
      <c r="P1492" s="31">
        <f t="shared" si="71"/>
        <v>0</v>
      </c>
      <c r="Q1492" s="31">
        <f>IF(M1492=1,oneday(G1491,G1492,K1492,L1492,Summary!$E$13/2,Data!N1491,Data!O1491,Summary!$E$15,Summary!$E$14,Summary!$E$16,3),0)</f>
        <v>0</v>
      </c>
    </row>
    <row r="1493" spans="1:17" x14ac:dyDescent="0.25">
      <c r="A1493" s="32">
        <f>VLOOKUP(B1493,'Expiration Dates'!$C$40:$J$272,8)</f>
        <v>32556</v>
      </c>
      <c r="B1493" s="1">
        <v>32548</v>
      </c>
      <c r="C1493">
        <f t="shared" si="70"/>
        <v>1493</v>
      </c>
      <c r="D1493" s="27">
        <v>17.450000762939453</v>
      </c>
      <c r="E1493" s="28">
        <v>17.479999542236328</v>
      </c>
      <c r="F1493" s="28">
        <v>17.260000228881836</v>
      </c>
      <c r="G1493" s="24">
        <v>17.389999389648438</v>
      </c>
      <c r="H1493" s="13">
        <v>16.950000762939453</v>
      </c>
      <c r="I1493" s="14">
        <v>17.030000686645508</v>
      </c>
      <c r="J1493" s="14">
        <v>16.809999465942383</v>
      </c>
      <c r="K1493" s="24">
        <v>16.920000076293945</v>
      </c>
      <c r="L1493">
        <f t="shared" si="69"/>
        <v>0</v>
      </c>
      <c r="M1493">
        <f>IF(AND(B1493&gt;Summary!$E$17,B1493&lt;Summary!$E$18),1,0)</f>
        <v>0</v>
      </c>
      <c r="N1493">
        <f>IF(M1493=1,oneday(G1492,G1493,K1493,L1493,Summary!$E$13/2,Data!N1492,Data!O1492,Summary!$E$15,Summary!$E$14,Summary!$E$16,1),0)</f>
        <v>0</v>
      </c>
      <c r="O1493" s="31">
        <f>IF(M1493=1,oneday(G1492,G1493,K1493,L1493,Summary!$E$13/2,Data!N1492,Data!O1492,Summary!$E$15,Summary!$E$14,Summary!$E$16,2),0)</f>
        <v>0</v>
      </c>
      <c r="P1493" s="31">
        <f t="shared" si="71"/>
        <v>0</v>
      </c>
      <c r="Q1493" s="31">
        <f>IF(M1493=1,oneday(G1492,G1493,K1493,L1493,Summary!$E$13/2,Data!N1492,Data!O1492,Summary!$E$15,Summary!$E$14,Summary!$E$16,3),0)</f>
        <v>0</v>
      </c>
    </row>
    <row r="1494" spans="1:17" x14ac:dyDescent="0.25">
      <c r="A1494" s="32">
        <f>VLOOKUP(B1494,'Expiration Dates'!$C$40:$J$272,8)</f>
        <v>32556</v>
      </c>
      <c r="B1494" s="1">
        <v>32549</v>
      </c>
      <c r="C1494">
        <f t="shared" si="70"/>
        <v>1494</v>
      </c>
      <c r="D1494" s="27">
        <v>17.409999847412109</v>
      </c>
      <c r="E1494" s="28">
        <v>17.440000534057617</v>
      </c>
      <c r="F1494" s="28">
        <v>17.049999237060547</v>
      </c>
      <c r="G1494" s="24">
        <v>17.110000610351563</v>
      </c>
      <c r="H1494" s="13">
        <v>16.920000076293945</v>
      </c>
      <c r="I1494" s="14">
        <v>16.920000076293945</v>
      </c>
      <c r="J1494" s="14">
        <v>16.479999542236328</v>
      </c>
      <c r="K1494" s="24">
        <v>16.569999694824219</v>
      </c>
      <c r="L1494">
        <f t="shared" si="69"/>
        <v>0</v>
      </c>
      <c r="M1494">
        <f>IF(AND(B1494&gt;Summary!$E$17,B1494&lt;Summary!$E$18),1,0)</f>
        <v>0</v>
      </c>
      <c r="N1494">
        <f>IF(M1494=1,oneday(G1493,G1494,K1494,L1494,Summary!$E$13/2,Data!N1493,Data!O1493,Summary!$E$15,Summary!$E$14,Summary!$E$16,1),0)</f>
        <v>0</v>
      </c>
      <c r="O1494" s="31">
        <f>IF(M1494=1,oneday(G1493,G1494,K1494,L1494,Summary!$E$13/2,Data!N1493,Data!O1493,Summary!$E$15,Summary!$E$14,Summary!$E$16,2),0)</f>
        <v>0</v>
      </c>
      <c r="P1494" s="31">
        <f t="shared" si="71"/>
        <v>0</v>
      </c>
      <c r="Q1494" s="31">
        <f>IF(M1494=1,oneday(G1493,G1494,K1494,L1494,Summary!$E$13/2,Data!N1493,Data!O1493,Summary!$E$15,Summary!$E$14,Summary!$E$16,3),0)</f>
        <v>0</v>
      </c>
    </row>
    <row r="1495" spans="1:17" x14ac:dyDescent="0.25">
      <c r="A1495" s="32">
        <f>VLOOKUP(B1495,'Expiration Dates'!$C$40:$J$272,8)</f>
        <v>32556</v>
      </c>
      <c r="B1495" s="1">
        <v>32552</v>
      </c>
      <c r="C1495">
        <f t="shared" si="70"/>
        <v>1495</v>
      </c>
      <c r="D1495" s="27">
        <v>17.159999847412109</v>
      </c>
      <c r="E1495" s="28">
        <v>17.649999618530273</v>
      </c>
      <c r="F1495" s="28">
        <v>17.079999923706055</v>
      </c>
      <c r="G1495" s="24">
        <v>17.590000152587891</v>
      </c>
      <c r="H1495" s="13">
        <v>16.629999160766602</v>
      </c>
      <c r="I1495" s="14">
        <v>17.030000686645508</v>
      </c>
      <c r="J1495" s="14">
        <v>16.530000686645508</v>
      </c>
      <c r="K1495" s="24">
        <v>17</v>
      </c>
      <c r="L1495">
        <f t="shared" si="69"/>
        <v>0</v>
      </c>
      <c r="M1495">
        <f>IF(AND(B1495&gt;Summary!$E$17,B1495&lt;Summary!$E$18),1,0)</f>
        <v>0</v>
      </c>
      <c r="N1495">
        <f>IF(M1495=1,oneday(G1494,G1495,K1495,L1495,Summary!$E$13/2,Data!N1494,Data!O1494,Summary!$E$15,Summary!$E$14,Summary!$E$16,1),0)</f>
        <v>0</v>
      </c>
      <c r="O1495" s="31">
        <f>IF(M1495=1,oneday(G1494,G1495,K1495,L1495,Summary!$E$13/2,Data!N1494,Data!O1494,Summary!$E$15,Summary!$E$14,Summary!$E$16,2),0)</f>
        <v>0</v>
      </c>
      <c r="P1495" s="31">
        <f t="shared" si="71"/>
        <v>0</v>
      </c>
      <c r="Q1495" s="31">
        <f>IF(M1495=1,oneday(G1494,G1495,K1495,L1495,Summary!$E$13/2,Data!N1494,Data!O1494,Summary!$E$15,Summary!$E$14,Summary!$E$16,3),0)</f>
        <v>0</v>
      </c>
    </row>
    <row r="1496" spans="1:17" x14ac:dyDescent="0.25">
      <c r="A1496" s="32">
        <f>VLOOKUP(B1496,'Expiration Dates'!$C$40:$J$272,8)</f>
        <v>32556</v>
      </c>
      <c r="B1496" s="1">
        <v>32553</v>
      </c>
      <c r="C1496">
        <f t="shared" si="70"/>
        <v>1496</v>
      </c>
      <c r="D1496" s="27">
        <v>17.600000381469727</v>
      </c>
      <c r="E1496" s="28">
        <v>17.729999542236328</v>
      </c>
      <c r="F1496" s="28">
        <v>17.329999923706055</v>
      </c>
      <c r="G1496" s="24">
        <v>17.420000076293945</v>
      </c>
      <c r="H1496" s="13">
        <v>17.049999237060547</v>
      </c>
      <c r="I1496" s="14">
        <v>17.149999618530273</v>
      </c>
      <c r="J1496" s="14">
        <v>16.709999084472656</v>
      </c>
      <c r="K1496" s="24">
        <v>16.809999465942383</v>
      </c>
      <c r="L1496">
        <f t="shared" si="69"/>
        <v>0</v>
      </c>
      <c r="M1496">
        <f>IF(AND(B1496&gt;Summary!$E$17,B1496&lt;Summary!$E$18),1,0)</f>
        <v>0</v>
      </c>
      <c r="N1496">
        <f>IF(M1496=1,oneday(G1495,G1496,K1496,L1496,Summary!$E$13/2,Data!N1495,Data!O1495,Summary!$E$15,Summary!$E$14,Summary!$E$16,1),0)</f>
        <v>0</v>
      </c>
      <c r="O1496" s="31">
        <f>IF(M1496=1,oneday(G1495,G1496,K1496,L1496,Summary!$E$13/2,Data!N1495,Data!O1495,Summary!$E$15,Summary!$E$14,Summary!$E$16,2),0)</f>
        <v>0</v>
      </c>
      <c r="P1496" s="31">
        <f t="shared" si="71"/>
        <v>0</v>
      </c>
      <c r="Q1496" s="31">
        <f>IF(M1496=1,oneday(G1495,G1496,K1496,L1496,Summary!$E$13/2,Data!N1495,Data!O1495,Summary!$E$15,Summary!$E$14,Summary!$E$16,3),0)</f>
        <v>0</v>
      </c>
    </row>
    <row r="1497" spans="1:17" x14ac:dyDescent="0.25">
      <c r="A1497" s="32">
        <f>VLOOKUP(B1497,'Expiration Dates'!$C$40:$J$272,8)</f>
        <v>32556</v>
      </c>
      <c r="B1497" s="1">
        <v>32554</v>
      </c>
      <c r="C1497">
        <f t="shared" si="70"/>
        <v>1497</v>
      </c>
      <c r="D1497" s="27">
        <v>17.620000839233398</v>
      </c>
      <c r="E1497" s="28">
        <v>18.270000457763672</v>
      </c>
      <c r="F1497" s="28">
        <v>17.559999465942383</v>
      </c>
      <c r="G1497" s="24">
        <v>18.25</v>
      </c>
      <c r="H1497" s="13">
        <v>17.059999465942383</v>
      </c>
      <c r="I1497" s="14">
        <v>17.489999771118164</v>
      </c>
      <c r="J1497" s="14">
        <v>16.879999160766602</v>
      </c>
      <c r="K1497" s="24">
        <v>17.469999313354492</v>
      </c>
      <c r="L1497">
        <f t="shared" si="69"/>
        <v>0</v>
      </c>
      <c r="M1497">
        <f>IF(AND(B1497&gt;Summary!$E$17,B1497&lt;Summary!$E$18),1,0)</f>
        <v>0</v>
      </c>
      <c r="N1497">
        <f>IF(M1497=1,oneday(G1496,G1497,K1497,L1497,Summary!$E$13/2,Data!N1496,Data!O1496,Summary!$E$15,Summary!$E$14,Summary!$E$16,1),0)</f>
        <v>0</v>
      </c>
      <c r="O1497" s="31">
        <f>IF(M1497=1,oneday(G1496,G1497,K1497,L1497,Summary!$E$13/2,Data!N1496,Data!O1496,Summary!$E$15,Summary!$E$14,Summary!$E$16,2),0)</f>
        <v>0</v>
      </c>
      <c r="P1497" s="31">
        <f t="shared" si="71"/>
        <v>0</v>
      </c>
      <c r="Q1497" s="31">
        <f>IF(M1497=1,oneday(G1496,G1497,K1497,L1497,Summary!$E$13/2,Data!N1496,Data!O1496,Summary!$E$15,Summary!$E$14,Summary!$E$16,3),0)</f>
        <v>0</v>
      </c>
    </row>
    <row r="1498" spans="1:17" x14ac:dyDescent="0.25">
      <c r="A1498" s="32">
        <f>VLOOKUP(B1498,'Expiration Dates'!$C$40:$J$272,8)</f>
        <v>32556</v>
      </c>
      <c r="B1498" s="1">
        <v>32555</v>
      </c>
      <c r="C1498">
        <f t="shared" si="70"/>
        <v>1498</v>
      </c>
      <c r="D1498" s="27">
        <v>18.299999237060547</v>
      </c>
      <c r="E1498" s="28">
        <v>18.479999542236328</v>
      </c>
      <c r="F1498" s="28">
        <v>18.149999618530273</v>
      </c>
      <c r="G1498" s="24">
        <v>18.329999923706055</v>
      </c>
      <c r="H1498" s="13">
        <v>17.510000228881836</v>
      </c>
      <c r="I1498" s="14">
        <v>17.639999389648438</v>
      </c>
      <c r="J1498" s="14">
        <v>17.299999237060547</v>
      </c>
      <c r="K1498" s="24">
        <v>17.600000381469727</v>
      </c>
      <c r="L1498">
        <f t="shared" si="69"/>
        <v>0</v>
      </c>
      <c r="M1498">
        <f>IF(AND(B1498&gt;Summary!$E$17,B1498&lt;Summary!$E$18),1,0)</f>
        <v>0</v>
      </c>
      <c r="N1498">
        <f>IF(M1498=1,oneday(G1497,G1498,K1498,L1498,Summary!$E$13/2,Data!N1497,Data!O1497,Summary!$E$15,Summary!$E$14,Summary!$E$16,1),0)</f>
        <v>0</v>
      </c>
      <c r="O1498" s="31">
        <f>IF(M1498=1,oneday(G1497,G1498,K1498,L1498,Summary!$E$13/2,Data!N1497,Data!O1497,Summary!$E$15,Summary!$E$14,Summary!$E$16,2),0)</f>
        <v>0</v>
      </c>
      <c r="P1498" s="31">
        <f t="shared" si="71"/>
        <v>0</v>
      </c>
      <c r="Q1498" s="31">
        <f>IF(M1498=1,oneday(G1497,G1498,K1498,L1498,Summary!$E$13/2,Data!N1497,Data!O1497,Summary!$E$15,Summary!$E$14,Summary!$E$16,3),0)</f>
        <v>0</v>
      </c>
    </row>
    <row r="1499" spans="1:17" x14ac:dyDescent="0.25">
      <c r="A1499" s="32">
        <f>VLOOKUP(B1499,'Expiration Dates'!$C$40:$J$272,8)</f>
        <v>32556</v>
      </c>
      <c r="B1499" s="1">
        <v>32556</v>
      </c>
      <c r="C1499">
        <f t="shared" si="70"/>
        <v>1499</v>
      </c>
      <c r="D1499" s="27">
        <v>18.299999237060547</v>
      </c>
      <c r="E1499" s="28">
        <v>18.590000152587891</v>
      </c>
      <c r="F1499" s="28">
        <v>18.209999084472656</v>
      </c>
      <c r="G1499" s="24">
        <v>18.559999465942383</v>
      </c>
      <c r="H1499" s="13">
        <v>17.540000915527344</v>
      </c>
      <c r="I1499" s="14">
        <v>17.75</v>
      </c>
      <c r="J1499" s="14">
        <v>17.479999542236328</v>
      </c>
      <c r="K1499" s="24">
        <v>17.729999542236328</v>
      </c>
      <c r="L1499">
        <f t="shared" si="69"/>
        <v>1</v>
      </c>
      <c r="M1499">
        <f>IF(AND(B1499&gt;Summary!$E$17,B1499&lt;Summary!$E$18),1,0)</f>
        <v>0</v>
      </c>
      <c r="N1499">
        <f>IF(M1499=1,oneday(G1498,G1499,K1499,L1499,Summary!$E$13/2,Data!N1498,Data!O1498,Summary!$E$15,Summary!$E$14,Summary!$E$16,1),0)</f>
        <v>0</v>
      </c>
      <c r="O1499" s="31">
        <f>IF(M1499=1,oneday(G1498,G1499,K1499,L1499,Summary!$E$13/2,Data!N1498,Data!O1498,Summary!$E$15,Summary!$E$14,Summary!$E$16,2),0)</f>
        <v>0</v>
      </c>
      <c r="P1499" s="31">
        <f t="shared" si="71"/>
        <v>0</v>
      </c>
      <c r="Q1499" s="31">
        <f>IF(M1499=1,oneday(G1498,G1499,K1499,L1499,Summary!$E$13/2,Data!N1498,Data!O1498,Summary!$E$15,Summary!$E$14,Summary!$E$16,3),0)</f>
        <v>0</v>
      </c>
    </row>
    <row r="1500" spans="1:17" x14ac:dyDescent="0.25">
      <c r="A1500" s="32">
        <f>VLOOKUP(B1500,'Expiration Dates'!$C$40:$J$272,8)</f>
        <v>32556</v>
      </c>
      <c r="B1500" s="1">
        <v>32560</v>
      </c>
      <c r="C1500">
        <f t="shared" si="70"/>
        <v>1500</v>
      </c>
      <c r="D1500" s="27">
        <v>18.729999542236328</v>
      </c>
      <c r="E1500" s="28">
        <v>18.930000305175781</v>
      </c>
      <c r="F1500" s="28">
        <v>18.299999237060547</v>
      </c>
      <c r="G1500" s="24">
        <v>18.590000152587891</v>
      </c>
      <c r="H1500" s="13">
        <v>17.879999160766602</v>
      </c>
      <c r="I1500" s="14">
        <v>18.010000228881836</v>
      </c>
      <c r="J1500" s="14">
        <v>17.540000915527344</v>
      </c>
      <c r="K1500" s="24">
        <v>17.629999160766602</v>
      </c>
      <c r="L1500">
        <f t="shared" si="69"/>
        <v>0</v>
      </c>
      <c r="M1500">
        <f>IF(AND(B1500&gt;Summary!$E$17,B1500&lt;Summary!$E$18),1,0)</f>
        <v>0</v>
      </c>
      <c r="N1500">
        <f>IF(M1500=1,oneday(G1499,G1500,K1500,L1500,Summary!$E$13/2,Data!N1499,Data!O1499,Summary!$E$15,Summary!$E$14,Summary!$E$16,1),0)</f>
        <v>0</v>
      </c>
      <c r="O1500" s="31">
        <f>IF(M1500=1,oneday(G1499,G1500,K1500,L1500,Summary!$E$13/2,Data!N1499,Data!O1499,Summary!$E$15,Summary!$E$14,Summary!$E$16,2),0)</f>
        <v>0</v>
      </c>
      <c r="P1500" s="31">
        <f t="shared" si="71"/>
        <v>0</v>
      </c>
      <c r="Q1500" s="31">
        <f>IF(M1500=1,oneday(G1499,G1500,K1500,L1500,Summary!$E$13/2,Data!N1499,Data!O1499,Summary!$E$15,Summary!$E$14,Summary!$E$16,3),0)</f>
        <v>0</v>
      </c>
    </row>
    <row r="1501" spans="1:17" x14ac:dyDescent="0.25">
      <c r="A1501" s="32">
        <f>VLOOKUP(B1501,'Expiration Dates'!$C$40:$J$272,8)</f>
        <v>32556</v>
      </c>
      <c r="B1501" s="1">
        <v>32561</v>
      </c>
      <c r="C1501">
        <f t="shared" si="70"/>
        <v>1501</v>
      </c>
      <c r="D1501" s="27">
        <v>17.649999618530273</v>
      </c>
      <c r="E1501" s="28">
        <v>17.870000839233398</v>
      </c>
      <c r="F1501" s="28">
        <v>17.530000686645508</v>
      </c>
      <c r="G1501" s="24">
        <v>17.840000152587891</v>
      </c>
      <c r="H1501" s="13">
        <v>17.139999389648438</v>
      </c>
      <c r="I1501" s="14">
        <v>17.409999847412109</v>
      </c>
      <c r="J1501" s="14">
        <v>17.079999923706055</v>
      </c>
      <c r="K1501" s="24">
        <v>17.389999389648438</v>
      </c>
      <c r="L1501">
        <f t="shared" si="69"/>
        <v>0</v>
      </c>
      <c r="M1501">
        <f>IF(AND(B1501&gt;Summary!$E$17,B1501&lt;Summary!$E$18),1,0)</f>
        <v>0</v>
      </c>
      <c r="N1501">
        <f>IF(M1501=1,oneday(G1500,G1501,K1501,L1501,Summary!$E$13/2,Data!N1500,Data!O1500,Summary!$E$15,Summary!$E$14,Summary!$E$16,1),0)</f>
        <v>0</v>
      </c>
      <c r="O1501" s="31">
        <f>IF(M1501=1,oneday(G1500,G1501,K1501,L1501,Summary!$E$13/2,Data!N1500,Data!O1500,Summary!$E$15,Summary!$E$14,Summary!$E$16,2),0)</f>
        <v>0</v>
      </c>
      <c r="P1501" s="31">
        <f t="shared" si="71"/>
        <v>0</v>
      </c>
      <c r="Q1501" s="31">
        <f>IF(M1501=1,oneday(G1500,G1501,K1501,L1501,Summary!$E$13/2,Data!N1500,Data!O1500,Summary!$E$15,Summary!$E$14,Summary!$E$16,3),0)</f>
        <v>0</v>
      </c>
    </row>
    <row r="1502" spans="1:17" x14ac:dyDescent="0.25">
      <c r="A1502" s="32">
        <f>VLOOKUP(B1502,'Expiration Dates'!$C$40:$J$272,8)</f>
        <v>32556</v>
      </c>
      <c r="B1502" s="1">
        <v>32562</v>
      </c>
      <c r="C1502">
        <f t="shared" si="70"/>
        <v>1502</v>
      </c>
      <c r="D1502" s="27">
        <v>17.840000152587891</v>
      </c>
      <c r="E1502" s="28">
        <v>17.959999084472656</v>
      </c>
      <c r="F1502" s="28">
        <v>17.770000457763672</v>
      </c>
      <c r="G1502" s="24">
        <v>17.829999923706055</v>
      </c>
      <c r="H1502" s="13">
        <v>17.399999618530273</v>
      </c>
      <c r="I1502" s="14">
        <v>17.510000228881836</v>
      </c>
      <c r="J1502" s="14">
        <v>17.329999923706055</v>
      </c>
      <c r="K1502" s="24">
        <v>17.389999389648438</v>
      </c>
      <c r="L1502">
        <f t="shared" si="69"/>
        <v>0</v>
      </c>
      <c r="M1502">
        <f>IF(AND(B1502&gt;Summary!$E$17,B1502&lt;Summary!$E$18),1,0)</f>
        <v>0</v>
      </c>
      <c r="N1502">
        <f>IF(M1502=1,oneday(G1501,G1502,K1502,L1502,Summary!$E$13/2,Data!N1501,Data!O1501,Summary!$E$15,Summary!$E$14,Summary!$E$16,1),0)</f>
        <v>0</v>
      </c>
      <c r="O1502" s="31">
        <f>IF(M1502=1,oneday(G1501,G1502,K1502,L1502,Summary!$E$13/2,Data!N1501,Data!O1501,Summary!$E$15,Summary!$E$14,Summary!$E$16,2),0)</f>
        <v>0</v>
      </c>
      <c r="P1502" s="31">
        <f t="shared" si="71"/>
        <v>0</v>
      </c>
      <c r="Q1502" s="31">
        <f>IF(M1502=1,oneday(G1501,G1502,K1502,L1502,Summary!$E$13/2,Data!N1501,Data!O1501,Summary!$E$15,Summary!$E$14,Summary!$E$16,3),0)</f>
        <v>0</v>
      </c>
    </row>
    <row r="1503" spans="1:17" x14ac:dyDescent="0.25">
      <c r="A1503" s="32">
        <f>VLOOKUP(B1503,'Expiration Dates'!$C$40:$J$272,8)</f>
        <v>32556</v>
      </c>
      <c r="B1503" s="1">
        <v>32563</v>
      </c>
      <c r="C1503">
        <f t="shared" si="70"/>
        <v>1503</v>
      </c>
      <c r="D1503" s="27">
        <v>17.729999542236328</v>
      </c>
      <c r="E1503" s="28">
        <v>18.100000381469727</v>
      </c>
      <c r="F1503" s="28">
        <v>17.680000305175781</v>
      </c>
      <c r="G1503" s="24">
        <v>18.069999694824219</v>
      </c>
      <c r="H1503" s="13">
        <v>17.290000915527344</v>
      </c>
      <c r="I1503" s="14">
        <v>17.600000381469727</v>
      </c>
      <c r="J1503" s="14">
        <v>17.270000457763672</v>
      </c>
      <c r="K1503" s="24">
        <v>17.579999923706055</v>
      </c>
      <c r="L1503">
        <f t="shared" si="69"/>
        <v>0</v>
      </c>
      <c r="M1503">
        <f>IF(AND(B1503&gt;Summary!$E$17,B1503&lt;Summary!$E$18),1,0)</f>
        <v>0</v>
      </c>
      <c r="N1503">
        <f>IF(M1503=1,oneday(G1502,G1503,K1503,L1503,Summary!$E$13/2,Data!N1502,Data!O1502,Summary!$E$15,Summary!$E$14,Summary!$E$16,1),0)</f>
        <v>0</v>
      </c>
      <c r="O1503" s="31">
        <f>IF(M1503=1,oneday(G1502,G1503,K1503,L1503,Summary!$E$13/2,Data!N1502,Data!O1502,Summary!$E$15,Summary!$E$14,Summary!$E$16,2),0)</f>
        <v>0</v>
      </c>
      <c r="P1503" s="31">
        <f t="shared" si="71"/>
        <v>0</v>
      </c>
      <c r="Q1503" s="31">
        <f>IF(M1503=1,oneday(G1502,G1503,K1503,L1503,Summary!$E$13/2,Data!N1502,Data!O1502,Summary!$E$15,Summary!$E$14,Summary!$E$16,3),0)</f>
        <v>0</v>
      </c>
    </row>
    <row r="1504" spans="1:17" x14ac:dyDescent="0.25">
      <c r="A1504" s="32">
        <f>VLOOKUP(B1504,'Expiration Dates'!$C$40:$J$272,8)</f>
        <v>32556</v>
      </c>
      <c r="B1504" s="1">
        <v>32566</v>
      </c>
      <c r="C1504">
        <f t="shared" si="70"/>
        <v>1504</v>
      </c>
      <c r="D1504" s="27">
        <v>18.129999160766602</v>
      </c>
      <c r="E1504" s="28">
        <v>18.319999694824219</v>
      </c>
      <c r="F1504" s="28">
        <v>18.120000839233398</v>
      </c>
      <c r="G1504" s="24">
        <v>18.139999389648438</v>
      </c>
      <c r="H1504" s="13">
        <v>17.649999618530273</v>
      </c>
      <c r="I1504" s="14">
        <v>17.840000152587891</v>
      </c>
      <c r="J1504" s="14">
        <v>17.629999160766602</v>
      </c>
      <c r="K1504" s="24">
        <v>17.649999618530273</v>
      </c>
      <c r="L1504">
        <f t="shared" si="69"/>
        <v>0</v>
      </c>
      <c r="M1504">
        <f>IF(AND(B1504&gt;Summary!$E$17,B1504&lt;Summary!$E$18),1,0)</f>
        <v>0</v>
      </c>
      <c r="N1504">
        <f>IF(M1504=1,oneday(G1503,G1504,K1504,L1504,Summary!$E$13/2,Data!N1503,Data!O1503,Summary!$E$15,Summary!$E$14,Summary!$E$16,1),0)</f>
        <v>0</v>
      </c>
      <c r="O1504" s="31">
        <f>IF(M1504=1,oneday(G1503,G1504,K1504,L1504,Summary!$E$13/2,Data!N1503,Data!O1503,Summary!$E$15,Summary!$E$14,Summary!$E$16,2),0)</f>
        <v>0</v>
      </c>
      <c r="P1504" s="31">
        <f t="shared" si="71"/>
        <v>0</v>
      </c>
      <c r="Q1504" s="31">
        <f>IF(M1504=1,oneday(G1503,G1504,K1504,L1504,Summary!$E$13/2,Data!N1503,Data!O1503,Summary!$E$15,Summary!$E$14,Summary!$E$16,3),0)</f>
        <v>0</v>
      </c>
    </row>
    <row r="1505" spans="1:17" x14ac:dyDescent="0.25">
      <c r="A1505" s="32">
        <f>VLOOKUP(B1505,'Expiration Dates'!$C$40:$J$272,8)</f>
        <v>32556</v>
      </c>
      <c r="B1505" s="1">
        <v>32567</v>
      </c>
      <c r="C1505">
        <f t="shared" si="70"/>
        <v>1505</v>
      </c>
      <c r="D1505" s="27">
        <v>18.110000610351563</v>
      </c>
      <c r="E1505" s="28">
        <v>18.239999771118164</v>
      </c>
      <c r="F1505" s="28">
        <v>18.030000686645508</v>
      </c>
      <c r="G1505" s="24">
        <v>18.149999618530273</v>
      </c>
      <c r="H1505" s="13">
        <v>17.639999389648438</v>
      </c>
      <c r="I1505" s="14">
        <v>17.739999771118164</v>
      </c>
      <c r="J1505" s="14">
        <v>17.540000915527344</v>
      </c>
      <c r="K1505" s="24">
        <v>17.659999847412109</v>
      </c>
      <c r="L1505">
        <f t="shared" si="69"/>
        <v>0</v>
      </c>
      <c r="M1505">
        <f>IF(AND(B1505&gt;Summary!$E$17,B1505&lt;Summary!$E$18),1,0)</f>
        <v>0</v>
      </c>
      <c r="N1505">
        <f>IF(M1505=1,oneday(G1504,G1505,K1505,L1505,Summary!$E$13/2,Data!N1504,Data!O1504,Summary!$E$15,Summary!$E$14,Summary!$E$16,1),0)</f>
        <v>0</v>
      </c>
      <c r="O1505" s="31">
        <f>IF(M1505=1,oneday(G1504,G1505,K1505,L1505,Summary!$E$13/2,Data!N1504,Data!O1504,Summary!$E$15,Summary!$E$14,Summary!$E$16,2),0)</f>
        <v>0</v>
      </c>
      <c r="P1505" s="31">
        <f t="shared" si="71"/>
        <v>0</v>
      </c>
      <c r="Q1505" s="31">
        <f>IF(M1505=1,oneday(G1504,G1505,K1505,L1505,Summary!$E$13/2,Data!N1504,Data!O1504,Summary!$E$15,Summary!$E$14,Summary!$E$16,3),0)</f>
        <v>0</v>
      </c>
    </row>
    <row r="1506" spans="1:17" x14ac:dyDescent="0.25">
      <c r="A1506" s="32">
        <f>VLOOKUP(B1506,'Expiration Dates'!$C$40:$J$272,8)</f>
        <v>32588</v>
      </c>
      <c r="B1506" s="1">
        <v>32568</v>
      </c>
      <c r="C1506">
        <f t="shared" si="70"/>
        <v>1506</v>
      </c>
      <c r="D1506" s="27">
        <v>18.270000457763672</v>
      </c>
      <c r="E1506" s="28">
        <v>18.379999160766602</v>
      </c>
      <c r="F1506" s="28">
        <v>18.120000839233398</v>
      </c>
      <c r="G1506" s="24">
        <v>18.280000686645508</v>
      </c>
      <c r="H1506" s="13">
        <v>17.780000686645508</v>
      </c>
      <c r="I1506" s="14">
        <v>17.850000381469727</v>
      </c>
      <c r="J1506" s="14">
        <v>17.659999847412109</v>
      </c>
      <c r="K1506" s="24">
        <v>17.790000915527344</v>
      </c>
      <c r="L1506">
        <f t="shared" si="69"/>
        <v>0</v>
      </c>
      <c r="M1506">
        <f>IF(AND(B1506&gt;Summary!$E$17,B1506&lt;Summary!$E$18),1,0)</f>
        <v>0</v>
      </c>
      <c r="N1506">
        <f>IF(M1506=1,oneday(G1505,G1506,K1506,L1506,Summary!$E$13/2,Data!N1505,Data!O1505,Summary!$E$15,Summary!$E$14,Summary!$E$16,1),0)</f>
        <v>0</v>
      </c>
      <c r="O1506" s="31">
        <f>IF(M1506=1,oneday(G1505,G1506,K1506,L1506,Summary!$E$13/2,Data!N1505,Data!O1505,Summary!$E$15,Summary!$E$14,Summary!$E$16,2),0)</f>
        <v>0</v>
      </c>
      <c r="P1506" s="31">
        <f t="shared" si="71"/>
        <v>0</v>
      </c>
      <c r="Q1506" s="31">
        <f>IF(M1506=1,oneday(G1505,G1506,K1506,L1506,Summary!$E$13/2,Data!N1505,Data!O1505,Summary!$E$15,Summary!$E$14,Summary!$E$16,3),0)</f>
        <v>0</v>
      </c>
    </row>
    <row r="1507" spans="1:17" x14ac:dyDescent="0.25">
      <c r="A1507" s="32">
        <f>VLOOKUP(B1507,'Expiration Dates'!$C$40:$J$272,8)</f>
        <v>32588</v>
      </c>
      <c r="B1507" s="1">
        <v>32569</v>
      </c>
      <c r="C1507">
        <f t="shared" si="70"/>
        <v>1507</v>
      </c>
      <c r="D1507" s="27">
        <v>18.370000839233398</v>
      </c>
      <c r="E1507" s="28">
        <v>18.75</v>
      </c>
      <c r="F1507" s="28">
        <v>18.329999923706055</v>
      </c>
      <c r="G1507" s="24">
        <v>18.719999313354492</v>
      </c>
      <c r="H1507" s="13">
        <v>17.879999160766602</v>
      </c>
      <c r="I1507" s="14">
        <v>18.149999618530273</v>
      </c>
      <c r="J1507" s="14">
        <v>17.809999465942383</v>
      </c>
      <c r="K1507" s="24">
        <v>18.120000839233398</v>
      </c>
      <c r="L1507">
        <f t="shared" si="69"/>
        <v>0</v>
      </c>
      <c r="M1507">
        <f>IF(AND(B1507&gt;Summary!$E$17,B1507&lt;Summary!$E$18),1,0)</f>
        <v>0</v>
      </c>
      <c r="N1507">
        <f>IF(M1507=1,oneday(G1506,G1507,K1507,L1507,Summary!$E$13/2,Data!N1506,Data!O1506,Summary!$E$15,Summary!$E$14,Summary!$E$16,1),0)</f>
        <v>0</v>
      </c>
      <c r="O1507" s="31">
        <f>IF(M1507=1,oneday(G1506,G1507,K1507,L1507,Summary!$E$13/2,Data!N1506,Data!O1506,Summary!$E$15,Summary!$E$14,Summary!$E$16,2),0)</f>
        <v>0</v>
      </c>
      <c r="P1507" s="31">
        <f t="shared" si="71"/>
        <v>0</v>
      </c>
      <c r="Q1507" s="31">
        <f>IF(M1507=1,oneday(G1506,G1507,K1507,L1507,Summary!$E$13/2,Data!N1506,Data!O1506,Summary!$E$15,Summary!$E$14,Summary!$E$16,3),0)</f>
        <v>0</v>
      </c>
    </row>
    <row r="1508" spans="1:17" x14ac:dyDescent="0.25">
      <c r="A1508" s="32">
        <f>VLOOKUP(B1508,'Expiration Dates'!$C$40:$J$272,8)</f>
        <v>32588</v>
      </c>
      <c r="B1508" s="1">
        <v>32570</v>
      </c>
      <c r="C1508">
        <f t="shared" si="70"/>
        <v>1508</v>
      </c>
      <c r="D1508" s="27">
        <v>18.75</v>
      </c>
      <c r="E1508" s="28">
        <v>18.879999160766602</v>
      </c>
      <c r="F1508" s="28">
        <v>18.520000457763672</v>
      </c>
      <c r="G1508" s="24">
        <v>18.559999465942383</v>
      </c>
      <c r="H1508" s="13">
        <v>18.129999160766602</v>
      </c>
      <c r="I1508" s="14">
        <v>18.229999542236328</v>
      </c>
      <c r="J1508" s="14">
        <v>17.909999847412109</v>
      </c>
      <c r="K1508" s="24">
        <v>17.930000305175781</v>
      </c>
      <c r="L1508">
        <f t="shared" ref="L1508:L1571" si="72">IF(A1508=B1508,1,0)</f>
        <v>0</v>
      </c>
      <c r="M1508">
        <f>IF(AND(B1508&gt;Summary!$E$17,B1508&lt;Summary!$E$18),1,0)</f>
        <v>0</v>
      </c>
      <c r="N1508">
        <f>IF(M1508=1,oneday(G1507,G1508,K1508,L1508,Summary!$E$13/2,Data!N1507,Data!O1507,Summary!$E$15,Summary!$E$14,Summary!$E$16,1),0)</f>
        <v>0</v>
      </c>
      <c r="O1508" s="31">
        <f>IF(M1508=1,oneday(G1507,G1508,K1508,L1508,Summary!$E$13/2,Data!N1507,Data!O1507,Summary!$E$15,Summary!$E$14,Summary!$E$16,2),0)</f>
        <v>0</v>
      </c>
      <c r="P1508" s="31">
        <f t="shared" si="71"/>
        <v>0</v>
      </c>
      <c r="Q1508" s="31">
        <f>IF(M1508=1,oneday(G1507,G1508,K1508,L1508,Summary!$E$13/2,Data!N1507,Data!O1507,Summary!$E$15,Summary!$E$14,Summary!$E$16,3),0)</f>
        <v>0</v>
      </c>
    </row>
    <row r="1509" spans="1:17" x14ac:dyDescent="0.25">
      <c r="A1509" s="32">
        <f>VLOOKUP(B1509,'Expiration Dates'!$C$40:$J$272,8)</f>
        <v>32588</v>
      </c>
      <c r="B1509" s="1">
        <v>32573</v>
      </c>
      <c r="C1509">
        <f t="shared" si="70"/>
        <v>1509</v>
      </c>
      <c r="D1509" s="27">
        <v>18.760000228881836</v>
      </c>
      <c r="E1509" s="28">
        <v>18.860000610351563</v>
      </c>
      <c r="F1509" s="28">
        <v>18.620000839233398</v>
      </c>
      <c r="G1509" s="24">
        <v>18.670000076293945</v>
      </c>
      <c r="H1509" s="13">
        <v>18.100000381469727</v>
      </c>
      <c r="I1509" s="14">
        <v>18.229999542236328</v>
      </c>
      <c r="J1509" s="14">
        <v>18.030000686645508</v>
      </c>
      <c r="K1509" s="24">
        <v>18.090000152587891</v>
      </c>
      <c r="L1509">
        <f t="shared" si="72"/>
        <v>0</v>
      </c>
      <c r="M1509">
        <f>IF(AND(B1509&gt;Summary!$E$17,B1509&lt;Summary!$E$18),1,0)</f>
        <v>0</v>
      </c>
      <c r="N1509">
        <f>IF(M1509=1,oneday(G1508,G1509,K1509,L1509,Summary!$E$13/2,Data!N1508,Data!O1508,Summary!$E$15,Summary!$E$14,Summary!$E$16,1),0)</f>
        <v>0</v>
      </c>
      <c r="O1509" s="31">
        <f>IF(M1509=1,oneday(G1508,G1509,K1509,L1509,Summary!$E$13/2,Data!N1508,Data!O1508,Summary!$E$15,Summary!$E$14,Summary!$E$16,2),0)</f>
        <v>0</v>
      </c>
      <c r="P1509" s="31">
        <f t="shared" si="71"/>
        <v>0</v>
      </c>
      <c r="Q1509" s="31">
        <f>IF(M1509=1,oneday(G1508,G1509,K1509,L1509,Summary!$E$13/2,Data!N1508,Data!O1508,Summary!$E$15,Summary!$E$14,Summary!$E$16,3),0)</f>
        <v>0</v>
      </c>
    </row>
    <row r="1510" spans="1:17" x14ac:dyDescent="0.25">
      <c r="A1510" s="32">
        <f>VLOOKUP(B1510,'Expiration Dates'!$C$40:$J$272,8)</f>
        <v>32588</v>
      </c>
      <c r="B1510" s="1">
        <v>32574</v>
      </c>
      <c r="C1510">
        <f t="shared" si="70"/>
        <v>1510</v>
      </c>
      <c r="D1510" s="27">
        <v>18.690000534057617</v>
      </c>
      <c r="E1510" s="28">
        <v>18.75</v>
      </c>
      <c r="F1510" s="28">
        <v>18.280000686645508</v>
      </c>
      <c r="G1510" s="24">
        <v>18.299999237060547</v>
      </c>
      <c r="H1510" s="13">
        <v>18.090000152587891</v>
      </c>
      <c r="I1510" s="14">
        <v>18.149999618530273</v>
      </c>
      <c r="J1510" s="14">
        <v>17.75</v>
      </c>
      <c r="K1510" s="24">
        <v>17.790000915527344</v>
      </c>
      <c r="L1510">
        <f t="shared" si="72"/>
        <v>0</v>
      </c>
      <c r="M1510">
        <f>IF(AND(B1510&gt;Summary!$E$17,B1510&lt;Summary!$E$18),1,0)</f>
        <v>0</v>
      </c>
      <c r="N1510">
        <f>IF(M1510=1,oneday(G1509,G1510,K1510,L1510,Summary!$E$13/2,Data!N1509,Data!O1509,Summary!$E$15,Summary!$E$14,Summary!$E$16,1),0)</f>
        <v>0</v>
      </c>
      <c r="O1510" s="31">
        <f>IF(M1510=1,oneday(G1509,G1510,K1510,L1510,Summary!$E$13/2,Data!N1509,Data!O1509,Summary!$E$15,Summary!$E$14,Summary!$E$16,2),0)</f>
        <v>0</v>
      </c>
      <c r="P1510" s="31">
        <f t="shared" si="71"/>
        <v>0</v>
      </c>
      <c r="Q1510" s="31">
        <f>IF(M1510=1,oneday(G1509,G1510,K1510,L1510,Summary!$E$13/2,Data!N1509,Data!O1509,Summary!$E$15,Summary!$E$14,Summary!$E$16,3),0)</f>
        <v>0</v>
      </c>
    </row>
    <row r="1511" spans="1:17" x14ac:dyDescent="0.25">
      <c r="A1511" s="32">
        <f>VLOOKUP(B1511,'Expiration Dates'!$C$40:$J$272,8)</f>
        <v>32588</v>
      </c>
      <c r="B1511" s="1">
        <v>32575</v>
      </c>
      <c r="C1511">
        <f t="shared" si="70"/>
        <v>1511</v>
      </c>
      <c r="D1511" s="27">
        <v>18.200000762939453</v>
      </c>
      <c r="E1511" s="28">
        <v>18.600000381469727</v>
      </c>
      <c r="F1511" s="28">
        <v>18.159999847412109</v>
      </c>
      <c r="G1511" s="24">
        <v>18.540000915527344</v>
      </c>
      <c r="H1511" s="13">
        <v>17.709999084472656</v>
      </c>
      <c r="I1511" s="14">
        <v>18.120000839233398</v>
      </c>
      <c r="J1511" s="14">
        <v>17.690000534057617</v>
      </c>
      <c r="K1511" s="24">
        <v>18.100000381469727</v>
      </c>
      <c r="L1511">
        <f t="shared" si="72"/>
        <v>0</v>
      </c>
      <c r="M1511">
        <f>IF(AND(B1511&gt;Summary!$E$17,B1511&lt;Summary!$E$18),1,0)</f>
        <v>0</v>
      </c>
      <c r="N1511">
        <f>IF(M1511=1,oneday(G1510,G1511,K1511,L1511,Summary!$E$13/2,Data!N1510,Data!O1510,Summary!$E$15,Summary!$E$14,Summary!$E$16,1),0)</f>
        <v>0</v>
      </c>
      <c r="O1511" s="31">
        <f>IF(M1511=1,oneday(G1510,G1511,K1511,L1511,Summary!$E$13/2,Data!N1510,Data!O1510,Summary!$E$15,Summary!$E$14,Summary!$E$16,2),0)</f>
        <v>0</v>
      </c>
      <c r="P1511" s="31">
        <f t="shared" si="71"/>
        <v>0</v>
      </c>
      <c r="Q1511" s="31">
        <f>IF(M1511=1,oneday(G1510,G1511,K1511,L1511,Summary!$E$13/2,Data!N1510,Data!O1510,Summary!$E$15,Summary!$E$14,Summary!$E$16,3),0)</f>
        <v>0</v>
      </c>
    </row>
    <row r="1512" spans="1:17" x14ac:dyDescent="0.25">
      <c r="A1512" s="32">
        <f>VLOOKUP(B1512,'Expiration Dates'!$C$40:$J$272,8)</f>
        <v>32588</v>
      </c>
      <c r="B1512" s="1">
        <v>32576</v>
      </c>
      <c r="C1512">
        <f t="shared" si="70"/>
        <v>1512</v>
      </c>
      <c r="D1512" s="27">
        <v>18.559999465942383</v>
      </c>
      <c r="E1512" s="28">
        <v>18.729999542236328</v>
      </c>
      <c r="F1512" s="28">
        <v>18.399999618530273</v>
      </c>
      <c r="G1512" s="24">
        <v>18.520000457763672</v>
      </c>
      <c r="H1512" s="13">
        <v>18.200000762939453</v>
      </c>
      <c r="I1512" s="14">
        <v>18.25</v>
      </c>
      <c r="J1512" s="14">
        <v>17.979999542236328</v>
      </c>
      <c r="K1512" s="24">
        <v>18.079999923706055</v>
      </c>
      <c r="L1512">
        <f t="shared" si="72"/>
        <v>0</v>
      </c>
      <c r="M1512">
        <f>IF(AND(B1512&gt;Summary!$E$17,B1512&lt;Summary!$E$18),1,0)</f>
        <v>0</v>
      </c>
      <c r="N1512">
        <f>IF(M1512=1,oneday(G1511,G1512,K1512,L1512,Summary!$E$13/2,Data!N1511,Data!O1511,Summary!$E$15,Summary!$E$14,Summary!$E$16,1),0)</f>
        <v>0</v>
      </c>
      <c r="O1512" s="31">
        <f>IF(M1512=1,oneday(G1511,G1512,K1512,L1512,Summary!$E$13/2,Data!N1511,Data!O1511,Summary!$E$15,Summary!$E$14,Summary!$E$16,2),0)</f>
        <v>0</v>
      </c>
      <c r="P1512" s="31">
        <f t="shared" si="71"/>
        <v>0</v>
      </c>
      <c r="Q1512" s="31">
        <f>IF(M1512=1,oneday(G1511,G1512,K1512,L1512,Summary!$E$13/2,Data!N1511,Data!O1511,Summary!$E$15,Summary!$E$14,Summary!$E$16,3),0)</f>
        <v>0</v>
      </c>
    </row>
    <row r="1513" spans="1:17" x14ac:dyDescent="0.25">
      <c r="A1513" s="32">
        <f>VLOOKUP(B1513,'Expiration Dates'!$C$40:$J$272,8)</f>
        <v>32588</v>
      </c>
      <c r="B1513" s="1">
        <v>32577</v>
      </c>
      <c r="C1513">
        <f t="shared" si="70"/>
        <v>1513</v>
      </c>
      <c r="D1513" s="27">
        <v>18.5</v>
      </c>
      <c r="E1513" s="28">
        <v>18.590000152587891</v>
      </c>
      <c r="F1513" s="28">
        <v>18.25</v>
      </c>
      <c r="G1513" s="24">
        <v>18.5</v>
      </c>
      <c r="H1513" s="13">
        <v>18.100000381469727</v>
      </c>
      <c r="I1513" s="14">
        <v>18.170000076293945</v>
      </c>
      <c r="J1513" s="14">
        <v>17.920000076293945</v>
      </c>
      <c r="K1513" s="24">
        <v>18.090000152587891</v>
      </c>
      <c r="L1513">
        <f t="shared" si="72"/>
        <v>0</v>
      </c>
      <c r="M1513">
        <f>IF(AND(B1513&gt;Summary!$E$17,B1513&lt;Summary!$E$18),1,0)</f>
        <v>0</v>
      </c>
      <c r="N1513">
        <f>IF(M1513=1,oneday(G1512,G1513,K1513,L1513,Summary!$E$13/2,Data!N1512,Data!O1512,Summary!$E$15,Summary!$E$14,Summary!$E$16,1),0)</f>
        <v>0</v>
      </c>
      <c r="O1513" s="31">
        <f>IF(M1513=1,oneday(G1512,G1513,K1513,L1513,Summary!$E$13/2,Data!N1512,Data!O1512,Summary!$E$15,Summary!$E$14,Summary!$E$16,2),0)</f>
        <v>0</v>
      </c>
      <c r="P1513" s="31">
        <f t="shared" si="71"/>
        <v>0</v>
      </c>
      <c r="Q1513" s="31">
        <f>IF(M1513=1,oneday(G1512,G1513,K1513,L1513,Summary!$E$13/2,Data!N1512,Data!O1512,Summary!$E$15,Summary!$E$14,Summary!$E$16,3),0)</f>
        <v>0</v>
      </c>
    </row>
    <row r="1514" spans="1:17" x14ac:dyDescent="0.25">
      <c r="A1514" s="32">
        <f>VLOOKUP(B1514,'Expiration Dates'!$C$40:$J$272,8)</f>
        <v>32588</v>
      </c>
      <c r="B1514" s="1">
        <v>32580</v>
      </c>
      <c r="C1514">
        <f t="shared" si="70"/>
        <v>1514</v>
      </c>
      <c r="D1514" s="27">
        <v>18.590000152587891</v>
      </c>
      <c r="E1514" s="28">
        <v>19.049999237060547</v>
      </c>
      <c r="F1514" s="28">
        <v>18.590000152587891</v>
      </c>
      <c r="G1514" s="24">
        <v>19.030000686645508</v>
      </c>
      <c r="H1514" s="13">
        <v>18.200000762939453</v>
      </c>
      <c r="I1514" s="14">
        <v>18.649999618530273</v>
      </c>
      <c r="J1514" s="14">
        <v>18.159999847412109</v>
      </c>
      <c r="K1514" s="24">
        <v>18.629999160766602</v>
      </c>
      <c r="L1514">
        <f t="shared" si="72"/>
        <v>0</v>
      </c>
      <c r="M1514">
        <f>IF(AND(B1514&gt;Summary!$E$17,B1514&lt;Summary!$E$18),1,0)</f>
        <v>0</v>
      </c>
      <c r="N1514">
        <f>IF(M1514=1,oneday(G1513,G1514,K1514,L1514,Summary!$E$13/2,Data!N1513,Data!O1513,Summary!$E$15,Summary!$E$14,Summary!$E$16,1),0)</f>
        <v>0</v>
      </c>
      <c r="O1514" s="31">
        <f>IF(M1514=1,oneday(G1513,G1514,K1514,L1514,Summary!$E$13/2,Data!N1513,Data!O1513,Summary!$E$15,Summary!$E$14,Summary!$E$16,2),0)</f>
        <v>0</v>
      </c>
      <c r="P1514" s="31">
        <f t="shared" si="71"/>
        <v>0</v>
      </c>
      <c r="Q1514" s="31">
        <f>IF(M1514=1,oneday(G1513,G1514,K1514,L1514,Summary!$E$13/2,Data!N1513,Data!O1513,Summary!$E$15,Summary!$E$14,Summary!$E$16,3),0)</f>
        <v>0</v>
      </c>
    </row>
    <row r="1515" spans="1:17" x14ac:dyDescent="0.25">
      <c r="A1515" s="32">
        <f>VLOOKUP(B1515,'Expiration Dates'!$C$40:$J$272,8)</f>
        <v>32588</v>
      </c>
      <c r="B1515" s="1">
        <v>32581</v>
      </c>
      <c r="C1515">
        <f t="shared" si="70"/>
        <v>1515</v>
      </c>
      <c r="D1515" s="27">
        <v>19.129999160766602</v>
      </c>
      <c r="E1515" s="28">
        <v>19.329999923706055</v>
      </c>
      <c r="F1515" s="28">
        <v>19.090000152587891</v>
      </c>
      <c r="G1515" s="24">
        <v>19.290000915527344</v>
      </c>
      <c r="H1515" s="13">
        <v>18.719999313354492</v>
      </c>
      <c r="I1515" s="14">
        <v>18.850000381469727</v>
      </c>
      <c r="J1515" s="14">
        <v>18.649999618530273</v>
      </c>
      <c r="K1515" s="24">
        <v>18.799999237060547</v>
      </c>
      <c r="L1515">
        <f t="shared" si="72"/>
        <v>0</v>
      </c>
      <c r="M1515">
        <f>IF(AND(B1515&gt;Summary!$E$17,B1515&lt;Summary!$E$18),1,0)</f>
        <v>0</v>
      </c>
      <c r="N1515">
        <f>IF(M1515=1,oneday(G1514,G1515,K1515,L1515,Summary!$E$13/2,Data!N1514,Data!O1514,Summary!$E$15,Summary!$E$14,Summary!$E$16,1),0)</f>
        <v>0</v>
      </c>
      <c r="O1515" s="31">
        <f>IF(M1515=1,oneday(G1514,G1515,K1515,L1515,Summary!$E$13/2,Data!N1514,Data!O1514,Summary!$E$15,Summary!$E$14,Summary!$E$16,2),0)</f>
        <v>0</v>
      </c>
      <c r="P1515" s="31">
        <f t="shared" si="71"/>
        <v>0</v>
      </c>
      <c r="Q1515" s="31">
        <f>IF(M1515=1,oneday(G1514,G1515,K1515,L1515,Summary!$E$13/2,Data!N1514,Data!O1514,Summary!$E$15,Summary!$E$14,Summary!$E$16,3),0)</f>
        <v>0</v>
      </c>
    </row>
    <row r="1516" spans="1:17" x14ac:dyDescent="0.25">
      <c r="A1516" s="32">
        <f>VLOOKUP(B1516,'Expiration Dates'!$C$40:$J$272,8)</f>
        <v>32588</v>
      </c>
      <c r="B1516" s="1">
        <v>32582</v>
      </c>
      <c r="C1516">
        <f t="shared" si="70"/>
        <v>1516</v>
      </c>
      <c r="D1516" s="27">
        <v>19.5</v>
      </c>
      <c r="E1516" s="28">
        <v>19.950000762939453</v>
      </c>
      <c r="F1516" s="28">
        <v>19.469999313354492</v>
      </c>
      <c r="G1516" s="24">
        <v>19.770000457763672</v>
      </c>
      <c r="H1516" s="13">
        <v>19</v>
      </c>
      <c r="I1516" s="14">
        <v>19.350000381469727</v>
      </c>
      <c r="J1516" s="14">
        <v>18.969999313354492</v>
      </c>
      <c r="K1516" s="24">
        <v>19.190000534057617</v>
      </c>
      <c r="L1516">
        <f t="shared" si="72"/>
        <v>0</v>
      </c>
      <c r="M1516">
        <f>IF(AND(B1516&gt;Summary!$E$17,B1516&lt;Summary!$E$18),1,0)</f>
        <v>0</v>
      </c>
      <c r="N1516">
        <f>IF(M1516=1,oneday(G1515,G1516,K1516,L1516,Summary!$E$13/2,Data!N1515,Data!O1515,Summary!$E$15,Summary!$E$14,Summary!$E$16,1),0)</f>
        <v>0</v>
      </c>
      <c r="O1516" s="31">
        <f>IF(M1516=1,oneday(G1515,G1516,K1516,L1516,Summary!$E$13/2,Data!N1515,Data!O1515,Summary!$E$15,Summary!$E$14,Summary!$E$16,2),0)</f>
        <v>0</v>
      </c>
      <c r="P1516" s="31">
        <f t="shared" si="71"/>
        <v>0</v>
      </c>
      <c r="Q1516" s="31">
        <f>IF(M1516=1,oneday(G1515,G1516,K1516,L1516,Summary!$E$13/2,Data!N1515,Data!O1515,Summary!$E$15,Summary!$E$14,Summary!$E$16,3),0)</f>
        <v>0</v>
      </c>
    </row>
    <row r="1517" spans="1:17" x14ac:dyDescent="0.25">
      <c r="A1517" s="32">
        <f>VLOOKUP(B1517,'Expiration Dates'!$C$40:$J$272,8)</f>
        <v>32588</v>
      </c>
      <c r="B1517" s="1">
        <v>32583</v>
      </c>
      <c r="C1517">
        <f t="shared" si="70"/>
        <v>1517</v>
      </c>
      <c r="D1517" s="27">
        <v>19.75</v>
      </c>
      <c r="E1517" s="28">
        <v>19.879999160766602</v>
      </c>
      <c r="F1517" s="28">
        <v>19.520000457763672</v>
      </c>
      <c r="G1517" s="24">
        <v>19.840000152587891</v>
      </c>
      <c r="H1517" s="13">
        <v>19.170000076293945</v>
      </c>
      <c r="I1517" s="14">
        <v>19.270000457763672</v>
      </c>
      <c r="J1517" s="14">
        <v>18.940000534057617</v>
      </c>
      <c r="K1517" s="24">
        <v>19.239999771118164</v>
      </c>
      <c r="L1517">
        <f t="shared" si="72"/>
        <v>0</v>
      </c>
      <c r="M1517">
        <f>IF(AND(B1517&gt;Summary!$E$17,B1517&lt;Summary!$E$18),1,0)</f>
        <v>0</v>
      </c>
      <c r="N1517">
        <f>IF(M1517=1,oneday(G1516,G1517,K1517,L1517,Summary!$E$13/2,Data!N1516,Data!O1516,Summary!$E$15,Summary!$E$14,Summary!$E$16,1),0)</f>
        <v>0</v>
      </c>
      <c r="O1517" s="31">
        <f>IF(M1517=1,oneday(G1516,G1517,K1517,L1517,Summary!$E$13/2,Data!N1516,Data!O1516,Summary!$E$15,Summary!$E$14,Summary!$E$16,2),0)</f>
        <v>0</v>
      </c>
      <c r="P1517" s="31">
        <f t="shared" si="71"/>
        <v>0</v>
      </c>
      <c r="Q1517" s="31">
        <f>IF(M1517=1,oneday(G1516,G1517,K1517,L1517,Summary!$E$13/2,Data!N1516,Data!O1516,Summary!$E$15,Summary!$E$14,Summary!$E$16,3),0)</f>
        <v>0</v>
      </c>
    </row>
    <row r="1518" spans="1:17" x14ac:dyDescent="0.25">
      <c r="A1518" s="32">
        <f>VLOOKUP(B1518,'Expiration Dates'!$C$40:$J$272,8)</f>
        <v>32588</v>
      </c>
      <c r="B1518" s="1">
        <v>32584</v>
      </c>
      <c r="C1518">
        <f t="shared" si="70"/>
        <v>1518</v>
      </c>
      <c r="D1518" s="27">
        <v>19.950000762939453</v>
      </c>
      <c r="E1518" s="28">
        <v>20.350000381469727</v>
      </c>
      <c r="F1518" s="28">
        <v>19.899999618530273</v>
      </c>
      <c r="G1518" s="24">
        <v>20.329999923706055</v>
      </c>
      <c r="H1518" s="13">
        <v>19.329999923706055</v>
      </c>
      <c r="I1518" s="14">
        <v>19.530000686645508</v>
      </c>
      <c r="J1518" s="14">
        <v>19.260000228881836</v>
      </c>
      <c r="K1518" s="24">
        <v>19.479999542236328</v>
      </c>
      <c r="L1518">
        <f t="shared" si="72"/>
        <v>0</v>
      </c>
      <c r="M1518">
        <f>IF(AND(B1518&gt;Summary!$E$17,B1518&lt;Summary!$E$18),1,0)</f>
        <v>0</v>
      </c>
      <c r="N1518">
        <f>IF(M1518=1,oneday(G1517,G1518,K1518,L1518,Summary!$E$13/2,Data!N1517,Data!O1517,Summary!$E$15,Summary!$E$14,Summary!$E$16,1),0)</f>
        <v>0</v>
      </c>
      <c r="O1518" s="31">
        <f>IF(M1518=1,oneday(G1517,G1518,K1518,L1518,Summary!$E$13/2,Data!N1517,Data!O1517,Summary!$E$15,Summary!$E$14,Summary!$E$16,2),0)</f>
        <v>0</v>
      </c>
      <c r="P1518" s="31">
        <f t="shared" si="71"/>
        <v>0</v>
      </c>
      <c r="Q1518" s="31">
        <f>IF(M1518=1,oneday(G1517,G1518,K1518,L1518,Summary!$E$13/2,Data!N1517,Data!O1517,Summary!$E$15,Summary!$E$14,Summary!$E$16,3),0)</f>
        <v>0</v>
      </c>
    </row>
    <row r="1519" spans="1:17" x14ac:dyDescent="0.25">
      <c r="A1519" s="32">
        <f>VLOOKUP(B1519,'Expiration Dates'!$C$40:$J$272,8)</f>
        <v>32588</v>
      </c>
      <c r="B1519" s="1">
        <v>32587</v>
      </c>
      <c r="C1519">
        <f t="shared" si="70"/>
        <v>1519</v>
      </c>
      <c r="D1519" s="27">
        <v>20.350000381469727</v>
      </c>
      <c r="E1519" s="28">
        <v>20.350000381469727</v>
      </c>
      <c r="F1519" s="28">
        <v>19.350000381469727</v>
      </c>
      <c r="G1519" s="24">
        <v>19.510000228881836</v>
      </c>
      <c r="H1519" s="13">
        <v>19.430000305175781</v>
      </c>
      <c r="I1519" s="14">
        <v>19.450000762939453</v>
      </c>
      <c r="J1519" s="14">
        <v>19.120000839233398</v>
      </c>
      <c r="K1519" s="24">
        <v>19.340000152587891</v>
      </c>
      <c r="L1519">
        <f t="shared" si="72"/>
        <v>0</v>
      </c>
      <c r="M1519">
        <f>IF(AND(B1519&gt;Summary!$E$17,B1519&lt;Summary!$E$18),1,0)</f>
        <v>0</v>
      </c>
      <c r="N1519">
        <f>IF(M1519=1,oneday(G1518,G1519,K1519,L1519,Summary!$E$13/2,Data!N1518,Data!O1518,Summary!$E$15,Summary!$E$14,Summary!$E$16,1),0)</f>
        <v>0</v>
      </c>
      <c r="O1519" s="31">
        <f>IF(M1519=1,oneday(G1518,G1519,K1519,L1519,Summary!$E$13/2,Data!N1518,Data!O1518,Summary!$E$15,Summary!$E$14,Summary!$E$16,2),0)</f>
        <v>0</v>
      </c>
      <c r="P1519" s="31">
        <f t="shared" si="71"/>
        <v>0</v>
      </c>
      <c r="Q1519" s="31">
        <f>IF(M1519=1,oneday(G1518,G1519,K1519,L1519,Summary!$E$13/2,Data!N1518,Data!O1518,Summary!$E$15,Summary!$E$14,Summary!$E$16,3),0)</f>
        <v>0</v>
      </c>
    </row>
    <row r="1520" spans="1:17" x14ac:dyDescent="0.25">
      <c r="A1520" s="32">
        <f>VLOOKUP(B1520,'Expiration Dates'!$C$40:$J$272,8)</f>
        <v>32588</v>
      </c>
      <c r="B1520" s="1">
        <v>32588</v>
      </c>
      <c r="C1520">
        <f t="shared" si="70"/>
        <v>1520</v>
      </c>
      <c r="D1520" s="27">
        <v>19.420000076293945</v>
      </c>
      <c r="E1520" s="28">
        <v>20.079999923706055</v>
      </c>
      <c r="F1520" s="28">
        <v>19.420000076293945</v>
      </c>
      <c r="G1520" s="24">
        <v>20.049999237060547</v>
      </c>
      <c r="H1520" s="13">
        <v>18.979999542236328</v>
      </c>
      <c r="I1520" s="14">
        <v>19.510000228881836</v>
      </c>
      <c r="J1520" s="14">
        <v>18.899999618530273</v>
      </c>
      <c r="K1520" s="24">
        <v>19.489999771118164</v>
      </c>
      <c r="L1520">
        <f t="shared" si="72"/>
        <v>1</v>
      </c>
      <c r="M1520">
        <f>IF(AND(B1520&gt;Summary!$E$17,B1520&lt;Summary!$E$18),1,0)</f>
        <v>0</v>
      </c>
      <c r="N1520">
        <f>IF(M1520=1,oneday(G1519,G1520,K1520,L1520,Summary!$E$13/2,Data!N1519,Data!O1519,Summary!$E$15,Summary!$E$14,Summary!$E$16,1),0)</f>
        <v>0</v>
      </c>
      <c r="O1520" s="31">
        <f>IF(M1520=1,oneday(G1519,G1520,K1520,L1520,Summary!$E$13/2,Data!N1519,Data!O1519,Summary!$E$15,Summary!$E$14,Summary!$E$16,2),0)</f>
        <v>0</v>
      </c>
      <c r="P1520" s="31">
        <f t="shared" si="71"/>
        <v>0</v>
      </c>
      <c r="Q1520" s="31">
        <f>IF(M1520=1,oneday(G1519,G1520,K1520,L1520,Summary!$E$13/2,Data!N1519,Data!O1519,Summary!$E$15,Summary!$E$14,Summary!$E$16,3),0)</f>
        <v>0</v>
      </c>
    </row>
    <row r="1521" spans="1:17" x14ac:dyDescent="0.25">
      <c r="A1521" s="32">
        <f>VLOOKUP(B1521,'Expiration Dates'!$C$40:$J$272,8)</f>
        <v>32588</v>
      </c>
      <c r="B1521" s="1">
        <v>32589</v>
      </c>
      <c r="C1521">
        <f t="shared" si="70"/>
        <v>1521</v>
      </c>
      <c r="D1521" s="27">
        <v>19.889999389648438</v>
      </c>
      <c r="E1521" s="28">
        <v>20.100000381469727</v>
      </c>
      <c r="F1521" s="28">
        <v>19.719999313354492</v>
      </c>
      <c r="G1521" s="24">
        <v>20.040000915527344</v>
      </c>
      <c r="H1521" s="13">
        <v>19.329999923706055</v>
      </c>
      <c r="I1521" s="14">
        <v>19.510000228881836</v>
      </c>
      <c r="J1521" s="14">
        <v>19.200000762939453</v>
      </c>
      <c r="K1521" s="24">
        <v>19.459999084472656</v>
      </c>
      <c r="L1521">
        <f t="shared" si="72"/>
        <v>0</v>
      </c>
      <c r="M1521">
        <f>IF(AND(B1521&gt;Summary!$E$17,B1521&lt;Summary!$E$18),1,0)</f>
        <v>0</v>
      </c>
      <c r="N1521">
        <f>IF(M1521=1,oneday(G1520,G1521,K1521,L1521,Summary!$E$13/2,Data!N1520,Data!O1520,Summary!$E$15,Summary!$E$14,Summary!$E$16,1),0)</f>
        <v>0</v>
      </c>
      <c r="O1521" s="31">
        <f>IF(M1521=1,oneday(G1520,G1521,K1521,L1521,Summary!$E$13/2,Data!N1520,Data!O1520,Summary!$E$15,Summary!$E$14,Summary!$E$16,2),0)</f>
        <v>0</v>
      </c>
      <c r="P1521" s="31">
        <f t="shared" si="71"/>
        <v>0</v>
      </c>
      <c r="Q1521" s="31">
        <f>IF(M1521=1,oneday(G1520,G1521,K1521,L1521,Summary!$E$13/2,Data!N1520,Data!O1520,Summary!$E$15,Summary!$E$14,Summary!$E$16,3),0)</f>
        <v>0</v>
      </c>
    </row>
    <row r="1522" spans="1:17" x14ac:dyDescent="0.25">
      <c r="A1522" s="32">
        <f>VLOOKUP(B1522,'Expiration Dates'!$C$40:$J$272,8)</f>
        <v>32588</v>
      </c>
      <c r="B1522" s="1">
        <v>32590</v>
      </c>
      <c r="C1522">
        <f t="shared" si="70"/>
        <v>1522</v>
      </c>
      <c r="D1522" s="27">
        <v>20.049999237060547</v>
      </c>
      <c r="E1522" s="28">
        <v>20.239999771118164</v>
      </c>
      <c r="F1522" s="28">
        <v>19.829999923706055</v>
      </c>
      <c r="G1522" s="24">
        <v>20.149999618530273</v>
      </c>
      <c r="H1522" s="13">
        <v>19.469999313354492</v>
      </c>
      <c r="I1522" s="14">
        <v>19.659999847412109</v>
      </c>
      <c r="J1522" s="14">
        <v>19.299999237060547</v>
      </c>
      <c r="K1522" s="24">
        <v>19.579999923706055</v>
      </c>
      <c r="L1522">
        <f t="shared" si="72"/>
        <v>0</v>
      </c>
      <c r="M1522">
        <f>IF(AND(B1522&gt;Summary!$E$17,B1522&lt;Summary!$E$18),1,0)</f>
        <v>0</v>
      </c>
      <c r="N1522">
        <f>IF(M1522=1,oneday(G1521,G1522,K1522,L1522,Summary!$E$13/2,Data!N1521,Data!O1521,Summary!$E$15,Summary!$E$14,Summary!$E$16,1),0)</f>
        <v>0</v>
      </c>
      <c r="O1522" s="31">
        <f>IF(M1522=1,oneday(G1521,G1522,K1522,L1522,Summary!$E$13/2,Data!N1521,Data!O1521,Summary!$E$15,Summary!$E$14,Summary!$E$16,2),0)</f>
        <v>0</v>
      </c>
      <c r="P1522" s="31">
        <f t="shared" si="71"/>
        <v>0</v>
      </c>
      <c r="Q1522" s="31">
        <f>IF(M1522=1,oneday(G1521,G1522,K1522,L1522,Summary!$E$13/2,Data!N1521,Data!O1521,Summary!$E$15,Summary!$E$14,Summary!$E$16,3),0)</f>
        <v>0</v>
      </c>
    </row>
    <row r="1523" spans="1:17" x14ac:dyDescent="0.25">
      <c r="A1523" s="32">
        <f>VLOOKUP(B1523,'Expiration Dates'!$C$40:$J$272,8)</f>
        <v>32588</v>
      </c>
      <c r="B1523" s="1">
        <v>32594</v>
      </c>
      <c r="C1523">
        <f t="shared" si="70"/>
        <v>1523</v>
      </c>
      <c r="D1523" s="27">
        <v>20.469999313354492</v>
      </c>
      <c r="E1523" s="28">
        <v>20.950000762939453</v>
      </c>
      <c r="F1523" s="28">
        <v>20.420000076293945</v>
      </c>
      <c r="G1523" s="24">
        <v>20.530000686645508</v>
      </c>
      <c r="H1523" s="13">
        <v>19.879999160766602</v>
      </c>
      <c r="I1523" s="14">
        <v>20.319999694824219</v>
      </c>
      <c r="J1523" s="14">
        <v>19.809999465942383</v>
      </c>
      <c r="K1523" s="24">
        <v>20</v>
      </c>
      <c r="L1523">
        <f t="shared" si="72"/>
        <v>0</v>
      </c>
      <c r="M1523">
        <f>IF(AND(B1523&gt;Summary!$E$17,B1523&lt;Summary!$E$18),1,0)</f>
        <v>0</v>
      </c>
      <c r="N1523">
        <f>IF(M1523=1,oneday(G1522,G1523,K1523,L1523,Summary!$E$13/2,Data!N1522,Data!O1522,Summary!$E$15,Summary!$E$14,Summary!$E$16,1),0)</f>
        <v>0</v>
      </c>
      <c r="O1523" s="31">
        <f>IF(M1523=1,oneday(G1522,G1523,K1523,L1523,Summary!$E$13/2,Data!N1522,Data!O1522,Summary!$E$15,Summary!$E$14,Summary!$E$16,2),0)</f>
        <v>0</v>
      </c>
      <c r="P1523" s="31">
        <f t="shared" si="71"/>
        <v>0</v>
      </c>
      <c r="Q1523" s="31">
        <f>IF(M1523=1,oneday(G1522,G1523,K1523,L1523,Summary!$E$13/2,Data!N1522,Data!O1522,Summary!$E$15,Summary!$E$14,Summary!$E$16,3),0)</f>
        <v>0</v>
      </c>
    </row>
    <row r="1524" spans="1:17" x14ac:dyDescent="0.25">
      <c r="A1524" s="32">
        <f>VLOOKUP(B1524,'Expiration Dates'!$C$40:$J$272,8)</f>
        <v>32588</v>
      </c>
      <c r="B1524" s="1">
        <v>32595</v>
      </c>
      <c r="C1524">
        <f t="shared" si="70"/>
        <v>1524</v>
      </c>
      <c r="D1524" s="27">
        <v>20.25</v>
      </c>
      <c r="E1524" s="28">
        <v>20.25</v>
      </c>
      <c r="F1524" s="28">
        <v>19.700000762939453</v>
      </c>
      <c r="G1524" s="24">
        <v>19.909999847412109</v>
      </c>
      <c r="H1524" s="13">
        <v>19.649999618530273</v>
      </c>
      <c r="I1524" s="14">
        <v>19.690000534057617</v>
      </c>
      <c r="J1524" s="14">
        <v>19.170000076293945</v>
      </c>
      <c r="K1524" s="24">
        <v>19.329999923706055</v>
      </c>
      <c r="L1524">
        <f t="shared" si="72"/>
        <v>0</v>
      </c>
      <c r="M1524">
        <f>IF(AND(B1524&gt;Summary!$E$17,B1524&lt;Summary!$E$18),1,0)</f>
        <v>0</v>
      </c>
      <c r="N1524">
        <f>IF(M1524=1,oneday(G1523,G1524,K1524,L1524,Summary!$E$13/2,Data!N1523,Data!O1523,Summary!$E$15,Summary!$E$14,Summary!$E$16,1),0)</f>
        <v>0</v>
      </c>
      <c r="O1524" s="31">
        <f>IF(M1524=1,oneday(G1523,G1524,K1524,L1524,Summary!$E$13/2,Data!N1523,Data!O1523,Summary!$E$15,Summary!$E$14,Summary!$E$16,2),0)</f>
        <v>0</v>
      </c>
      <c r="P1524" s="31">
        <f t="shared" si="71"/>
        <v>0</v>
      </c>
      <c r="Q1524" s="31">
        <f>IF(M1524=1,oneday(G1523,G1524,K1524,L1524,Summary!$E$13/2,Data!N1523,Data!O1523,Summary!$E$15,Summary!$E$14,Summary!$E$16,3),0)</f>
        <v>0</v>
      </c>
    </row>
    <row r="1525" spans="1:17" x14ac:dyDescent="0.25">
      <c r="A1525" s="32">
        <f>VLOOKUP(B1525,'Expiration Dates'!$C$40:$J$272,8)</f>
        <v>32588</v>
      </c>
      <c r="B1525" s="1">
        <v>32596</v>
      </c>
      <c r="C1525">
        <f t="shared" si="70"/>
        <v>1525</v>
      </c>
      <c r="D1525" s="27">
        <v>19.959999084472656</v>
      </c>
      <c r="E1525" s="28">
        <v>20.209999084472656</v>
      </c>
      <c r="F1525" s="28">
        <v>19.799999237060547</v>
      </c>
      <c r="G1525" s="24">
        <v>20.200000762939453</v>
      </c>
      <c r="H1525" s="13">
        <v>19.280000686645508</v>
      </c>
      <c r="I1525" s="14">
        <v>19.629999160766602</v>
      </c>
      <c r="J1525" s="14">
        <v>19.229999542236328</v>
      </c>
      <c r="K1525" s="24">
        <v>19.610000610351563</v>
      </c>
      <c r="L1525">
        <f t="shared" si="72"/>
        <v>0</v>
      </c>
      <c r="M1525">
        <f>IF(AND(B1525&gt;Summary!$E$17,B1525&lt;Summary!$E$18),1,0)</f>
        <v>0</v>
      </c>
      <c r="N1525">
        <f>IF(M1525=1,oneday(G1524,G1525,K1525,L1525,Summary!$E$13/2,Data!N1524,Data!O1524,Summary!$E$15,Summary!$E$14,Summary!$E$16,1),0)</f>
        <v>0</v>
      </c>
      <c r="O1525" s="31">
        <f>IF(M1525=1,oneday(G1524,G1525,K1525,L1525,Summary!$E$13/2,Data!N1524,Data!O1524,Summary!$E$15,Summary!$E$14,Summary!$E$16,2),0)</f>
        <v>0</v>
      </c>
      <c r="P1525" s="31">
        <f t="shared" si="71"/>
        <v>0</v>
      </c>
      <c r="Q1525" s="31">
        <f>IF(M1525=1,oneday(G1524,G1525,K1525,L1525,Summary!$E$13/2,Data!N1524,Data!O1524,Summary!$E$15,Summary!$E$14,Summary!$E$16,3),0)</f>
        <v>0</v>
      </c>
    </row>
    <row r="1526" spans="1:17" x14ac:dyDescent="0.25">
      <c r="A1526" s="32">
        <f>VLOOKUP(B1526,'Expiration Dates'!$C$40:$J$272,8)</f>
        <v>32588</v>
      </c>
      <c r="B1526" s="1">
        <v>32597</v>
      </c>
      <c r="C1526">
        <f t="shared" si="70"/>
        <v>1526</v>
      </c>
      <c r="D1526" s="27">
        <v>20.569999694824219</v>
      </c>
      <c r="E1526" s="28">
        <v>20.920000076293945</v>
      </c>
      <c r="F1526" s="28">
        <v>20.420000076293945</v>
      </c>
      <c r="G1526" s="24">
        <v>20.809999465942383</v>
      </c>
      <c r="H1526" s="13">
        <v>19.979999542236328</v>
      </c>
      <c r="I1526" s="14">
        <v>20.25</v>
      </c>
      <c r="J1526" s="14">
        <v>19.809999465942383</v>
      </c>
      <c r="K1526" s="24">
        <v>20.170000076293945</v>
      </c>
      <c r="L1526">
        <f t="shared" si="72"/>
        <v>0</v>
      </c>
      <c r="M1526">
        <f>IF(AND(B1526&gt;Summary!$E$17,B1526&lt;Summary!$E$18),1,0)</f>
        <v>0</v>
      </c>
      <c r="N1526">
        <f>IF(M1526=1,oneday(G1525,G1526,K1526,L1526,Summary!$E$13/2,Data!N1525,Data!O1525,Summary!$E$15,Summary!$E$14,Summary!$E$16,1),0)</f>
        <v>0</v>
      </c>
      <c r="O1526" s="31">
        <f>IF(M1526=1,oneday(G1525,G1526,K1526,L1526,Summary!$E$13/2,Data!N1525,Data!O1525,Summary!$E$15,Summary!$E$14,Summary!$E$16,2),0)</f>
        <v>0</v>
      </c>
      <c r="P1526" s="31">
        <f t="shared" si="71"/>
        <v>0</v>
      </c>
      <c r="Q1526" s="31">
        <f>IF(M1526=1,oneday(G1525,G1526,K1526,L1526,Summary!$E$13/2,Data!N1525,Data!O1525,Summary!$E$15,Summary!$E$14,Summary!$E$16,3),0)</f>
        <v>0</v>
      </c>
    </row>
    <row r="1527" spans="1:17" x14ac:dyDescent="0.25">
      <c r="A1527" s="32">
        <f>VLOOKUP(B1527,'Expiration Dates'!$C$40:$J$272,8)</f>
        <v>32588</v>
      </c>
      <c r="B1527" s="1">
        <v>32598</v>
      </c>
      <c r="C1527">
        <f t="shared" si="70"/>
        <v>1527</v>
      </c>
      <c r="D1527" s="27">
        <v>21.149999618530273</v>
      </c>
      <c r="E1527" s="28">
        <v>21.479999542236328</v>
      </c>
      <c r="F1527" s="28">
        <v>20.100000381469727</v>
      </c>
      <c r="G1527" s="24">
        <v>20.190000534057617</v>
      </c>
      <c r="H1527" s="13">
        <v>20.450000762939453</v>
      </c>
      <c r="I1527" s="14">
        <v>20.659999847412109</v>
      </c>
      <c r="J1527" s="14">
        <v>19.450000762939453</v>
      </c>
      <c r="K1527" s="24">
        <v>19.5</v>
      </c>
      <c r="L1527">
        <f t="shared" si="72"/>
        <v>0</v>
      </c>
      <c r="M1527">
        <f>IF(AND(B1527&gt;Summary!$E$17,B1527&lt;Summary!$E$18),1,0)</f>
        <v>0</v>
      </c>
      <c r="N1527">
        <f>IF(M1527=1,oneday(G1526,G1527,K1527,L1527,Summary!$E$13/2,Data!N1526,Data!O1526,Summary!$E$15,Summary!$E$14,Summary!$E$16,1),0)</f>
        <v>0</v>
      </c>
      <c r="O1527" s="31">
        <f>IF(M1527=1,oneday(G1526,G1527,K1527,L1527,Summary!$E$13/2,Data!N1526,Data!O1526,Summary!$E$15,Summary!$E$14,Summary!$E$16,2),0)</f>
        <v>0</v>
      </c>
      <c r="P1527" s="31">
        <f t="shared" si="71"/>
        <v>0</v>
      </c>
      <c r="Q1527" s="31">
        <f>IF(M1527=1,oneday(G1526,G1527,K1527,L1527,Summary!$E$13/2,Data!N1526,Data!O1526,Summary!$E$15,Summary!$E$14,Summary!$E$16,3),0)</f>
        <v>0</v>
      </c>
    </row>
    <row r="1528" spans="1:17" x14ac:dyDescent="0.25">
      <c r="A1528" s="32">
        <f>VLOOKUP(B1528,'Expiration Dates'!$C$40:$J$272,8)</f>
        <v>32618</v>
      </c>
      <c r="B1528" s="1">
        <v>32601</v>
      </c>
      <c r="C1528">
        <f t="shared" si="70"/>
        <v>1528</v>
      </c>
      <c r="D1528" s="27">
        <v>20.399999618530273</v>
      </c>
      <c r="E1528" s="28">
        <v>20.670000076293945</v>
      </c>
      <c r="F1528" s="28">
        <v>19.899999618530273</v>
      </c>
      <c r="G1528" s="24">
        <v>19.950000762939453</v>
      </c>
      <c r="H1528" s="13">
        <v>19.799999237060547</v>
      </c>
      <c r="I1528" s="14">
        <v>19.940000534057617</v>
      </c>
      <c r="J1528" s="14">
        <v>19.200000762939453</v>
      </c>
      <c r="K1528" s="24">
        <v>19.239999771118164</v>
      </c>
      <c r="L1528">
        <f t="shared" si="72"/>
        <v>0</v>
      </c>
      <c r="M1528">
        <f>IF(AND(B1528&gt;Summary!$E$17,B1528&lt;Summary!$E$18),1,0)</f>
        <v>0</v>
      </c>
      <c r="N1528">
        <f>IF(M1528=1,oneday(G1527,G1528,K1528,L1528,Summary!$E$13/2,Data!N1527,Data!O1527,Summary!$E$15,Summary!$E$14,Summary!$E$16,1),0)</f>
        <v>0</v>
      </c>
      <c r="O1528" s="31">
        <f>IF(M1528=1,oneday(G1527,G1528,K1528,L1528,Summary!$E$13/2,Data!N1527,Data!O1527,Summary!$E$15,Summary!$E$14,Summary!$E$16,2),0)</f>
        <v>0</v>
      </c>
      <c r="P1528" s="31">
        <f t="shared" si="71"/>
        <v>0</v>
      </c>
      <c r="Q1528" s="31">
        <f>IF(M1528=1,oneday(G1527,G1528,K1528,L1528,Summary!$E$13/2,Data!N1527,Data!O1527,Summary!$E$15,Summary!$E$14,Summary!$E$16,3),0)</f>
        <v>0</v>
      </c>
    </row>
    <row r="1529" spans="1:17" x14ac:dyDescent="0.25">
      <c r="A1529" s="32">
        <f>VLOOKUP(B1529,'Expiration Dates'!$C$40:$J$272,8)</f>
        <v>32618</v>
      </c>
      <c r="B1529" s="1">
        <v>32602</v>
      </c>
      <c r="C1529">
        <f t="shared" si="70"/>
        <v>1529</v>
      </c>
      <c r="D1529" s="27">
        <v>20.149999618530273</v>
      </c>
      <c r="E1529" s="28">
        <v>20.510000228881836</v>
      </c>
      <c r="F1529" s="28">
        <v>20.100000381469727</v>
      </c>
      <c r="G1529" s="24">
        <v>20.420000076293945</v>
      </c>
      <c r="H1529" s="13">
        <v>19.489999771118164</v>
      </c>
      <c r="I1529" s="14">
        <v>19.700000762939453</v>
      </c>
      <c r="J1529" s="14">
        <v>19.319999694824219</v>
      </c>
      <c r="K1529" s="24">
        <v>19.649999618530273</v>
      </c>
      <c r="L1529">
        <f t="shared" si="72"/>
        <v>0</v>
      </c>
      <c r="M1529">
        <f>IF(AND(B1529&gt;Summary!$E$17,B1529&lt;Summary!$E$18),1,0)</f>
        <v>0</v>
      </c>
      <c r="N1529">
        <f>IF(M1529=1,oneday(G1528,G1529,K1529,L1529,Summary!$E$13/2,Data!N1528,Data!O1528,Summary!$E$15,Summary!$E$14,Summary!$E$16,1),0)</f>
        <v>0</v>
      </c>
      <c r="O1529" s="31">
        <f>IF(M1529=1,oneday(G1528,G1529,K1529,L1529,Summary!$E$13/2,Data!N1528,Data!O1528,Summary!$E$15,Summary!$E$14,Summary!$E$16,2),0)</f>
        <v>0</v>
      </c>
      <c r="P1529" s="31">
        <f t="shared" si="71"/>
        <v>0</v>
      </c>
      <c r="Q1529" s="31">
        <f>IF(M1529=1,oneday(G1528,G1529,K1529,L1529,Summary!$E$13/2,Data!N1528,Data!O1528,Summary!$E$15,Summary!$E$14,Summary!$E$16,3),0)</f>
        <v>0</v>
      </c>
    </row>
    <row r="1530" spans="1:17" x14ac:dyDescent="0.25">
      <c r="A1530" s="32">
        <f>VLOOKUP(B1530,'Expiration Dates'!$C$40:$J$272,8)</f>
        <v>32618</v>
      </c>
      <c r="B1530" s="1">
        <v>32603</v>
      </c>
      <c r="C1530">
        <f t="shared" si="70"/>
        <v>1530</v>
      </c>
      <c r="D1530" s="27">
        <v>20.549999237060547</v>
      </c>
      <c r="E1530" s="28">
        <v>20.569999694824219</v>
      </c>
      <c r="F1530" s="28">
        <v>19.829999923706055</v>
      </c>
      <c r="G1530" s="24">
        <v>19.989999771118164</v>
      </c>
      <c r="H1530" s="13">
        <v>19.75</v>
      </c>
      <c r="I1530" s="14">
        <v>19.760000228881836</v>
      </c>
      <c r="J1530" s="14">
        <v>18.979999542236328</v>
      </c>
      <c r="K1530" s="24">
        <v>19.170000076293945</v>
      </c>
      <c r="L1530">
        <f t="shared" si="72"/>
        <v>0</v>
      </c>
      <c r="M1530">
        <f>IF(AND(B1530&gt;Summary!$E$17,B1530&lt;Summary!$E$18),1,0)</f>
        <v>0</v>
      </c>
      <c r="N1530">
        <f>IF(M1530=1,oneday(G1529,G1530,K1530,L1530,Summary!$E$13/2,Data!N1529,Data!O1529,Summary!$E$15,Summary!$E$14,Summary!$E$16,1),0)</f>
        <v>0</v>
      </c>
      <c r="O1530" s="31">
        <f>IF(M1530=1,oneday(G1529,G1530,K1530,L1530,Summary!$E$13/2,Data!N1529,Data!O1529,Summary!$E$15,Summary!$E$14,Summary!$E$16,2),0)</f>
        <v>0</v>
      </c>
      <c r="P1530" s="31">
        <f t="shared" si="71"/>
        <v>0</v>
      </c>
      <c r="Q1530" s="31">
        <f>IF(M1530=1,oneday(G1529,G1530,K1530,L1530,Summary!$E$13/2,Data!N1529,Data!O1529,Summary!$E$15,Summary!$E$14,Summary!$E$16,3),0)</f>
        <v>0</v>
      </c>
    </row>
    <row r="1531" spans="1:17" x14ac:dyDescent="0.25">
      <c r="A1531" s="32">
        <f>VLOOKUP(B1531,'Expiration Dates'!$C$40:$J$272,8)</f>
        <v>32618</v>
      </c>
      <c r="B1531" s="1">
        <v>32604</v>
      </c>
      <c r="C1531">
        <f t="shared" si="70"/>
        <v>1531</v>
      </c>
      <c r="D1531" s="27">
        <v>19.889999389648438</v>
      </c>
      <c r="E1531" s="28">
        <v>20.020000457763672</v>
      </c>
      <c r="F1531" s="28">
        <v>19.579999923706055</v>
      </c>
      <c r="G1531" s="24">
        <v>19.799999237060547</v>
      </c>
      <c r="H1531" s="13">
        <v>19.079999923706055</v>
      </c>
      <c r="I1531" s="14">
        <v>19.170000076293945</v>
      </c>
      <c r="J1531" s="14">
        <v>18.799999237060547</v>
      </c>
      <c r="K1531" s="24">
        <v>18.979999542236328</v>
      </c>
      <c r="L1531">
        <f t="shared" si="72"/>
        <v>0</v>
      </c>
      <c r="M1531">
        <f>IF(AND(B1531&gt;Summary!$E$17,B1531&lt;Summary!$E$18),1,0)</f>
        <v>0</v>
      </c>
      <c r="N1531">
        <f>IF(M1531=1,oneday(G1530,G1531,K1531,L1531,Summary!$E$13/2,Data!N1530,Data!O1530,Summary!$E$15,Summary!$E$14,Summary!$E$16,1),0)</f>
        <v>0</v>
      </c>
      <c r="O1531" s="31">
        <f>IF(M1531=1,oneday(G1530,G1531,K1531,L1531,Summary!$E$13/2,Data!N1530,Data!O1530,Summary!$E$15,Summary!$E$14,Summary!$E$16,2),0)</f>
        <v>0</v>
      </c>
      <c r="P1531" s="31">
        <f t="shared" si="71"/>
        <v>0</v>
      </c>
      <c r="Q1531" s="31">
        <f>IF(M1531=1,oneday(G1530,G1531,K1531,L1531,Summary!$E$13/2,Data!N1530,Data!O1530,Summary!$E$15,Summary!$E$14,Summary!$E$16,3),0)</f>
        <v>0</v>
      </c>
    </row>
    <row r="1532" spans="1:17" x14ac:dyDescent="0.25">
      <c r="A1532" s="32">
        <f>VLOOKUP(B1532,'Expiration Dates'!$C$40:$J$272,8)</f>
        <v>32618</v>
      </c>
      <c r="B1532" s="1">
        <v>32605</v>
      </c>
      <c r="C1532">
        <f t="shared" si="70"/>
        <v>1532</v>
      </c>
      <c r="D1532" s="27">
        <v>19.899999618530273</v>
      </c>
      <c r="E1532" s="28">
        <v>20.110000610351563</v>
      </c>
      <c r="F1532" s="28">
        <v>19.899999618530273</v>
      </c>
      <c r="G1532" s="24">
        <v>20.020000457763672</v>
      </c>
      <c r="H1532" s="13">
        <v>19.100000381469727</v>
      </c>
      <c r="I1532" s="14">
        <v>19.260000228881836</v>
      </c>
      <c r="J1532" s="14">
        <v>19.020000457763672</v>
      </c>
      <c r="K1532" s="24">
        <v>19.209999084472656</v>
      </c>
      <c r="L1532">
        <f t="shared" si="72"/>
        <v>0</v>
      </c>
      <c r="M1532">
        <f>IF(AND(B1532&gt;Summary!$E$17,B1532&lt;Summary!$E$18),1,0)</f>
        <v>0</v>
      </c>
      <c r="N1532">
        <f>IF(M1532=1,oneday(G1531,G1532,K1532,L1532,Summary!$E$13/2,Data!N1531,Data!O1531,Summary!$E$15,Summary!$E$14,Summary!$E$16,1),0)</f>
        <v>0</v>
      </c>
      <c r="O1532" s="31">
        <f>IF(M1532=1,oneday(G1531,G1532,K1532,L1532,Summary!$E$13/2,Data!N1531,Data!O1531,Summary!$E$15,Summary!$E$14,Summary!$E$16,2),0)</f>
        <v>0</v>
      </c>
      <c r="P1532" s="31">
        <f t="shared" si="71"/>
        <v>0</v>
      </c>
      <c r="Q1532" s="31">
        <f>IF(M1532=1,oneday(G1531,G1532,K1532,L1532,Summary!$E$13/2,Data!N1531,Data!O1531,Summary!$E$15,Summary!$E$14,Summary!$E$16,3),0)</f>
        <v>0</v>
      </c>
    </row>
    <row r="1533" spans="1:17" x14ac:dyDescent="0.25">
      <c r="A1533" s="32">
        <f>VLOOKUP(B1533,'Expiration Dates'!$C$40:$J$272,8)</f>
        <v>32618</v>
      </c>
      <c r="B1533" s="1">
        <v>32608</v>
      </c>
      <c r="C1533">
        <f t="shared" si="70"/>
        <v>1533</v>
      </c>
      <c r="D1533" s="27">
        <v>20</v>
      </c>
      <c r="E1533" s="28">
        <v>20.620000839233398</v>
      </c>
      <c r="F1533" s="28">
        <v>19.909999847412109</v>
      </c>
      <c r="G1533" s="24">
        <v>20.590000152587891</v>
      </c>
      <c r="H1533" s="13">
        <v>19.209999084472656</v>
      </c>
      <c r="I1533" s="14">
        <v>19.75</v>
      </c>
      <c r="J1533" s="14">
        <v>19.110000610351563</v>
      </c>
      <c r="K1533" s="24">
        <v>19.719999313354492</v>
      </c>
      <c r="L1533">
        <f t="shared" si="72"/>
        <v>0</v>
      </c>
      <c r="M1533">
        <f>IF(AND(B1533&gt;Summary!$E$17,B1533&lt;Summary!$E$18),1,0)</f>
        <v>0</v>
      </c>
      <c r="N1533">
        <f>IF(M1533=1,oneday(G1532,G1533,K1533,L1533,Summary!$E$13/2,Data!N1532,Data!O1532,Summary!$E$15,Summary!$E$14,Summary!$E$16,1),0)</f>
        <v>0</v>
      </c>
      <c r="O1533" s="31">
        <f>IF(M1533=1,oneday(G1532,G1533,K1533,L1533,Summary!$E$13/2,Data!N1532,Data!O1532,Summary!$E$15,Summary!$E$14,Summary!$E$16,2),0)</f>
        <v>0</v>
      </c>
      <c r="P1533" s="31">
        <f t="shared" si="71"/>
        <v>0</v>
      </c>
      <c r="Q1533" s="31">
        <f>IF(M1533=1,oneday(G1532,G1533,K1533,L1533,Summary!$E$13/2,Data!N1532,Data!O1532,Summary!$E$15,Summary!$E$14,Summary!$E$16,3),0)</f>
        <v>0</v>
      </c>
    </row>
    <row r="1534" spans="1:17" x14ac:dyDescent="0.25">
      <c r="A1534" s="32">
        <f>VLOOKUP(B1534,'Expiration Dates'!$C$40:$J$272,8)</f>
        <v>32618</v>
      </c>
      <c r="B1534" s="1">
        <v>32609</v>
      </c>
      <c r="C1534">
        <f t="shared" si="70"/>
        <v>1534</v>
      </c>
      <c r="D1534" s="27">
        <v>20.75</v>
      </c>
      <c r="E1534" s="28">
        <v>20.889999389648438</v>
      </c>
      <c r="F1534" s="28">
        <v>20.559999465942383</v>
      </c>
      <c r="G1534" s="24">
        <v>20.629999160766602</v>
      </c>
      <c r="H1534" s="13">
        <v>19.819999694824219</v>
      </c>
      <c r="I1534" s="14">
        <v>20</v>
      </c>
      <c r="J1534" s="14">
        <v>19.680000305175781</v>
      </c>
      <c r="K1534" s="24">
        <v>19.739999771118164</v>
      </c>
      <c r="L1534">
        <f t="shared" si="72"/>
        <v>0</v>
      </c>
      <c r="M1534">
        <f>IF(AND(B1534&gt;Summary!$E$17,B1534&lt;Summary!$E$18),1,0)</f>
        <v>0</v>
      </c>
      <c r="N1534">
        <f>IF(M1534=1,oneday(G1533,G1534,K1534,L1534,Summary!$E$13/2,Data!N1533,Data!O1533,Summary!$E$15,Summary!$E$14,Summary!$E$16,1),0)</f>
        <v>0</v>
      </c>
      <c r="O1534" s="31">
        <f>IF(M1534=1,oneday(G1533,G1534,K1534,L1534,Summary!$E$13/2,Data!N1533,Data!O1533,Summary!$E$15,Summary!$E$14,Summary!$E$16,2),0)</f>
        <v>0</v>
      </c>
      <c r="P1534" s="31">
        <f t="shared" si="71"/>
        <v>0</v>
      </c>
      <c r="Q1534" s="31">
        <f>IF(M1534=1,oneday(G1533,G1534,K1534,L1534,Summary!$E$13/2,Data!N1533,Data!O1533,Summary!$E$15,Summary!$E$14,Summary!$E$16,3),0)</f>
        <v>0</v>
      </c>
    </row>
    <row r="1535" spans="1:17" x14ac:dyDescent="0.25">
      <c r="A1535" s="32">
        <f>VLOOKUP(B1535,'Expiration Dates'!$C$40:$J$272,8)</f>
        <v>32618</v>
      </c>
      <c r="B1535" s="1">
        <v>32610</v>
      </c>
      <c r="C1535">
        <f t="shared" si="70"/>
        <v>1535</v>
      </c>
      <c r="D1535" s="27">
        <v>20.520000457763672</v>
      </c>
      <c r="E1535" s="28">
        <v>20.649999618530273</v>
      </c>
      <c r="F1535" s="28">
        <v>20.379999160766602</v>
      </c>
      <c r="G1535" s="24">
        <v>20.639999389648438</v>
      </c>
      <c r="H1535" s="13">
        <v>19.600000381469727</v>
      </c>
      <c r="I1535" s="14">
        <v>19.840000152587891</v>
      </c>
      <c r="J1535" s="14">
        <v>19.520000457763672</v>
      </c>
      <c r="K1535" s="24">
        <v>19.739999771118164</v>
      </c>
      <c r="L1535">
        <f t="shared" si="72"/>
        <v>0</v>
      </c>
      <c r="M1535">
        <f>IF(AND(B1535&gt;Summary!$E$17,B1535&lt;Summary!$E$18),1,0)</f>
        <v>0</v>
      </c>
      <c r="N1535">
        <f>IF(M1535=1,oneday(G1534,G1535,K1535,L1535,Summary!$E$13/2,Data!N1534,Data!O1534,Summary!$E$15,Summary!$E$14,Summary!$E$16,1),0)</f>
        <v>0</v>
      </c>
      <c r="O1535" s="31">
        <f>IF(M1535=1,oneday(G1534,G1535,K1535,L1535,Summary!$E$13/2,Data!N1534,Data!O1534,Summary!$E$15,Summary!$E$14,Summary!$E$16,2),0)</f>
        <v>0</v>
      </c>
      <c r="P1535" s="31">
        <f t="shared" si="71"/>
        <v>0</v>
      </c>
      <c r="Q1535" s="31">
        <f>IF(M1535=1,oneday(G1534,G1535,K1535,L1535,Summary!$E$13/2,Data!N1534,Data!O1534,Summary!$E$15,Summary!$E$14,Summary!$E$16,3),0)</f>
        <v>0</v>
      </c>
    </row>
    <row r="1536" spans="1:17" x14ac:dyDescent="0.25">
      <c r="A1536" s="32">
        <f>VLOOKUP(B1536,'Expiration Dates'!$C$40:$J$272,8)</f>
        <v>32618</v>
      </c>
      <c r="B1536" s="1">
        <v>32611</v>
      </c>
      <c r="C1536">
        <f t="shared" si="70"/>
        <v>1536</v>
      </c>
      <c r="D1536" s="27">
        <v>20.850000381469727</v>
      </c>
      <c r="E1536" s="28">
        <v>20.870000839233398</v>
      </c>
      <c r="F1536" s="28">
        <v>20.25</v>
      </c>
      <c r="G1536" s="24">
        <v>20.290000915527344</v>
      </c>
      <c r="H1536" s="13">
        <v>19.940000534057617</v>
      </c>
      <c r="I1536" s="14">
        <v>19.969999313354492</v>
      </c>
      <c r="J1536" s="14">
        <v>19.360000610351563</v>
      </c>
      <c r="K1536" s="24">
        <v>19.379999160766602</v>
      </c>
      <c r="L1536">
        <f t="shared" si="72"/>
        <v>0</v>
      </c>
      <c r="M1536">
        <f>IF(AND(B1536&gt;Summary!$E$17,B1536&lt;Summary!$E$18),1,0)</f>
        <v>0</v>
      </c>
      <c r="N1536">
        <f>IF(M1536=1,oneday(G1535,G1536,K1536,L1536,Summary!$E$13/2,Data!N1535,Data!O1535,Summary!$E$15,Summary!$E$14,Summary!$E$16,1),0)</f>
        <v>0</v>
      </c>
      <c r="O1536" s="31">
        <f>IF(M1536=1,oneday(G1535,G1536,K1536,L1536,Summary!$E$13/2,Data!N1535,Data!O1535,Summary!$E$15,Summary!$E$14,Summary!$E$16,2),0)</f>
        <v>0</v>
      </c>
      <c r="P1536" s="31">
        <f t="shared" si="71"/>
        <v>0</v>
      </c>
      <c r="Q1536" s="31">
        <f>IF(M1536=1,oneday(G1535,G1536,K1536,L1536,Summary!$E$13/2,Data!N1535,Data!O1535,Summary!$E$15,Summary!$E$14,Summary!$E$16,3),0)</f>
        <v>0</v>
      </c>
    </row>
    <row r="1537" spans="1:17" x14ac:dyDescent="0.25">
      <c r="A1537" s="32">
        <f>VLOOKUP(B1537,'Expiration Dates'!$C$40:$J$272,8)</f>
        <v>32618</v>
      </c>
      <c r="B1537" s="1">
        <v>32612</v>
      </c>
      <c r="C1537">
        <f t="shared" si="70"/>
        <v>1537</v>
      </c>
      <c r="D1537" s="27">
        <v>20.389999389648438</v>
      </c>
      <c r="E1537" s="28">
        <v>20.719999313354492</v>
      </c>
      <c r="F1537" s="28">
        <v>20.129999160766602</v>
      </c>
      <c r="G1537" s="24">
        <v>20.690000534057617</v>
      </c>
      <c r="H1537" s="13">
        <v>19.379999160766602</v>
      </c>
      <c r="I1537" s="14">
        <v>19.899999618530273</v>
      </c>
      <c r="J1537" s="14">
        <v>19.239999771118164</v>
      </c>
      <c r="K1537" s="24">
        <v>19.860000610351563</v>
      </c>
      <c r="L1537">
        <f t="shared" si="72"/>
        <v>0</v>
      </c>
      <c r="M1537">
        <f>IF(AND(B1537&gt;Summary!$E$17,B1537&lt;Summary!$E$18),1,0)</f>
        <v>0</v>
      </c>
      <c r="N1537">
        <f>IF(M1537=1,oneday(G1536,G1537,K1537,L1537,Summary!$E$13/2,Data!N1536,Data!O1536,Summary!$E$15,Summary!$E$14,Summary!$E$16,1),0)</f>
        <v>0</v>
      </c>
      <c r="O1537" s="31">
        <f>IF(M1537=1,oneday(G1536,G1537,K1537,L1537,Summary!$E$13/2,Data!N1536,Data!O1536,Summary!$E$15,Summary!$E$14,Summary!$E$16,2),0)</f>
        <v>0</v>
      </c>
      <c r="P1537" s="31">
        <f t="shared" si="71"/>
        <v>0</v>
      </c>
      <c r="Q1537" s="31">
        <f>IF(M1537=1,oneday(G1536,G1537,K1537,L1537,Summary!$E$13/2,Data!N1536,Data!O1536,Summary!$E$15,Summary!$E$14,Summary!$E$16,3),0)</f>
        <v>0</v>
      </c>
    </row>
    <row r="1538" spans="1:17" x14ac:dyDescent="0.25">
      <c r="A1538" s="32">
        <f>VLOOKUP(B1538,'Expiration Dates'!$C$40:$J$272,8)</f>
        <v>32618</v>
      </c>
      <c r="B1538" s="1">
        <v>32615</v>
      </c>
      <c r="C1538">
        <f t="shared" si="70"/>
        <v>1538</v>
      </c>
      <c r="D1538" s="27">
        <v>20.620000839233398</v>
      </c>
      <c r="E1538" s="28">
        <v>21.25</v>
      </c>
      <c r="F1538" s="28">
        <v>20.549999237060547</v>
      </c>
      <c r="G1538" s="24">
        <v>21.219999313354492</v>
      </c>
      <c r="H1538" s="13">
        <v>19.75</v>
      </c>
      <c r="I1538" s="14">
        <v>20.309999465942383</v>
      </c>
      <c r="J1538" s="14">
        <v>19.680000305175781</v>
      </c>
      <c r="K1538" s="24">
        <v>20.290000915527344</v>
      </c>
      <c r="L1538">
        <f t="shared" si="72"/>
        <v>0</v>
      </c>
      <c r="M1538">
        <f>IF(AND(B1538&gt;Summary!$E$17,B1538&lt;Summary!$E$18),1,0)</f>
        <v>0</v>
      </c>
      <c r="N1538">
        <f>IF(M1538=1,oneday(G1537,G1538,K1538,L1538,Summary!$E$13/2,Data!N1537,Data!O1537,Summary!$E$15,Summary!$E$14,Summary!$E$16,1),0)</f>
        <v>0</v>
      </c>
      <c r="O1538" s="31">
        <f>IF(M1538=1,oneday(G1537,G1538,K1538,L1538,Summary!$E$13/2,Data!N1537,Data!O1537,Summary!$E$15,Summary!$E$14,Summary!$E$16,2),0)</f>
        <v>0</v>
      </c>
      <c r="P1538" s="31">
        <f t="shared" si="71"/>
        <v>0</v>
      </c>
      <c r="Q1538" s="31">
        <f>IF(M1538=1,oneday(G1537,G1538,K1538,L1538,Summary!$E$13/2,Data!N1537,Data!O1537,Summary!$E$15,Summary!$E$14,Summary!$E$16,3),0)</f>
        <v>0</v>
      </c>
    </row>
    <row r="1539" spans="1:17" x14ac:dyDescent="0.25">
      <c r="A1539" s="32">
        <f>VLOOKUP(B1539,'Expiration Dates'!$C$40:$J$272,8)</f>
        <v>32618</v>
      </c>
      <c r="B1539" s="1">
        <v>32616</v>
      </c>
      <c r="C1539">
        <f t="shared" si="70"/>
        <v>1539</v>
      </c>
      <c r="D1539" s="27">
        <v>21.079999923706055</v>
      </c>
      <c r="E1539" s="28">
        <v>21.590000152587891</v>
      </c>
      <c r="F1539" s="28">
        <v>21.069999694824219</v>
      </c>
      <c r="G1539" s="24">
        <v>21.510000228881836</v>
      </c>
      <c r="H1539" s="13">
        <v>20.149999618530273</v>
      </c>
      <c r="I1539" s="14">
        <v>20.510000228881836</v>
      </c>
      <c r="J1539" s="14">
        <v>20.079999923706055</v>
      </c>
      <c r="K1539" s="24">
        <v>20.340000152587891</v>
      </c>
      <c r="L1539">
        <f t="shared" si="72"/>
        <v>0</v>
      </c>
      <c r="M1539">
        <f>IF(AND(B1539&gt;Summary!$E$17,B1539&lt;Summary!$E$18),1,0)</f>
        <v>0</v>
      </c>
      <c r="N1539">
        <f>IF(M1539=1,oneday(G1538,G1539,K1539,L1539,Summary!$E$13/2,Data!N1538,Data!O1538,Summary!$E$15,Summary!$E$14,Summary!$E$16,1),0)</f>
        <v>0</v>
      </c>
      <c r="O1539" s="31">
        <f>IF(M1539=1,oneday(G1538,G1539,K1539,L1539,Summary!$E$13/2,Data!N1538,Data!O1538,Summary!$E$15,Summary!$E$14,Summary!$E$16,2),0)</f>
        <v>0</v>
      </c>
      <c r="P1539" s="31">
        <f t="shared" si="71"/>
        <v>0</v>
      </c>
      <c r="Q1539" s="31">
        <f>IF(M1539=1,oneday(G1538,G1539,K1539,L1539,Summary!$E$13/2,Data!N1538,Data!O1538,Summary!$E$15,Summary!$E$14,Summary!$E$16,3),0)</f>
        <v>0</v>
      </c>
    </row>
    <row r="1540" spans="1:17" x14ac:dyDescent="0.25">
      <c r="A1540" s="32">
        <f>VLOOKUP(B1540,'Expiration Dates'!$C$40:$J$272,8)</f>
        <v>32618</v>
      </c>
      <c r="B1540" s="1">
        <v>32617</v>
      </c>
      <c r="C1540">
        <f t="shared" si="70"/>
        <v>1540</v>
      </c>
      <c r="D1540" s="27">
        <v>22.5</v>
      </c>
      <c r="E1540" s="28">
        <v>22.899999618530273</v>
      </c>
      <c r="F1540" s="28">
        <v>22.299999237060547</v>
      </c>
      <c r="G1540" s="24">
        <v>22.610000610351563</v>
      </c>
      <c r="H1540" s="13">
        <v>21.049999237060547</v>
      </c>
      <c r="I1540" s="14">
        <v>21.149999618530273</v>
      </c>
      <c r="J1540" s="14">
        <v>20.600000381469727</v>
      </c>
      <c r="K1540" s="24">
        <v>20.809999465942383</v>
      </c>
      <c r="L1540">
        <f t="shared" si="72"/>
        <v>0</v>
      </c>
      <c r="M1540">
        <f>IF(AND(B1540&gt;Summary!$E$17,B1540&lt;Summary!$E$18),1,0)</f>
        <v>0</v>
      </c>
      <c r="N1540">
        <f>IF(M1540=1,oneday(G1539,G1540,K1540,L1540,Summary!$E$13/2,Data!N1539,Data!O1539,Summary!$E$15,Summary!$E$14,Summary!$E$16,1),0)</f>
        <v>0</v>
      </c>
      <c r="O1540" s="31">
        <f>IF(M1540=1,oneday(G1539,G1540,K1540,L1540,Summary!$E$13/2,Data!N1539,Data!O1539,Summary!$E$15,Summary!$E$14,Summary!$E$16,2),0)</f>
        <v>0</v>
      </c>
      <c r="P1540" s="31">
        <f t="shared" si="71"/>
        <v>0</v>
      </c>
      <c r="Q1540" s="31">
        <f>IF(M1540=1,oneday(G1539,G1540,K1540,L1540,Summary!$E$13/2,Data!N1539,Data!O1539,Summary!$E$15,Summary!$E$14,Summary!$E$16,3),0)</f>
        <v>0</v>
      </c>
    </row>
    <row r="1541" spans="1:17" x14ac:dyDescent="0.25">
      <c r="A1541" s="32">
        <f>VLOOKUP(B1541,'Expiration Dates'!$C$40:$J$272,8)</f>
        <v>32618</v>
      </c>
      <c r="B1541" s="1">
        <v>32618</v>
      </c>
      <c r="C1541">
        <f t="shared" si="70"/>
        <v>1541</v>
      </c>
      <c r="D1541" s="27">
        <v>22.899999618530273</v>
      </c>
      <c r="E1541" s="28">
        <v>25.299999237060547</v>
      </c>
      <c r="F1541" s="28">
        <v>22.799999237060547</v>
      </c>
      <c r="G1541" s="24">
        <v>24.649999618530273</v>
      </c>
      <c r="H1541" s="13">
        <v>21</v>
      </c>
      <c r="I1541" s="14">
        <v>21.399999618530273</v>
      </c>
      <c r="J1541" s="14">
        <v>20.899999618530273</v>
      </c>
      <c r="K1541" s="24">
        <v>21.280000686645508</v>
      </c>
      <c r="L1541">
        <f t="shared" si="72"/>
        <v>1</v>
      </c>
      <c r="M1541">
        <f>IF(AND(B1541&gt;Summary!$E$17,B1541&lt;Summary!$E$18),1,0)</f>
        <v>0</v>
      </c>
      <c r="N1541">
        <f>IF(M1541=1,oneday(G1540,G1541,K1541,L1541,Summary!$E$13/2,Data!N1540,Data!O1540,Summary!$E$15,Summary!$E$14,Summary!$E$16,1),0)</f>
        <v>0</v>
      </c>
      <c r="O1541" s="31">
        <f>IF(M1541=1,oneday(G1540,G1541,K1541,L1541,Summary!$E$13/2,Data!N1540,Data!O1540,Summary!$E$15,Summary!$E$14,Summary!$E$16,2),0)</f>
        <v>0</v>
      </c>
      <c r="P1541" s="31">
        <f t="shared" si="71"/>
        <v>0</v>
      </c>
      <c r="Q1541" s="31">
        <f>IF(M1541=1,oneday(G1540,G1541,K1541,L1541,Summary!$E$13/2,Data!N1540,Data!O1540,Summary!$E$15,Summary!$E$14,Summary!$E$16,3),0)</f>
        <v>0</v>
      </c>
    </row>
    <row r="1542" spans="1:17" x14ac:dyDescent="0.25">
      <c r="A1542" s="32">
        <f>VLOOKUP(B1542,'Expiration Dates'!$C$40:$J$272,8)</f>
        <v>32618</v>
      </c>
      <c r="B1542" s="1">
        <v>32619</v>
      </c>
      <c r="C1542">
        <f t="shared" si="70"/>
        <v>1542</v>
      </c>
      <c r="D1542" s="27">
        <v>21.25</v>
      </c>
      <c r="E1542" s="28">
        <v>21.350000381469727</v>
      </c>
      <c r="F1542" s="28">
        <v>20.930000305175781</v>
      </c>
      <c r="G1542" s="24">
        <v>21.319999694824219</v>
      </c>
      <c r="H1542" s="13">
        <v>19.979999542236328</v>
      </c>
      <c r="I1542" s="14">
        <v>20.200000762939453</v>
      </c>
      <c r="J1542" s="14">
        <v>19.829999923706055</v>
      </c>
      <c r="K1542" s="24">
        <v>20.170000076293945</v>
      </c>
      <c r="L1542">
        <f t="shared" si="72"/>
        <v>0</v>
      </c>
      <c r="M1542">
        <f>IF(AND(B1542&gt;Summary!$E$17,B1542&lt;Summary!$E$18),1,0)</f>
        <v>0</v>
      </c>
      <c r="N1542">
        <f>IF(M1542=1,oneday(G1541,G1542,K1542,L1542,Summary!$E$13/2,Data!N1541,Data!O1541,Summary!$E$15,Summary!$E$14,Summary!$E$16,1),0)</f>
        <v>0</v>
      </c>
      <c r="O1542" s="31">
        <f>IF(M1542=1,oneday(G1541,G1542,K1542,L1542,Summary!$E$13/2,Data!N1541,Data!O1541,Summary!$E$15,Summary!$E$14,Summary!$E$16,2),0)</f>
        <v>0</v>
      </c>
      <c r="P1542" s="31">
        <f t="shared" si="71"/>
        <v>0</v>
      </c>
      <c r="Q1542" s="31">
        <f>IF(M1542=1,oneday(G1541,G1542,K1542,L1542,Summary!$E$13/2,Data!N1541,Data!O1541,Summary!$E$15,Summary!$E$14,Summary!$E$16,3),0)</f>
        <v>0</v>
      </c>
    </row>
    <row r="1543" spans="1:17" x14ac:dyDescent="0.25">
      <c r="A1543" s="32">
        <f>VLOOKUP(B1543,'Expiration Dates'!$C$40:$J$272,8)</f>
        <v>32618</v>
      </c>
      <c r="B1543" s="1">
        <v>32622</v>
      </c>
      <c r="C1543">
        <f t="shared" si="70"/>
        <v>1543</v>
      </c>
      <c r="D1543" s="27">
        <v>21.110000610351563</v>
      </c>
      <c r="E1543" s="28">
        <v>21.340000152587891</v>
      </c>
      <c r="F1543" s="28">
        <v>20.579999923706055</v>
      </c>
      <c r="G1543" s="24">
        <v>20.610000610351563</v>
      </c>
      <c r="H1543" s="13">
        <v>19.979999542236328</v>
      </c>
      <c r="I1543" s="14">
        <v>20.170000076293945</v>
      </c>
      <c r="J1543" s="14">
        <v>19.370000839233398</v>
      </c>
      <c r="K1543" s="24">
        <v>19.379999160766602</v>
      </c>
      <c r="L1543">
        <f t="shared" si="72"/>
        <v>0</v>
      </c>
      <c r="M1543">
        <f>IF(AND(B1543&gt;Summary!$E$17,B1543&lt;Summary!$E$18),1,0)</f>
        <v>0</v>
      </c>
      <c r="N1543">
        <f>IF(M1543=1,oneday(G1542,G1543,K1543,L1543,Summary!$E$13/2,Data!N1542,Data!O1542,Summary!$E$15,Summary!$E$14,Summary!$E$16,1),0)</f>
        <v>0</v>
      </c>
      <c r="O1543" s="31">
        <f>IF(M1543=1,oneday(G1542,G1543,K1543,L1543,Summary!$E$13/2,Data!N1542,Data!O1542,Summary!$E$15,Summary!$E$14,Summary!$E$16,2),0)</f>
        <v>0</v>
      </c>
      <c r="P1543" s="31">
        <f t="shared" si="71"/>
        <v>0</v>
      </c>
      <c r="Q1543" s="31">
        <f>IF(M1543=1,oneday(G1542,G1543,K1543,L1543,Summary!$E$13/2,Data!N1542,Data!O1542,Summary!$E$15,Summary!$E$14,Summary!$E$16,3),0)</f>
        <v>0</v>
      </c>
    </row>
    <row r="1544" spans="1:17" x14ac:dyDescent="0.25">
      <c r="A1544" s="32">
        <f>VLOOKUP(B1544,'Expiration Dates'!$C$40:$J$272,8)</f>
        <v>32618</v>
      </c>
      <c r="B1544" s="1">
        <v>32623</v>
      </c>
      <c r="C1544">
        <f t="shared" si="70"/>
        <v>1544</v>
      </c>
      <c r="D1544" s="27">
        <v>20.690000534057617</v>
      </c>
      <c r="E1544" s="28">
        <v>21.5</v>
      </c>
      <c r="F1544" s="28">
        <v>20.649999618530273</v>
      </c>
      <c r="G1544" s="24">
        <v>21.409999847412109</v>
      </c>
      <c r="H1544" s="13">
        <v>19.450000762939453</v>
      </c>
      <c r="I1544" s="14">
        <v>19.969999313354492</v>
      </c>
      <c r="J1544" s="14">
        <v>19.450000762939453</v>
      </c>
      <c r="K1544" s="24">
        <v>19.860000610351563</v>
      </c>
      <c r="L1544">
        <f t="shared" si="72"/>
        <v>0</v>
      </c>
      <c r="M1544">
        <f>IF(AND(B1544&gt;Summary!$E$17,B1544&lt;Summary!$E$18),1,0)</f>
        <v>0</v>
      </c>
      <c r="N1544">
        <f>IF(M1544=1,oneday(G1543,G1544,K1544,L1544,Summary!$E$13/2,Data!N1543,Data!O1543,Summary!$E$15,Summary!$E$14,Summary!$E$16,1),0)</f>
        <v>0</v>
      </c>
      <c r="O1544" s="31">
        <f>IF(M1544=1,oneday(G1543,G1544,K1544,L1544,Summary!$E$13/2,Data!N1543,Data!O1543,Summary!$E$15,Summary!$E$14,Summary!$E$16,2),0)</f>
        <v>0</v>
      </c>
      <c r="P1544" s="31">
        <f t="shared" si="71"/>
        <v>0</v>
      </c>
      <c r="Q1544" s="31">
        <f>IF(M1544=1,oneday(G1543,G1544,K1544,L1544,Summary!$E$13/2,Data!N1543,Data!O1543,Summary!$E$15,Summary!$E$14,Summary!$E$16,3),0)</f>
        <v>0</v>
      </c>
    </row>
    <row r="1545" spans="1:17" x14ac:dyDescent="0.25">
      <c r="A1545" s="32">
        <f>VLOOKUP(B1545,'Expiration Dates'!$C$40:$J$272,8)</f>
        <v>32618</v>
      </c>
      <c r="B1545" s="1">
        <v>32624</v>
      </c>
      <c r="C1545">
        <f t="shared" si="70"/>
        <v>1545</v>
      </c>
      <c r="D1545" s="27">
        <v>21.459999084472656</v>
      </c>
      <c r="E1545" s="28">
        <v>21.600000381469727</v>
      </c>
      <c r="F1545" s="28">
        <v>20.930000305175781</v>
      </c>
      <c r="G1545" s="24">
        <v>21.190000534057617</v>
      </c>
      <c r="H1545" s="13">
        <v>19.850000381469727</v>
      </c>
      <c r="I1545" s="14">
        <v>19.959999084472656</v>
      </c>
      <c r="J1545" s="14">
        <v>19.350000381469727</v>
      </c>
      <c r="K1545" s="24">
        <v>19.530000686645508</v>
      </c>
      <c r="L1545">
        <f t="shared" si="72"/>
        <v>0</v>
      </c>
      <c r="M1545">
        <f>IF(AND(B1545&gt;Summary!$E$17,B1545&lt;Summary!$E$18),1,0)</f>
        <v>0</v>
      </c>
      <c r="N1545">
        <f>IF(M1545=1,oneday(G1544,G1545,K1545,L1545,Summary!$E$13/2,Data!N1544,Data!O1544,Summary!$E$15,Summary!$E$14,Summary!$E$16,1),0)</f>
        <v>0</v>
      </c>
      <c r="O1545" s="31">
        <f>IF(M1545=1,oneday(G1544,G1545,K1545,L1545,Summary!$E$13/2,Data!N1544,Data!O1544,Summary!$E$15,Summary!$E$14,Summary!$E$16,2),0)</f>
        <v>0</v>
      </c>
      <c r="P1545" s="31">
        <f t="shared" si="71"/>
        <v>0</v>
      </c>
      <c r="Q1545" s="31">
        <f>IF(M1545=1,oneday(G1544,G1545,K1545,L1545,Summary!$E$13/2,Data!N1544,Data!O1544,Summary!$E$15,Summary!$E$14,Summary!$E$16,3),0)</f>
        <v>0</v>
      </c>
    </row>
    <row r="1546" spans="1:17" x14ac:dyDescent="0.25">
      <c r="A1546" s="32">
        <f>VLOOKUP(B1546,'Expiration Dates'!$C$40:$J$272,8)</f>
        <v>32618</v>
      </c>
      <c r="B1546" s="1">
        <v>32625</v>
      </c>
      <c r="C1546">
        <f t="shared" si="70"/>
        <v>1546</v>
      </c>
      <c r="D1546" s="27">
        <v>21.139999389648438</v>
      </c>
      <c r="E1546" s="28">
        <v>21.200000762939453</v>
      </c>
      <c r="F1546" s="28">
        <v>20.719999313354492</v>
      </c>
      <c r="G1546" s="24">
        <v>20.920000076293945</v>
      </c>
      <c r="H1546" s="13">
        <v>19.479999542236328</v>
      </c>
      <c r="I1546" s="14">
        <v>19.479999542236328</v>
      </c>
      <c r="J1546" s="14">
        <v>19.200000762939453</v>
      </c>
      <c r="K1546" s="24">
        <v>19.340000152587891</v>
      </c>
      <c r="L1546">
        <f t="shared" si="72"/>
        <v>0</v>
      </c>
      <c r="M1546">
        <f>IF(AND(B1546&gt;Summary!$E$17,B1546&lt;Summary!$E$18),1,0)</f>
        <v>0</v>
      </c>
      <c r="N1546">
        <f>IF(M1546=1,oneday(G1545,G1546,K1546,L1546,Summary!$E$13/2,Data!N1545,Data!O1545,Summary!$E$15,Summary!$E$14,Summary!$E$16,1),0)</f>
        <v>0</v>
      </c>
      <c r="O1546" s="31">
        <f>IF(M1546=1,oneday(G1545,G1546,K1546,L1546,Summary!$E$13/2,Data!N1545,Data!O1545,Summary!$E$15,Summary!$E$14,Summary!$E$16,2),0)</f>
        <v>0</v>
      </c>
      <c r="P1546" s="31">
        <f t="shared" si="71"/>
        <v>0</v>
      </c>
      <c r="Q1546" s="31">
        <f>IF(M1546=1,oneday(G1545,G1546,K1546,L1546,Summary!$E$13/2,Data!N1545,Data!O1545,Summary!$E$15,Summary!$E$14,Summary!$E$16,3),0)</f>
        <v>0</v>
      </c>
    </row>
    <row r="1547" spans="1:17" x14ac:dyDescent="0.25">
      <c r="A1547" s="32">
        <f>VLOOKUP(B1547,'Expiration Dates'!$C$40:$J$272,8)</f>
        <v>32618</v>
      </c>
      <c r="B1547" s="1">
        <v>32626</v>
      </c>
      <c r="C1547">
        <f t="shared" si="70"/>
        <v>1547</v>
      </c>
      <c r="D1547" s="27">
        <v>20.649999618530273</v>
      </c>
      <c r="E1547" s="28">
        <v>20.700000762939453</v>
      </c>
      <c r="F1547" s="28">
        <v>20.309999465942383</v>
      </c>
      <c r="G1547" s="24">
        <v>20.420000076293945</v>
      </c>
      <c r="H1547" s="13">
        <v>19.040000915527344</v>
      </c>
      <c r="I1547" s="14">
        <v>19.350000381469727</v>
      </c>
      <c r="J1547" s="14">
        <v>19.010000228881836</v>
      </c>
      <c r="K1547" s="24">
        <v>19.340000152587891</v>
      </c>
      <c r="L1547">
        <f t="shared" si="72"/>
        <v>0</v>
      </c>
      <c r="M1547">
        <f>IF(AND(B1547&gt;Summary!$E$17,B1547&lt;Summary!$E$18),1,0)</f>
        <v>0</v>
      </c>
      <c r="N1547">
        <f>IF(M1547=1,oneday(G1546,G1547,K1547,L1547,Summary!$E$13/2,Data!N1546,Data!O1546,Summary!$E$15,Summary!$E$14,Summary!$E$16,1),0)</f>
        <v>0</v>
      </c>
      <c r="O1547" s="31">
        <f>IF(M1547=1,oneday(G1546,G1547,K1547,L1547,Summary!$E$13/2,Data!N1546,Data!O1546,Summary!$E$15,Summary!$E$14,Summary!$E$16,2),0)</f>
        <v>0</v>
      </c>
      <c r="P1547" s="31">
        <f t="shared" si="71"/>
        <v>0</v>
      </c>
      <c r="Q1547" s="31">
        <f>IF(M1547=1,oneday(G1546,G1547,K1547,L1547,Summary!$E$13/2,Data!N1546,Data!O1546,Summary!$E$15,Summary!$E$14,Summary!$E$16,3),0)</f>
        <v>0</v>
      </c>
    </row>
    <row r="1548" spans="1:17" x14ac:dyDescent="0.25">
      <c r="A1548" s="32">
        <f>VLOOKUP(B1548,'Expiration Dates'!$C$40:$J$272,8)</f>
        <v>32650</v>
      </c>
      <c r="B1548" s="1">
        <v>32629</v>
      </c>
      <c r="C1548">
        <f t="shared" si="70"/>
        <v>1548</v>
      </c>
      <c r="D1548" s="27">
        <v>20.399999618530273</v>
      </c>
      <c r="E1548" s="28">
        <v>20.780000686645508</v>
      </c>
      <c r="F1548" s="28">
        <v>20.319999694824219</v>
      </c>
      <c r="G1548" s="24">
        <v>20.659999847412109</v>
      </c>
      <c r="H1548" s="13">
        <v>19.270000457763672</v>
      </c>
      <c r="I1548" s="14">
        <v>19.540000915527344</v>
      </c>
      <c r="J1548" s="14">
        <v>19.229999542236328</v>
      </c>
      <c r="K1548" s="24">
        <v>19.450000762939453</v>
      </c>
      <c r="L1548">
        <f t="shared" si="72"/>
        <v>0</v>
      </c>
      <c r="M1548">
        <f>IF(AND(B1548&gt;Summary!$E$17,B1548&lt;Summary!$E$18),1,0)</f>
        <v>0</v>
      </c>
      <c r="N1548">
        <f>IF(M1548=1,oneday(G1547,G1548,K1548,L1548,Summary!$E$13/2,Data!N1547,Data!O1547,Summary!$E$15,Summary!$E$14,Summary!$E$16,1),0)</f>
        <v>0</v>
      </c>
      <c r="O1548" s="31">
        <f>IF(M1548=1,oneday(G1547,G1548,K1548,L1548,Summary!$E$13/2,Data!N1547,Data!O1547,Summary!$E$15,Summary!$E$14,Summary!$E$16,2),0)</f>
        <v>0</v>
      </c>
      <c r="P1548" s="31">
        <f t="shared" si="71"/>
        <v>0</v>
      </c>
      <c r="Q1548" s="31">
        <f>IF(M1548=1,oneday(G1547,G1548,K1548,L1548,Summary!$E$13/2,Data!N1547,Data!O1547,Summary!$E$15,Summary!$E$14,Summary!$E$16,3),0)</f>
        <v>0</v>
      </c>
    </row>
    <row r="1549" spans="1:17" x14ac:dyDescent="0.25">
      <c r="A1549" s="32">
        <f>VLOOKUP(B1549,'Expiration Dates'!$C$40:$J$272,8)</f>
        <v>32650</v>
      </c>
      <c r="B1549" s="1">
        <v>32630</v>
      </c>
      <c r="C1549">
        <f t="shared" si="70"/>
        <v>1549</v>
      </c>
      <c r="D1549" s="27">
        <v>20.459999084472656</v>
      </c>
      <c r="E1549" s="28">
        <v>20.479999542236328</v>
      </c>
      <c r="F1549" s="28">
        <v>19.780000686645508</v>
      </c>
      <c r="G1549" s="24">
        <v>19.799999237060547</v>
      </c>
      <c r="H1549" s="13">
        <v>19.25</v>
      </c>
      <c r="I1549" s="14">
        <v>19.299999237060547</v>
      </c>
      <c r="J1549" s="14">
        <v>18.700000762939453</v>
      </c>
      <c r="K1549" s="24">
        <v>18.719999313354492</v>
      </c>
      <c r="L1549">
        <f t="shared" si="72"/>
        <v>0</v>
      </c>
      <c r="M1549">
        <f>IF(AND(B1549&gt;Summary!$E$17,B1549&lt;Summary!$E$18),1,0)</f>
        <v>0</v>
      </c>
      <c r="N1549">
        <f>IF(M1549=1,oneday(G1548,G1549,K1549,L1549,Summary!$E$13/2,Data!N1548,Data!O1548,Summary!$E$15,Summary!$E$14,Summary!$E$16,1),0)</f>
        <v>0</v>
      </c>
      <c r="O1549" s="31">
        <f>IF(M1549=1,oneday(G1548,G1549,K1549,L1549,Summary!$E$13/2,Data!N1548,Data!O1548,Summary!$E$15,Summary!$E$14,Summary!$E$16,2),0)</f>
        <v>0</v>
      </c>
      <c r="P1549" s="31">
        <f t="shared" si="71"/>
        <v>0</v>
      </c>
      <c r="Q1549" s="31">
        <f>IF(M1549=1,oneday(G1548,G1549,K1549,L1549,Summary!$E$13/2,Data!N1548,Data!O1548,Summary!$E$15,Summary!$E$14,Summary!$E$16,3),0)</f>
        <v>0</v>
      </c>
    </row>
    <row r="1550" spans="1:17" x14ac:dyDescent="0.25">
      <c r="A1550" s="32">
        <f>VLOOKUP(B1550,'Expiration Dates'!$C$40:$J$272,8)</f>
        <v>32650</v>
      </c>
      <c r="B1550" s="1">
        <v>32631</v>
      </c>
      <c r="C1550">
        <f t="shared" si="70"/>
        <v>1550</v>
      </c>
      <c r="D1550" s="27">
        <v>19.819999694824219</v>
      </c>
      <c r="E1550" s="28">
        <v>20.149999618530273</v>
      </c>
      <c r="F1550" s="28">
        <v>19.530000686645508</v>
      </c>
      <c r="G1550" s="24">
        <v>20.100000381469727</v>
      </c>
      <c r="H1550" s="13">
        <v>18.799999237060547</v>
      </c>
      <c r="I1550" s="14">
        <v>19.229999542236328</v>
      </c>
      <c r="J1550" s="14">
        <v>18.549999237060547</v>
      </c>
      <c r="K1550" s="24">
        <v>19.139999389648438</v>
      </c>
      <c r="L1550">
        <f t="shared" si="72"/>
        <v>0</v>
      </c>
      <c r="M1550">
        <f>IF(AND(B1550&gt;Summary!$E$17,B1550&lt;Summary!$E$18),1,0)</f>
        <v>0</v>
      </c>
      <c r="N1550">
        <f>IF(M1550=1,oneday(G1549,G1550,K1550,L1550,Summary!$E$13/2,Data!N1549,Data!O1549,Summary!$E$15,Summary!$E$14,Summary!$E$16,1),0)</f>
        <v>0</v>
      </c>
      <c r="O1550" s="31">
        <f>IF(M1550=1,oneday(G1549,G1550,K1550,L1550,Summary!$E$13/2,Data!N1549,Data!O1549,Summary!$E$15,Summary!$E$14,Summary!$E$16,2),0)</f>
        <v>0</v>
      </c>
      <c r="P1550" s="31">
        <f t="shared" si="71"/>
        <v>0</v>
      </c>
      <c r="Q1550" s="31">
        <f>IF(M1550=1,oneday(G1549,G1550,K1550,L1550,Summary!$E$13/2,Data!N1549,Data!O1549,Summary!$E$15,Summary!$E$14,Summary!$E$16,3),0)</f>
        <v>0</v>
      </c>
    </row>
    <row r="1551" spans="1:17" x14ac:dyDescent="0.25">
      <c r="A1551" s="32">
        <f>VLOOKUP(B1551,'Expiration Dates'!$C$40:$J$272,8)</f>
        <v>32650</v>
      </c>
      <c r="B1551" s="1">
        <v>32632</v>
      </c>
      <c r="C1551">
        <f t="shared" ref="C1551:C1614" si="73">ROW(B1551)</f>
        <v>1551</v>
      </c>
      <c r="D1551" s="27">
        <v>20.399999618530273</v>
      </c>
      <c r="E1551" s="28">
        <v>20.600000381469727</v>
      </c>
      <c r="F1551" s="28">
        <v>20.200000762939453</v>
      </c>
      <c r="G1551" s="24">
        <v>20.579999923706055</v>
      </c>
      <c r="H1551" s="13">
        <v>19.350000381469727</v>
      </c>
      <c r="I1551" s="14">
        <v>19.569999694824219</v>
      </c>
      <c r="J1551" s="14">
        <v>19.200000762939453</v>
      </c>
      <c r="K1551" s="24">
        <v>19.549999237060547</v>
      </c>
      <c r="L1551">
        <f t="shared" si="72"/>
        <v>0</v>
      </c>
      <c r="M1551">
        <f>IF(AND(B1551&gt;Summary!$E$17,B1551&lt;Summary!$E$18),1,0)</f>
        <v>0</v>
      </c>
      <c r="N1551">
        <f>IF(M1551=1,oneday(G1550,G1551,K1551,L1551,Summary!$E$13/2,Data!N1550,Data!O1550,Summary!$E$15,Summary!$E$14,Summary!$E$16,1),0)</f>
        <v>0</v>
      </c>
      <c r="O1551" s="31">
        <f>IF(M1551=1,oneday(G1550,G1551,K1551,L1551,Summary!$E$13/2,Data!N1550,Data!O1550,Summary!$E$15,Summary!$E$14,Summary!$E$16,2),0)</f>
        <v>0</v>
      </c>
      <c r="P1551" s="31">
        <f t="shared" si="71"/>
        <v>0</v>
      </c>
      <c r="Q1551" s="31">
        <f>IF(M1551=1,oneday(G1550,G1551,K1551,L1551,Summary!$E$13/2,Data!N1550,Data!O1550,Summary!$E$15,Summary!$E$14,Summary!$E$16,3),0)</f>
        <v>0</v>
      </c>
    </row>
    <row r="1552" spans="1:17" x14ac:dyDescent="0.25">
      <c r="A1552" s="32">
        <f>VLOOKUP(B1552,'Expiration Dates'!$C$40:$J$272,8)</f>
        <v>32650</v>
      </c>
      <c r="B1552" s="1">
        <v>32633</v>
      </c>
      <c r="C1552">
        <f t="shared" si="73"/>
        <v>1552</v>
      </c>
      <c r="D1552" s="27">
        <v>20.379999160766602</v>
      </c>
      <c r="E1552" s="28">
        <v>20.420000076293945</v>
      </c>
      <c r="F1552" s="28">
        <v>19.989999771118164</v>
      </c>
      <c r="G1552" s="24">
        <v>20.020000457763672</v>
      </c>
      <c r="H1552" s="13">
        <v>19.399999618530273</v>
      </c>
      <c r="I1552" s="14">
        <v>19.399999618530273</v>
      </c>
      <c r="J1552" s="14">
        <v>19.049999237060547</v>
      </c>
      <c r="K1552" s="24">
        <v>19.059999465942383</v>
      </c>
      <c r="L1552">
        <f t="shared" si="72"/>
        <v>0</v>
      </c>
      <c r="M1552">
        <f>IF(AND(B1552&gt;Summary!$E$17,B1552&lt;Summary!$E$18),1,0)</f>
        <v>0</v>
      </c>
      <c r="N1552">
        <f>IF(M1552=1,oneday(G1551,G1552,K1552,L1552,Summary!$E$13/2,Data!N1551,Data!O1551,Summary!$E$15,Summary!$E$14,Summary!$E$16,1),0)</f>
        <v>0</v>
      </c>
      <c r="O1552" s="31">
        <f>IF(M1552=1,oneday(G1551,G1552,K1552,L1552,Summary!$E$13/2,Data!N1551,Data!O1551,Summary!$E$15,Summary!$E$14,Summary!$E$16,2),0)</f>
        <v>0</v>
      </c>
      <c r="P1552" s="31">
        <f t="shared" ref="P1552:P1615" si="74">IF(M1552=1,O1552-O1551,0)</f>
        <v>0</v>
      </c>
      <c r="Q1552" s="31">
        <f>IF(M1552=1,oneday(G1551,G1552,K1552,L1552,Summary!$E$13/2,Data!N1551,Data!O1551,Summary!$E$15,Summary!$E$14,Summary!$E$16,3),0)</f>
        <v>0</v>
      </c>
    </row>
    <row r="1553" spans="1:17" x14ac:dyDescent="0.25">
      <c r="A1553" s="32">
        <f>VLOOKUP(B1553,'Expiration Dates'!$C$40:$J$272,8)</f>
        <v>32650</v>
      </c>
      <c r="B1553" s="1">
        <v>32636</v>
      </c>
      <c r="C1553">
        <f t="shared" si="73"/>
        <v>1553</v>
      </c>
      <c r="D1553" s="27">
        <v>19.879999160766602</v>
      </c>
      <c r="E1553" s="28">
        <v>19.879999160766602</v>
      </c>
      <c r="F1553" s="28">
        <v>19.360000610351563</v>
      </c>
      <c r="G1553" s="24">
        <v>19.440000534057617</v>
      </c>
      <c r="H1553" s="13">
        <v>18.930000305175781</v>
      </c>
      <c r="I1553" s="14">
        <v>18.979999542236328</v>
      </c>
      <c r="J1553" s="14">
        <v>18.409999847412109</v>
      </c>
      <c r="K1553" s="24">
        <v>18.479999542236328</v>
      </c>
      <c r="L1553">
        <f t="shared" si="72"/>
        <v>0</v>
      </c>
      <c r="M1553">
        <f>IF(AND(B1553&gt;Summary!$E$17,B1553&lt;Summary!$E$18),1,0)</f>
        <v>0</v>
      </c>
      <c r="N1553">
        <f>IF(M1553=1,oneday(G1552,G1553,K1553,L1553,Summary!$E$13/2,Data!N1552,Data!O1552,Summary!$E$15,Summary!$E$14,Summary!$E$16,1),0)</f>
        <v>0</v>
      </c>
      <c r="O1553" s="31">
        <f>IF(M1553=1,oneday(G1552,G1553,K1553,L1553,Summary!$E$13/2,Data!N1552,Data!O1552,Summary!$E$15,Summary!$E$14,Summary!$E$16,2),0)</f>
        <v>0</v>
      </c>
      <c r="P1553" s="31">
        <f t="shared" si="74"/>
        <v>0</v>
      </c>
      <c r="Q1553" s="31">
        <f>IF(M1553=1,oneday(G1552,G1553,K1553,L1553,Summary!$E$13/2,Data!N1552,Data!O1552,Summary!$E$15,Summary!$E$14,Summary!$E$16,3),0)</f>
        <v>0</v>
      </c>
    </row>
    <row r="1554" spans="1:17" x14ac:dyDescent="0.25">
      <c r="A1554" s="32">
        <f>VLOOKUP(B1554,'Expiration Dates'!$C$40:$J$272,8)</f>
        <v>32650</v>
      </c>
      <c r="B1554" s="1">
        <v>32637</v>
      </c>
      <c r="C1554">
        <f t="shared" si="73"/>
        <v>1554</v>
      </c>
      <c r="D1554" s="27">
        <v>19.629999160766602</v>
      </c>
      <c r="E1554" s="28">
        <v>19.940000534057617</v>
      </c>
      <c r="F1554" s="28">
        <v>19.600000381469727</v>
      </c>
      <c r="G1554" s="24">
        <v>19.760000228881836</v>
      </c>
      <c r="H1554" s="13">
        <v>18.659999847412109</v>
      </c>
      <c r="I1554" s="14">
        <v>18.950000762939453</v>
      </c>
      <c r="J1554" s="14">
        <v>18.649999618530273</v>
      </c>
      <c r="K1554" s="24">
        <v>18.75</v>
      </c>
      <c r="L1554">
        <f t="shared" si="72"/>
        <v>0</v>
      </c>
      <c r="M1554">
        <f>IF(AND(B1554&gt;Summary!$E$17,B1554&lt;Summary!$E$18),1,0)</f>
        <v>0</v>
      </c>
      <c r="N1554">
        <f>IF(M1554=1,oneday(G1553,G1554,K1554,L1554,Summary!$E$13/2,Data!N1553,Data!O1553,Summary!$E$15,Summary!$E$14,Summary!$E$16,1),0)</f>
        <v>0</v>
      </c>
      <c r="O1554" s="31">
        <f>IF(M1554=1,oneday(G1553,G1554,K1554,L1554,Summary!$E$13/2,Data!N1553,Data!O1553,Summary!$E$15,Summary!$E$14,Summary!$E$16,2),0)</f>
        <v>0</v>
      </c>
      <c r="P1554" s="31">
        <f t="shared" si="74"/>
        <v>0</v>
      </c>
      <c r="Q1554" s="31">
        <f>IF(M1554=1,oneday(G1553,G1554,K1554,L1554,Summary!$E$13/2,Data!N1553,Data!O1553,Summary!$E$15,Summary!$E$14,Summary!$E$16,3),0)</f>
        <v>0</v>
      </c>
    </row>
    <row r="1555" spans="1:17" x14ac:dyDescent="0.25">
      <c r="A1555" s="32">
        <f>VLOOKUP(B1555,'Expiration Dates'!$C$40:$J$272,8)</f>
        <v>32650</v>
      </c>
      <c r="B1555" s="1">
        <v>32638</v>
      </c>
      <c r="C1555">
        <f t="shared" si="73"/>
        <v>1555</v>
      </c>
      <c r="D1555" s="27">
        <v>19.549999237060547</v>
      </c>
      <c r="E1555" s="28">
        <v>19.610000610351563</v>
      </c>
      <c r="F1555" s="28">
        <v>19.340000152587891</v>
      </c>
      <c r="G1555" s="24">
        <v>19.520000457763672</v>
      </c>
      <c r="H1555" s="13">
        <v>18.559999465942383</v>
      </c>
      <c r="I1555" s="14">
        <v>18.649999618530273</v>
      </c>
      <c r="J1555" s="14">
        <v>18.379999160766602</v>
      </c>
      <c r="K1555" s="24">
        <v>18.530000686645508</v>
      </c>
      <c r="L1555">
        <f t="shared" si="72"/>
        <v>0</v>
      </c>
      <c r="M1555">
        <f>IF(AND(B1555&gt;Summary!$E$17,B1555&lt;Summary!$E$18),1,0)</f>
        <v>0</v>
      </c>
      <c r="N1555">
        <f>IF(M1555=1,oneday(G1554,G1555,K1555,L1555,Summary!$E$13/2,Data!N1554,Data!O1554,Summary!$E$15,Summary!$E$14,Summary!$E$16,1),0)</f>
        <v>0</v>
      </c>
      <c r="O1555" s="31">
        <f>IF(M1555=1,oneday(G1554,G1555,K1555,L1555,Summary!$E$13/2,Data!N1554,Data!O1554,Summary!$E$15,Summary!$E$14,Summary!$E$16,2),0)</f>
        <v>0</v>
      </c>
      <c r="P1555" s="31">
        <f t="shared" si="74"/>
        <v>0</v>
      </c>
      <c r="Q1555" s="31">
        <f>IF(M1555=1,oneday(G1554,G1555,K1555,L1555,Summary!$E$13/2,Data!N1554,Data!O1554,Summary!$E$15,Summary!$E$14,Summary!$E$16,3),0)</f>
        <v>0</v>
      </c>
    </row>
    <row r="1556" spans="1:17" x14ac:dyDescent="0.25">
      <c r="A1556" s="32">
        <f>VLOOKUP(B1556,'Expiration Dates'!$C$40:$J$272,8)</f>
        <v>32650</v>
      </c>
      <c r="B1556" s="1">
        <v>32639</v>
      </c>
      <c r="C1556">
        <f t="shared" si="73"/>
        <v>1556</v>
      </c>
      <c r="D1556" s="27">
        <v>19.700000762939453</v>
      </c>
      <c r="E1556" s="28">
        <v>20.25</v>
      </c>
      <c r="F1556" s="28">
        <v>19.700000762939453</v>
      </c>
      <c r="G1556" s="24">
        <v>20.059999465942383</v>
      </c>
      <c r="H1556" s="13">
        <v>18.729999542236328</v>
      </c>
      <c r="I1556" s="14">
        <v>19.110000610351563</v>
      </c>
      <c r="J1556" s="14">
        <v>18.709999084472656</v>
      </c>
      <c r="K1556" s="24">
        <v>18.829999923706055</v>
      </c>
      <c r="L1556">
        <f t="shared" si="72"/>
        <v>0</v>
      </c>
      <c r="M1556">
        <f>IF(AND(B1556&gt;Summary!$E$17,B1556&lt;Summary!$E$18),1,0)</f>
        <v>0</v>
      </c>
      <c r="N1556">
        <f>IF(M1556=1,oneday(G1555,G1556,K1556,L1556,Summary!$E$13/2,Data!N1555,Data!O1555,Summary!$E$15,Summary!$E$14,Summary!$E$16,1),0)</f>
        <v>0</v>
      </c>
      <c r="O1556" s="31">
        <f>IF(M1556=1,oneday(G1555,G1556,K1556,L1556,Summary!$E$13/2,Data!N1555,Data!O1555,Summary!$E$15,Summary!$E$14,Summary!$E$16,2),0)</f>
        <v>0</v>
      </c>
      <c r="P1556" s="31">
        <f t="shared" si="74"/>
        <v>0</v>
      </c>
      <c r="Q1556" s="31">
        <f>IF(M1556=1,oneday(G1555,G1556,K1556,L1556,Summary!$E$13/2,Data!N1555,Data!O1555,Summary!$E$15,Summary!$E$14,Summary!$E$16,3),0)</f>
        <v>0</v>
      </c>
    </row>
    <row r="1557" spans="1:17" x14ac:dyDescent="0.25">
      <c r="A1557" s="32">
        <f>VLOOKUP(B1557,'Expiration Dates'!$C$40:$J$272,8)</f>
        <v>32650</v>
      </c>
      <c r="B1557" s="1">
        <v>32640</v>
      </c>
      <c r="C1557">
        <f t="shared" si="73"/>
        <v>1557</v>
      </c>
      <c r="D1557" s="27">
        <v>20</v>
      </c>
      <c r="E1557" s="28">
        <v>20.149999618530273</v>
      </c>
      <c r="F1557" s="28">
        <v>19.889999389648438</v>
      </c>
      <c r="G1557" s="24">
        <v>20.090000152587891</v>
      </c>
      <c r="H1557" s="13">
        <v>18.75</v>
      </c>
      <c r="I1557" s="14">
        <v>18.879999160766602</v>
      </c>
      <c r="J1557" s="14">
        <v>18.600000381469727</v>
      </c>
      <c r="K1557" s="24">
        <v>18.819999694824219</v>
      </c>
      <c r="L1557">
        <f t="shared" si="72"/>
        <v>0</v>
      </c>
      <c r="M1557">
        <f>IF(AND(B1557&gt;Summary!$E$17,B1557&lt;Summary!$E$18),1,0)</f>
        <v>0</v>
      </c>
      <c r="N1557">
        <f>IF(M1557=1,oneday(G1556,G1557,K1557,L1557,Summary!$E$13/2,Data!N1556,Data!O1556,Summary!$E$15,Summary!$E$14,Summary!$E$16,1),0)</f>
        <v>0</v>
      </c>
      <c r="O1557" s="31">
        <f>IF(M1557=1,oneday(G1556,G1557,K1557,L1557,Summary!$E$13/2,Data!N1556,Data!O1556,Summary!$E$15,Summary!$E$14,Summary!$E$16,2),0)</f>
        <v>0</v>
      </c>
      <c r="P1557" s="31">
        <f t="shared" si="74"/>
        <v>0</v>
      </c>
      <c r="Q1557" s="31">
        <f>IF(M1557=1,oneday(G1556,G1557,K1557,L1557,Summary!$E$13/2,Data!N1556,Data!O1556,Summary!$E$15,Summary!$E$14,Summary!$E$16,3),0)</f>
        <v>0</v>
      </c>
    </row>
    <row r="1558" spans="1:17" x14ac:dyDescent="0.25">
      <c r="A1558" s="32">
        <f>VLOOKUP(B1558,'Expiration Dates'!$C$40:$J$272,8)</f>
        <v>32650</v>
      </c>
      <c r="B1558" s="1">
        <v>32643</v>
      </c>
      <c r="C1558">
        <f t="shared" si="73"/>
        <v>1558</v>
      </c>
      <c r="D1558" s="27">
        <v>20.069999694824219</v>
      </c>
      <c r="E1558" s="28">
        <v>20.549999237060547</v>
      </c>
      <c r="F1558" s="28">
        <v>20.049999237060547</v>
      </c>
      <c r="G1558" s="24">
        <v>20.510000228881836</v>
      </c>
      <c r="H1558" s="13">
        <v>18.780000686645508</v>
      </c>
      <c r="I1558" s="14">
        <v>19.059999465942383</v>
      </c>
      <c r="J1558" s="14">
        <v>18.739999771118164</v>
      </c>
      <c r="K1558" s="24">
        <v>18.989999771118164</v>
      </c>
      <c r="L1558">
        <f t="shared" si="72"/>
        <v>0</v>
      </c>
      <c r="M1558">
        <f>IF(AND(B1558&gt;Summary!$E$17,B1558&lt;Summary!$E$18),1,0)</f>
        <v>0</v>
      </c>
      <c r="N1558">
        <f>IF(M1558=1,oneday(G1557,G1558,K1558,L1558,Summary!$E$13/2,Data!N1557,Data!O1557,Summary!$E$15,Summary!$E$14,Summary!$E$16,1),0)</f>
        <v>0</v>
      </c>
      <c r="O1558" s="31">
        <f>IF(M1558=1,oneday(G1557,G1558,K1558,L1558,Summary!$E$13/2,Data!N1557,Data!O1557,Summary!$E$15,Summary!$E$14,Summary!$E$16,2),0)</f>
        <v>0</v>
      </c>
      <c r="P1558" s="31">
        <f t="shared" si="74"/>
        <v>0</v>
      </c>
      <c r="Q1558" s="31">
        <f>IF(M1558=1,oneday(G1557,G1558,K1558,L1558,Summary!$E$13/2,Data!N1557,Data!O1557,Summary!$E$15,Summary!$E$14,Summary!$E$16,3),0)</f>
        <v>0</v>
      </c>
    </row>
    <row r="1559" spans="1:17" x14ac:dyDescent="0.25">
      <c r="A1559" s="32">
        <f>VLOOKUP(B1559,'Expiration Dates'!$C$40:$J$272,8)</f>
        <v>32650</v>
      </c>
      <c r="B1559" s="1">
        <v>32644</v>
      </c>
      <c r="C1559">
        <f t="shared" si="73"/>
        <v>1559</v>
      </c>
      <c r="D1559" s="27">
        <v>20.649999618530273</v>
      </c>
      <c r="E1559" s="28">
        <v>21.309999465942383</v>
      </c>
      <c r="F1559" s="28">
        <v>20.649999618530273</v>
      </c>
      <c r="G1559" s="24">
        <v>20.700000762939453</v>
      </c>
      <c r="H1559" s="13">
        <v>19.200000762939453</v>
      </c>
      <c r="I1559" s="14">
        <v>19.549999237060547</v>
      </c>
      <c r="J1559" s="14">
        <v>19.129999160766602</v>
      </c>
      <c r="K1559" s="24">
        <v>19.180000305175781</v>
      </c>
      <c r="L1559">
        <f t="shared" si="72"/>
        <v>0</v>
      </c>
      <c r="M1559">
        <f>IF(AND(B1559&gt;Summary!$E$17,B1559&lt;Summary!$E$18),1,0)</f>
        <v>0</v>
      </c>
      <c r="N1559">
        <f>IF(M1559=1,oneday(G1558,G1559,K1559,L1559,Summary!$E$13/2,Data!N1558,Data!O1558,Summary!$E$15,Summary!$E$14,Summary!$E$16,1),0)</f>
        <v>0</v>
      </c>
      <c r="O1559" s="31">
        <f>IF(M1559=1,oneday(G1558,G1559,K1559,L1559,Summary!$E$13/2,Data!N1558,Data!O1558,Summary!$E$15,Summary!$E$14,Summary!$E$16,2),0)</f>
        <v>0</v>
      </c>
      <c r="P1559" s="31">
        <f t="shared" si="74"/>
        <v>0</v>
      </c>
      <c r="Q1559" s="31">
        <f>IF(M1559=1,oneday(G1558,G1559,K1559,L1559,Summary!$E$13/2,Data!N1558,Data!O1558,Summary!$E$15,Summary!$E$14,Summary!$E$16,3),0)</f>
        <v>0</v>
      </c>
    </row>
    <row r="1560" spans="1:17" x14ac:dyDescent="0.25">
      <c r="A1560" s="32">
        <f>VLOOKUP(B1560,'Expiration Dates'!$C$40:$J$272,8)</f>
        <v>32650</v>
      </c>
      <c r="B1560" s="1">
        <v>32645</v>
      </c>
      <c r="C1560">
        <f t="shared" si="73"/>
        <v>1560</v>
      </c>
      <c r="D1560" s="27">
        <v>20.450000762939453</v>
      </c>
      <c r="E1560" s="28">
        <v>20.5</v>
      </c>
      <c r="F1560" s="28">
        <v>19.950000762939453</v>
      </c>
      <c r="G1560" s="24">
        <v>20.129999160766602</v>
      </c>
      <c r="H1560" s="13">
        <v>18.950000762939453</v>
      </c>
      <c r="I1560" s="14">
        <v>19.020000457763672</v>
      </c>
      <c r="J1560" s="14">
        <v>18.610000610351563</v>
      </c>
      <c r="K1560" s="24">
        <v>18.680000305175781</v>
      </c>
      <c r="L1560">
        <f t="shared" si="72"/>
        <v>0</v>
      </c>
      <c r="M1560">
        <f>IF(AND(B1560&gt;Summary!$E$17,B1560&lt;Summary!$E$18),1,0)</f>
        <v>0</v>
      </c>
      <c r="N1560">
        <f>IF(M1560=1,oneday(G1559,G1560,K1560,L1560,Summary!$E$13/2,Data!N1559,Data!O1559,Summary!$E$15,Summary!$E$14,Summary!$E$16,1),0)</f>
        <v>0</v>
      </c>
      <c r="O1560" s="31">
        <f>IF(M1560=1,oneday(G1559,G1560,K1560,L1560,Summary!$E$13/2,Data!N1559,Data!O1559,Summary!$E$15,Summary!$E$14,Summary!$E$16,2),0)</f>
        <v>0</v>
      </c>
      <c r="P1560" s="31">
        <f t="shared" si="74"/>
        <v>0</v>
      </c>
      <c r="Q1560" s="31">
        <f>IF(M1560=1,oneday(G1559,G1560,K1560,L1560,Summary!$E$13/2,Data!N1559,Data!O1559,Summary!$E$15,Summary!$E$14,Summary!$E$16,3),0)</f>
        <v>0</v>
      </c>
    </row>
    <row r="1561" spans="1:17" x14ac:dyDescent="0.25">
      <c r="A1561" s="32">
        <f>VLOOKUP(B1561,'Expiration Dates'!$C$40:$J$272,8)</f>
        <v>32650</v>
      </c>
      <c r="B1561" s="1">
        <v>32646</v>
      </c>
      <c r="C1561">
        <f t="shared" si="73"/>
        <v>1561</v>
      </c>
      <c r="D1561" s="27">
        <v>20.270000457763672</v>
      </c>
      <c r="E1561" s="28">
        <v>20.450000762939453</v>
      </c>
      <c r="F1561" s="28">
        <v>20.030000686645508</v>
      </c>
      <c r="G1561" s="24">
        <v>20.200000762939453</v>
      </c>
      <c r="H1561" s="13">
        <v>18.780000686645508</v>
      </c>
      <c r="I1561" s="14">
        <v>18.920000076293945</v>
      </c>
      <c r="J1561" s="14">
        <v>18.530000686645508</v>
      </c>
      <c r="K1561" s="24">
        <v>18.799999237060547</v>
      </c>
      <c r="L1561">
        <f t="shared" si="72"/>
        <v>0</v>
      </c>
      <c r="M1561">
        <f>IF(AND(B1561&gt;Summary!$E$17,B1561&lt;Summary!$E$18),1,0)</f>
        <v>0</v>
      </c>
      <c r="N1561">
        <f>IF(M1561=1,oneday(G1560,G1561,K1561,L1561,Summary!$E$13/2,Data!N1560,Data!O1560,Summary!$E$15,Summary!$E$14,Summary!$E$16,1),0)</f>
        <v>0</v>
      </c>
      <c r="O1561" s="31">
        <f>IF(M1561=1,oneday(G1560,G1561,K1561,L1561,Summary!$E$13/2,Data!N1560,Data!O1560,Summary!$E$15,Summary!$E$14,Summary!$E$16,2),0)</f>
        <v>0</v>
      </c>
      <c r="P1561" s="31">
        <f t="shared" si="74"/>
        <v>0</v>
      </c>
      <c r="Q1561" s="31">
        <f>IF(M1561=1,oneday(G1560,G1561,K1561,L1561,Summary!$E$13/2,Data!N1560,Data!O1560,Summary!$E$15,Summary!$E$14,Summary!$E$16,3),0)</f>
        <v>0</v>
      </c>
    </row>
    <row r="1562" spans="1:17" x14ac:dyDescent="0.25">
      <c r="A1562" s="32">
        <f>VLOOKUP(B1562,'Expiration Dates'!$C$40:$J$272,8)</f>
        <v>32650</v>
      </c>
      <c r="B1562" s="1">
        <v>32647</v>
      </c>
      <c r="C1562">
        <f t="shared" si="73"/>
        <v>1562</v>
      </c>
      <c r="D1562" s="27">
        <v>20.370000839233398</v>
      </c>
      <c r="E1562" s="28">
        <v>20.840000152587891</v>
      </c>
      <c r="F1562" s="28">
        <v>20.319999694824219</v>
      </c>
      <c r="G1562" s="24">
        <v>20.600000381469727</v>
      </c>
      <c r="H1562" s="13">
        <v>18.959999084472656</v>
      </c>
      <c r="I1562" s="14">
        <v>19.180000305175781</v>
      </c>
      <c r="J1562" s="14">
        <v>18.700000762939453</v>
      </c>
      <c r="K1562" s="24">
        <v>18.739999771118164</v>
      </c>
      <c r="L1562">
        <f t="shared" si="72"/>
        <v>0</v>
      </c>
      <c r="M1562">
        <f>IF(AND(B1562&gt;Summary!$E$17,B1562&lt;Summary!$E$18),1,0)</f>
        <v>0</v>
      </c>
      <c r="N1562">
        <f>IF(M1562=1,oneday(G1561,G1562,K1562,L1562,Summary!$E$13/2,Data!N1561,Data!O1561,Summary!$E$15,Summary!$E$14,Summary!$E$16,1),0)</f>
        <v>0</v>
      </c>
      <c r="O1562" s="31">
        <f>IF(M1562=1,oneday(G1561,G1562,K1562,L1562,Summary!$E$13/2,Data!N1561,Data!O1561,Summary!$E$15,Summary!$E$14,Summary!$E$16,2),0)</f>
        <v>0</v>
      </c>
      <c r="P1562" s="31">
        <f t="shared" si="74"/>
        <v>0</v>
      </c>
      <c r="Q1562" s="31">
        <f>IF(M1562=1,oneday(G1561,G1562,K1562,L1562,Summary!$E$13/2,Data!N1561,Data!O1561,Summary!$E$15,Summary!$E$14,Summary!$E$16,3),0)</f>
        <v>0</v>
      </c>
    </row>
    <row r="1563" spans="1:17" x14ac:dyDescent="0.25">
      <c r="A1563" s="32">
        <f>VLOOKUP(B1563,'Expiration Dates'!$C$40:$J$272,8)</f>
        <v>32650</v>
      </c>
      <c r="B1563" s="1">
        <v>32650</v>
      </c>
      <c r="C1563">
        <f t="shared" si="73"/>
        <v>1563</v>
      </c>
      <c r="D1563" s="27">
        <v>20.200000762939453</v>
      </c>
      <c r="E1563" s="28">
        <v>21.049999237060547</v>
      </c>
      <c r="F1563" s="28">
        <v>20.100000381469727</v>
      </c>
      <c r="G1563" s="24">
        <v>20.930000305175781</v>
      </c>
      <c r="H1563" s="13">
        <v>18.450000762939453</v>
      </c>
      <c r="I1563" s="14">
        <v>18.770000457763672</v>
      </c>
      <c r="J1563" s="14">
        <v>18.25</v>
      </c>
      <c r="K1563" s="24">
        <v>18.610000610351563</v>
      </c>
      <c r="L1563">
        <f t="shared" si="72"/>
        <v>1</v>
      </c>
      <c r="M1563">
        <f>IF(AND(B1563&gt;Summary!$E$17,B1563&lt;Summary!$E$18),1,0)</f>
        <v>0</v>
      </c>
      <c r="N1563">
        <f>IF(M1563=1,oneday(G1562,G1563,K1563,L1563,Summary!$E$13/2,Data!N1562,Data!O1562,Summary!$E$15,Summary!$E$14,Summary!$E$16,1),0)</f>
        <v>0</v>
      </c>
      <c r="O1563" s="31">
        <f>IF(M1563=1,oneday(G1562,G1563,K1563,L1563,Summary!$E$13/2,Data!N1562,Data!O1562,Summary!$E$15,Summary!$E$14,Summary!$E$16,2),0)</f>
        <v>0</v>
      </c>
      <c r="P1563" s="31">
        <f t="shared" si="74"/>
        <v>0</v>
      </c>
      <c r="Q1563" s="31">
        <f>IF(M1563=1,oneday(G1562,G1563,K1563,L1563,Summary!$E$13/2,Data!N1562,Data!O1562,Summary!$E$15,Summary!$E$14,Summary!$E$16,3),0)</f>
        <v>0</v>
      </c>
    </row>
    <row r="1564" spans="1:17" x14ac:dyDescent="0.25">
      <c r="A1564" s="32">
        <f>VLOOKUP(B1564,'Expiration Dates'!$C$40:$J$272,8)</f>
        <v>32650</v>
      </c>
      <c r="B1564" s="1">
        <v>32651</v>
      </c>
      <c r="C1564">
        <f t="shared" si="73"/>
        <v>1564</v>
      </c>
      <c r="D1564" s="27">
        <v>20.930000305175781</v>
      </c>
      <c r="E1564" s="28">
        <v>20.930000305175781</v>
      </c>
      <c r="F1564" s="28">
        <v>20.930000305175781</v>
      </c>
      <c r="G1564" s="24">
        <v>20.930000305175781</v>
      </c>
      <c r="H1564" s="13">
        <v>18.850000381469727</v>
      </c>
      <c r="I1564" s="14">
        <v>19.299999237060547</v>
      </c>
      <c r="J1564" s="14">
        <v>18.729999542236328</v>
      </c>
      <c r="K1564" s="24">
        <v>19.040000915527344</v>
      </c>
      <c r="L1564">
        <f t="shared" si="72"/>
        <v>0</v>
      </c>
      <c r="M1564">
        <f>IF(AND(B1564&gt;Summary!$E$17,B1564&lt;Summary!$E$18),1,0)</f>
        <v>0</v>
      </c>
      <c r="N1564">
        <f>IF(M1564=1,oneday(G1563,G1564,K1564,L1564,Summary!$E$13/2,Data!N1563,Data!O1563,Summary!$E$15,Summary!$E$14,Summary!$E$16,1),0)</f>
        <v>0</v>
      </c>
      <c r="O1564" s="31">
        <f>IF(M1564=1,oneday(G1563,G1564,K1564,L1564,Summary!$E$13/2,Data!N1563,Data!O1563,Summary!$E$15,Summary!$E$14,Summary!$E$16,2),0)</f>
        <v>0</v>
      </c>
      <c r="P1564" s="31">
        <f t="shared" si="74"/>
        <v>0</v>
      </c>
      <c r="Q1564" s="31">
        <f>IF(M1564=1,oneday(G1563,G1564,K1564,L1564,Summary!$E$13/2,Data!N1563,Data!O1563,Summary!$E$15,Summary!$E$14,Summary!$E$16,3),0)</f>
        <v>0</v>
      </c>
    </row>
    <row r="1565" spans="1:17" x14ac:dyDescent="0.25">
      <c r="A1565" s="32">
        <f>VLOOKUP(B1565,'Expiration Dates'!$C$40:$J$272,8)</f>
        <v>32650</v>
      </c>
      <c r="B1565" s="1">
        <v>32652</v>
      </c>
      <c r="C1565">
        <f t="shared" si="73"/>
        <v>1565</v>
      </c>
      <c r="D1565" s="27">
        <v>19.219999313354492</v>
      </c>
      <c r="E1565" s="28">
        <v>19.790000915527344</v>
      </c>
      <c r="F1565" s="28">
        <v>19.219999313354492</v>
      </c>
      <c r="G1565" s="24">
        <v>19.659999847412109</v>
      </c>
      <c r="H1565" s="13">
        <v>18.360000610351563</v>
      </c>
      <c r="I1565" s="14">
        <v>18.799999237060547</v>
      </c>
      <c r="J1565" s="14">
        <v>18.329999923706055</v>
      </c>
      <c r="K1565" s="24">
        <v>18.780000686645508</v>
      </c>
      <c r="L1565">
        <f t="shared" si="72"/>
        <v>0</v>
      </c>
      <c r="M1565">
        <f>IF(AND(B1565&gt;Summary!$E$17,B1565&lt;Summary!$E$18),1,0)</f>
        <v>0</v>
      </c>
      <c r="N1565">
        <f>IF(M1565=1,oneday(G1564,G1565,K1565,L1565,Summary!$E$13/2,Data!N1564,Data!O1564,Summary!$E$15,Summary!$E$14,Summary!$E$16,1),0)</f>
        <v>0</v>
      </c>
      <c r="O1565" s="31">
        <f>IF(M1565=1,oneday(G1564,G1565,K1565,L1565,Summary!$E$13/2,Data!N1564,Data!O1564,Summary!$E$15,Summary!$E$14,Summary!$E$16,2),0)</f>
        <v>0</v>
      </c>
      <c r="P1565" s="31">
        <f t="shared" si="74"/>
        <v>0</v>
      </c>
      <c r="Q1565" s="31">
        <f>IF(M1565=1,oneday(G1564,G1565,K1565,L1565,Summary!$E$13/2,Data!N1564,Data!O1564,Summary!$E$15,Summary!$E$14,Summary!$E$16,3),0)</f>
        <v>0</v>
      </c>
    </row>
    <row r="1566" spans="1:17" x14ac:dyDescent="0.25">
      <c r="A1566" s="32">
        <f>VLOOKUP(B1566,'Expiration Dates'!$C$40:$J$272,8)</f>
        <v>32650</v>
      </c>
      <c r="B1566" s="1">
        <v>32653</v>
      </c>
      <c r="C1566">
        <f t="shared" si="73"/>
        <v>1566</v>
      </c>
      <c r="D1566" s="27">
        <v>19.5</v>
      </c>
      <c r="E1566" s="28">
        <v>19.739999771118164</v>
      </c>
      <c r="F1566" s="28">
        <v>19.399999618530273</v>
      </c>
      <c r="G1566" s="24">
        <v>19.479999542236328</v>
      </c>
      <c r="H1566" s="13">
        <v>18.600000381469727</v>
      </c>
      <c r="I1566" s="14">
        <v>18.950000762939453</v>
      </c>
      <c r="J1566" s="14">
        <v>18.600000381469727</v>
      </c>
      <c r="K1566" s="24">
        <v>18.639999389648438</v>
      </c>
      <c r="L1566">
        <f t="shared" si="72"/>
        <v>0</v>
      </c>
      <c r="M1566">
        <f>IF(AND(B1566&gt;Summary!$E$17,B1566&lt;Summary!$E$18),1,0)</f>
        <v>0</v>
      </c>
      <c r="N1566">
        <f>IF(M1566=1,oneday(G1565,G1566,K1566,L1566,Summary!$E$13/2,Data!N1565,Data!O1565,Summary!$E$15,Summary!$E$14,Summary!$E$16,1),0)</f>
        <v>0</v>
      </c>
      <c r="O1566" s="31">
        <f>IF(M1566=1,oneday(G1565,G1566,K1566,L1566,Summary!$E$13/2,Data!N1565,Data!O1565,Summary!$E$15,Summary!$E$14,Summary!$E$16,2),0)</f>
        <v>0</v>
      </c>
      <c r="P1566" s="31">
        <f t="shared" si="74"/>
        <v>0</v>
      </c>
      <c r="Q1566" s="31">
        <f>IF(M1566=1,oneday(G1565,G1566,K1566,L1566,Summary!$E$13/2,Data!N1565,Data!O1565,Summary!$E$15,Summary!$E$14,Summary!$E$16,3),0)</f>
        <v>0</v>
      </c>
    </row>
    <row r="1567" spans="1:17" x14ac:dyDescent="0.25">
      <c r="A1567" s="32">
        <f>VLOOKUP(B1567,'Expiration Dates'!$C$40:$J$272,8)</f>
        <v>32650</v>
      </c>
      <c r="B1567" s="1">
        <v>32654</v>
      </c>
      <c r="C1567">
        <f t="shared" si="73"/>
        <v>1567</v>
      </c>
      <c r="D1567" s="27">
        <v>19.350000381469727</v>
      </c>
      <c r="E1567" s="28">
        <v>19.600000381469727</v>
      </c>
      <c r="F1567" s="28">
        <v>19.239999771118164</v>
      </c>
      <c r="G1567" s="24">
        <v>19.520000457763672</v>
      </c>
      <c r="H1567" s="13">
        <v>18.5</v>
      </c>
      <c r="I1567" s="14">
        <v>18.739999771118164</v>
      </c>
      <c r="J1567" s="14">
        <v>18.5</v>
      </c>
      <c r="K1567" s="24">
        <v>18.719999313354492</v>
      </c>
      <c r="L1567">
        <f t="shared" si="72"/>
        <v>0</v>
      </c>
      <c r="M1567">
        <f>IF(AND(B1567&gt;Summary!$E$17,B1567&lt;Summary!$E$18),1,0)</f>
        <v>0</v>
      </c>
      <c r="N1567">
        <f>IF(M1567=1,oneday(G1566,G1567,K1567,L1567,Summary!$E$13/2,Data!N1566,Data!O1566,Summary!$E$15,Summary!$E$14,Summary!$E$16,1),0)</f>
        <v>0</v>
      </c>
      <c r="O1567" s="31">
        <f>IF(M1567=1,oneday(G1566,G1567,K1567,L1567,Summary!$E$13/2,Data!N1566,Data!O1566,Summary!$E$15,Summary!$E$14,Summary!$E$16,2),0)</f>
        <v>0</v>
      </c>
      <c r="P1567" s="31">
        <f t="shared" si="74"/>
        <v>0</v>
      </c>
      <c r="Q1567" s="31">
        <f>IF(M1567=1,oneday(G1566,G1567,K1567,L1567,Summary!$E$13/2,Data!N1566,Data!O1566,Summary!$E$15,Summary!$E$14,Summary!$E$16,3),0)</f>
        <v>0</v>
      </c>
    </row>
    <row r="1568" spans="1:17" x14ac:dyDescent="0.25">
      <c r="A1568" s="32">
        <f>VLOOKUP(B1568,'Expiration Dates'!$C$40:$J$272,8)</f>
        <v>32650</v>
      </c>
      <c r="B1568" s="1">
        <v>32658</v>
      </c>
      <c r="C1568">
        <f t="shared" si="73"/>
        <v>1568</v>
      </c>
      <c r="D1568" s="27">
        <v>19.540000915527344</v>
      </c>
      <c r="E1568" s="28">
        <v>19.969999313354492</v>
      </c>
      <c r="F1568" s="28">
        <v>19.479999542236328</v>
      </c>
      <c r="G1568" s="24">
        <v>19.950000762939453</v>
      </c>
      <c r="H1568" s="13">
        <v>18.760000228881836</v>
      </c>
      <c r="I1568" s="14">
        <v>18.979999542236328</v>
      </c>
      <c r="J1568" s="14">
        <v>18.629999160766602</v>
      </c>
      <c r="K1568" s="24">
        <v>18.959999084472656</v>
      </c>
      <c r="L1568">
        <f t="shared" si="72"/>
        <v>0</v>
      </c>
      <c r="M1568">
        <f>IF(AND(B1568&gt;Summary!$E$17,B1568&lt;Summary!$E$18),1,0)</f>
        <v>0</v>
      </c>
      <c r="N1568">
        <f>IF(M1568=1,oneday(G1567,G1568,K1568,L1568,Summary!$E$13/2,Data!N1567,Data!O1567,Summary!$E$15,Summary!$E$14,Summary!$E$16,1),0)</f>
        <v>0</v>
      </c>
      <c r="O1568" s="31">
        <f>IF(M1568=1,oneday(G1567,G1568,K1568,L1568,Summary!$E$13/2,Data!N1567,Data!O1567,Summary!$E$15,Summary!$E$14,Summary!$E$16,2),0)</f>
        <v>0</v>
      </c>
      <c r="P1568" s="31">
        <f t="shared" si="74"/>
        <v>0</v>
      </c>
      <c r="Q1568" s="31">
        <f>IF(M1568=1,oneday(G1567,G1568,K1568,L1568,Summary!$E$13/2,Data!N1567,Data!O1567,Summary!$E$15,Summary!$E$14,Summary!$E$16,3),0)</f>
        <v>0</v>
      </c>
    </row>
    <row r="1569" spans="1:17" x14ac:dyDescent="0.25">
      <c r="A1569" s="32">
        <f>VLOOKUP(B1569,'Expiration Dates'!$C$40:$J$272,8)</f>
        <v>32650</v>
      </c>
      <c r="B1569" s="1">
        <v>32659</v>
      </c>
      <c r="C1569">
        <f t="shared" si="73"/>
        <v>1569</v>
      </c>
      <c r="D1569" s="27">
        <v>20</v>
      </c>
      <c r="E1569" s="28">
        <v>20.020000457763672</v>
      </c>
      <c r="F1569" s="28">
        <v>19.709999084472656</v>
      </c>
      <c r="G1569" s="24">
        <v>19.899999618530273</v>
      </c>
      <c r="H1569" s="13">
        <v>18.920000076293945</v>
      </c>
      <c r="I1569" s="14">
        <v>19.020000457763672</v>
      </c>
      <c r="J1569" s="14">
        <v>18.799999237060547</v>
      </c>
      <c r="K1569" s="24">
        <v>18.909999847412109</v>
      </c>
      <c r="L1569">
        <f t="shared" si="72"/>
        <v>0</v>
      </c>
      <c r="M1569">
        <f>IF(AND(B1569&gt;Summary!$E$17,B1569&lt;Summary!$E$18),1,0)</f>
        <v>0</v>
      </c>
      <c r="N1569">
        <f>IF(M1569=1,oneday(G1568,G1569,K1569,L1569,Summary!$E$13/2,Data!N1568,Data!O1568,Summary!$E$15,Summary!$E$14,Summary!$E$16,1),0)</f>
        <v>0</v>
      </c>
      <c r="O1569" s="31">
        <f>IF(M1569=1,oneday(G1568,G1569,K1569,L1569,Summary!$E$13/2,Data!N1568,Data!O1568,Summary!$E$15,Summary!$E$14,Summary!$E$16,2),0)</f>
        <v>0</v>
      </c>
      <c r="P1569" s="31">
        <f t="shared" si="74"/>
        <v>0</v>
      </c>
      <c r="Q1569" s="31">
        <f>IF(M1569=1,oneday(G1568,G1569,K1569,L1569,Summary!$E$13/2,Data!N1568,Data!O1568,Summary!$E$15,Summary!$E$14,Summary!$E$16,3),0)</f>
        <v>0</v>
      </c>
    </row>
    <row r="1570" spans="1:17" x14ac:dyDescent="0.25">
      <c r="A1570" s="32">
        <f>VLOOKUP(B1570,'Expiration Dates'!$C$40:$J$272,8)</f>
        <v>32680</v>
      </c>
      <c r="B1570" s="1">
        <v>32660</v>
      </c>
      <c r="C1570">
        <f t="shared" si="73"/>
        <v>1570</v>
      </c>
      <c r="D1570" s="27">
        <v>19.879999160766602</v>
      </c>
      <c r="E1570" s="28">
        <v>20</v>
      </c>
      <c r="F1570" s="28">
        <v>19.719999313354492</v>
      </c>
      <c r="G1570" s="24">
        <v>19.809999465942383</v>
      </c>
      <c r="H1570" s="13">
        <v>18.889999389648438</v>
      </c>
      <c r="I1570" s="14">
        <v>18.969999313354492</v>
      </c>
      <c r="J1570" s="14">
        <v>18.799999237060547</v>
      </c>
      <c r="K1570" s="24">
        <v>18.940000534057617</v>
      </c>
      <c r="L1570">
        <f t="shared" si="72"/>
        <v>0</v>
      </c>
      <c r="M1570">
        <f>IF(AND(B1570&gt;Summary!$E$17,B1570&lt;Summary!$E$18),1,0)</f>
        <v>0</v>
      </c>
      <c r="N1570">
        <f>IF(M1570=1,oneday(G1569,G1570,K1570,L1570,Summary!$E$13/2,Data!N1569,Data!O1569,Summary!$E$15,Summary!$E$14,Summary!$E$16,1),0)</f>
        <v>0</v>
      </c>
      <c r="O1570" s="31">
        <f>IF(M1570=1,oneday(G1569,G1570,K1570,L1570,Summary!$E$13/2,Data!N1569,Data!O1569,Summary!$E$15,Summary!$E$14,Summary!$E$16,2),0)</f>
        <v>0</v>
      </c>
      <c r="P1570" s="31">
        <f t="shared" si="74"/>
        <v>0</v>
      </c>
      <c r="Q1570" s="31">
        <f>IF(M1570=1,oneday(G1569,G1570,K1570,L1570,Summary!$E$13/2,Data!N1569,Data!O1569,Summary!$E$15,Summary!$E$14,Summary!$E$16,3),0)</f>
        <v>0</v>
      </c>
    </row>
    <row r="1571" spans="1:17" x14ac:dyDescent="0.25">
      <c r="A1571" s="32">
        <f>VLOOKUP(B1571,'Expiration Dates'!$C$40:$J$272,8)</f>
        <v>32680</v>
      </c>
      <c r="B1571" s="1">
        <v>32661</v>
      </c>
      <c r="C1571">
        <f t="shared" si="73"/>
        <v>1571</v>
      </c>
      <c r="D1571" s="27">
        <v>19.659999847412109</v>
      </c>
      <c r="E1571" s="28">
        <v>20.200000762939453</v>
      </c>
      <c r="F1571" s="28">
        <v>19.549999237060547</v>
      </c>
      <c r="G1571" s="24">
        <v>20.139999389648438</v>
      </c>
      <c r="H1571" s="13">
        <v>18.780000686645508</v>
      </c>
      <c r="I1571" s="14">
        <v>19.379999160766602</v>
      </c>
      <c r="J1571" s="14">
        <v>18.760000228881836</v>
      </c>
      <c r="K1571" s="24">
        <v>19.350000381469727</v>
      </c>
      <c r="L1571">
        <f t="shared" si="72"/>
        <v>0</v>
      </c>
      <c r="M1571">
        <f>IF(AND(B1571&gt;Summary!$E$17,B1571&lt;Summary!$E$18),1,0)</f>
        <v>0</v>
      </c>
      <c r="N1571">
        <f>IF(M1571=1,oneday(G1570,G1571,K1571,L1571,Summary!$E$13/2,Data!N1570,Data!O1570,Summary!$E$15,Summary!$E$14,Summary!$E$16,1),0)</f>
        <v>0</v>
      </c>
      <c r="O1571" s="31">
        <f>IF(M1571=1,oneday(G1570,G1571,K1571,L1571,Summary!$E$13/2,Data!N1570,Data!O1570,Summary!$E$15,Summary!$E$14,Summary!$E$16,2),0)</f>
        <v>0</v>
      </c>
      <c r="P1571" s="31">
        <f t="shared" si="74"/>
        <v>0</v>
      </c>
      <c r="Q1571" s="31">
        <f>IF(M1571=1,oneday(G1570,G1571,K1571,L1571,Summary!$E$13/2,Data!N1570,Data!O1570,Summary!$E$15,Summary!$E$14,Summary!$E$16,3),0)</f>
        <v>0</v>
      </c>
    </row>
    <row r="1572" spans="1:17" x14ac:dyDescent="0.25">
      <c r="A1572" s="32">
        <f>VLOOKUP(B1572,'Expiration Dates'!$C$40:$J$272,8)</f>
        <v>32680</v>
      </c>
      <c r="B1572" s="1">
        <v>32664</v>
      </c>
      <c r="C1572">
        <f t="shared" si="73"/>
        <v>1572</v>
      </c>
      <c r="D1572" s="27">
        <v>20.420000076293945</v>
      </c>
      <c r="E1572" s="28">
        <v>20.579999923706055</v>
      </c>
      <c r="F1572" s="28">
        <v>20.25</v>
      </c>
      <c r="G1572" s="24">
        <v>20.520000457763672</v>
      </c>
      <c r="H1572" s="13">
        <v>19.629999160766602</v>
      </c>
      <c r="I1572" s="14">
        <v>19.770000457763672</v>
      </c>
      <c r="J1572" s="14">
        <v>19.479999542236328</v>
      </c>
      <c r="K1572" s="24">
        <v>19.739999771118164</v>
      </c>
      <c r="L1572">
        <f t="shared" ref="L1572:L1635" si="75">IF(A1572=B1572,1,0)</f>
        <v>0</v>
      </c>
      <c r="M1572">
        <f>IF(AND(B1572&gt;Summary!$E$17,B1572&lt;Summary!$E$18),1,0)</f>
        <v>0</v>
      </c>
      <c r="N1572">
        <f>IF(M1572=1,oneday(G1571,G1572,K1572,L1572,Summary!$E$13/2,Data!N1571,Data!O1571,Summary!$E$15,Summary!$E$14,Summary!$E$16,1),0)</f>
        <v>0</v>
      </c>
      <c r="O1572" s="31">
        <f>IF(M1572=1,oneday(G1571,G1572,K1572,L1572,Summary!$E$13/2,Data!N1571,Data!O1571,Summary!$E$15,Summary!$E$14,Summary!$E$16,2),0)</f>
        <v>0</v>
      </c>
      <c r="P1572" s="31">
        <f t="shared" si="74"/>
        <v>0</v>
      </c>
      <c r="Q1572" s="31">
        <f>IF(M1572=1,oneday(G1571,G1572,K1572,L1572,Summary!$E$13/2,Data!N1571,Data!O1571,Summary!$E$15,Summary!$E$14,Summary!$E$16,3),0)</f>
        <v>0</v>
      </c>
    </row>
    <row r="1573" spans="1:17" x14ac:dyDescent="0.25">
      <c r="A1573" s="32">
        <f>VLOOKUP(B1573,'Expiration Dates'!$C$40:$J$272,8)</f>
        <v>32680</v>
      </c>
      <c r="B1573" s="1">
        <v>32665</v>
      </c>
      <c r="C1573">
        <f t="shared" si="73"/>
        <v>1573</v>
      </c>
      <c r="D1573" s="27">
        <v>20.459999084472656</v>
      </c>
      <c r="E1573" s="28">
        <v>20.549999237060547</v>
      </c>
      <c r="F1573" s="28">
        <v>20.299999237060547</v>
      </c>
      <c r="G1573" s="24">
        <v>20.459999084472656</v>
      </c>
      <c r="H1573" s="13">
        <v>19.670000076293945</v>
      </c>
      <c r="I1573" s="14">
        <v>19.780000686645508</v>
      </c>
      <c r="J1573" s="14">
        <v>19.420000076293945</v>
      </c>
      <c r="K1573" s="24">
        <v>19.709999084472656</v>
      </c>
      <c r="L1573">
        <f t="shared" si="75"/>
        <v>0</v>
      </c>
      <c r="M1573">
        <f>IF(AND(B1573&gt;Summary!$E$17,B1573&lt;Summary!$E$18),1,0)</f>
        <v>0</v>
      </c>
      <c r="N1573">
        <f>IF(M1573=1,oneday(G1572,G1573,K1573,L1573,Summary!$E$13/2,Data!N1572,Data!O1572,Summary!$E$15,Summary!$E$14,Summary!$E$16,1),0)</f>
        <v>0</v>
      </c>
      <c r="O1573" s="31">
        <f>IF(M1573=1,oneday(G1572,G1573,K1573,L1573,Summary!$E$13/2,Data!N1572,Data!O1572,Summary!$E$15,Summary!$E$14,Summary!$E$16,2),0)</f>
        <v>0</v>
      </c>
      <c r="P1573" s="31">
        <f t="shared" si="74"/>
        <v>0</v>
      </c>
      <c r="Q1573" s="31">
        <f>IF(M1573=1,oneday(G1572,G1573,K1573,L1573,Summary!$E$13/2,Data!N1572,Data!O1572,Summary!$E$15,Summary!$E$14,Summary!$E$16,3),0)</f>
        <v>0</v>
      </c>
    </row>
    <row r="1574" spans="1:17" x14ac:dyDescent="0.25">
      <c r="A1574" s="32">
        <f>VLOOKUP(B1574,'Expiration Dates'!$C$40:$J$272,8)</f>
        <v>32680</v>
      </c>
      <c r="B1574" s="1">
        <v>32666</v>
      </c>
      <c r="C1574">
        <f t="shared" si="73"/>
        <v>1574</v>
      </c>
      <c r="D1574" s="27">
        <v>20.170000076293945</v>
      </c>
      <c r="E1574" s="28">
        <v>20.389999389648438</v>
      </c>
      <c r="F1574" s="28">
        <v>19.579999923706055</v>
      </c>
      <c r="G1574" s="24">
        <v>19.670000076293945</v>
      </c>
      <c r="H1574" s="13">
        <v>19.399999618530273</v>
      </c>
      <c r="I1574" s="14">
        <v>19.700000762939453</v>
      </c>
      <c r="J1574" s="14">
        <v>18.840000152587891</v>
      </c>
      <c r="K1574" s="24">
        <v>18.959999084472656</v>
      </c>
      <c r="L1574">
        <f t="shared" si="75"/>
        <v>0</v>
      </c>
      <c r="M1574">
        <f>IF(AND(B1574&gt;Summary!$E$17,B1574&lt;Summary!$E$18),1,0)</f>
        <v>0</v>
      </c>
      <c r="N1574">
        <f>IF(M1574=1,oneday(G1573,G1574,K1574,L1574,Summary!$E$13/2,Data!N1573,Data!O1573,Summary!$E$15,Summary!$E$14,Summary!$E$16,1),0)</f>
        <v>0</v>
      </c>
      <c r="O1574" s="31">
        <f>IF(M1574=1,oneday(G1573,G1574,K1574,L1574,Summary!$E$13/2,Data!N1573,Data!O1573,Summary!$E$15,Summary!$E$14,Summary!$E$16,2),0)</f>
        <v>0</v>
      </c>
      <c r="P1574" s="31">
        <f t="shared" si="74"/>
        <v>0</v>
      </c>
      <c r="Q1574" s="31">
        <f>IF(M1574=1,oneday(G1573,G1574,K1574,L1574,Summary!$E$13/2,Data!N1573,Data!O1573,Summary!$E$15,Summary!$E$14,Summary!$E$16,3),0)</f>
        <v>0</v>
      </c>
    </row>
    <row r="1575" spans="1:17" x14ac:dyDescent="0.25">
      <c r="A1575" s="32">
        <f>VLOOKUP(B1575,'Expiration Dates'!$C$40:$J$272,8)</f>
        <v>32680</v>
      </c>
      <c r="B1575" s="1">
        <v>32667</v>
      </c>
      <c r="C1575">
        <f t="shared" si="73"/>
        <v>1575</v>
      </c>
      <c r="D1575" s="27">
        <v>19.600000381469727</v>
      </c>
      <c r="E1575" s="28">
        <v>20.040000915527344</v>
      </c>
      <c r="F1575" s="28">
        <v>19.469999313354492</v>
      </c>
      <c r="G1575" s="24">
        <v>20</v>
      </c>
      <c r="H1575" s="13">
        <v>18.920000076293945</v>
      </c>
      <c r="I1575" s="14">
        <v>19.200000762939453</v>
      </c>
      <c r="J1575" s="14">
        <v>18.719999313354492</v>
      </c>
      <c r="K1575" s="24">
        <v>19.180000305175781</v>
      </c>
      <c r="L1575">
        <f t="shared" si="75"/>
        <v>0</v>
      </c>
      <c r="M1575">
        <f>IF(AND(B1575&gt;Summary!$E$17,B1575&lt;Summary!$E$18),1,0)</f>
        <v>0</v>
      </c>
      <c r="N1575">
        <f>IF(M1575=1,oneday(G1574,G1575,K1575,L1575,Summary!$E$13/2,Data!N1574,Data!O1574,Summary!$E$15,Summary!$E$14,Summary!$E$16,1),0)</f>
        <v>0</v>
      </c>
      <c r="O1575" s="31">
        <f>IF(M1575=1,oneday(G1574,G1575,K1575,L1575,Summary!$E$13/2,Data!N1574,Data!O1574,Summary!$E$15,Summary!$E$14,Summary!$E$16,2),0)</f>
        <v>0</v>
      </c>
      <c r="P1575" s="31">
        <f t="shared" si="74"/>
        <v>0</v>
      </c>
      <c r="Q1575" s="31">
        <f>IF(M1575=1,oneday(G1574,G1575,K1575,L1575,Summary!$E$13/2,Data!N1574,Data!O1574,Summary!$E$15,Summary!$E$14,Summary!$E$16,3),0)</f>
        <v>0</v>
      </c>
    </row>
    <row r="1576" spans="1:17" x14ac:dyDescent="0.25">
      <c r="A1576" s="32">
        <f>VLOOKUP(B1576,'Expiration Dates'!$C$40:$J$272,8)</f>
        <v>32680</v>
      </c>
      <c r="B1576" s="1">
        <v>32668</v>
      </c>
      <c r="C1576">
        <f t="shared" si="73"/>
        <v>1576</v>
      </c>
      <c r="D1576" s="27">
        <v>20</v>
      </c>
      <c r="E1576" s="28">
        <v>20.120000839233398</v>
      </c>
      <c r="F1576" s="28">
        <v>19.850000381469727</v>
      </c>
      <c r="G1576" s="24">
        <v>19.879999160766602</v>
      </c>
      <c r="H1576" s="13">
        <v>19.209999084472656</v>
      </c>
      <c r="I1576" s="14">
        <v>19.229999542236328</v>
      </c>
      <c r="J1576" s="14">
        <v>18.809999465942383</v>
      </c>
      <c r="K1576" s="24">
        <v>18.850000381469727</v>
      </c>
      <c r="L1576">
        <f t="shared" si="75"/>
        <v>0</v>
      </c>
      <c r="M1576">
        <f>IF(AND(B1576&gt;Summary!$E$17,B1576&lt;Summary!$E$18),1,0)</f>
        <v>0</v>
      </c>
      <c r="N1576">
        <f>IF(M1576=1,oneday(G1575,G1576,K1576,L1576,Summary!$E$13/2,Data!N1575,Data!O1575,Summary!$E$15,Summary!$E$14,Summary!$E$16,1),0)</f>
        <v>0</v>
      </c>
      <c r="O1576" s="31">
        <f>IF(M1576=1,oneday(G1575,G1576,K1576,L1576,Summary!$E$13/2,Data!N1575,Data!O1575,Summary!$E$15,Summary!$E$14,Summary!$E$16,2),0)</f>
        <v>0</v>
      </c>
      <c r="P1576" s="31">
        <f t="shared" si="74"/>
        <v>0</v>
      </c>
      <c r="Q1576" s="31">
        <f>IF(M1576=1,oneday(G1575,G1576,K1576,L1576,Summary!$E$13/2,Data!N1575,Data!O1575,Summary!$E$15,Summary!$E$14,Summary!$E$16,3),0)</f>
        <v>0</v>
      </c>
    </row>
    <row r="1577" spans="1:17" x14ac:dyDescent="0.25">
      <c r="A1577" s="32">
        <f>VLOOKUP(B1577,'Expiration Dates'!$C$40:$J$272,8)</f>
        <v>32680</v>
      </c>
      <c r="B1577" s="1">
        <v>32671</v>
      </c>
      <c r="C1577">
        <f t="shared" si="73"/>
        <v>1577</v>
      </c>
      <c r="D1577" s="27">
        <v>19.680000305175781</v>
      </c>
      <c r="E1577" s="28">
        <v>19.680000305175781</v>
      </c>
      <c r="F1577" s="28">
        <v>19.229999542236328</v>
      </c>
      <c r="G1577" s="24">
        <v>19.260000228881836</v>
      </c>
      <c r="H1577" s="13">
        <v>18.579999923706055</v>
      </c>
      <c r="I1577" s="14">
        <v>18.600000381469727</v>
      </c>
      <c r="J1577" s="14">
        <v>18.219999313354492</v>
      </c>
      <c r="K1577" s="24">
        <v>18.25</v>
      </c>
      <c r="L1577">
        <f t="shared" si="75"/>
        <v>0</v>
      </c>
      <c r="M1577">
        <f>IF(AND(B1577&gt;Summary!$E$17,B1577&lt;Summary!$E$18),1,0)</f>
        <v>0</v>
      </c>
      <c r="N1577">
        <f>IF(M1577=1,oneday(G1576,G1577,K1577,L1577,Summary!$E$13/2,Data!N1576,Data!O1576,Summary!$E$15,Summary!$E$14,Summary!$E$16,1),0)</f>
        <v>0</v>
      </c>
      <c r="O1577" s="31">
        <f>IF(M1577=1,oneday(G1576,G1577,K1577,L1577,Summary!$E$13/2,Data!N1576,Data!O1576,Summary!$E$15,Summary!$E$14,Summary!$E$16,2),0)</f>
        <v>0</v>
      </c>
      <c r="P1577" s="31">
        <f t="shared" si="74"/>
        <v>0</v>
      </c>
      <c r="Q1577" s="31">
        <f>IF(M1577=1,oneday(G1576,G1577,K1577,L1577,Summary!$E$13/2,Data!N1576,Data!O1576,Summary!$E$15,Summary!$E$14,Summary!$E$16,3),0)</f>
        <v>0</v>
      </c>
    </row>
    <row r="1578" spans="1:17" x14ac:dyDescent="0.25">
      <c r="A1578" s="32">
        <f>VLOOKUP(B1578,'Expiration Dates'!$C$40:$J$272,8)</f>
        <v>32680</v>
      </c>
      <c r="B1578" s="1">
        <v>32672</v>
      </c>
      <c r="C1578">
        <f t="shared" si="73"/>
        <v>1578</v>
      </c>
      <c r="D1578" s="27">
        <v>19.319999694824219</v>
      </c>
      <c r="E1578" s="28">
        <v>19.549999237060547</v>
      </c>
      <c r="F1578" s="28">
        <v>19.170000076293945</v>
      </c>
      <c r="G1578" s="24">
        <v>19.340000152587891</v>
      </c>
      <c r="H1578" s="13">
        <v>18.319999694824219</v>
      </c>
      <c r="I1578" s="14">
        <v>18.409999847412109</v>
      </c>
      <c r="J1578" s="14">
        <v>18.159999847412109</v>
      </c>
      <c r="K1578" s="24">
        <v>18.180000305175781</v>
      </c>
      <c r="L1578">
        <f t="shared" si="75"/>
        <v>0</v>
      </c>
      <c r="M1578">
        <f>IF(AND(B1578&gt;Summary!$E$17,B1578&lt;Summary!$E$18),1,0)</f>
        <v>0</v>
      </c>
      <c r="N1578">
        <f>IF(M1578=1,oneday(G1577,G1578,K1578,L1578,Summary!$E$13/2,Data!N1577,Data!O1577,Summary!$E$15,Summary!$E$14,Summary!$E$16,1),0)</f>
        <v>0</v>
      </c>
      <c r="O1578" s="31">
        <f>IF(M1578=1,oneday(G1577,G1578,K1578,L1578,Summary!$E$13/2,Data!N1577,Data!O1577,Summary!$E$15,Summary!$E$14,Summary!$E$16,2),0)</f>
        <v>0</v>
      </c>
      <c r="P1578" s="31">
        <f t="shared" si="74"/>
        <v>0</v>
      </c>
      <c r="Q1578" s="31">
        <f>IF(M1578=1,oneday(G1577,G1578,K1578,L1578,Summary!$E$13/2,Data!N1577,Data!O1577,Summary!$E$15,Summary!$E$14,Summary!$E$16,3),0)</f>
        <v>0</v>
      </c>
    </row>
    <row r="1579" spans="1:17" x14ac:dyDescent="0.25">
      <c r="A1579" s="32">
        <f>VLOOKUP(B1579,'Expiration Dates'!$C$40:$J$272,8)</f>
        <v>32680</v>
      </c>
      <c r="B1579" s="1">
        <v>32673</v>
      </c>
      <c r="C1579">
        <f t="shared" si="73"/>
        <v>1579</v>
      </c>
      <c r="D1579" s="27">
        <v>19.629999160766602</v>
      </c>
      <c r="E1579" s="28">
        <v>20.299999237060547</v>
      </c>
      <c r="F1579" s="28">
        <v>19.620000839233398</v>
      </c>
      <c r="G1579" s="24">
        <v>20.229999542236328</v>
      </c>
      <c r="H1579" s="13">
        <v>18.5</v>
      </c>
      <c r="I1579" s="14">
        <v>18.850000381469727</v>
      </c>
      <c r="J1579" s="14">
        <v>18.100000381469727</v>
      </c>
      <c r="K1579" s="24">
        <v>18.700000762939453</v>
      </c>
      <c r="L1579">
        <f t="shared" si="75"/>
        <v>0</v>
      </c>
      <c r="M1579">
        <f>IF(AND(B1579&gt;Summary!$E$17,B1579&lt;Summary!$E$18),1,0)</f>
        <v>0</v>
      </c>
      <c r="N1579">
        <f>IF(M1579=1,oneday(G1578,G1579,K1579,L1579,Summary!$E$13/2,Data!N1578,Data!O1578,Summary!$E$15,Summary!$E$14,Summary!$E$16,1),0)</f>
        <v>0</v>
      </c>
      <c r="O1579" s="31">
        <f>IF(M1579=1,oneday(G1578,G1579,K1579,L1579,Summary!$E$13/2,Data!N1578,Data!O1578,Summary!$E$15,Summary!$E$14,Summary!$E$16,2),0)</f>
        <v>0</v>
      </c>
      <c r="P1579" s="31">
        <f t="shared" si="74"/>
        <v>0</v>
      </c>
      <c r="Q1579" s="31">
        <f>IF(M1579=1,oneday(G1578,G1579,K1579,L1579,Summary!$E$13/2,Data!N1578,Data!O1578,Summary!$E$15,Summary!$E$14,Summary!$E$16,3),0)</f>
        <v>0</v>
      </c>
    </row>
    <row r="1580" spans="1:17" x14ac:dyDescent="0.25">
      <c r="A1580" s="32">
        <f>VLOOKUP(B1580,'Expiration Dates'!$C$40:$J$272,8)</f>
        <v>32680</v>
      </c>
      <c r="B1580" s="1">
        <v>32674</v>
      </c>
      <c r="C1580">
        <f t="shared" si="73"/>
        <v>1580</v>
      </c>
      <c r="D1580" s="27">
        <v>20.180000305175781</v>
      </c>
      <c r="E1580" s="28">
        <v>21</v>
      </c>
      <c r="F1580" s="28">
        <v>20.069999694824219</v>
      </c>
      <c r="G1580" s="24">
        <v>20.569999694824219</v>
      </c>
      <c r="H1580" s="13">
        <v>18.649999618530273</v>
      </c>
      <c r="I1580" s="14">
        <v>19.170000076293945</v>
      </c>
      <c r="J1580" s="14">
        <v>18.540000915527344</v>
      </c>
      <c r="K1580" s="24">
        <v>18.959999084472656</v>
      </c>
      <c r="L1580">
        <f t="shared" si="75"/>
        <v>0</v>
      </c>
      <c r="M1580">
        <f>IF(AND(B1580&gt;Summary!$E$17,B1580&lt;Summary!$E$18),1,0)</f>
        <v>0</v>
      </c>
      <c r="N1580">
        <f>IF(M1580=1,oneday(G1579,G1580,K1580,L1580,Summary!$E$13/2,Data!N1579,Data!O1579,Summary!$E$15,Summary!$E$14,Summary!$E$16,1),0)</f>
        <v>0</v>
      </c>
      <c r="O1580" s="31">
        <f>IF(M1580=1,oneday(G1579,G1580,K1580,L1580,Summary!$E$13/2,Data!N1579,Data!O1579,Summary!$E$15,Summary!$E$14,Summary!$E$16,2),0)</f>
        <v>0</v>
      </c>
      <c r="P1580" s="31">
        <f t="shared" si="74"/>
        <v>0</v>
      </c>
      <c r="Q1580" s="31">
        <f>IF(M1580=1,oneday(G1579,G1580,K1580,L1580,Summary!$E$13/2,Data!N1579,Data!O1579,Summary!$E$15,Summary!$E$14,Summary!$E$16,3),0)</f>
        <v>0</v>
      </c>
    </row>
    <row r="1581" spans="1:17" x14ac:dyDescent="0.25">
      <c r="A1581" s="32">
        <f>VLOOKUP(B1581,'Expiration Dates'!$C$40:$J$272,8)</f>
        <v>32680</v>
      </c>
      <c r="B1581" s="1">
        <v>32675</v>
      </c>
      <c r="C1581">
        <f t="shared" si="73"/>
        <v>1581</v>
      </c>
      <c r="D1581" s="27">
        <v>20.399999618530273</v>
      </c>
      <c r="E1581" s="28">
        <v>20.399999618530273</v>
      </c>
      <c r="F1581" s="28">
        <v>19.700000762939453</v>
      </c>
      <c r="G1581" s="24">
        <v>19.950000762939453</v>
      </c>
      <c r="H1581" s="13">
        <v>18.75</v>
      </c>
      <c r="I1581" s="14">
        <v>18.799999237060547</v>
      </c>
      <c r="J1581" s="14">
        <v>18.430000305175781</v>
      </c>
      <c r="K1581" s="24">
        <v>18.579999923706055</v>
      </c>
      <c r="L1581">
        <f t="shared" si="75"/>
        <v>0</v>
      </c>
      <c r="M1581">
        <f>IF(AND(B1581&gt;Summary!$E$17,B1581&lt;Summary!$E$18),1,0)</f>
        <v>0</v>
      </c>
      <c r="N1581">
        <f>IF(M1581=1,oneday(G1580,G1581,K1581,L1581,Summary!$E$13/2,Data!N1580,Data!O1580,Summary!$E$15,Summary!$E$14,Summary!$E$16,1),0)</f>
        <v>0</v>
      </c>
      <c r="O1581" s="31">
        <f>IF(M1581=1,oneday(G1580,G1581,K1581,L1581,Summary!$E$13/2,Data!N1580,Data!O1580,Summary!$E$15,Summary!$E$14,Summary!$E$16,2),0)</f>
        <v>0</v>
      </c>
      <c r="P1581" s="31">
        <f t="shared" si="74"/>
        <v>0</v>
      </c>
      <c r="Q1581" s="31">
        <f>IF(M1581=1,oneday(G1580,G1581,K1581,L1581,Summary!$E$13/2,Data!N1580,Data!O1580,Summary!$E$15,Summary!$E$14,Summary!$E$16,3),0)</f>
        <v>0</v>
      </c>
    </row>
    <row r="1582" spans="1:17" x14ac:dyDescent="0.25">
      <c r="A1582" s="32">
        <f>VLOOKUP(B1582,'Expiration Dates'!$C$40:$J$272,8)</f>
        <v>32680</v>
      </c>
      <c r="B1582" s="1">
        <v>32678</v>
      </c>
      <c r="C1582">
        <f t="shared" si="73"/>
        <v>1582</v>
      </c>
      <c r="D1582" s="27">
        <v>19.950000762939453</v>
      </c>
      <c r="E1582" s="28">
        <v>20.899999618530273</v>
      </c>
      <c r="F1582" s="28">
        <v>19.670000076293945</v>
      </c>
      <c r="G1582" s="24">
        <v>20.860000610351563</v>
      </c>
      <c r="H1582" s="13">
        <v>18.549999237060547</v>
      </c>
      <c r="I1582" s="14">
        <v>18.989999771118164</v>
      </c>
      <c r="J1582" s="14">
        <v>18.270000457763672</v>
      </c>
      <c r="K1582" s="24">
        <v>18.959999084472656</v>
      </c>
      <c r="L1582">
        <f t="shared" si="75"/>
        <v>0</v>
      </c>
      <c r="M1582">
        <f>IF(AND(B1582&gt;Summary!$E$17,B1582&lt;Summary!$E$18),1,0)</f>
        <v>0</v>
      </c>
      <c r="N1582">
        <f>IF(M1582=1,oneday(G1581,G1582,K1582,L1582,Summary!$E$13/2,Data!N1581,Data!O1581,Summary!$E$15,Summary!$E$14,Summary!$E$16,1),0)</f>
        <v>0</v>
      </c>
      <c r="O1582" s="31">
        <f>IF(M1582=1,oneday(G1581,G1582,K1582,L1582,Summary!$E$13/2,Data!N1581,Data!O1581,Summary!$E$15,Summary!$E$14,Summary!$E$16,2),0)</f>
        <v>0</v>
      </c>
      <c r="P1582" s="31">
        <f t="shared" si="74"/>
        <v>0</v>
      </c>
      <c r="Q1582" s="31">
        <f>IF(M1582=1,oneday(G1581,G1582,K1582,L1582,Summary!$E$13/2,Data!N1581,Data!O1581,Summary!$E$15,Summary!$E$14,Summary!$E$16,3),0)</f>
        <v>0</v>
      </c>
    </row>
    <row r="1583" spans="1:17" x14ac:dyDescent="0.25">
      <c r="A1583" s="32">
        <f>VLOOKUP(B1583,'Expiration Dates'!$C$40:$J$272,8)</f>
        <v>32680</v>
      </c>
      <c r="B1583" s="1">
        <v>32679</v>
      </c>
      <c r="C1583">
        <f t="shared" si="73"/>
        <v>1583</v>
      </c>
      <c r="D1583" s="27">
        <v>21.049999237060547</v>
      </c>
      <c r="E1583" s="28">
        <v>21.299999237060547</v>
      </c>
      <c r="F1583" s="28">
        <v>19.020000457763672</v>
      </c>
      <c r="G1583" s="24">
        <v>19.530000686645508</v>
      </c>
      <c r="H1583" s="13">
        <v>19.180000305175781</v>
      </c>
      <c r="I1583" s="14">
        <v>19.200000762939453</v>
      </c>
      <c r="J1583" s="14">
        <v>18.700000762939453</v>
      </c>
      <c r="K1583" s="24">
        <v>18.879999160766602</v>
      </c>
      <c r="L1583">
        <f t="shared" si="75"/>
        <v>0</v>
      </c>
      <c r="M1583">
        <f>IF(AND(B1583&gt;Summary!$E$17,B1583&lt;Summary!$E$18),1,0)</f>
        <v>0</v>
      </c>
      <c r="N1583">
        <f>IF(M1583=1,oneday(G1582,G1583,K1583,L1583,Summary!$E$13/2,Data!N1582,Data!O1582,Summary!$E$15,Summary!$E$14,Summary!$E$16,1),0)</f>
        <v>0</v>
      </c>
      <c r="O1583" s="31">
        <f>IF(M1583=1,oneday(G1582,G1583,K1583,L1583,Summary!$E$13/2,Data!N1582,Data!O1582,Summary!$E$15,Summary!$E$14,Summary!$E$16,2),0)</f>
        <v>0</v>
      </c>
      <c r="P1583" s="31">
        <f t="shared" si="74"/>
        <v>0</v>
      </c>
      <c r="Q1583" s="31">
        <f>IF(M1583=1,oneday(G1582,G1583,K1583,L1583,Summary!$E$13/2,Data!N1582,Data!O1582,Summary!$E$15,Summary!$E$14,Summary!$E$16,3),0)</f>
        <v>0</v>
      </c>
    </row>
    <row r="1584" spans="1:17" x14ac:dyDescent="0.25">
      <c r="A1584" s="32">
        <f>VLOOKUP(B1584,'Expiration Dates'!$C$40:$J$272,8)</f>
        <v>32680</v>
      </c>
      <c r="B1584" s="1">
        <v>32680</v>
      </c>
      <c r="C1584">
        <f t="shared" si="73"/>
        <v>1584</v>
      </c>
      <c r="D1584" s="27">
        <v>18.879999160766602</v>
      </c>
      <c r="E1584" s="28">
        <v>19.469999313354492</v>
      </c>
      <c r="F1584" s="28">
        <v>18.770000457763672</v>
      </c>
      <c r="G1584" s="24">
        <v>19.309999465942383</v>
      </c>
      <c r="H1584" s="13">
        <v>18.079999923706055</v>
      </c>
      <c r="I1584" s="14">
        <v>18.540000915527344</v>
      </c>
      <c r="J1584" s="14">
        <v>17.969999313354492</v>
      </c>
      <c r="K1584" s="24">
        <v>18.459999084472656</v>
      </c>
      <c r="L1584">
        <f t="shared" si="75"/>
        <v>1</v>
      </c>
      <c r="M1584">
        <f>IF(AND(B1584&gt;Summary!$E$17,B1584&lt;Summary!$E$18),1,0)</f>
        <v>0</v>
      </c>
      <c r="N1584">
        <f>IF(M1584=1,oneday(G1583,G1584,K1584,L1584,Summary!$E$13/2,Data!N1583,Data!O1583,Summary!$E$15,Summary!$E$14,Summary!$E$16,1),0)</f>
        <v>0</v>
      </c>
      <c r="O1584" s="31">
        <f>IF(M1584=1,oneday(G1583,G1584,K1584,L1584,Summary!$E$13/2,Data!N1583,Data!O1583,Summary!$E$15,Summary!$E$14,Summary!$E$16,2),0)</f>
        <v>0</v>
      </c>
      <c r="P1584" s="31">
        <f t="shared" si="74"/>
        <v>0</v>
      </c>
      <c r="Q1584" s="31">
        <f>IF(M1584=1,oneday(G1583,G1584,K1584,L1584,Summary!$E$13/2,Data!N1583,Data!O1583,Summary!$E$15,Summary!$E$14,Summary!$E$16,3),0)</f>
        <v>0</v>
      </c>
    </row>
    <row r="1585" spans="1:17" x14ac:dyDescent="0.25">
      <c r="A1585" s="32">
        <f>VLOOKUP(B1585,'Expiration Dates'!$C$40:$J$272,8)</f>
        <v>32680</v>
      </c>
      <c r="B1585" s="1">
        <v>32681</v>
      </c>
      <c r="C1585">
        <f t="shared" si="73"/>
        <v>1585</v>
      </c>
      <c r="D1585" s="27">
        <v>19.450000762939453</v>
      </c>
      <c r="E1585" s="28">
        <v>19.549999237060547</v>
      </c>
      <c r="F1585" s="28">
        <v>19.079999923706055</v>
      </c>
      <c r="G1585" s="24">
        <v>19.299999237060547</v>
      </c>
      <c r="H1585" s="13">
        <v>18.600000381469727</v>
      </c>
      <c r="I1585" s="14">
        <v>18.700000762939453</v>
      </c>
      <c r="J1585" s="14">
        <v>18.350000381469727</v>
      </c>
      <c r="K1585" s="24">
        <v>18.569999694824219</v>
      </c>
      <c r="L1585">
        <f t="shared" si="75"/>
        <v>0</v>
      </c>
      <c r="M1585">
        <f>IF(AND(B1585&gt;Summary!$E$17,B1585&lt;Summary!$E$18),1,0)</f>
        <v>0</v>
      </c>
      <c r="N1585">
        <f>IF(M1585=1,oneday(G1584,G1585,K1585,L1585,Summary!$E$13/2,Data!N1584,Data!O1584,Summary!$E$15,Summary!$E$14,Summary!$E$16,1),0)</f>
        <v>0</v>
      </c>
      <c r="O1585" s="31">
        <f>IF(M1585=1,oneday(G1584,G1585,K1585,L1585,Summary!$E$13/2,Data!N1584,Data!O1584,Summary!$E$15,Summary!$E$14,Summary!$E$16,2),0)</f>
        <v>0</v>
      </c>
      <c r="P1585" s="31">
        <f t="shared" si="74"/>
        <v>0</v>
      </c>
      <c r="Q1585" s="31">
        <f>IF(M1585=1,oneday(G1584,G1585,K1585,L1585,Summary!$E$13/2,Data!N1584,Data!O1584,Summary!$E$15,Summary!$E$14,Summary!$E$16,3),0)</f>
        <v>0</v>
      </c>
    </row>
    <row r="1586" spans="1:17" x14ac:dyDescent="0.25">
      <c r="A1586" s="32">
        <f>VLOOKUP(B1586,'Expiration Dates'!$C$40:$J$272,8)</f>
        <v>32680</v>
      </c>
      <c r="B1586" s="1">
        <v>32682</v>
      </c>
      <c r="C1586">
        <f t="shared" si="73"/>
        <v>1586</v>
      </c>
      <c r="D1586" s="27">
        <v>19.549999237060547</v>
      </c>
      <c r="E1586" s="28">
        <v>19.739999771118164</v>
      </c>
      <c r="F1586" s="28">
        <v>19.420000076293945</v>
      </c>
      <c r="G1586" s="24">
        <v>19.709999084472656</v>
      </c>
      <c r="H1586" s="13">
        <v>18.700000762939453</v>
      </c>
      <c r="I1586" s="14">
        <v>18.969999313354492</v>
      </c>
      <c r="J1586" s="14">
        <v>18.680000305175781</v>
      </c>
      <c r="K1586" s="24">
        <v>18.950000762939453</v>
      </c>
      <c r="L1586">
        <f t="shared" si="75"/>
        <v>0</v>
      </c>
      <c r="M1586">
        <f>IF(AND(B1586&gt;Summary!$E$17,B1586&lt;Summary!$E$18),1,0)</f>
        <v>0</v>
      </c>
      <c r="N1586">
        <f>IF(M1586=1,oneday(G1585,G1586,K1586,L1586,Summary!$E$13/2,Data!N1585,Data!O1585,Summary!$E$15,Summary!$E$14,Summary!$E$16,1),0)</f>
        <v>0</v>
      </c>
      <c r="O1586" s="31">
        <f>IF(M1586=1,oneday(G1585,G1586,K1586,L1586,Summary!$E$13/2,Data!N1585,Data!O1585,Summary!$E$15,Summary!$E$14,Summary!$E$16,2),0)</f>
        <v>0</v>
      </c>
      <c r="P1586" s="31">
        <f t="shared" si="74"/>
        <v>0</v>
      </c>
      <c r="Q1586" s="31">
        <f>IF(M1586=1,oneday(G1585,G1586,K1586,L1586,Summary!$E$13/2,Data!N1585,Data!O1585,Summary!$E$15,Summary!$E$14,Summary!$E$16,3),0)</f>
        <v>0</v>
      </c>
    </row>
    <row r="1587" spans="1:17" x14ac:dyDescent="0.25">
      <c r="A1587" s="32">
        <f>VLOOKUP(B1587,'Expiration Dates'!$C$40:$J$272,8)</f>
        <v>32680</v>
      </c>
      <c r="B1587" s="1">
        <v>32685</v>
      </c>
      <c r="C1587">
        <f t="shared" si="73"/>
        <v>1587</v>
      </c>
      <c r="D1587" s="27">
        <v>19.850000381469727</v>
      </c>
      <c r="E1587" s="28">
        <v>20.319999694824219</v>
      </c>
      <c r="F1587" s="28">
        <v>19.780000686645508</v>
      </c>
      <c r="G1587" s="24">
        <v>20.25</v>
      </c>
      <c r="H1587" s="13">
        <v>19.049999237060547</v>
      </c>
      <c r="I1587" s="14">
        <v>19.440000534057617</v>
      </c>
      <c r="J1587" s="14">
        <v>18.979999542236328</v>
      </c>
      <c r="K1587" s="24">
        <v>19.420000076293945</v>
      </c>
      <c r="L1587">
        <f t="shared" si="75"/>
        <v>0</v>
      </c>
      <c r="M1587">
        <f>IF(AND(B1587&gt;Summary!$E$17,B1587&lt;Summary!$E$18),1,0)</f>
        <v>0</v>
      </c>
      <c r="N1587">
        <f>IF(M1587=1,oneday(G1586,G1587,K1587,L1587,Summary!$E$13/2,Data!N1586,Data!O1586,Summary!$E$15,Summary!$E$14,Summary!$E$16,1),0)</f>
        <v>0</v>
      </c>
      <c r="O1587" s="31">
        <f>IF(M1587=1,oneday(G1586,G1587,K1587,L1587,Summary!$E$13/2,Data!N1586,Data!O1586,Summary!$E$15,Summary!$E$14,Summary!$E$16,2),0)</f>
        <v>0</v>
      </c>
      <c r="P1587" s="31">
        <f t="shared" si="74"/>
        <v>0</v>
      </c>
      <c r="Q1587" s="31">
        <f>IF(M1587=1,oneday(G1586,G1587,K1587,L1587,Summary!$E$13/2,Data!N1586,Data!O1586,Summary!$E$15,Summary!$E$14,Summary!$E$16,3),0)</f>
        <v>0</v>
      </c>
    </row>
    <row r="1588" spans="1:17" x14ac:dyDescent="0.25">
      <c r="A1588" s="32">
        <f>VLOOKUP(B1588,'Expiration Dates'!$C$40:$J$272,8)</f>
        <v>32680</v>
      </c>
      <c r="B1588" s="1">
        <v>32686</v>
      </c>
      <c r="C1588">
        <f t="shared" si="73"/>
        <v>1588</v>
      </c>
      <c r="D1588" s="27">
        <v>20.149999618530273</v>
      </c>
      <c r="E1588" s="28">
        <v>20.639999389648438</v>
      </c>
      <c r="F1588" s="28">
        <v>20.090000152587891</v>
      </c>
      <c r="G1588" s="24">
        <v>20.479999542236328</v>
      </c>
      <c r="H1588" s="13">
        <v>19.319999694824219</v>
      </c>
      <c r="I1588" s="14">
        <v>19.780000686645508</v>
      </c>
      <c r="J1588" s="14">
        <v>19.239999771118164</v>
      </c>
      <c r="K1588" s="24">
        <v>19.629999160766602</v>
      </c>
      <c r="L1588">
        <f t="shared" si="75"/>
        <v>0</v>
      </c>
      <c r="M1588">
        <f>IF(AND(B1588&gt;Summary!$E$17,B1588&lt;Summary!$E$18),1,0)</f>
        <v>0</v>
      </c>
      <c r="N1588">
        <f>IF(M1588=1,oneday(G1587,G1588,K1588,L1588,Summary!$E$13/2,Data!N1587,Data!O1587,Summary!$E$15,Summary!$E$14,Summary!$E$16,1),0)</f>
        <v>0</v>
      </c>
      <c r="O1588" s="31">
        <f>IF(M1588=1,oneday(G1587,G1588,K1588,L1588,Summary!$E$13/2,Data!N1587,Data!O1587,Summary!$E$15,Summary!$E$14,Summary!$E$16,2),0)</f>
        <v>0</v>
      </c>
      <c r="P1588" s="31">
        <f t="shared" si="74"/>
        <v>0</v>
      </c>
      <c r="Q1588" s="31">
        <f>IF(M1588=1,oneday(G1587,G1588,K1588,L1588,Summary!$E$13/2,Data!N1587,Data!O1587,Summary!$E$15,Summary!$E$14,Summary!$E$16,3),0)</f>
        <v>0</v>
      </c>
    </row>
    <row r="1589" spans="1:17" x14ac:dyDescent="0.25">
      <c r="A1589" s="32">
        <f>VLOOKUP(B1589,'Expiration Dates'!$C$40:$J$272,8)</f>
        <v>32680</v>
      </c>
      <c r="B1589" s="1">
        <v>32687</v>
      </c>
      <c r="C1589">
        <f t="shared" si="73"/>
        <v>1589</v>
      </c>
      <c r="D1589" s="27">
        <v>20.25</v>
      </c>
      <c r="E1589" s="28">
        <v>20.299999237060547</v>
      </c>
      <c r="F1589" s="28">
        <v>20</v>
      </c>
      <c r="G1589" s="24">
        <v>20.030000686645508</v>
      </c>
      <c r="H1589" s="13">
        <v>19.399999618530273</v>
      </c>
      <c r="I1589" s="14">
        <v>19.530000686645508</v>
      </c>
      <c r="J1589" s="14">
        <v>19.219999313354492</v>
      </c>
      <c r="K1589" s="24">
        <v>19.260000228881836</v>
      </c>
      <c r="L1589">
        <f t="shared" si="75"/>
        <v>0</v>
      </c>
      <c r="M1589">
        <f>IF(AND(B1589&gt;Summary!$E$17,B1589&lt;Summary!$E$18),1,0)</f>
        <v>0</v>
      </c>
      <c r="N1589">
        <f>IF(M1589=1,oneday(G1588,G1589,K1589,L1589,Summary!$E$13/2,Data!N1588,Data!O1588,Summary!$E$15,Summary!$E$14,Summary!$E$16,1),0)</f>
        <v>0</v>
      </c>
      <c r="O1589" s="31">
        <f>IF(M1589=1,oneday(G1588,G1589,K1589,L1589,Summary!$E$13/2,Data!N1588,Data!O1588,Summary!$E$15,Summary!$E$14,Summary!$E$16,2),0)</f>
        <v>0</v>
      </c>
      <c r="P1589" s="31">
        <f t="shared" si="74"/>
        <v>0</v>
      </c>
      <c r="Q1589" s="31">
        <f>IF(M1589=1,oneday(G1588,G1589,K1589,L1589,Summary!$E$13/2,Data!N1588,Data!O1588,Summary!$E$15,Summary!$E$14,Summary!$E$16,3),0)</f>
        <v>0</v>
      </c>
    </row>
    <row r="1590" spans="1:17" x14ac:dyDescent="0.25">
      <c r="A1590" s="32">
        <f>VLOOKUP(B1590,'Expiration Dates'!$C$40:$J$272,8)</f>
        <v>32680</v>
      </c>
      <c r="B1590" s="1">
        <v>32688</v>
      </c>
      <c r="C1590">
        <f t="shared" si="73"/>
        <v>1590</v>
      </c>
      <c r="D1590" s="27">
        <v>19.950000762939453</v>
      </c>
      <c r="E1590" s="28">
        <v>20.540000915527344</v>
      </c>
      <c r="F1590" s="28">
        <v>19.899999618530273</v>
      </c>
      <c r="G1590" s="24">
        <v>20.260000228881836</v>
      </c>
      <c r="H1590" s="13">
        <v>19.180000305175781</v>
      </c>
      <c r="I1590" s="14">
        <v>19.680000305175781</v>
      </c>
      <c r="J1590" s="14">
        <v>19.139999389648438</v>
      </c>
      <c r="K1590" s="24">
        <v>19.450000762939453</v>
      </c>
      <c r="L1590">
        <f t="shared" si="75"/>
        <v>0</v>
      </c>
      <c r="M1590">
        <f>IF(AND(B1590&gt;Summary!$E$17,B1590&lt;Summary!$E$18),1,0)</f>
        <v>0</v>
      </c>
      <c r="N1590">
        <f>IF(M1590=1,oneday(G1589,G1590,K1590,L1590,Summary!$E$13/2,Data!N1589,Data!O1589,Summary!$E$15,Summary!$E$14,Summary!$E$16,1),0)</f>
        <v>0</v>
      </c>
      <c r="O1590" s="31">
        <f>IF(M1590=1,oneday(G1589,G1590,K1590,L1590,Summary!$E$13/2,Data!N1589,Data!O1589,Summary!$E$15,Summary!$E$14,Summary!$E$16,2),0)</f>
        <v>0</v>
      </c>
      <c r="P1590" s="31">
        <f t="shared" si="74"/>
        <v>0</v>
      </c>
      <c r="Q1590" s="31">
        <f>IF(M1590=1,oneday(G1589,G1590,K1590,L1590,Summary!$E$13/2,Data!N1589,Data!O1589,Summary!$E$15,Summary!$E$14,Summary!$E$16,3),0)</f>
        <v>0</v>
      </c>
    </row>
    <row r="1591" spans="1:17" x14ac:dyDescent="0.25">
      <c r="A1591" s="32">
        <f>VLOOKUP(B1591,'Expiration Dates'!$C$40:$J$272,8)</f>
        <v>32680</v>
      </c>
      <c r="B1591" s="1">
        <v>32689</v>
      </c>
      <c r="C1591">
        <f t="shared" si="73"/>
        <v>1591</v>
      </c>
      <c r="D1591" s="27">
        <v>20.319999694824219</v>
      </c>
      <c r="E1591" s="28">
        <v>20.379999160766602</v>
      </c>
      <c r="F1591" s="28">
        <v>20.180000305175781</v>
      </c>
      <c r="G1591" s="24">
        <v>20.270000457763672</v>
      </c>
      <c r="H1591" s="13">
        <v>19.5</v>
      </c>
      <c r="I1591" s="14">
        <v>19.549999237060547</v>
      </c>
      <c r="J1591" s="14">
        <v>19.350000381469727</v>
      </c>
      <c r="K1591" s="24">
        <v>19.5</v>
      </c>
      <c r="L1591">
        <f t="shared" si="75"/>
        <v>0</v>
      </c>
      <c r="M1591">
        <f>IF(AND(B1591&gt;Summary!$E$17,B1591&lt;Summary!$E$18),1,0)</f>
        <v>0</v>
      </c>
      <c r="N1591">
        <f>IF(M1591=1,oneday(G1590,G1591,K1591,L1591,Summary!$E$13/2,Data!N1590,Data!O1590,Summary!$E$15,Summary!$E$14,Summary!$E$16,1),0)</f>
        <v>0</v>
      </c>
      <c r="O1591" s="31">
        <f>IF(M1591=1,oneday(G1590,G1591,K1591,L1591,Summary!$E$13/2,Data!N1590,Data!O1590,Summary!$E$15,Summary!$E$14,Summary!$E$16,2),0)</f>
        <v>0</v>
      </c>
      <c r="P1591" s="31">
        <f t="shared" si="74"/>
        <v>0</v>
      </c>
      <c r="Q1591" s="31">
        <f>IF(M1591=1,oneday(G1590,G1591,K1591,L1591,Summary!$E$13/2,Data!N1590,Data!O1590,Summary!$E$15,Summary!$E$14,Summary!$E$16,3),0)</f>
        <v>0</v>
      </c>
    </row>
    <row r="1592" spans="1:17" x14ac:dyDescent="0.25">
      <c r="A1592" s="32">
        <f>VLOOKUP(B1592,'Expiration Dates'!$C$40:$J$272,8)</f>
        <v>32709</v>
      </c>
      <c r="B1592" s="1">
        <v>32694</v>
      </c>
      <c r="C1592">
        <f t="shared" si="73"/>
        <v>1592</v>
      </c>
      <c r="D1592" s="27">
        <v>20.569999694824219</v>
      </c>
      <c r="E1592" s="28">
        <v>21.069999694824219</v>
      </c>
      <c r="F1592" s="28">
        <v>20.549999237060547</v>
      </c>
      <c r="G1592" s="24">
        <v>20.790000915527344</v>
      </c>
      <c r="H1592" s="13">
        <v>19.799999237060547</v>
      </c>
      <c r="I1592" s="14">
        <v>20.120000839233398</v>
      </c>
      <c r="J1592" s="14">
        <v>19.75</v>
      </c>
      <c r="K1592" s="24">
        <v>19.889999389648438</v>
      </c>
      <c r="L1592">
        <f t="shared" si="75"/>
        <v>0</v>
      </c>
      <c r="M1592">
        <f>IF(AND(B1592&gt;Summary!$E$17,B1592&lt;Summary!$E$18),1,0)</f>
        <v>0</v>
      </c>
      <c r="N1592">
        <f>IF(M1592=1,oneday(G1591,G1592,K1592,L1592,Summary!$E$13/2,Data!N1591,Data!O1591,Summary!$E$15,Summary!$E$14,Summary!$E$16,1),0)</f>
        <v>0</v>
      </c>
      <c r="O1592" s="31">
        <f>IF(M1592=1,oneday(G1591,G1592,K1592,L1592,Summary!$E$13/2,Data!N1591,Data!O1591,Summary!$E$15,Summary!$E$14,Summary!$E$16,2),0)</f>
        <v>0</v>
      </c>
      <c r="P1592" s="31">
        <f t="shared" si="74"/>
        <v>0</v>
      </c>
      <c r="Q1592" s="31">
        <f>IF(M1592=1,oneday(G1591,G1592,K1592,L1592,Summary!$E$13/2,Data!N1591,Data!O1591,Summary!$E$15,Summary!$E$14,Summary!$E$16,3),0)</f>
        <v>0</v>
      </c>
    </row>
    <row r="1593" spans="1:17" x14ac:dyDescent="0.25">
      <c r="A1593" s="32">
        <f>VLOOKUP(B1593,'Expiration Dates'!$C$40:$J$272,8)</f>
        <v>32709</v>
      </c>
      <c r="B1593" s="1">
        <v>32695</v>
      </c>
      <c r="C1593">
        <f t="shared" si="73"/>
        <v>1593</v>
      </c>
      <c r="D1593" s="27">
        <v>21.040000915527344</v>
      </c>
      <c r="E1593" s="28">
        <v>21.049999237060547</v>
      </c>
      <c r="F1593" s="28">
        <v>20.239999771118164</v>
      </c>
      <c r="G1593" s="24">
        <v>20.299999237060547</v>
      </c>
      <c r="H1593" s="13">
        <v>20.079999923706055</v>
      </c>
      <c r="I1593" s="14">
        <v>20.079999923706055</v>
      </c>
      <c r="J1593" s="14">
        <v>19.299999237060547</v>
      </c>
      <c r="K1593" s="24">
        <v>19.350000381469727</v>
      </c>
      <c r="L1593">
        <f t="shared" si="75"/>
        <v>0</v>
      </c>
      <c r="M1593">
        <f>IF(AND(B1593&gt;Summary!$E$17,B1593&lt;Summary!$E$18),1,0)</f>
        <v>0</v>
      </c>
      <c r="N1593">
        <f>IF(M1593=1,oneday(G1592,G1593,K1593,L1593,Summary!$E$13/2,Data!N1592,Data!O1592,Summary!$E$15,Summary!$E$14,Summary!$E$16,1),0)</f>
        <v>0</v>
      </c>
      <c r="O1593" s="31">
        <f>IF(M1593=1,oneday(G1592,G1593,K1593,L1593,Summary!$E$13/2,Data!N1592,Data!O1592,Summary!$E$15,Summary!$E$14,Summary!$E$16,2),0)</f>
        <v>0</v>
      </c>
      <c r="P1593" s="31">
        <f t="shared" si="74"/>
        <v>0</v>
      </c>
      <c r="Q1593" s="31">
        <f>IF(M1593=1,oneday(G1592,G1593,K1593,L1593,Summary!$E$13/2,Data!N1592,Data!O1592,Summary!$E$15,Summary!$E$14,Summary!$E$16,3),0)</f>
        <v>0</v>
      </c>
    </row>
    <row r="1594" spans="1:17" x14ac:dyDescent="0.25">
      <c r="A1594" s="32">
        <f>VLOOKUP(B1594,'Expiration Dates'!$C$40:$J$272,8)</f>
        <v>32709</v>
      </c>
      <c r="B1594" s="1">
        <v>32696</v>
      </c>
      <c r="C1594">
        <f t="shared" si="73"/>
        <v>1594</v>
      </c>
      <c r="D1594" s="27">
        <v>20.399999618530273</v>
      </c>
      <c r="E1594" s="28">
        <v>20.799999237060547</v>
      </c>
      <c r="F1594" s="28">
        <v>20.260000228881836</v>
      </c>
      <c r="G1594" s="24">
        <v>20.75</v>
      </c>
      <c r="H1594" s="13">
        <v>19.379999160766602</v>
      </c>
      <c r="I1594" s="14">
        <v>19.649999618530273</v>
      </c>
      <c r="J1594" s="14">
        <v>19.260000228881836</v>
      </c>
      <c r="K1594" s="24">
        <v>19.600000381469727</v>
      </c>
      <c r="L1594">
        <f t="shared" si="75"/>
        <v>0</v>
      </c>
      <c r="M1594">
        <f>IF(AND(B1594&gt;Summary!$E$17,B1594&lt;Summary!$E$18),1,0)</f>
        <v>0</v>
      </c>
      <c r="N1594">
        <f>IF(M1594=1,oneday(G1593,G1594,K1594,L1594,Summary!$E$13/2,Data!N1593,Data!O1593,Summary!$E$15,Summary!$E$14,Summary!$E$16,1),0)</f>
        <v>0</v>
      </c>
      <c r="O1594" s="31">
        <f>IF(M1594=1,oneday(G1593,G1594,K1594,L1594,Summary!$E$13/2,Data!N1593,Data!O1593,Summary!$E$15,Summary!$E$14,Summary!$E$16,2),0)</f>
        <v>0</v>
      </c>
      <c r="P1594" s="31">
        <f t="shared" si="74"/>
        <v>0</v>
      </c>
      <c r="Q1594" s="31">
        <f>IF(M1594=1,oneday(G1593,G1594,K1594,L1594,Summary!$E$13/2,Data!N1593,Data!O1593,Summary!$E$15,Summary!$E$14,Summary!$E$16,3),0)</f>
        <v>0</v>
      </c>
    </row>
    <row r="1595" spans="1:17" x14ac:dyDescent="0.25">
      <c r="A1595" s="32">
        <f>VLOOKUP(B1595,'Expiration Dates'!$C$40:$J$272,8)</f>
        <v>32709</v>
      </c>
      <c r="B1595" s="1">
        <v>32699</v>
      </c>
      <c r="C1595">
        <f t="shared" si="73"/>
        <v>1595</v>
      </c>
      <c r="D1595" s="27">
        <v>20.700000762939453</v>
      </c>
      <c r="E1595" s="28">
        <v>20.780000686645508</v>
      </c>
      <c r="F1595" s="28">
        <v>20.340000152587891</v>
      </c>
      <c r="G1595" s="24">
        <v>20.360000610351563</v>
      </c>
      <c r="H1595" s="13">
        <v>19.540000915527344</v>
      </c>
      <c r="I1595" s="14">
        <v>19.760000228881836</v>
      </c>
      <c r="J1595" s="14">
        <v>19.399999618530273</v>
      </c>
      <c r="K1595" s="24">
        <v>19.450000762939453</v>
      </c>
      <c r="L1595">
        <f t="shared" si="75"/>
        <v>0</v>
      </c>
      <c r="M1595">
        <f>IF(AND(B1595&gt;Summary!$E$17,B1595&lt;Summary!$E$18),1,0)</f>
        <v>0</v>
      </c>
      <c r="N1595">
        <f>IF(M1595=1,oneday(G1594,G1595,K1595,L1595,Summary!$E$13/2,Data!N1594,Data!O1594,Summary!$E$15,Summary!$E$14,Summary!$E$16,1),0)</f>
        <v>0</v>
      </c>
      <c r="O1595" s="31">
        <f>IF(M1595=1,oneday(G1594,G1595,K1595,L1595,Summary!$E$13/2,Data!N1594,Data!O1594,Summary!$E$15,Summary!$E$14,Summary!$E$16,2),0)</f>
        <v>0</v>
      </c>
      <c r="P1595" s="31">
        <f t="shared" si="74"/>
        <v>0</v>
      </c>
      <c r="Q1595" s="31">
        <f>IF(M1595=1,oneday(G1594,G1595,K1595,L1595,Summary!$E$13/2,Data!N1594,Data!O1594,Summary!$E$15,Summary!$E$14,Summary!$E$16,3),0)</f>
        <v>0</v>
      </c>
    </row>
    <row r="1596" spans="1:17" x14ac:dyDescent="0.25">
      <c r="A1596" s="32">
        <f>VLOOKUP(B1596,'Expiration Dates'!$C$40:$J$272,8)</f>
        <v>32709</v>
      </c>
      <c r="B1596" s="1">
        <v>32700</v>
      </c>
      <c r="C1596">
        <f t="shared" si="73"/>
        <v>1596</v>
      </c>
      <c r="D1596" s="27">
        <v>20.420000076293945</v>
      </c>
      <c r="E1596" s="28">
        <v>20.639999389648438</v>
      </c>
      <c r="F1596" s="28">
        <v>20.260000228881836</v>
      </c>
      <c r="G1596" s="24">
        <v>20.530000686645508</v>
      </c>
      <c r="H1596" s="13">
        <v>19.469999313354492</v>
      </c>
      <c r="I1596" s="14">
        <v>19.700000762939453</v>
      </c>
      <c r="J1596" s="14">
        <v>19.379999160766602</v>
      </c>
      <c r="K1596" s="24">
        <v>19.549999237060547</v>
      </c>
      <c r="L1596">
        <f t="shared" si="75"/>
        <v>0</v>
      </c>
      <c r="M1596">
        <f>IF(AND(B1596&gt;Summary!$E$17,B1596&lt;Summary!$E$18),1,0)</f>
        <v>0</v>
      </c>
      <c r="N1596">
        <f>IF(M1596=1,oneday(G1595,G1596,K1596,L1596,Summary!$E$13/2,Data!N1595,Data!O1595,Summary!$E$15,Summary!$E$14,Summary!$E$16,1),0)</f>
        <v>0</v>
      </c>
      <c r="O1596" s="31">
        <f>IF(M1596=1,oneday(G1595,G1596,K1596,L1596,Summary!$E$13/2,Data!N1595,Data!O1595,Summary!$E$15,Summary!$E$14,Summary!$E$16,2),0)</f>
        <v>0</v>
      </c>
      <c r="P1596" s="31">
        <f t="shared" si="74"/>
        <v>0</v>
      </c>
      <c r="Q1596" s="31">
        <f>IF(M1596=1,oneday(G1595,G1596,K1596,L1596,Summary!$E$13/2,Data!N1595,Data!O1595,Summary!$E$15,Summary!$E$14,Summary!$E$16,3),0)</f>
        <v>0</v>
      </c>
    </row>
    <row r="1597" spans="1:17" x14ac:dyDescent="0.25">
      <c r="A1597" s="32">
        <f>VLOOKUP(B1597,'Expiration Dates'!$C$40:$J$272,8)</f>
        <v>32709</v>
      </c>
      <c r="B1597" s="1">
        <v>32701</v>
      </c>
      <c r="C1597">
        <f t="shared" si="73"/>
        <v>1597</v>
      </c>
      <c r="D1597" s="27">
        <v>20.75</v>
      </c>
      <c r="E1597" s="28">
        <v>20.840000152587891</v>
      </c>
      <c r="F1597" s="28">
        <v>20.120000839233398</v>
      </c>
      <c r="G1597" s="24">
        <v>20.149999618530273</v>
      </c>
      <c r="H1597" s="13">
        <v>19.729999542236328</v>
      </c>
      <c r="I1597" s="14">
        <v>19.850000381469727</v>
      </c>
      <c r="J1597" s="14">
        <v>19.25</v>
      </c>
      <c r="K1597" s="24">
        <v>19.299999237060547</v>
      </c>
      <c r="L1597">
        <f t="shared" si="75"/>
        <v>0</v>
      </c>
      <c r="M1597">
        <f>IF(AND(B1597&gt;Summary!$E$17,B1597&lt;Summary!$E$18),1,0)</f>
        <v>0</v>
      </c>
      <c r="N1597">
        <f>IF(M1597=1,oneday(G1596,G1597,K1597,L1597,Summary!$E$13/2,Data!N1596,Data!O1596,Summary!$E$15,Summary!$E$14,Summary!$E$16,1),0)</f>
        <v>0</v>
      </c>
      <c r="O1597" s="31">
        <f>IF(M1597=1,oneday(G1596,G1597,K1597,L1597,Summary!$E$13/2,Data!N1596,Data!O1596,Summary!$E$15,Summary!$E$14,Summary!$E$16,2),0)</f>
        <v>0</v>
      </c>
      <c r="P1597" s="31">
        <f t="shared" si="74"/>
        <v>0</v>
      </c>
      <c r="Q1597" s="31">
        <f>IF(M1597=1,oneday(G1596,G1597,K1597,L1597,Summary!$E$13/2,Data!N1596,Data!O1596,Summary!$E$15,Summary!$E$14,Summary!$E$16,3),0)</f>
        <v>0</v>
      </c>
    </row>
    <row r="1598" spans="1:17" x14ac:dyDescent="0.25">
      <c r="A1598" s="32">
        <f>VLOOKUP(B1598,'Expiration Dates'!$C$40:$J$272,8)</f>
        <v>32709</v>
      </c>
      <c r="B1598" s="1">
        <v>32702</v>
      </c>
      <c r="C1598">
        <f t="shared" si="73"/>
        <v>1598</v>
      </c>
      <c r="D1598" s="27">
        <v>20.299999237060547</v>
      </c>
      <c r="E1598" s="28">
        <v>20.479999542236328</v>
      </c>
      <c r="F1598" s="28">
        <v>20.159999847412109</v>
      </c>
      <c r="G1598" s="24">
        <v>20.350000381469727</v>
      </c>
      <c r="H1598" s="13">
        <v>19.399999618530273</v>
      </c>
      <c r="I1598" s="14">
        <v>19.770000457763672</v>
      </c>
      <c r="J1598" s="14">
        <v>19.309999465942383</v>
      </c>
      <c r="K1598" s="24">
        <v>19.639999389648438</v>
      </c>
      <c r="L1598">
        <f t="shared" si="75"/>
        <v>0</v>
      </c>
      <c r="M1598">
        <f>IF(AND(B1598&gt;Summary!$E$17,B1598&lt;Summary!$E$18),1,0)</f>
        <v>0</v>
      </c>
      <c r="N1598">
        <f>IF(M1598=1,oneday(G1597,G1598,K1598,L1598,Summary!$E$13/2,Data!N1597,Data!O1597,Summary!$E$15,Summary!$E$14,Summary!$E$16,1),0)</f>
        <v>0</v>
      </c>
      <c r="O1598" s="31">
        <f>IF(M1598=1,oneday(G1597,G1598,K1598,L1598,Summary!$E$13/2,Data!N1597,Data!O1597,Summary!$E$15,Summary!$E$14,Summary!$E$16,2),0)</f>
        <v>0</v>
      </c>
      <c r="P1598" s="31">
        <f t="shared" si="74"/>
        <v>0</v>
      </c>
      <c r="Q1598" s="31">
        <f>IF(M1598=1,oneday(G1597,G1598,K1598,L1598,Summary!$E$13/2,Data!N1597,Data!O1597,Summary!$E$15,Summary!$E$14,Summary!$E$16,3),0)</f>
        <v>0</v>
      </c>
    </row>
    <row r="1599" spans="1:17" x14ac:dyDescent="0.25">
      <c r="A1599" s="32">
        <f>VLOOKUP(B1599,'Expiration Dates'!$C$40:$J$272,8)</f>
        <v>32709</v>
      </c>
      <c r="B1599" s="1">
        <v>32703</v>
      </c>
      <c r="C1599">
        <f t="shared" si="73"/>
        <v>1599</v>
      </c>
      <c r="D1599" s="27">
        <v>20.479999542236328</v>
      </c>
      <c r="E1599" s="28">
        <v>20.5</v>
      </c>
      <c r="F1599" s="28">
        <v>20.110000610351563</v>
      </c>
      <c r="G1599" s="24">
        <v>20.319999694824219</v>
      </c>
      <c r="H1599" s="13">
        <v>19.770000457763672</v>
      </c>
      <c r="I1599" s="14">
        <v>19.840000152587891</v>
      </c>
      <c r="J1599" s="14">
        <v>19.399999618530273</v>
      </c>
      <c r="K1599" s="24">
        <v>19.569999694824219</v>
      </c>
      <c r="L1599">
        <f t="shared" si="75"/>
        <v>0</v>
      </c>
      <c r="M1599">
        <f>IF(AND(B1599&gt;Summary!$E$17,B1599&lt;Summary!$E$18),1,0)</f>
        <v>0</v>
      </c>
      <c r="N1599">
        <f>IF(M1599=1,oneday(G1598,G1599,K1599,L1599,Summary!$E$13/2,Data!N1598,Data!O1598,Summary!$E$15,Summary!$E$14,Summary!$E$16,1),0)</f>
        <v>0</v>
      </c>
      <c r="O1599" s="31">
        <f>IF(M1599=1,oneday(G1598,G1599,K1599,L1599,Summary!$E$13/2,Data!N1598,Data!O1598,Summary!$E$15,Summary!$E$14,Summary!$E$16,2),0)</f>
        <v>0</v>
      </c>
      <c r="P1599" s="31">
        <f t="shared" si="74"/>
        <v>0</v>
      </c>
      <c r="Q1599" s="31">
        <f>IF(M1599=1,oneday(G1598,G1599,K1599,L1599,Summary!$E$13/2,Data!N1598,Data!O1598,Summary!$E$15,Summary!$E$14,Summary!$E$16,3),0)</f>
        <v>0</v>
      </c>
    </row>
    <row r="1600" spans="1:17" x14ac:dyDescent="0.25">
      <c r="A1600" s="32">
        <f>VLOOKUP(B1600,'Expiration Dates'!$C$40:$J$272,8)</f>
        <v>32709</v>
      </c>
      <c r="B1600" s="1">
        <v>32706</v>
      </c>
      <c r="C1600">
        <f t="shared" si="73"/>
        <v>1600</v>
      </c>
      <c r="D1600" s="27">
        <v>20.270000457763672</v>
      </c>
      <c r="E1600" s="28">
        <v>20.5</v>
      </c>
      <c r="F1600" s="28">
        <v>20.090000152587891</v>
      </c>
      <c r="G1600" s="24">
        <v>20.450000762939453</v>
      </c>
      <c r="H1600" s="13">
        <v>19.549999237060547</v>
      </c>
      <c r="I1600" s="14">
        <v>19.969999313354492</v>
      </c>
      <c r="J1600" s="14">
        <v>19.450000762939453</v>
      </c>
      <c r="K1600" s="24">
        <v>19.920000076293945</v>
      </c>
      <c r="L1600">
        <f t="shared" si="75"/>
        <v>0</v>
      </c>
      <c r="M1600">
        <f>IF(AND(B1600&gt;Summary!$E$17,B1600&lt;Summary!$E$18),1,0)</f>
        <v>0</v>
      </c>
      <c r="N1600">
        <f>IF(M1600=1,oneday(G1599,G1600,K1600,L1600,Summary!$E$13/2,Data!N1599,Data!O1599,Summary!$E$15,Summary!$E$14,Summary!$E$16,1),0)</f>
        <v>0</v>
      </c>
      <c r="O1600" s="31">
        <f>IF(M1600=1,oneday(G1599,G1600,K1600,L1600,Summary!$E$13/2,Data!N1599,Data!O1599,Summary!$E$15,Summary!$E$14,Summary!$E$16,2),0)</f>
        <v>0</v>
      </c>
      <c r="P1600" s="31">
        <f t="shared" si="74"/>
        <v>0</v>
      </c>
      <c r="Q1600" s="31">
        <f>IF(M1600=1,oneday(G1599,G1600,K1600,L1600,Summary!$E$13/2,Data!N1599,Data!O1599,Summary!$E$15,Summary!$E$14,Summary!$E$16,3),0)</f>
        <v>0</v>
      </c>
    </row>
    <row r="1601" spans="1:17" x14ac:dyDescent="0.25">
      <c r="A1601" s="32">
        <f>VLOOKUP(B1601,'Expiration Dates'!$C$40:$J$272,8)</f>
        <v>32709</v>
      </c>
      <c r="B1601" s="1">
        <v>32707</v>
      </c>
      <c r="C1601">
        <f t="shared" si="73"/>
        <v>1601</v>
      </c>
      <c r="D1601" s="27">
        <v>20.399999618530273</v>
      </c>
      <c r="E1601" s="28">
        <v>20.620000839233398</v>
      </c>
      <c r="F1601" s="28">
        <v>20.299999237060547</v>
      </c>
      <c r="G1601" s="24">
        <v>20.340000152587891</v>
      </c>
      <c r="H1601" s="13">
        <v>19.879999160766602</v>
      </c>
      <c r="I1601" s="14">
        <v>20.020000457763672</v>
      </c>
      <c r="J1601" s="14">
        <v>19.649999618530273</v>
      </c>
      <c r="K1601" s="24">
        <v>19.719999313354492</v>
      </c>
      <c r="L1601">
        <f t="shared" si="75"/>
        <v>0</v>
      </c>
      <c r="M1601">
        <f>IF(AND(B1601&gt;Summary!$E$17,B1601&lt;Summary!$E$18),1,0)</f>
        <v>0</v>
      </c>
      <c r="N1601">
        <f>IF(M1601=1,oneday(G1600,G1601,K1601,L1601,Summary!$E$13/2,Data!N1600,Data!O1600,Summary!$E$15,Summary!$E$14,Summary!$E$16,1),0)</f>
        <v>0</v>
      </c>
      <c r="O1601" s="31">
        <f>IF(M1601=1,oneday(G1600,G1601,K1601,L1601,Summary!$E$13/2,Data!N1600,Data!O1600,Summary!$E$15,Summary!$E$14,Summary!$E$16,2),0)</f>
        <v>0</v>
      </c>
      <c r="P1601" s="31">
        <f t="shared" si="74"/>
        <v>0</v>
      </c>
      <c r="Q1601" s="31">
        <f>IF(M1601=1,oneday(G1600,G1601,K1601,L1601,Summary!$E$13/2,Data!N1600,Data!O1600,Summary!$E$15,Summary!$E$14,Summary!$E$16,3),0)</f>
        <v>0</v>
      </c>
    </row>
    <row r="1602" spans="1:17" x14ac:dyDescent="0.25">
      <c r="A1602" s="32">
        <f>VLOOKUP(B1602,'Expiration Dates'!$C$40:$J$272,8)</f>
        <v>32709</v>
      </c>
      <c r="B1602" s="1">
        <v>32708</v>
      </c>
      <c r="C1602">
        <f t="shared" si="73"/>
        <v>1602</v>
      </c>
      <c r="D1602" s="27">
        <v>20.049999237060547</v>
      </c>
      <c r="E1602" s="28">
        <v>20.25</v>
      </c>
      <c r="F1602" s="28">
        <v>19.809999465942383</v>
      </c>
      <c r="G1602" s="24">
        <v>19.850000381469727</v>
      </c>
      <c r="H1602" s="13">
        <v>19.479999542236328</v>
      </c>
      <c r="I1602" s="14">
        <v>19.690000534057617</v>
      </c>
      <c r="J1602" s="14">
        <v>19.469999313354492</v>
      </c>
      <c r="K1602" s="24">
        <v>19.549999237060547</v>
      </c>
      <c r="L1602">
        <f t="shared" si="75"/>
        <v>0</v>
      </c>
      <c r="M1602">
        <f>IF(AND(B1602&gt;Summary!$E$17,B1602&lt;Summary!$E$18),1,0)</f>
        <v>0</v>
      </c>
      <c r="N1602">
        <f>IF(M1602=1,oneday(G1601,G1602,K1602,L1602,Summary!$E$13/2,Data!N1601,Data!O1601,Summary!$E$15,Summary!$E$14,Summary!$E$16,1),0)</f>
        <v>0</v>
      </c>
      <c r="O1602" s="31">
        <f>IF(M1602=1,oneday(G1601,G1602,K1602,L1602,Summary!$E$13/2,Data!N1601,Data!O1601,Summary!$E$15,Summary!$E$14,Summary!$E$16,2),0)</f>
        <v>0</v>
      </c>
      <c r="P1602" s="31">
        <f t="shared" si="74"/>
        <v>0</v>
      </c>
      <c r="Q1602" s="31">
        <f>IF(M1602=1,oneday(G1601,G1602,K1602,L1602,Summary!$E$13/2,Data!N1601,Data!O1601,Summary!$E$15,Summary!$E$14,Summary!$E$16,3),0)</f>
        <v>0</v>
      </c>
    </row>
    <row r="1603" spans="1:17" x14ac:dyDescent="0.25">
      <c r="A1603" s="32">
        <f>VLOOKUP(B1603,'Expiration Dates'!$C$40:$J$272,8)</f>
        <v>32709</v>
      </c>
      <c r="B1603" s="1">
        <v>32709</v>
      </c>
      <c r="C1603">
        <f t="shared" si="73"/>
        <v>1603</v>
      </c>
      <c r="D1603" s="27">
        <v>19.719999313354492</v>
      </c>
      <c r="E1603" s="28">
        <v>20</v>
      </c>
      <c r="F1603" s="28">
        <v>19.549999237060547</v>
      </c>
      <c r="G1603" s="24">
        <v>19.899999618530273</v>
      </c>
      <c r="H1603" s="13">
        <v>19.459999084472656</v>
      </c>
      <c r="I1603" s="14">
        <v>19.739999771118164</v>
      </c>
      <c r="J1603" s="14">
        <v>19.379999160766602</v>
      </c>
      <c r="K1603" s="24">
        <v>19.680000305175781</v>
      </c>
      <c r="L1603">
        <f t="shared" si="75"/>
        <v>1</v>
      </c>
      <c r="M1603">
        <f>IF(AND(B1603&gt;Summary!$E$17,B1603&lt;Summary!$E$18),1,0)</f>
        <v>0</v>
      </c>
      <c r="N1603">
        <f>IF(M1603=1,oneday(G1602,G1603,K1603,L1603,Summary!$E$13/2,Data!N1602,Data!O1602,Summary!$E$15,Summary!$E$14,Summary!$E$16,1),0)</f>
        <v>0</v>
      </c>
      <c r="O1603" s="31">
        <f>IF(M1603=1,oneday(G1602,G1603,K1603,L1603,Summary!$E$13/2,Data!N1602,Data!O1602,Summary!$E$15,Summary!$E$14,Summary!$E$16,2),0)</f>
        <v>0</v>
      </c>
      <c r="P1603" s="31">
        <f t="shared" si="74"/>
        <v>0</v>
      </c>
      <c r="Q1603" s="31">
        <f>IF(M1603=1,oneday(G1602,G1603,K1603,L1603,Summary!$E$13/2,Data!N1602,Data!O1602,Summary!$E$15,Summary!$E$14,Summary!$E$16,3),0)</f>
        <v>0</v>
      </c>
    </row>
    <row r="1604" spans="1:17" x14ac:dyDescent="0.25">
      <c r="A1604" s="32">
        <f>VLOOKUP(B1604,'Expiration Dates'!$C$40:$J$272,8)</f>
        <v>32709</v>
      </c>
      <c r="B1604" s="1">
        <v>32710</v>
      </c>
      <c r="C1604">
        <f t="shared" si="73"/>
        <v>1604</v>
      </c>
      <c r="D1604" s="27">
        <v>19.620000839233398</v>
      </c>
      <c r="E1604" s="28">
        <v>19.75</v>
      </c>
      <c r="F1604" s="28">
        <v>19.489999771118164</v>
      </c>
      <c r="G1604" s="24">
        <v>19.510000228881836</v>
      </c>
      <c r="H1604" s="13">
        <v>19.260000228881836</v>
      </c>
      <c r="I1604" s="14">
        <v>19.350000381469727</v>
      </c>
      <c r="J1604" s="14">
        <v>19.110000610351563</v>
      </c>
      <c r="K1604" s="24">
        <v>19.190000534057617</v>
      </c>
      <c r="L1604">
        <f t="shared" si="75"/>
        <v>0</v>
      </c>
      <c r="M1604">
        <f>IF(AND(B1604&gt;Summary!$E$17,B1604&lt;Summary!$E$18),1,0)</f>
        <v>0</v>
      </c>
      <c r="N1604">
        <f>IF(M1604=1,oneday(G1603,G1604,K1604,L1604,Summary!$E$13/2,Data!N1603,Data!O1603,Summary!$E$15,Summary!$E$14,Summary!$E$16,1),0)</f>
        <v>0</v>
      </c>
      <c r="O1604" s="31">
        <f>IF(M1604=1,oneday(G1603,G1604,K1604,L1604,Summary!$E$13/2,Data!N1603,Data!O1603,Summary!$E$15,Summary!$E$14,Summary!$E$16,2),0)</f>
        <v>0</v>
      </c>
      <c r="P1604" s="31">
        <f t="shared" si="74"/>
        <v>0</v>
      </c>
      <c r="Q1604" s="31">
        <f>IF(M1604=1,oneday(G1603,G1604,K1604,L1604,Summary!$E$13/2,Data!N1603,Data!O1603,Summary!$E$15,Summary!$E$14,Summary!$E$16,3),0)</f>
        <v>0</v>
      </c>
    </row>
    <row r="1605" spans="1:17" x14ac:dyDescent="0.25">
      <c r="A1605" s="32">
        <f>VLOOKUP(B1605,'Expiration Dates'!$C$40:$J$272,8)</f>
        <v>32709</v>
      </c>
      <c r="B1605" s="1">
        <v>32713</v>
      </c>
      <c r="C1605">
        <f t="shared" si="73"/>
        <v>1605</v>
      </c>
      <c r="D1605" s="27">
        <v>19.290000915527344</v>
      </c>
      <c r="E1605" s="28">
        <v>19.290000915527344</v>
      </c>
      <c r="F1605" s="28">
        <v>18.719999313354492</v>
      </c>
      <c r="G1605" s="24">
        <v>18.739999771118164</v>
      </c>
      <c r="H1605" s="13">
        <v>18.969999313354492</v>
      </c>
      <c r="I1605" s="14">
        <v>19</v>
      </c>
      <c r="J1605" s="14">
        <v>18.399999618530273</v>
      </c>
      <c r="K1605" s="24">
        <v>18.450000762939453</v>
      </c>
      <c r="L1605">
        <f t="shared" si="75"/>
        <v>0</v>
      </c>
      <c r="M1605">
        <f>IF(AND(B1605&gt;Summary!$E$17,B1605&lt;Summary!$E$18),1,0)</f>
        <v>0</v>
      </c>
      <c r="N1605">
        <f>IF(M1605=1,oneday(G1604,G1605,K1605,L1605,Summary!$E$13/2,Data!N1604,Data!O1604,Summary!$E$15,Summary!$E$14,Summary!$E$16,1),0)</f>
        <v>0</v>
      </c>
      <c r="O1605" s="31">
        <f>IF(M1605=1,oneday(G1604,G1605,K1605,L1605,Summary!$E$13/2,Data!N1604,Data!O1604,Summary!$E$15,Summary!$E$14,Summary!$E$16,2),0)</f>
        <v>0</v>
      </c>
      <c r="P1605" s="31">
        <f t="shared" si="74"/>
        <v>0</v>
      </c>
      <c r="Q1605" s="31">
        <f>IF(M1605=1,oneday(G1604,G1605,K1605,L1605,Summary!$E$13/2,Data!N1604,Data!O1604,Summary!$E$15,Summary!$E$14,Summary!$E$16,3),0)</f>
        <v>0</v>
      </c>
    </row>
    <row r="1606" spans="1:17" x14ac:dyDescent="0.25">
      <c r="A1606" s="32">
        <f>VLOOKUP(B1606,'Expiration Dates'!$C$40:$J$272,8)</f>
        <v>32709</v>
      </c>
      <c r="B1606" s="1">
        <v>32714</v>
      </c>
      <c r="C1606">
        <f t="shared" si="73"/>
        <v>1606</v>
      </c>
      <c r="D1606" s="27">
        <v>18.75</v>
      </c>
      <c r="E1606" s="28">
        <v>18.879999160766602</v>
      </c>
      <c r="F1606" s="28">
        <v>18.520000457763672</v>
      </c>
      <c r="G1606" s="24">
        <v>18.540000915527344</v>
      </c>
      <c r="H1606" s="13">
        <v>18.379999160766602</v>
      </c>
      <c r="I1606" s="14">
        <v>18.649999618530273</v>
      </c>
      <c r="J1606" s="14">
        <v>18.299999237060547</v>
      </c>
      <c r="K1606" s="24">
        <v>18.319999694824219</v>
      </c>
      <c r="L1606">
        <f t="shared" si="75"/>
        <v>0</v>
      </c>
      <c r="M1606">
        <f>IF(AND(B1606&gt;Summary!$E$17,B1606&lt;Summary!$E$18),1,0)</f>
        <v>0</v>
      </c>
      <c r="N1606">
        <f>IF(M1606=1,oneday(G1605,G1606,K1606,L1606,Summary!$E$13/2,Data!N1605,Data!O1605,Summary!$E$15,Summary!$E$14,Summary!$E$16,1),0)</f>
        <v>0</v>
      </c>
      <c r="O1606" s="31">
        <f>IF(M1606=1,oneday(G1605,G1606,K1606,L1606,Summary!$E$13/2,Data!N1605,Data!O1605,Summary!$E$15,Summary!$E$14,Summary!$E$16,2),0)</f>
        <v>0</v>
      </c>
      <c r="P1606" s="31">
        <f t="shared" si="74"/>
        <v>0</v>
      </c>
      <c r="Q1606" s="31">
        <f>IF(M1606=1,oneday(G1605,G1606,K1606,L1606,Summary!$E$13/2,Data!N1605,Data!O1605,Summary!$E$15,Summary!$E$14,Summary!$E$16,3),0)</f>
        <v>0</v>
      </c>
    </row>
    <row r="1607" spans="1:17" x14ac:dyDescent="0.25">
      <c r="A1607" s="32">
        <f>VLOOKUP(B1607,'Expiration Dates'!$C$40:$J$272,8)</f>
        <v>32709</v>
      </c>
      <c r="B1607" s="1">
        <v>32715</v>
      </c>
      <c r="C1607">
        <f t="shared" si="73"/>
        <v>1607</v>
      </c>
      <c r="D1607" s="27">
        <v>18.430000305175781</v>
      </c>
      <c r="E1607" s="28">
        <v>18.530000686645508</v>
      </c>
      <c r="F1607" s="28">
        <v>18.270000457763672</v>
      </c>
      <c r="G1607" s="24">
        <v>18.299999237060547</v>
      </c>
      <c r="H1607" s="13">
        <v>18.219999313354492</v>
      </c>
      <c r="I1607" s="14">
        <v>18.399999618530273</v>
      </c>
      <c r="J1607" s="14">
        <v>18.129999160766602</v>
      </c>
      <c r="K1607" s="24">
        <v>18.159999847412109</v>
      </c>
      <c r="L1607">
        <f t="shared" si="75"/>
        <v>0</v>
      </c>
      <c r="M1607">
        <f>IF(AND(B1607&gt;Summary!$E$17,B1607&lt;Summary!$E$18),1,0)</f>
        <v>0</v>
      </c>
      <c r="N1607">
        <f>IF(M1607=1,oneday(G1606,G1607,K1607,L1607,Summary!$E$13/2,Data!N1606,Data!O1606,Summary!$E$15,Summary!$E$14,Summary!$E$16,1),0)</f>
        <v>0</v>
      </c>
      <c r="O1607" s="31">
        <f>IF(M1607=1,oneday(G1606,G1607,K1607,L1607,Summary!$E$13/2,Data!N1606,Data!O1606,Summary!$E$15,Summary!$E$14,Summary!$E$16,2),0)</f>
        <v>0</v>
      </c>
      <c r="P1607" s="31">
        <f t="shared" si="74"/>
        <v>0</v>
      </c>
      <c r="Q1607" s="31">
        <f>IF(M1607=1,oneday(G1606,G1607,K1607,L1607,Summary!$E$13/2,Data!N1606,Data!O1606,Summary!$E$15,Summary!$E$14,Summary!$E$16,3),0)</f>
        <v>0</v>
      </c>
    </row>
    <row r="1608" spans="1:17" x14ac:dyDescent="0.25">
      <c r="A1608" s="32">
        <f>VLOOKUP(B1608,'Expiration Dates'!$C$40:$J$272,8)</f>
        <v>32709</v>
      </c>
      <c r="B1608" s="1">
        <v>32716</v>
      </c>
      <c r="C1608">
        <f t="shared" si="73"/>
        <v>1608</v>
      </c>
      <c r="D1608" s="27">
        <v>18.549999237060547</v>
      </c>
      <c r="E1608" s="28">
        <v>18.639999389648438</v>
      </c>
      <c r="F1608" s="28">
        <v>18.100000381469727</v>
      </c>
      <c r="G1608" s="24">
        <v>18.120000839233398</v>
      </c>
      <c r="H1608" s="13">
        <v>18.360000610351563</v>
      </c>
      <c r="I1608" s="14">
        <v>18.479999542236328</v>
      </c>
      <c r="J1608" s="14">
        <v>18</v>
      </c>
      <c r="K1608" s="24">
        <v>18.020000457763672</v>
      </c>
      <c r="L1608">
        <f t="shared" si="75"/>
        <v>0</v>
      </c>
      <c r="M1608">
        <f>IF(AND(B1608&gt;Summary!$E$17,B1608&lt;Summary!$E$18),1,0)</f>
        <v>0</v>
      </c>
      <c r="N1608">
        <f>IF(M1608=1,oneday(G1607,G1608,K1608,L1608,Summary!$E$13/2,Data!N1607,Data!O1607,Summary!$E$15,Summary!$E$14,Summary!$E$16,1),0)</f>
        <v>0</v>
      </c>
      <c r="O1608" s="31">
        <f>IF(M1608=1,oneday(G1607,G1608,K1608,L1608,Summary!$E$13/2,Data!N1607,Data!O1607,Summary!$E$15,Summary!$E$14,Summary!$E$16,2),0)</f>
        <v>0</v>
      </c>
      <c r="P1608" s="31">
        <f t="shared" si="74"/>
        <v>0</v>
      </c>
      <c r="Q1608" s="31">
        <f>IF(M1608=1,oneday(G1607,G1608,K1608,L1608,Summary!$E$13/2,Data!N1607,Data!O1607,Summary!$E$15,Summary!$E$14,Summary!$E$16,3),0)</f>
        <v>0</v>
      </c>
    </row>
    <row r="1609" spans="1:17" x14ac:dyDescent="0.25">
      <c r="A1609" s="32">
        <f>VLOOKUP(B1609,'Expiration Dates'!$C$40:$J$272,8)</f>
        <v>32709</v>
      </c>
      <c r="B1609" s="1">
        <v>32717</v>
      </c>
      <c r="C1609">
        <f t="shared" si="73"/>
        <v>1609</v>
      </c>
      <c r="D1609" s="27">
        <v>18.200000762939453</v>
      </c>
      <c r="E1609" s="28">
        <v>18.280000686645508</v>
      </c>
      <c r="F1609" s="28">
        <v>17.870000839233398</v>
      </c>
      <c r="G1609" s="24">
        <v>17.930000305175781</v>
      </c>
      <c r="H1609" s="13">
        <v>18.120000839233398</v>
      </c>
      <c r="I1609" s="14">
        <v>18.219999313354492</v>
      </c>
      <c r="J1609" s="14">
        <v>17.829999923706055</v>
      </c>
      <c r="K1609" s="24">
        <v>17.889999389648438</v>
      </c>
      <c r="L1609">
        <f t="shared" si="75"/>
        <v>0</v>
      </c>
      <c r="M1609">
        <f>IF(AND(B1609&gt;Summary!$E$17,B1609&lt;Summary!$E$18),1,0)</f>
        <v>0</v>
      </c>
      <c r="N1609">
        <f>IF(M1609=1,oneday(G1608,G1609,K1609,L1609,Summary!$E$13/2,Data!N1608,Data!O1608,Summary!$E$15,Summary!$E$14,Summary!$E$16,1),0)</f>
        <v>0</v>
      </c>
      <c r="O1609" s="31">
        <f>IF(M1609=1,oneday(G1608,G1609,K1609,L1609,Summary!$E$13/2,Data!N1608,Data!O1608,Summary!$E$15,Summary!$E$14,Summary!$E$16,2),0)</f>
        <v>0</v>
      </c>
      <c r="P1609" s="31">
        <f t="shared" si="74"/>
        <v>0</v>
      </c>
      <c r="Q1609" s="31">
        <f>IF(M1609=1,oneday(G1608,G1609,K1609,L1609,Summary!$E$13/2,Data!N1608,Data!O1608,Summary!$E$15,Summary!$E$14,Summary!$E$16,3),0)</f>
        <v>0</v>
      </c>
    </row>
    <row r="1610" spans="1:17" x14ac:dyDescent="0.25">
      <c r="A1610" s="32">
        <f>VLOOKUP(B1610,'Expiration Dates'!$C$40:$J$272,8)</f>
        <v>32709</v>
      </c>
      <c r="B1610" s="1">
        <v>32720</v>
      </c>
      <c r="C1610">
        <f t="shared" si="73"/>
        <v>1610</v>
      </c>
      <c r="D1610" s="27">
        <v>18.079999923706055</v>
      </c>
      <c r="E1610" s="28">
        <v>18.520000457763672</v>
      </c>
      <c r="F1610" s="28">
        <v>17.959999084472656</v>
      </c>
      <c r="G1610" s="24">
        <v>18.309999465942383</v>
      </c>
      <c r="H1610" s="13">
        <v>18.010000228881836</v>
      </c>
      <c r="I1610" s="14">
        <v>18.389999389648438</v>
      </c>
      <c r="J1610" s="14">
        <v>17.940000534057617</v>
      </c>
      <c r="K1610" s="24">
        <v>18.209999084472656</v>
      </c>
      <c r="L1610">
        <f t="shared" si="75"/>
        <v>0</v>
      </c>
      <c r="M1610">
        <f>IF(AND(B1610&gt;Summary!$E$17,B1610&lt;Summary!$E$18),1,0)</f>
        <v>0</v>
      </c>
      <c r="N1610">
        <f>IF(M1610=1,oneday(G1609,G1610,K1610,L1610,Summary!$E$13/2,Data!N1609,Data!O1609,Summary!$E$15,Summary!$E$14,Summary!$E$16,1),0)</f>
        <v>0</v>
      </c>
      <c r="O1610" s="31">
        <f>IF(M1610=1,oneday(G1609,G1610,K1610,L1610,Summary!$E$13/2,Data!N1609,Data!O1609,Summary!$E$15,Summary!$E$14,Summary!$E$16,2),0)</f>
        <v>0</v>
      </c>
      <c r="P1610" s="31">
        <f t="shared" si="74"/>
        <v>0</v>
      </c>
      <c r="Q1610" s="31">
        <f>IF(M1610=1,oneday(G1609,G1610,K1610,L1610,Summary!$E$13/2,Data!N1609,Data!O1609,Summary!$E$15,Summary!$E$14,Summary!$E$16,3),0)</f>
        <v>0</v>
      </c>
    </row>
    <row r="1611" spans="1:17" x14ac:dyDescent="0.25">
      <c r="A1611" s="32">
        <f>VLOOKUP(B1611,'Expiration Dates'!$C$40:$J$272,8)</f>
        <v>32741</v>
      </c>
      <c r="B1611" s="1">
        <v>32721</v>
      </c>
      <c r="C1611">
        <f t="shared" si="73"/>
        <v>1611</v>
      </c>
      <c r="D1611" s="27">
        <v>18.450000762939453</v>
      </c>
      <c r="E1611" s="28">
        <v>18.450000762939453</v>
      </c>
      <c r="F1611" s="28">
        <v>17.850000381469727</v>
      </c>
      <c r="G1611" s="24">
        <v>18.030000686645508</v>
      </c>
      <c r="H1611" s="13">
        <v>18.329999923706055</v>
      </c>
      <c r="I1611" s="14">
        <v>18.329999923706055</v>
      </c>
      <c r="J1611" s="14">
        <v>17.799999237060547</v>
      </c>
      <c r="K1611" s="24">
        <v>17.920000076293945</v>
      </c>
      <c r="L1611">
        <f t="shared" si="75"/>
        <v>0</v>
      </c>
      <c r="M1611">
        <f>IF(AND(B1611&gt;Summary!$E$17,B1611&lt;Summary!$E$18),1,0)</f>
        <v>0</v>
      </c>
      <c r="N1611">
        <f>IF(M1611=1,oneday(G1610,G1611,K1611,L1611,Summary!$E$13/2,Data!N1610,Data!O1610,Summary!$E$15,Summary!$E$14,Summary!$E$16,1),0)</f>
        <v>0</v>
      </c>
      <c r="O1611" s="31">
        <f>IF(M1611=1,oneday(G1610,G1611,K1611,L1611,Summary!$E$13/2,Data!N1610,Data!O1610,Summary!$E$15,Summary!$E$14,Summary!$E$16,2),0)</f>
        <v>0</v>
      </c>
      <c r="P1611" s="31">
        <f t="shared" si="74"/>
        <v>0</v>
      </c>
      <c r="Q1611" s="31">
        <f>IF(M1611=1,oneday(G1610,G1611,K1611,L1611,Summary!$E$13/2,Data!N1610,Data!O1610,Summary!$E$15,Summary!$E$14,Summary!$E$16,3),0)</f>
        <v>0</v>
      </c>
    </row>
    <row r="1612" spans="1:17" x14ac:dyDescent="0.25">
      <c r="A1612" s="32">
        <f>VLOOKUP(B1612,'Expiration Dates'!$C$40:$J$272,8)</f>
        <v>32741</v>
      </c>
      <c r="B1612" s="1">
        <v>32722</v>
      </c>
      <c r="C1612">
        <f t="shared" si="73"/>
        <v>1612</v>
      </c>
      <c r="D1612" s="27">
        <v>17.850000381469727</v>
      </c>
      <c r="E1612" s="28">
        <v>18.299999237060547</v>
      </c>
      <c r="F1612" s="28">
        <v>17.780000686645508</v>
      </c>
      <c r="G1612" s="24">
        <v>18.280000686645508</v>
      </c>
      <c r="H1612" s="13">
        <v>17.719999313354492</v>
      </c>
      <c r="I1612" s="14">
        <v>18.100000381469727</v>
      </c>
      <c r="J1612" s="14">
        <v>17.700000762939453</v>
      </c>
      <c r="K1612" s="24">
        <v>18.079999923706055</v>
      </c>
      <c r="L1612">
        <f t="shared" si="75"/>
        <v>0</v>
      </c>
      <c r="M1612">
        <f>IF(AND(B1612&gt;Summary!$E$17,B1612&lt;Summary!$E$18),1,0)</f>
        <v>0</v>
      </c>
      <c r="N1612">
        <f>IF(M1612=1,oneday(G1611,G1612,K1612,L1612,Summary!$E$13/2,Data!N1611,Data!O1611,Summary!$E$15,Summary!$E$14,Summary!$E$16,1),0)</f>
        <v>0</v>
      </c>
      <c r="O1612" s="31">
        <f>IF(M1612=1,oneday(G1611,G1612,K1612,L1612,Summary!$E$13/2,Data!N1611,Data!O1611,Summary!$E$15,Summary!$E$14,Summary!$E$16,2),0)</f>
        <v>0</v>
      </c>
      <c r="P1612" s="31">
        <f t="shared" si="74"/>
        <v>0</v>
      </c>
      <c r="Q1612" s="31">
        <f>IF(M1612=1,oneday(G1611,G1612,K1612,L1612,Summary!$E$13/2,Data!N1611,Data!O1611,Summary!$E$15,Summary!$E$14,Summary!$E$16,3),0)</f>
        <v>0</v>
      </c>
    </row>
    <row r="1613" spans="1:17" x14ac:dyDescent="0.25">
      <c r="A1613" s="32">
        <f>VLOOKUP(B1613,'Expiration Dates'!$C$40:$J$272,8)</f>
        <v>32741</v>
      </c>
      <c r="B1613" s="1">
        <v>32723</v>
      </c>
      <c r="C1613">
        <f t="shared" si="73"/>
        <v>1613</v>
      </c>
      <c r="D1613" s="27">
        <v>18.340000152587891</v>
      </c>
      <c r="E1613" s="28">
        <v>18.5</v>
      </c>
      <c r="F1613" s="28">
        <v>18.180000305175781</v>
      </c>
      <c r="G1613" s="24">
        <v>18.209999084472656</v>
      </c>
      <c r="H1613" s="13">
        <v>18.120000839233398</v>
      </c>
      <c r="I1613" s="14">
        <v>18.209999084472656</v>
      </c>
      <c r="J1613" s="14">
        <v>17.879999160766602</v>
      </c>
      <c r="K1613" s="24">
        <v>17.909999847412109</v>
      </c>
      <c r="L1613">
        <f t="shared" si="75"/>
        <v>0</v>
      </c>
      <c r="M1613">
        <f>IF(AND(B1613&gt;Summary!$E$17,B1613&lt;Summary!$E$18),1,0)</f>
        <v>0</v>
      </c>
      <c r="N1613">
        <f>IF(M1613=1,oneday(G1612,G1613,K1613,L1613,Summary!$E$13/2,Data!N1612,Data!O1612,Summary!$E$15,Summary!$E$14,Summary!$E$16,1),0)</f>
        <v>0</v>
      </c>
      <c r="O1613" s="31">
        <f>IF(M1613=1,oneday(G1612,G1613,K1613,L1613,Summary!$E$13/2,Data!N1612,Data!O1612,Summary!$E$15,Summary!$E$14,Summary!$E$16,2),0)</f>
        <v>0</v>
      </c>
      <c r="P1613" s="31">
        <f t="shared" si="74"/>
        <v>0</v>
      </c>
      <c r="Q1613" s="31">
        <f>IF(M1613=1,oneday(G1612,G1613,K1613,L1613,Summary!$E$13/2,Data!N1612,Data!O1612,Summary!$E$15,Summary!$E$14,Summary!$E$16,3),0)</f>
        <v>0</v>
      </c>
    </row>
    <row r="1614" spans="1:17" x14ac:dyDescent="0.25">
      <c r="A1614" s="32">
        <f>VLOOKUP(B1614,'Expiration Dates'!$C$40:$J$272,8)</f>
        <v>32741</v>
      </c>
      <c r="B1614" s="1">
        <v>32724</v>
      </c>
      <c r="C1614">
        <f t="shared" si="73"/>
        <v>1614</v>
      </c>
      <c r="D1614" s="27">
        <v>18.260000228881836</v>
      </c>
      <c r="E1614" s="28">
        <v>18.280000686645508</v>
      </c>
      <c r="F1614" s="28">
        <v>18</v>
      </c>
      <c r="G1614" s="24">
        <v>18.030000686645508</v>
      </c>
      <c r="H1614" s="13">
        <v>17.930000305175781</v>
      </c>
      <c r="I1614" s="14">
        <v>17.959999084472656</v>
      </c>
      <c r="J1614" s="14">
        <v>17.600000381469727</v>
      </c>
      <c r="K1614" s="24">
        <v>17.700000762939453</v>
      </c>
      <c r="L1614">
        <f t="shared" si="75"/>
        <v>0</v>
      </c>
      <c r="M1614">
        <f>IF(AND(B1614&gt;Summary!$E$17,B1614&lt;Summary!$E$18),1,0)</f>
        <v>0</v>
      </c>
      <c r="N1614">
        <f>IF(M1614=1,oneday(G1613,G1614,K1614,L1614,Summary!$E$13/2,Data!N1613,Data!O1613,Summary!$E$15,Summary!$E$14,Summary!$E$16,1),0)</f>
        <v>0</v>
      </c>
      <c r="O1614" s="31">
        <f>IF(M1614=1,oneday(G1613,G1614,K1614,L1614,Summary!$E$13/2,Data!N1613,Data!O1613,Summary!$E$15,Summary!$E$14,Summary!$E$16,2),0)</f>
        <v>0</v>
      </c>
      <c r="P1614" s="31">
        <f t="shared" si="74"/>
        <v>0</v>
      </c>
      <c r="Q1614" s="31">
        <f>IF(M1614=1,oneday(G1613,G1614,K1614,L1614,Summary!$E$13/2,Data!N1613,Data!O1613,Summary!$E$15,Summary!$E$14,Summary!$E$16,3),0)</f>
        <v>0</v>
      </c>
    </row>
    <row r="1615" spans="1:17" x14ac:dyDescent="0.25">
      <c r="A1615" s="32">
        <f>VLOOKUP(B1615,'Expiration Dates'!$C$40:$J$272,8)</f>
        <v>32741</v>
      </c>
      <c r="B1615" s="1">
        <v>32727</v>
      </c>
      <c r="C1615">
        <f t="shared" ref="C1615:C1678" si="76">ROW(B1615)</f>
        <v>1615</v>
      </c>
      <c r="D1615" s="27">
        <v>18.040000915527344</v>
      </c>
      <c r="E1615" s="28">
        <v>18.079999923706055</v>
      </c>
      <c r="F1615" s="28">
        <v>17.809999465942383</v>
      </c>
      <c r="G1615" s="24">
        <v>17.909999847412109</v>
      </c>
      <c r="H1615" s="13">
        <v>17.739999771118164</v>
      </c>
      <c r="I1615" s="14">
        <v>17.75</v>
      </c>
      <c r="J1615" s="14">
        <v>17.549999237060547</v>
      </c>
      <c r="K1615" s="24">
        <v>17.639999389648438</v>
      </c>
      <c r="L1615">
        <f t="shared" si="75"/>
        <v>0</v>
      </c>
      <c r="M1615">
        <f>IF(AND(B1615&gt;Summary!$E$17,B1615&lt;Summary!$E$18),1,0)</f>
        <v>0</v>
      </c>
      <c r="N1615">
        <f>IF(M1615=1,oneday(G1614,G1615,K1615,L1615,Summary!$E$13/2,Data!N1614,Data!O1614,Summary!$E$15,Summary!$E$14,Summary!$E$16,1),0)</f>
        <v>0</v>
      </c>
      <c r="O1615" s="31">
        <f>IF(M1615=1,oneday(G1614,G1615,K1615,L1615,Summary!$E$13/2,Data!N1614,Data!O1614,Summary!$E$15,Summary!$E$14,Summary!$E$16,2),0)</f>
        <v>0</v>
      </c>
      <c r="P1615" s="31">
        <f t="shared" si="74"/>
        <v>0</v>
      </c>
      <c r="Q1615" s="31">
        <f>IF(M1615=1,oneday(G1614,G1615,K1615,L1615,Summary!$E$13/2,Data!N1614,Data!O1614,Summary!$E$15,Summary!$E$14,Summary!$E$16,3),0)</f>
        <v>0</v>
      </c>
    </row>
    <row r="1616" spans="1:17" x14ac:dyDescent="0.25">
      <c r="A1616" s="32">
        <f>VLOOKUP(B1616,'Expiration Dates'!$C$40:$J$272,8)</f>
        <v>32741</v>
      </c>
      <c r="B1616" s="1">
        <v>32728</v>
      </c>
      <c r="C1616">
        <f t="shared" si="76"/>
        <v>1616</v>
      </c>
      <c r="D1616" s="27">
        <v>18.040000915527344</v>
      </c>
      <c r="E1616" s="28">
        <v>18.190000534057617</v>
      </c>
      <c r="F1616" s="28">
        <v>18.010000228881836</v>
      </c>
      <c r="G1616" s="24">
        <v>18.120000839233398</v>
      </c>
      <c r="H1616" s="13">
        <v>17.770000457763672</v>
      </c>
      <c r="I1616" s="14">
        <v>17.920000076293945</v>
      </c>
      <c r="J1616" s="14">
        <v>17.729999542236328</v>
      </c>
      <c r="K1616" s="24">
        <v>17.850000381469727</v>
      </c>
      <c r="L1616">
        <f t="shared" si="75"/>
        <v>0</v>
      </c>
      <c r="M1616">
        <f>IF(AND(B1616&gt;Summary!$E$17,B1616&lt;Summary!$E$18),1,0)</f>
        <v>0</v>
      </c>
      <c r="N1616">
        <f>IF(M1616=1,oneday(G1615,G1616,K1616,L1616,Summary!$E$13/2,Data!N1615,Data!O1615,Summary!$E$15,Summary!$E$14,Summary!$E$16,1),0)</f>
        <v>0</v>
      </c>
      <c r="O1616" s="31">
        <f>IF(M1616=1,oneday(G1615,G1616,K1616,L1616,Summary!$E$13/2,Data!N1615,Data!O1615,Summary!$E$15,Summary!$E$14,Summary!$E$16,2),0)</f>
        <v>0</v>
      </c>
      <c r="P1616" s="31">
        <f t="shared" ref="P1616:P1679" si="77">IF(M1616=1,O1616-O1615,0)</f>
        <v>0</v>
      </c>
      <c r="Q1616" s="31">
        <f>IF(M1616=1,oneday(G1615,G1616,K1616,L1616,Summary!$E$13/2,Data!N1615,Data!O1615,Summary!$E$15,Summary!$E$14,Summary!$E$16,3),0)</f>
        <v>0</v>
      </c>
    </row>
    <row r="1617" spans="1:17" x14ac:dyDescent="0.25">
      <c r="A1617" s="32">
        <f>VLOOKUP(B1617,'Expiration Dates'!$C$40:$J$272,8)</f>
        <v>32741</v>
      </c>
      <c r="B1617" s="1">
        <v>32729</v>
      </c>
      <c r="C1617">
        <f t="shared" si="76"/>
        <v>1617</v>
      </c>
      <c r="D1617" s="27">
        <v>18.120000839233398</v>
      </c>
      <c r="E1617" s="28">
        <v>18.260000228881836</v>
      </c>
      <c r="F1617" s="28">
        <v>18.030000686645508</v>
      </c>
      <c r="G1617" s="24">
        <v>18.209999084472656</v>
      </c>
      <c r="H1617" s="13">
        <v>17.850000381469727</v>
      </c>
      <c r="I1617" s="14">
        <v>18.040000915527344</v>
      </c>
      <c r="J1617" s="14">
        <v>17.75</v>
      </c>
      <c r="K1617" s="24">
        <v>17.969999313354492</v>
      </c>
      <c r="L1617">
        <f t="shared" si="75"/>
        <v>0</v>
      </c>
      <c r="M1617">
        <f>IF(AND(B1617&gt;Summary!$E$17,B1617&lt;Summary!$E$18),1,0)</f>
        <v>0</v>
      </c>
      <c r="N1617">
        <f>IF(M1617=1,oneday(G1616,G1617,K1617,L1617,Summary!$E$13/2,Data!N1616,Data!O1616,Summary!$E$15,Summary!$E$14,Summary!$E$16,1),0)</f>
        <v>0</v>
      </c>
      <c r="O1617" s="31">
        <f>IF(M1617=1,oneday(G1616,G1617,K1617,L1617,Summary!$E$13/2,Data!N1616,Data!O1616,Summary!$E$15,Summary!$E$14,Summary!$E$16,2),0)</f>
        <v>0</v>
      </c>
      <c r="P1617" s="31">
        <f t="shared" si="77"/>
        <v>0</v>
      </c>
      <c r="Q1617" s="31">
        <f>IF(M1617=1,oneday(G1616,G1617,K1617,L1617,Summary!$E$13/2,Data!N1616,Data!O1616,Summary!$E$15,Summary!$E$14,Summary!$E$16,3),0)</f>
        <v>0</v>
      </c>
    </row>
    <row r="1618" spans="1:17" x14ac:dyDescent="0.25">
      <c r="A1618" s="32">
        <f>VLOOKUP(B1618,'Expiration Dates'!$C$40:$J$272,8)</f>
        <v>32741</v>
      </c>
      <c r="B1618" s="1">
        <v>32730</v>
      </c>
      <c r="C1618">
        <f t="shared" si="76"/>
        <v>1618</v>
      </c>
      <c r="D1618" s="27">
        <v>18.379999160766602</v>
      </c>
      <c r="E1618" s="28">
        <v>18.700000762939453</v>
      </c>
      <c r="F1618" s="28">
        <v>18.379999160766602</v>
      </c>
      <c r="G1618" s="24">
        <v>18.590000152587891</v>
      </c>
      <c r="H1618" s="13">
        <v>18.180000305175781</v>
      </c>
      <c r="I1618" s="14">
        <v>18.379999160766602</v>
      </c>
      <c r="J1618" s="14">
        <v>18.149999618530273</v>
      </c>
      <c r="K1618" s="24">
        <v>18.290000915527344</v>
      </c>
      <c r="L1618">
        <f t="shared" si="75"/>
        <v>0</v>
      </c>
      <c r="M1618">
        <f>IF(AND(B1618&gt;Summary!$E$17,B1618&lt;Summary!$E$18),1,0)</f>
        <v>0</v>
      </c>
      <c r="N1618">
        <f>IF(M1618=1,oneday(G1617,G1618,K1618,L1618,Summary!$E$13/2,Data!N1617,Data!O1617,Summary!$E$15,Summary!$E$14,Summary!$E$16,1),0)</f>
        <v>0</v>
      </c>
      <c r="O1618" s="31">
        <f>IF(M1618=1,oneday(G1617,G1618,K1618,L1618,Summary!$E$13/2,Data!N1617,Data!O1617,Summary!$E$15,Summary!$E$14,Summary!$E$16,2),0)</f>
        <v>0</v>
      </c>
      <c r="P1618" s="31">
        <f t="shared" si="77"/>
        <v>0</v>
      </c>
      <c r="Q1618" s="31">
        <f>IF(M1618=1,oneday(G1617,G1618,K1618,L1618,Summary!$E$13/2,Data!N1617,Data!O1617,Summary!$E$15,Summary!$E$14,Summary!$E$16,3),0)</f>
        <v>0</v>
      </c>
    </row>
    <row r="1619" spans="1:17" x14ac:dyDescent="0.25">
      <c r="A1619" s="32">
        <f>VLOOKUP(B1619,'Expiration Dates'!$C$40:$J$272,8)</f>
        <v>32741</v>
      </c>
      <c r="B1619" s="1">
        <v>32731</v>
      </c>
      <c r="C1619">
        <f t="shared" si="76"/>
        <v>1619</v>
      </c>
      <c r="D1619" s="27">
        <v>18.75</v>
      </c>
      <c r="E1619" s="28">
        <v>18.819999694824219</v>
      </c>
      <c r="F1619" s="28">
        <v>18.430000305175781</v>
      </c>
      <c r="G1619" s="24">
        <v>18.479999542236328</v>
      </c>
      <c r="H1619" s="13">
        <v>18.469999313354492</v>
      </c>
      <c r="I1619" s="14">
        <v>18.489999771118164</v>
      </c>
      <c r="J1619" s="14">
        <v>18.129999160766602</v>
      </c>
      <c r="K1619" s="24">
        <v>18.180000305175781</v>
      </c>
      <c r="L1619">
        <f t="shared" si="75"/>
        <v>0</v>
      </c>
      <c r="M1619">
        <f>IF(AND(B1619&gt;Summary!$E$17,B1619&lt;Summary!$E$18),1,0)</f>
        <v>0</v>
      </c>
      <c r="N1619">
        <f>IF(M1619=1,oneday(G1618,G1619,K1619,L1619,Summary!$E$13/2,Data!N1618,Data!O1618,Summary!$E$15,Summary!$E$14,Summary!$E$16,1),0)</f>
        <v>0</v>
      </c>
      <c r="O1619" s="31">
        <f>IF(M1619=1,oneday(G1618,G1619,K1619,L1619,Summary!$E$13/2,Data!N1618,Data!O1618,Summary!$E$15,Summary!$E$14,Summary!$E$16,2),0)</f>
        <v>0</v>
      </c>
      <c r="P1619" s="31">
        <f t="shared" si="77"/>
        <v>0</v>
      </c>
      <c r="Q1619" s="31">
        <f>IF(M1619=1,oneday(G1618,G1619,K1619,L1619,Summary!$E$13/2,Data!N1618,Data!O1618,Summary!$E$15,Summary!$E$14,Summary!$E$16,3),0)</f>
        <v>0</v>
      </c>
    </row>
    <row r="1620" spans="1:17" x14ac:dyDescent="0.25">
      <c r="A1620" s="32">
        <f>VLOOKUP(B1620,'Expiration Dates'!$C$40:$J$272,8)</f>
        <v>32741</v>
      </c>
      <c r="B1620" s="1">
        <v>32734</v>
      </c>
      <c r="C1620">
        <f t="shared" si="76"/>
        <v>1620</v>
      </c>
      <c r="D1620" s="27">
        <v>18.329999923706055</v>
      </c>
      <c r="E1620" s="28">
        <v>18.600000381469727</v>
      </c>
      <c r="F1620" s="28">
        <v>18.280000686645508</v>
      </c>
      <c r="G1620" s="24">
        <v>18.579999923706055</v>
      </c>
      <c r="H1620" s="13">
        <v>18.030000686645508</v>
      </c>
      <c r="I1620" s="14">
        <v>18.239999771118164</v>
      </c>
      <c r="J1620" s="14">
        <v>18.030000686645508</v>
      </c>
      <c r="K1620" s="24">
        <v>18.219999313354492</v>
      </c>
      <c r="L1620">
        <f t="shared" si="75"/>
        <v>0</v>
      </c>
      <c r="M1620">
        <f>IF(AND(B1620&gt;Summary!$E$17,B1620&lt;Summary!$E$18),1,0)</f>
        <v>0</v>
      </c>
      <c r="N1620">
        <f>IF(M1620=1,oneday(G1619,G1620,K1620,L1620,Summary!$E$13/2,Data!N1619,Data!O1619,Summary!$E$15,Summary!$E$14,Summary!$E$16,1),0)</f>
        <v>0</v>
      </c>
      <c r="O1620" s="31">
        <f>IF(M1620=1,oneday(G1619,G1620,K1620,L1620,Summary!$E$13/2,Data!N1619,Data!O1619,Summary!$E$15,Summary!$E$14,Summary!$E$16,2),0)</f>
        <v>0</v>
      </c>
      <c r="P1620" s="31">
        <f t="shared" si="77"/>
        <v>0</v>
      </c>
      <c r="Q1620" s="31">
        <f>IF(M1620=1,oneday(G1619,G1620,K1620,L1620,Summary!$E$13/2,Data!N1619,Data!O1619,Summary!$E$15,Summary!$E$14,Summary!$E$16,3),0)</f>
        <v>0</v>
      </c>
    </row>
    <row r="1621" spans="1:17" x14ac:dyDescent="0.25">
      <c r="A1621" s="32">
        <f>VLOOKUP(B1621,'Expiration Dates'!$C$40:$J$272,8)</f>
        <v>32741</v>
      </c>
      <c r="B1621" s="1">
        <v>32735</v>
      </c>
      <c r="C1621">
        <f t="shared" si="76"/>
        <v>1621</v>
      </c>
      <c r="D1621" s="27">
        <v>18.649999618530273</v>
      </c>
      <c r="E1621" s="28">
        <v>18.770000457763672</v>
      </c>
      <c r="F1621" s="28">
        <v>18.590000152587891</v>
      </c>
      <c r="G1621" s="24">
        <v>18.680000305175781</v>
      </c>
      <c r="H1621" s="13">
        <v>18.270000457763672</v>
      </c>
      <c r="I1621" s="14">
        <v>18.370000839233398</v>
      </c>
      <c r="J1621" s="14">
        <v>18.209999084472656</v>
      </c>
      <c r="K1621" s="24">
        <v>18.290000915527344</v>
      </c>
      <c r="L1621">
        <f t="shared" si="75"/>
        <v>0</v>
      </c>
      <c r="M1621">
        <f>IF(AND(B1621&gt;Summary!$E$17,B1621&lt;Summary!$E$18),1,0)</f>
        <v>0</v>
      </c>
      <c r="N1621">
        <f>IF(M1621=1,oneday(G1620,G1621,K1621,L1621,Summary!$E$13/2,Data!N1620,Data!O1620,Summary!$E$15,Summary!$E$14,Summary!$E$16,1),0)</f>
        <v>0</v>
      </c>
      <c r="O1621" s="31">
        <f>IF(M1621=1,oneday(G1620,G1621,K1621,L1621,Summary!$E$13/2,Data!N1620,Data!O1620,Summary!$E$15,Summary!$E$14,Summary!$E$16,2),0)</f>
        <v>0</v>
      </c>
      <c r="P1621" s="31">
        <f t="shared" si="77"/>
        <v>0</v>
      </c>
      <c r="Q1621" s="31">
        <f>IF(M1621=1,oneday(G1620,G1621,K1621,L1621,Summary!$E$13/2,Data!N1620,Data!O1620,Summary!$E$15,Summary!$E$14,Summary!$E$16,3),0)</f>
        <v>0</v>
      </c>
    </row>
    <row r="1622" spans="1:17" x14ac:dyDescent="0.25">
      <c r="A1622" s="32">
        <f>VLOOKUP(B1622,'Expiration Dates'!$C$40:$J$272,8)</f>
        <v>32741</v>
      </c>
      <c r="B1622" s="1">
        <v>32736</v>
      </c>
      <c r="C1622">
        <f t="shared" si="76"/>
        <v>1622</v>
      </c>
      <c r="D1622" s="27">
        <v>18.799999237060547</v>
      </c>
      <c r="E1622" s="28">
        <v>18.989999771118164</v>
      </c>
      <c r="F1622" s="28">
        <v>18.790000915527344</v>
      </c>
      <c r="G1622" s="24">
        <v>18.969999313354492</v>
      </c>
      <c r="H1622" s="13">
        <v>18.420000076293945</v>
      </c>
      <c r="I1622" s="14">
        <v>18.5</v>
      </c>
      <c r="J1622" s="14">
        <v>18.319999694824219</v>
      </c>
      <c r="K1622" s="24">
        <v>18.489999771118164</v>
      </c>
      <c r="L1622">
        <f t="shared" si="75"/>
        <v>0</v>
      </c>
      <c r="M1622">
        <f>IF(AND(B1622&gt;Summary!$E$17,B1622&lt;Summary!$E$18),1,0)</f>
        <v>0</v>
      </c>
      <c r="N1622">
        <f>IF(M1622=1,oneday(G1621,G1622,K1622,L1622,Summary!$E$13/2,Data!N1621,Data!O1621,Summary!$E$15,Summary!$E$14,Summary!$E$16,1),0)</f>
        <v>0</v>
      </c>
      <c r="O1622" s="31">
        <f>IF(M1622=1,oneday(G1621,G1622,K1622,L1622,Summary!$E$13/2,Data!N1621,Data!O1621,Summary!$E$15,Summary!$E$14,Summary!$E$16,2),0)</f>
        <v>0</v>
      </c>
      <c r="P1622" s="31">
        <f t="shared" si="77"/>
        <v>0</v>
      </c>
      <c r="Q1622" s="31">
        <f>IF(M1622=1,oneday(G1621,G1622,K1622,L1622,Summary!$E$13/2,Data!N1621,Data!O1621,Summary!$E$15,Summary!$E$14,Summary!$E$16,3),0)</f>
        <v>0</v>
      </c>
    </row>
    <row r="1623" spans="1:17" x14ac:dyDescent="0.25">
      <c r="A1623" s="32">
        <f>VLOOKUP(B1623,'Expiration Dates'!$C$40:$J$272,8)</f>
        <v>32741</v>
      </c>
      <c r="B1623" s="1">
        <v>32737</v>
      </c>
      <c r="C1623">
        <f t="shared" si="76"/>
        <v>1623</v>
      </c>
      <c r="D1623" s="27">
        <v>19.049999237060547</v>
      </c>
      <c r="E1623" s="28">
        <v>19.149999618530273</v>
      </c>
      <c r="F1623" s="28">
        <v>18.620000839233398</v>
      </c>
      <c r="G1623" s="24">
        <v>18.680000305175781</v>
      </c>
      <c r="H1623" s="13">
        <v>18.549999237060547</v>
      </c>
      <c r="I1623" s="14">
        <v>18.620000839233398</v>
      </c>
      <c r="J1623" s="14">
        <v>18.350000381469727</v>
      </c>
      <c r="K1623" s="24">
        <v>18.389999389648438</v>
      </c>
      <c r="L1623">
        <f t="shared" si="75"/>
        <v>0</v>
      </c>
      <c r="M1623">
        <f>IF(AND(B1623&gt;Summary!$E$17,B1623&lt;Summary!$E$18),1,0)</f>
        <v>0</v>
      </c>
      <c r="N1623">
        <f>IF(M1623=1,oneday(G1622,G1623,K1623,L1623,Summary!$E$13/2,Data!N1622,Data!O1622,Summary!$E$15,Summary!$E$14,Summary!$E$16,1),0)</f>
        <v>0</v>
      </c>
      <c r="O1623" s="31">
        <f>IF(M1623=1,oneday(G1622,G1623,K1623,L1623,Summary!$E$13/2,Data!N1622,Data!O1622,Summary!$E$15,Summary!$E$14,Summary!$E$16,2),0)</f>
        <v>0</v>
      </c>
      <c r="P1623" s="31">
        <f t="shared" si="77"/>
        <v>0</v>
      </c>
      <c r="Q1623" s="31">
        <f>IF(M1623=1,oneday(G1622,G1623,K1623,L1623,Summary!$E$13/2,Data!N1622,Data!O1622,Summary!$E$15,Summary!$E$14,Summary!$E$16,3),0)</f>
        <v>0</v>
      </c>
    </row>
    <row r="1624" spans="1:17" x14ac:dyDescent="0.25">
      <c r="A1624" s="32">
        <f>VLOOKUP(B1624,'Expiration Dates'!$C$40:$J$272,8)</f>
        <v>32741</v>
      </c>
      <c r="B1624" s="1">
        <v>32738</v>
      </c>
      <c r="C1624">
        <f t="shared" si="76"/>
        <v>1624</v>
      </c>
      <c r="D1624" s="27">
        <v>18.600000381469727</v>
      </c>
      <c r="E1624" s="28">
        <v>18.799999237060547</v>
      </c>
      <c r="F1624" s="28">
        <v>18.569999694824219</v>
      </c>
      <c r="G1624" s="24">
        <v>18.799999237060547</v>
      </c>
      <c r="H1624" s="13">
        <v>18.309999465942383</v>
      </c>
      <c r="I1624" s="14">
        <v>18.440000534057617</v>
      </c>
      <c r="J1624" s="14">
        <v>18.309999465942383</v>
      </c>
      <c r="K1624" s="24">
        <v>18.430000305175781</v>
      </c>
      <c r="L1624">
        <f t="shared" si="75"/>
        <v>0</v>
      </c>
      <c r="M1624">
        <f>IF(AND(B1624&gt;Summary!$E$17,B1624&lt;Summary!$E$18),1,0)</f>
        <v>0</v>
      </c>
      <c r="N1624">
        <f>IF(M1624=1,oneday(G1623,G1624,K1624,L1624,Summary!$E$13/2,Data!N1623,Data!O1623,Summary!$E$15,Summary!$E$14,Summary!$E$16,1),0)</f>
        <v>0</v>
      </c>
      <c r="O1624" s="31">
        <f>IF(M1624=1,oneday(G1623,G1624,K1624,L1624,Summary!$E$13/2,Data!N1623,Data!O1623,Summary!$E$15,Summary!$E$14,Summary!$E$16,2),0)</f>
        <v>0</v>
      </c>
      <c r="P1624" s="31">
        <f t="shared" si="77"/>
        <v>0</v>
      </c>
      <c r="Q1624" s="31">
        <f>IF(M1624=1,oneday(G1623,G1624,K1624,L1624,Summary!$E$13/2,Data!N1623,Data!O1623,Summary!$E$15,Summary!$E$14,Summary!$E$16,3),0)</f>
        <v>0</v>
      </c>
    </row>
    <row r="1625" spans="1:17" x14ac:dyDescent="0.25">
      <c r="A1625" s="32">
        <f>VLOOKUP(B1625,'Expiration Dates'!$C$40:$J$272,8)</f>
        <v>32741</v>
      </c>
      <c r="B1625" s="1">
        <v>32741</v>
      </c>
      <c r="C1625">
        <f t="shared" si="76"/>
        <v>1625</v>
      </c>
      <c r="D1625" s="27">
        <v>18.920000076293945</v>
      </c>
      <c r="E1625" s="28">
        <v>19.100000381469727</v>
      </c>
      <c r="F1625" s="28">
        <v>18.829999923706055</v>
      </c>
      <c r="G1625" s="24">
        <v>19.079999923706055</v>
      </c>
      <c r="H1625" s="13">
        <v>18.540000915527344</v>
      </c>
      <c r="I1625" s="14">
        <v>18.659999847412109</v>
      </c>
      <c r="J1625" s="14">
        <v>18.370000839233398</v>
      </c>
      <c r="K1625" s="24">
        <v>18.639999389648438</v>
      </c>
      <c r="L1625">
        <f t="shared" si="75"/>
        <v>1</v>
      </c>
      <c r="M1625">
        <f>IF(AND(B1625&gt;Summary!$E$17,B1625&lt;Summary!$E$18),1,0)</f>
        <v>0</v>
      </c>
      <c r="N1625">
        <f>IF(M1625=1,oneday(G1624,G1625,K1625,L1625,Summary!$E$13/2,Data!N1624,Data!O1624,Summary!$E$15,Summary!$E$14,Summary!$E$16,1),0)</f>
        <v>0</v>
      </c>
      <c r="O1625" s="31">
        <f>IF(M1625=1,oneday(G1624,G1625,K1625,L1625,Summary!$E$13/2,Data!N1624,Data!O1624,Summary!$E$15,Summary!$E$14,Summary!$E$16,2),0)</f>
        <v>0</v>
      </c>
      <c r="P1625" s="31">
        <f t="shared" si="77"/>
        <v>0</v>
      </c>
      <c r="Q1625" s="31">
        <f>IF(M1625=1,oneday(G1624,G1625,K1625,L1625,Summary!$E$13/2,Data!N1624,Data!O1624,Summary!$E$15,Summary!$E$14,Summary!$E$16,3),0)</f>
        <v>0</v>
      </c>
    </row>
    <row r="1626" spans="1:17" x14ac:dyDescent="0.25">
      <c r="A1626" s="32">
        <f>VLOOKUP(B1626,'Expiration Dates'!$C$40:$J$272,8)</f>
        <v>32741</v>
      </c>
      <c r="B1626" s="1">
        <v>32742</v>
      </c>
      <c r="C1626">
        <f t="shared" si="76"/>
        <v>1626</v>
      </c>
      <c r="D1626" s="27">
        <v>19.149999618530273</v>
      </c>
      <c r="E1626" s="28">
        <v>19.170000076293945</v>
      </c>
      <c r="F1626" s="28">
        <v>18.879999160766602</v>
      </c>
      <c r="G1626" s="24">
        <v>19.079999923706055</v>
      </c>
      <c r="H1626" s="13">
        <v>18.680000305175781</v>
      </c>
      <c r="I1626" s="14">
        <v>18.819999694824219</v>
      </c>
      <c r="J1626" s="14">
        <v>18.569999694824219</v>
      </c>
      <c r="K1626" s="24">
        <v>18.690000534057617</v>
      </c>
      <c r="L1626">
        <f t="shared" si="75"/>
        <v>0</v>
      </c>
      <c r="M1626">
        <f>IF(AND(B1626&gt;Summary!$E$17,B1626&lt;Summary!$E$18),1,0)</f>
        <v>0</v>
      </c>
      <c r="N1626">
        <f>IF(M1626=1,oneday(G1625,G1626,K1626,L1626,Summary!$E$13/2,Data!N1625,Data!O1625,Summary!$E$15,Summary!$E$14,Summary!$E$16,1),0)</f>
        <v>0</v>
      </c>
      <c r="O1626" s="31">
        <f>IF(M1626=1,oneday(G1625,G1626,K1626,L1626,Summary!$E$13/2,Data!N1625,Data!O1625,Summary!$E$15,Summary!$E$14,Summary!$E$16,2),0)</f>
        <v>0</v>
      </c>
      <c r="P1626" s="31">
        <f t="shared" si="77"/>
        <v>0</v>
      </c>
      <c r="Q1626" s="31">
        <f>IF(M1626=1,oneday(G1625,G1626,K1626,L1626,Summary!$E$13/2,Data!N1625,Data!O1625,Summary!$E$15,Summary!$E$14,Summary!$E$16,3),0)</f>
        <v>0</v>
      </c>
    </row>
    <row r="1627" spans="1:17" x14ac:dyDescent="0.25">
      <c r="A1627" s="32">
        <f>VLOOKUP(B1627,'Expiration Dates'!$C$40:$J$272,8)</f>
        <v>32741</v>
      </c>
      <c r="B1627" s="1">
        <v>32743</v>
      </c>
      <c r="C1627">
        <f t="shared" si="76"/>
        <v>1627</v>
      </c>
      <c r="D1627" s="27">
        <v>18.620000839233398</v>
      </c>
      <c r="E1627" s="28">
        <v>18.870000839233398</v>
      </c>
      <c r="F1627" s="28">
        <v>18.579999923706055</v>
      </c>
      <c r="G1627" s="24">
        <v>18.799999237060547</v>
      </c>
      <c r="H1627" s="13">
        <v>18.399999618530273</v>
      </c>
      <c r="I1627" s="14">
        <v>18.639999389648438</v>
      </c>
      <c r="J1627" s="14">
        <v>18.399999618530273</v>
      </c>
      <c r="K1627" s="24">
        <v>18.590000152587891</v>
      </c>
      <c r="L1627">
        <f t="shared" si="75"/>
        <v>0</v>
      </c>
      <c r="M1627">
        <f>IF(AND(B1627&gt;Summary!$E$17,B1627&lt;Summary!$E$18),1,0)</f>
        <v>0</v>
      </c>
      <c r="N1627">
        <f>IF(M1627=1,oneday(G1626,G1627,K1627,L1627,Summary!$E$13/2,Data!N1626,Data!O1626,Summary!$E$15,Summary!$E$14,Summary!$E$16,1),0)</f>
        <v>0</v>
      </c>
      <c r="O1627" s="31">
        <f>IF(M1627=1,oneday(G1626,G1627,K1627,L1627,Summary!$E$13/2,Data!N1626,Data!O1626,Summary!$E$15,Summary!$E$14,Summary!$E$16,2),0)</f>
        <v>0</v>
      </c>
      <c r="P1627" s="31">
        <f t="shared" si="77"/>
        <v>0</v>
      </c>
      <c r="Q1627" s="31">
        <f>IF(M1627=1,oneday(G1626,G1627,K1627,L1627,Summary!$E$13/2,Data!N1626,Data!O1626,Summary!$E$15,Summary!$E$14,Summary!$E$16,3),0)</f>
        <v>0</v>
      </c>
    </row>
    <row r="1628" spans="1:17" x14ac:dyDescent="0.25">
      <c r="A1628" s="32">
        <f>VLOOKUP(B1628,'Expiration Dates'!$C$40:$J$272,8)</f>
        <v>32741</v>
      </c>
      <c r="B1628" s="1">
        <v>32744</v>
      </c>
      <c r="C1628">
        <f t="shared" si="76"/>
        <v>1628</v>
      </c>
      <c r="D1628" s="27">
        <v>18.700000762939453</v>
      </c>
      <c r="E1628" s="28">
        <v>18.770000457763672</v>
      </c>
      <c r="F1628" s="28">
        <v>18.579999923706055</v>
      </c>
      <c r="G1628" s="24">
        <v>18.610000610351563</v>
      </c>
      <c r="H1628" s="13">
        <v>18.5</v>
      </c>
      <c r="I1628" s="14">
        <v>18.569999694824219</v>
      </c>
      <c r="J1628" s="14">
        <v>18.360000610351563</v>
      </c>
      <c r="K1628" s="24">
        <v>18.399999618530273</v>
      </c>
      <c r="L1628">
        <f t="shared" si="75"/>
        <v>0</v>
      </c>
      <c r="M1628">
        <f>IF(AND(B1628&gt;Summary!$E$17,B1628&lt;Summary!$E$18),1,0)</f>
        <v>0</v>
      </c>
      <c r="N1628">
        <f>IF(M1628=1,oneday(G1627,G1628,K1628,L1628,Summary!$E$13/2,Data!N1627,Data!O1627,Summary!$E$15,Summary!$E$14,Summary!$E$16,1),0)</f>
        <v>0</v>
      </c>
      <c r="O1628" s="31">
        <f>IF(M1628=1,oneday(G1627,G1628,K1628,L1628,Summary!$E$13/2,Data!N1627,Data!O1627,Summary!$E$15,Summary!$E$14,Summary!$E$16,2),0)</f>
        <v>0</v>
      </c>
      <c r="P1628" s="31">
        <f t="shared" si="77"/>
        <v>0</v>
      </c>
      <c r="Q1628" s="31">
        <f>IF(M1628=1,oneday(G1627,G1628,K1628,L1628,Summary!$E$13/2,Data!N1627,Data!O1627,Summary!$E$15,Summary!$E$14,Summary!$E$16,3),0)</f>
        <v>0</v>
      </c>
    </row>
    <row r="1629" spans="1:17" x14ac:dyDescent="0.25">
      <c r="A1629" s="32">
        <f>VLOOKUP(B1629,'Expiration Dates'!$C$40:$J$272,8)</f>
        <v>32741</v>
      </c>
      <c r="B1629" s="1">
        <v>32745</v>
      </c>
      <c r="C1629">
        <f t="shared" si="76"/>
        <v>1629</v>
      </c>
      <c r="D1629" s="27">
        <v>18.510000228881836</v>
      </c>
      <c r="E1629" s="28">
        <v>18.540000915527344</v>
      </c>
      <c r="F1629" s="28">
        <v>18.450000762939453</v>
      </c>
      <c r="G1629" s="24">
        <v>18.510000228881836</v>
      </c>
      <c r="H1629" s="13">
        <v>18.280000686645508</v>
      </c>
      <c r="I1629" s="14">
        <v>18.329999923706055</v>
      </c>
      <c r="J1629" s="14">
        <v>18.239999771118164</v>
      </c>
      <c r="K1629" s="24">
        <v>18.290000915527344</v>
      </c>
      <c r="L1629">
        <f t="shared" si="75"/>
        <v>0</v>
      </c>
      <c r="M1629">
        <f>IF(AND(B1629&gt;Summary!$E$17,B1629&lt;Summary!$E$18),1,0)</f>
        <v>0</v>
      </c>
      <c r="N1629">
        <f>IF(M1629=1,oneday(G1628,G1629,K1629,L1629,Summary!$E$13/2,Data!N1628,Data!O1628,Summary!$E$15,Summary!$E$14,Summary!$E$16,1),0)</f>
        <v>0</v>
      </c>
      <c r="O1629" s="31">
        <f>IF(M1629=1,oneday(G1628,G1629,K1629,L1629,Summary!$E$13/2,Data!N1628,Data!O1628,Summary!$E$15,Summary!$E$14,Summary!$E$16,2),0)</f>
        <v>0</v>
      </c>
      <c r="P1629" s="31">
        <f t="shared" si="77"/>
        <v>0</v>
      </c>
      <c r="Q1629" s="31">
        <f>IF(M1629=1,oneday(G1628,G1629,K1629,L1629,Summary!$E$13/2,Data!N1628,Data!O1628,Summary!$E$15,Summary!$E$14,Summary!$E$16,3),0)</f>
        <v>0</v>
      </c>
    </row>
    <row r="1630" spans="1:17" x14ac:dyDescent="0.25">
      <c r="A1630" s="32">
        <f>VLOOKUP(B1630,'Expiration Dates'!$C$40:$J$272,8)</f>
        <v>32741</v>
      </c>
      <c r="B1630" s="1">
        <v>32748</v>
      </c>
      <c r="C1630">
        <f t="shared" si="76"/>
        <v>1630</v>
      </c>
      <c r="D1630" s="27">
        <v>18.5</v>
      </c>
      <c r="E1630" s="28">
        <v>18.649999618530273</v>
      </c>
      <c r="F1630" s="28">
        <v>18.5</v>
      </c>
      <c r="G1630" s="24">
        <v>18.639999389648438</v>
      </c>
      <c r="H1630" s="13">
        <v>18.290000915527344</v>
      </c>
      <c r="I1630" s="14">
        <v>18.430000305175781</v>
      </c>
      <c r="J1630" s="14">
        <v>18.280000686645508</v>
      </c>
      <c r="K1630" s="24">
        <v>18.409999847412109</v>
      </c>
      <c r="L1630">
        <f t="shared" si="75"/>
        <v>0</v>
      </c>
      <c r="M1630">
        <f>IF(AND(B1630&gt;Summary!$E$17,B1630&lt;Summary!$E$18),1,0)</f>
        <v>0</v>
      </c>
      <c r="N1630">
        <f>IF(M1630=1,oneday(G1629,G1630,K1630,L1630,Summary!$E$13/2,Data!N1629,Data!O1629,Summary!$E$15,Summary!$E$14,Summary!$E$16,1),0)</f>
        <v>0</v>
      </c>
      <c r="O1630" s="31">
        <f>IF(M1630=1,oneday(G1629,G1630,K1630,L1630,Summary!$E$13/2,Data!N1629,Data!O1629,Summary!$E$15,Summary!$E$14,Summary!$E$16,2),0)</f>
        <v>0</v>
      </c>
      <c r="P1630" s="31">
        <f t="shared" si="77"/>
        <v>0</v>
      </c>
      <c r="Q1630" s="31">
        <f>IF(M1630=1,oneday(G1629,G1630,K1630,L1630,Summary!$E$13/2,Data!N1629,Data!O1629,Summary!$E$15,Summary!$E$14,Summary!$E$16,3),0)</f>
        <v>0</v>
      </c>
    </row>
    <row r="1631" spans="1:17" x14ac:dyDescent="0.25">
      <c r="A1631" s="32">
        <f>VLOOKUP(B1631,'Expiration Dates'!$C$40:$J$272,8)</f>
        <v>32741</v>
      </c>
      <c r="B1631" s="1">
        <v>32749</v>
      </c>
      <c r="C1631">
        <f t="shared" si="76"/>
        <v>1631</v>
      </c>
      <c r="D1631" s="27">
        <v>18.680000305175781</v>
      </c>
      <c r="E1631" s="28">
        <v>18.760000228881836</v>
      </c>
      <c r="F1631" s="28">
        <v>18.620000839233398</v>
      </c>
      <c r="G1631" s="24">
        <v>18.639999389648438</v>
      </c>
      <c r="H1631" s="13">
        <v>18.440000534057617</v>
      </c>
      <c r="I1631" s="14">
        <v>18.530000686645508</v>
      </c>
      <c r="J1631" s="14">
        <v>18.379999160766602</v>
      </c>
      <c r="K1631" s="24">
        <v>18.389999389648438</v>
      </c>
      <c r="L1631">
        <f t="shared" si="75"/>
        <v>0</v>
      </c>
      <c r="M1631">
        <f>IF(AND(B1631&gt;Summary!$E$17,B1631&lt;Summary!$E$18),1,0)</f>
        <v>0</v>
      </c>
      <c r="N1631">
        <f>IF(M1631=1,oneday(G1630,G1631,K1631,L1631,Summary!$E$13/2,Data!N1630,Data!O1630,Summary!$E$15,Summary!$E$14,Summary!$E$16,1),0)</f>
        <v>0</v>
      </c>
      <c r="O1631" s="31">
        <f>IF(M1631=1,oneday(G1630,G1631,K1631,L1631,Summary!$E$13/2,Data!N1630,Data!O1630,Summary!$E$15,Summary!$E$14,Summary!$E$16,2),0)</f>
        <v>0</v>
      </c>
      <c r="P1631" s="31">
        <f t="shared" si="77"/>
        <v>0</v>
      </c>
      <c r="Q1631" s="31">
        <f>IF(M1631=1,oneday(G1630,G1631,K1631,L1631,Summary!$E$13/2,Data!N1630,Data!O1630,Summary!$E$15,Summary!$E$14,Summary!$E$16,3),0)</f>
        <v>0</v>
      </c>
    </row>
    <row r="1632" spans="1:17" x14ac:dyDescent="0.25">
      <c r="A1632" s="32">
        <f>VLOOKUP(B1632,'Expiration Dates'!$C$40:$J$272,8)</f>
        <v>32741</v>
      </c>
      <c r="B1632" s="1">
        <v>32750</v>
      </c>
      <c r="C1632">
        <f t="shared" si="76"/>
        <v>1632</v>
      </c>
      <c r="D1632" s="27">
        <v>18.639999389648438</v>
      </c>
      <c r="E1632" s="28">
        <v>18.870000839233398</v>
      </c>
      <c r="F1632" s="28">
        <v>18.579999923706055</v>
      </c>
      <c r="G1632" s="24">
        <v>18.829999923706055</v>
      </c>
      <c r="H1632" s="13">
        <v>18.360000610351563</v>
      </c>
      <c r="I1632" s="14">
        <v>18.649999618530273</v>
      </c>
      <c r="J1632" s="14">
        <v>18.350000381469727</v>
      </c>
      <c r="K1632" s="24">
        <v>18.629999160766602</v>
      </c>
      <c r="L1632">
        <f t="shared" si="75"/>
        <v>0</v>
      </c>
      <c r="M1632">
        <f>IF(AND(B1632&gt;Summary!$E$17,B1632&lt;Summary!$E$18),1,0)</f>
        <v>0</v>
      </c>
      <c r="N1632">
        <f>IF(M1632=1,oneday(G1631,G1632,K1632,L1632,Summary!$E$13/2,Data!N1631,Data!O1631,Summary!$E$15,Summary!$E$14,Summary!$E$16,1),0)</f>
        <v>0</v>
      </c>
      <c r="O1632" s="31">
        <f>IF(M1632=1,oneday(G1631,G1632,K1632,L1632,Summary!$E$13/2,Data!N1631,Data!O1631,Summary!$E$15,Summary!$E$14,Summary!$E$16,2),0)</f>
        <v>0</v>
      </c>
      <c r="P1632" s="31">
        <f t="shared" si="77"/>
        <v>0</v>
      </c>
      <c r="Q1632" s="31">
        <f>IF(M1632=1,oneday(G1631,G1632,K1632,L1632,Summary!$E$13/2,Data!N1631,Data!O1631,Summary!$E$15,Summary!$E$14,Summary!$E$16,3),0)</f>
        <v>0</v>
      </c>
    </row>
    <row r="1633" spans="1:17" x14ac:dyDescent="0.25">
      <c r="A1633" s="32">
        <f>VLOOKUP(B1633,'Expiration Dates'!$C$40:$J$272,8)</f>
        <v>32741</v>
      </c>
      <c r="B1633" s="1">
        <v>32751</v>
      </c>
      <c r="C1633">
        <f t="shared" si="76"/>
        <v>1633</v>
      </c>
      <c r="D1633" s="27">
        <v>18.879999160766602</v>
      </c>
      <c r="E1633" s="28">
        <v>19</v>
      </c>
      <c r="F1633" s="28">
        <v>18.739999771118164</v>
      </c>
      <c r="G1633" s="24">
        <v>18.829999923706055</v>
      </c>
      <c r="H1633" s="13">
        <v>18.690000534057617</v>
      </c>
      <c r="I1633" s="14">
        <v>18.809999465942383</v>
      </c>
      <c r="J1633" s="14">
        <v>18.610000610351563</v>
      </c>
      <c r="K1633" s="24">
        <v>18.709999084472656</v>
      </c>
      <c r="L1633">
        <f t="shared" si="75"/>
        <v>0</v>
      </c>
      <c r="M1633">
        <f>IF(AND(B1633&gt;Summary!$E$17,B1633&lt;Summary!$E$18),1,0)</f>
        <v>0</v>
      </c>
      <c r="N1633">
        <f>IF(M1633=1,oneday(G1632,G1633,K1633,L1633,Summary!$E$13/2,Data!N1632,Data!O1632,Summary!$E$15,Summary!$E$14,Summary!$E$16,1),0)</f>
        <v>0</v>
      </c>
      <c r="O1633" s="31">
        <f>IF(M1633=1,oneday(G1632,G1633,K1633,L1633,Summary!$E$13/2,Data!N1632,Data!O1632,Summary!$E$15,Summary!$E$14,Summary!$E$16,2),0)</f>
        <v>0</v>
      </c>
      <c r="P1633" s="31">
        <f t="shared" si="77"/>
        <v>0</v>
      </c>
      <c r="Q1633" s="31">
        <f>IF(M1633=1,oneday(G1632,G1633,K1633,L1633,Summary!$E$13/2,Data!N1632,Data!O1632,Summary!$E$15,Summary!$E$14,Summary!$E$16,3),0)</f>
        <v>0</v>
      </c>
    </row>
    <row r="1634" spans="1:17" x14ac:dyDescent="0.25">
      <c r="A1634" s="32">
        <f>VLOOKUP(B1634,'Expiration Dates'!$C$40:$J$272,8)</f>
        <v>32772</v>
      </c>
      <c r="B1634" s="1">
        <v>32752</v>
      </c>
      <c r="C1634">
        <f t="shared" si="76"/>
        <v>1634</v>
      </c>
      <c r="D1634" s="27">
        <v>18.799999237060547</v>
      </c>
      <c r="E1634" s="28">
        <v>18.930000305175781</v>
      </c>
      <c r="F1634" s="28">
        <v>18.75</v>
      </c>
      <c r="G1634" s="24">
        <v>18.850000381469727</v>
      </c>
      <c r="H1634" s="13">
        <v>18.649999618530273</v>
      </c>
      <c r="I1634" s="14">
        <v>18.780000686645508</v>
      </c>
      <c r="J1634" s="14">
        <v>18.610000610351563</v>
      </c>
      <c r="K1634" s="24">
        <v>18.719999313354492</v>
      </c>
      <c r="L1634">
        <f t="shared" si="75"/>
        <v>0</v>
      </c>
      <c r="M1634">
        <f>IF(AND(B1634&gt;Summary!$E$17,B1634&lt;Summary!$E$18),1,0)</f>
        <v>0</v>
      </c>
      <c r="N1634">
        <f>IF(M1634=1,oneday(G1633,G1634,K1634,L1634,Summary!$E$13/2,Data!N1633,Data!O1633,Summary!$E$15,Summary!$E$14,Summary!$E$16,1),0)</f>
        <v>0</v>
      </c>
      <c r="O1634" s="31">
        <f>IF(M1634=1,oneday(G1633,G1634,K1634,L1634,Summary!$E$13/2,Data!N1633,Data!O1633,Summary!$E$15,Summary!$E$14,Summary!$E$16,2),0)</f>
        <v>0</v>
      </c>
      <c r="P1634" s="31">
        <f t="shared" si="77"/>
        <v>0</v>
      </c>
      <c r="Q1634" s="31">
        <f>IF(M1634=1,oneday(G1633,G1634,K1634,L1634,Summary!$E$13/2,Data!N1633,Data!O1633,Summary!$E$15,Summary!$E$14,Summary!$E$16,3),0)</f>
        <v>0</v>
      </c>
    </row>
    <row r="1635" spans="1:17" x14ac:dyDescent="0.25">
      <c r="A1635" s="32">
        <f>VLOOKUP(B1635,'Expiration Dates'!$C$40:$J$272,8)</f>
        <v>32772</v>
      </c>
      <c r="B1635" s="1">
        <v>32756</v>
      </c>
      <c r="C1635">
        <f t="shared" si="76"/>
        <v>1635</v>
      </c>
      <c r="D1635" s="27">
        <v>18.959999084472656</v>
      </c>
      <c r="E1635" s="28">
        <v>19.100000381469727</v>
      </c>
      <c r="F1635" s="28">
        <v>18.940000534057617</v>
      </c>
      <c r="G1635" s="24">
        <v>19.049999237060547</v>
      </c>
      <c r="H1635" s="13">
        <v>18.819999694824219</v>
      </c>
      <c r="I1635" s="14">
        <v>18.930000305175781</v>
      </c>
      <c r="J1635" s="14">
        <v>18.780000686645508</v>
      </c>
      <c r="K1635" s="24">
        <v>18.889999389648438</v>
      </c>
      <c r="L1635">
        <f t="shared" si="75"/>
        <v>0</v>
      </c>
      <c r="M1635">
        <f>IF(AND(B1635&gt;Summary!$E$17,B1635&lt;Summary!$E$18),1,0)</f>
        <v>0</v>
      </c>
      <c r="N1635">
        <f>IF(M1635=1,oneday(G1634,G1635,K1635,L1635,Summary!$E$13/2,Data!N1634,Data!O1634,Summary!$E$15,Summary!$E$14,Summary!$E$16,1),0)</f>
        <v>0</v>
      </c>
      <c r="O1635" s="31">
        <f>IF(M1635=1,oneday(G1634,G1635,K1635,L1635,Summary!$E$13/2,Data!N1634,Data!O1634,Summary!$E$15,Summary!$E$14,Summary!$E$16,2),0)</f>
        <v>0</v>
      </c>
      <c r="P1635" s="31">
        <f t="shared" si="77"/>
        <v>0</v>
      </c>
      <c r="Q1635" s="31">
        <f>IF(M1635=1,oneday(G1634,G1635,K1635,L1635,Summary!$E$13/2,Data!N1634,Data!O1634,Summary!$E$15,Summary!$E$14,Summary!$E$16,3),0)</f>
        <v>0</v>
      </c>
    </row>
    <row r="1636" spans="1:17" x14ac:dyDescent="0.25">
      <c r="A1636" s="32">
        <f>VLOOKUP(B1636,'Expiration Dates'!$C$40:$J$272,8)</f>
        <v>32772</v>
      </c>
      <c r="B1636" s="1">
        <v>32757</v>
      </c>
      <c r="C1636">
        <f t="shared" si="76"/>
        <v>1636</v>
      </c>
      <c r="D1636" s="27">
        <v>19.219999313354492</v>
      </c>
      <c r="E1636" s="28">
        <v>19.420000076293945</v>
      </c>
      <c r="F1636" s="28">
        <v>19.209999084472656</v>
      </c>
      <c r="G1636" s="24">
        <v>19.280000686645508</v>
      </c>
      <c r="H1636" s="13">
        <v>19.079999923706055</v>
      </c>
      <c r="I1636" s="14">
        <v>19.219999313354492</v>
      </c>
      <c r="J1636" s="14">
        <v>19.040000915527344</v>
      </c>
      <c r="K1636" s="24">
        <v>19.079999923706055</v>
      </c>
      <c r="L1636">
        <f t="shared" ref="L1636:L1699" si="78">IF(A1636=B1636,1,0)</f>
        <v>0</v>
      </c>
      <c r="M1636">
        <f>IF(AND(B1636&gt;Summary!$E$17,B1636&lt;Summary!$E$18),1,0)</f>
        <v>0</v>
      </c>
      <c r="N1636">
        <f>IF(M1636=1,oneday(G1635,G1636,K1636,L1636,Summary!$E$13/2,Data!N1635,Data!O1635,Summary!$E$15,Summary!$E$14,Summary!$E$16,1),0)</f>
        <v>0</v>
      </c>
      <c r="O1636" s="31">
        <f>IF(M1636=1,oneday(G1635,G1636,K1636,L1636,Summary!$E$13/2,Data!N1635,Data!O1635,Summary!$E$15,Summary!$E$14,Summary!$E$16,2),0)</f>
        <v>0</v>
      </c>
      <c r="P1636" s="31">
        <f t="shared" si="77"/>
        <v>0</v>
      </c>
      <c r="Q1636" s="31">
        <f>IF(M1636=1,oneday(G1635,G1636,K1636,L1636,Summary!$E$13/2,Data!N1635,Data!O1635,Summary!$E$15,Summary!$E$14,Summary!$E$16,3),0)</f>
        <v>0</v>
      </c>
    </row>
    <row r="1637" spans="1:17" x14ac:dyDescent="0.25">
      <c r="A1637" s="32">
        <f>VLOOKUP(B1637,'Expiration Dates'!$C$40:$J$272,8)</f>
        <v>32772</v>
      </c>
      <c r="B1637" s="1">
        <v>32758</v>
      </c>
      <c r="C1637">
        <f t="shared" si="76"/>
        <v>1637</v>
      </c>
      <c r="D1637" s="27">
        <v>19.389999389648438</v>
      </c>
      <c r="E1637" s="28">
        <v>19.489999771118164</v>
      </c>
      <c r="F1637" s="28">
        <v>19.319999694824219</v>
      </c>
      <c r="G1637" s="24">
        <v>19.409999847412109</v>
      </c>
      <c r="H1637" s="13">
        <v>19.200000762939453</v>
      </c>
      <c r="I1637" s="14">
        <v>19.229999542236328</v>
      </c>
      <c r="J1637" s="14">
        <v>19.069999694824219</v>
      </c>
      <c r="K1637" s="24">
        <v>19.120000839233398</v>
      </c>
      <c r="L1637">
        <f t="shared" si="78"/>
        <v>0</v>
      </c>
      <c r="M1637">
        <f>IF(AND(B1637&gt;Summary!$E$17,B1637&lt;Summary!$E$18),1,0)</f>
        <v>0</v>
      </c>
      <c r="N1637">
        <f>IF(M1637=1,oneday(G1636,G1637,K1637,L1637,Summary!$E$13/2,Data!N1636,Data!O1636,Summary!$E$15,Summary!$E$14,Summary!$E$16,1),0)</f>
        <v>0</v>
      </c>
      <c r="O1637" s="31">
        <f>IF(M1637=1,oneday(G1636,G1637,K1637,L1637,Summary!$E$13/2,Data!N1636,Data!O1636,Summary!$E$15,Summary!$E$14,Summary!$E$16,2),0)</f>
        <v>0</v>
      </c>
      <c r="P1637" s="31">
        <f t="shared" si="77"/>
        <v>0</v>
      </c>
      <c r="Q1637" s="31">
        <f>IF(M1637=1,oneday(G1636,G1637,K1637,L1637,Summary!$E$13/2,Data!N1636,Data!O1636,Summary!$E$15,Summary!$E$14,Summary!$E$16,3),0)</f>
        <v>0</v>
      </c>
    </row>
    <row r="1638" spans="1:17" x14ac:dyDescent="0.25">
      <c r="A1638" s="32">
        <f>VLOOKUP(B1638,'Expiration Dates'!$C$40:$J$272,8)</f>
        <v>32772</v>
      </c>
      <c r="B1638" s="1">
        <v>32759</v>
      </c>
      <c r="C1638">
        <f t="shared" si="76"/>
        <v>1638</v>
      </c>
      <c r="D1638" s="27">
        <v>19.340000152587891</v>
      </c>
      <c r="E1638" s="28">
        <v>19.770000457763672</v>
      </c>
      <c r="F1638" s="28">
        <v>19.290000915527344</v>
      </c>
      <c r="G1638" s="24">
        <v>19.75</v>
      </c>
      <c r="H1638" s="13">
        <v>19.049999237060547</v>
      </c>
      <c r="I1638" s="14">
        <v>19.440000534057617</v>
      </c>
      <c r="J1638" s="14">
        <v>19.020000457763672</v>
      </c>
      <c r="K1638" s="24">
        <v>19.409999847412109</v>
      </c>
      <c r="L1638">
        <f t="shared" si="78"/>
        <v>0</v>
      </c>
      <c r="M1638">
        <f>IF(AND(B1638&gt;Summary!$E$17,B1638&lt;Summary!$E$18),1,0)</f>
        <v>0</v>
      </c>
      <c r="N1638">
        <f>IF(M1638=1,oneday(G1637,G1638,K1638,L1638,Summary!$E$13/2,Data!N1637,Data!O1637,Summary!$E$15,Summary!$E$14,Summary!$E$16,1),0)</f>
        <v>0</v>
      </c>
      <c r="O1638" s="31">
        <f>IF(M1638=1,oneday(G1637,G1638,K1638,L1638,Summary!$E$13/2,Data!N1637,Data!O1637,Summary!$E$15,Summary!$E$14,Summary!$E$16,2),0)</f>
        <v>0</v>
      </c>
      <c r="P1638" s="31">
        <f t="shared" si="77"/>
        <v>0</v>
      </c>
      <c r="Q1638" s="31">
        <f>IF(M1638=1,oneday(G1637,G1638,K1638,L1638,Summary!$E$13/2,Data!N1637,Data!O1637,Summary!$E$15,Summary!$E$14,Summary!$E$16,3),0)</f>
        <v>0</v>
      </c>
    </row>
    <row r="1639" spans="1:17" x14ac:dyDescent="0.25">
      <c r="A1639" s="32">
        <f>VLOOKUP(B1639,'Expiration Dates'!$C$40:$J$272,8)</f>
        <v>32772</v>
      </c>
      <c r="B1639" s="1">
        <v>32762</v>
      </c>
      <c r="C1639">
        <f t="shared" si="76"/>
        <v>1639</v>
      </c>
      <c r="D1639" s="27">
        <v>19.629999160766602</v>
      </c>
      <c r="E1639" s="28">
        <v>19.920000076293945</v>
      </c>
      <c r="F1639" s="28">
        <v>19.620000839233398</v>
      </c>
      <c r="G1639" s="24">
        <v>19.760000228881836</v>
      </c>
      <c r="H1639" s="13">
        <v>19.299999237060547</v>
      </c>
      <c r="I1639" s="14">
        <v>19.559999465942383</v>
      </c>
      <c r="J1639" s="14">
        <v>19.280000686645508</v>
      </c>
      <c r="K1639" s="24">
        <v>19.440000534057617</v>
      </c>
      <c r="L1639">
        <f t="shared" si="78"/>
        <v>0</v>
      </c>
      <c r="M1639">
        <f>IF(AND(B1639&gt;Summary!$E$17,B1639&lt;Summary!$E$18),1,0)</f>
        <v>0</v>
      </c>
      <c r="N1639">
        <f>IF(M1639=1,oneday(G1638,G1639,K1639,L1639,Summary!$E$13/2,Data!N1638,Data!O1638,Summary!$E$15,Summary!$E$14,Summary!$E$16,1),0)</f>
        <v>0</v>
      </c>
      <c r="O1639" s="31">
        <f>IF(M1639=1,oneday(G1638,G1639,K1639,L1639,Summary!$E$13/2,Data!N1638,Data!O1638,Summary!$E$15,Summary!$E$14,Summary!$E$16,2),0)</f>
        <v>0</v>
      </c>
      <c r="P1639" s="31">
        <f t="shared" si="77"/>
        <v>0</v>
      </c>
      <c r="Q1639" s="31">
        <f>IF(M1639=1,oneday(G1638,G1639,K1639,L1639,Summary!$E$13/2,Data!N1638,Data!O1638,Summary!$E$15,Summary!$E$14,Summary!$E$16,3),0)</f>
        <v>0</v>
      </c>
    </row>
    <row r="1640" spans="1:17" x14ac:dyDescent="0.25">
      <c r="A1640" s="32">
        <f>VLOOKUP(B1640,'Expiration Dates'!$C$40:$J$272,8)</f>
        <v>32772</v>
      </c>
      <c r="B1640" s="1">
        <v>32763</v>
      </c>
      <c r="C1640">
        <f t="shared" si="76"/>
        <v>1640</v>
      </c>
      <c r="D1640" s="27">
        <v>19.670000076293945</v>
      </c>
      <c r="E1640" s="28">
        <v>19.780000686645508</v>
      </c>
      <c r="F1640" s="28">
        <v>19.579999923706055</v>
      </c>
      <c r="G1640" s="24">
        <v>19.700000762939453</v>
      </c>
      <c r="H1640" s="13">
        <v>19.350000381469727</v>
      </c>
      <c r="I1640" s="14">
        <v>19.459999084472656</v>
      </c>
      <c r="J1640" s="14">
        <v>19.280000686645508</v>
      </c>
      <c r="K1640" s="24">
        <v>19.370000839233398</v>
      </c>
      <c r="L1640">
        <f t="shared" si="78"/>
        <v>0</v>
      </c>
      <c r="M1640">
        <f>IF(AND(B1640&gt;Summary!$E$17,B1640&lt;Summary!$E$18),1,0)</f>
        <v>0</v>
      </c>
      <c r="N1640">
        <f>IF(M1640=1,oneday(G1639,G1640,K1640,L1640,Summary!$E$13/2,Data!N1639,Data!O1639,Summary!$E$15,Summary!$E$14,Summary!$E$16,1),0)</f>
        <v>0</v>
      </c>
      <c r="O1640" s="31">
        <f>IF(M1640=1,oneday(G1639,G1640,K1640,L1640,Summary!$E$13/2,Data!N1639,Data!O1639,Summary!$E$15,Summary!$E$14,Summary!$E$16,2),0)</f>
        <v>0</v>
      </c>
      <c r="P1640" s="31">
        <f t="shared" si="77"/>
        <v>0</v>
      </c>
      <c r="Q1640" s="31">
        <f>IF(M1640=1,oneday(G1639,G1640,K1640,L1640,Summary!$E$13/2,Data!N1639,Data!O1639,Summary!$E$15,Summary!$E$14,Summary!$E$16,3),0)</f>
        <v>0</v>
      </c>
    </row>
    <row r="1641" spans="1:17" x14ac:dyDescent="0.25">
      <c r="A1641" s="32">
        <f>VLOOKUP(B1641,'Expiration Dates'!$C$40:$J$272,8)</f>
        <v>32772</v>
      </c>
      <c r="B1641" s="1">
        <v>32764</v>
      </c>
      <c r="C1641">
        <f t="shared" si="76"/>
        <v>1641</v>
      </c>
      <c r="D1641" s="27">
        <v>19.739999771118164</v>
      </c>
      <c r="E1641" s="28">
        <v>20.030000686645508</v>
      </c>
      <c r="F1641" s="28">
        <v>19.729999542236328</v>
      </c>
      <c r="G1641" s="24">
        <v>19.860000610351563</v>
      </c>
      <c r="H1641" s="13">
        <v>19.420000076293945</v>
      </c>
      <c r="I1641" s="14">
        <v>19.649999618530273</v>
      </c>
      <c r="J1641" s="14">
        <v>19.399999618530273</v>
      </c>
      <c r="K1641" s="24">
        <v>19.469999313354492</v>
      </c>
      <c r="L1641">
        <f t="shared" si="78"/>
        <v>0</v>
      </c>
      <c r="M1641">
        <f>IF(AND(B1641&gt;Summary!$E$17,B1641&lt;Summary!$E$18),1,0)</f>
        <v>0</v>
      </c>
      <c r="N1641">
        <f>IF(M1641=1,oneday(G1640,G1641,K1641,L1641,Summary!$E$13/2,Data!N1640,Data!O1640,Summary!$E$15,Summary!$E$14,Summary!$E$16,1),0)</f>
        <v>0</v>
      </c>
      <c r="O1641" s="31">
        <f>IF(M1641=1,oneday(G1640,G1641,K1641,L1641,Summary!$E$13/2,Data!N1640,Data!O1640,Summary!$E$15,Summary!$E$14,Summary!$E$16,2),0)</f>
        <v>0</v>
      </c>
      <c r="P1641" s="31">
        <f t="shared" si="77"/>
        <v>0</v>
      </c>
      <c r="Q1641" s="31">
        <f>IF(M1641=1,oneday(G1640,G1641,K1641,L1641,Summary!$E$13/2,Data!N1640,Data!O1640,Summary!$E$15,Summary!$E$14,Summary!$E$16,3),0)</f>
        <v>0</v>
      </c>
    </row>
    <row r="1642" spans="1:17" x14ac:dyDescent="0.25">
      <c r="A1642" s="32">
        <f>VLOOKUP(B1642,'Expiration Dates'!$C$40:$J$272,8)</f>
        <v>32772</v>
      </c>
      <c r="B1642" s="1">
        <v>32765</v>
      </c>
      <c r="C1642">
        <f t="shared" si="76"/>
        <v>1642</v>
      </c>
      <c r="D1642" s="27">
        <v>19.950000762939453</v>
      </c>
      <c r="E1642" s="28">
        <v>20.090000152587891</v>
      </c>
      <c r="F1642" s="28">
        <v>19.700000762939453</v>
      </c>
      <c r="G1642" s="24">
        <v>19.719999313354492</v>
      </c>
      <c r="H1642" s="13">
        <v>19.569999694824219</v>
      </c>
      <c r="I1642" s="14">
        <v>19.649999618530273</v>
      </c>
      <c r="J1642" s="14">
        <v>19.280000686645508</v>
      </c>
      <c r="K1642" s="24">
        <v>19.340000152587891</v>
      </c>
      <c r="L1642">
        <f t="shared" si="78"/>
        <v>0</v>
      </c>
      <c r="M1642">
        <f>IF(AND(B1642&gt;Summary!$E$17,B1642&lt;Summary!$E$18),1,0)</f>
        <v>0</v>
      </c>
      <c r="N1642">
        <f>IF(M1642=1,oneday(G1641,G1642,K1642,L1642,Summary!$E$13/2,Data!N1641,Data!O1641,Summary!$E$15,Summary!$E$14,Summary!$E$16,1),0)</f>
        <v>0</v>
      </c>
      <c r="O1642" s="31">
        <f>IF(M1642=1,oneday(G1641,G1642,K1642,L1642,Summary!$E$13/2,Data!N1641,Data!O1641,Summary!$E$15,Summary!$E$14,Summary!$E$16,2),0)</f>
        <v>0</v>
      </c>
      <c r="P1642" s="31">
        <f t="shared" si="77"/>
        <v>0</v>
      </c>
      <c r="Q1642" s="31">
        <f>IF(M1642=1,oneday(G1641,G1642,K1642,L1642,Summary!$E$13/2,Data!N1641,Data!O1641,Summary!$E$15,Summary!$E$14,Summary!$E$16,3),0)</f>
        <v>0</v>
      </c>
    </row>
    <row r="1643" spans="1:17" x14ac:dyDescent="0.25">
      <c r="A1643" s="32">
        <f>VLOOKUP(B1643,'Expiration Dates'!$C$40:$J$272,8)</f>
        <v>32772</v>
      </c>
      <c r="B1643" s="1">
        <v>32766</v>
      </c>
      <c r="C1643">
        <f t="shared" si="76"/>
        <v>1643</v>
      </c>
      <c r="D1643" s="27">
        <v>19.670000076293945</v>
      </c>
      <c r="E1643" s="28">
        <v>19.989999771118164</v>
      </c>
      <c r="F1643" s="28">
        <v>19.649999618530273</v>
      </c>
      <c r="G1643" s="24">
        <v>19.959999084472656</v>
      </c>
      <c r="H1643" s="13">
        <v>19.309999465942383</v>
      </c>
      <c r="I1643" s="14">
        <v>19.629999160766602</v>
      </c>
      <c r="J1643" s="14">
        <v>19.239999771118164</v>
      </c>
      <c r="K1643" s="24">
        <v>19.600000381469727</v>
      </c>
      <c r="L1643">
        <f t="shared" si="78"/>
        <v>0</v>
      </c>
      <c r="M1643">
        <f>IF(AND(B1643&gt;Summary!$E$17,B1643&lt;Summary!$E$18),1,0)</f>
        <v>0</v>
      </c>
      <c r="N1643">
        <f>IF(M1643=1,oneday(G1642,G1643,K1643,L1643,Summary!$E$13/2,Data!N1642,Data!O1642,Summary!$E$15,Summary!$E$14,Summary!$E$16,1),0)</f>
        <v>0</v>
      </c>
      <c r="O1643" s="31">
        <f>IF(M1643=1,oneday(G1642,G1643,K1643,L1643,Summary!$E$13/2,Data!N1642,Data!O1642,Summary!$E$15,Summary!$E$14,Summary!$E$16,2),0)</f>
        <v>0</v>
      </c>
      <c r="P1643" s="31">
        <f t="shared" si="77"/>
        <v>0</v>
      </c>
      <c r="Q1643" s="31">
        <f>IF(M1643=1,oneday(G1642,G1643,K1643,L1643,Summary!$E$13/2,Data!N1642,Data!O1642,Summary!$E$15,Summary!$E$14,Summary!$E$16,3),0)</f>
        <v>0</v>
      </c>
    </row>
    <row r="1644" spans="1:17" x14ac:dyDescent="0.25">
      <c r="A1644" s="32">
        <f>VLOOKUP(B1644,'Expiration Dates'!$C$40:$J$272,8)</f>
        <v>32772</v>
      </c>
      <c r="B1644" s="1">
        <v>32769</v>
      </c>
      <c r="C1644">
        <f t="shared" si="76"/>
        <v>1644</v>
      </c>
      <c r="D1644" s="27">
        <v>20</v>
      </c>
      <c r="E1644" s="28">
        <v>20.069999694824219</v>
      </c>
      <c r="F1644" s="28">
        <v>19.850000381469727</v>
      </c>
      <c r="G1644" s="24">
        <v>19.879999160766602</v>
      </c>
      <c r="H1644" s="13">
        <v>19.649999618530273</v>
      </c>
      <c r="I1644" s="14">
        <v>19.719999313354492</v>
      </c>
      <c r="J1644" s="14">
        <v>19.569999694824219</v>
      </c>
      <c r="K1644" s="24">
        <v>19.600000381469727</v>
      </c>
      <c r="L1644">
        <f t="shared" si="78"/>
        <v>0</v>
      </c>
      <c r="M1644">
        <f>IF(AND(B1644&gt;Summary!$E$17,B1644&lt;Summary!$E$18),1,0)</f>
        <v>0</v>
      </c>
      <c r="N1644">
        <f>IF(M1644=1,oneday(G1643,G1644,K1644,L1644,Summary!$E$13/2,Data!N1643,Data!O1643,Summary!$E$15,Summary!$E$14,Summary!$E$16,1),0)</f>
        <v>0</v>
      </c>
      <c r="O1644" s="31">
        <f>IF(M1644=1,oneday(G1643,G1644,K1644,L1644,Summary!$E$13/2,Data!N1643,Data!O1643,Summary!$E$15,Summary!$E$14,Summary!$E$16,2),0)</f>
        <v>0</v>
      </c>
      <c r="P1644" s="31">
        <f t="shared" si="77"/>
        <v>0</v>
      </c>
      <c r="Q1644" s="31">
        <f>IF(M1644=1,oneday(G1643,G1644,K1644,L1644,Summary!$E$13/2,Data!N1643,Data!O1643,Summary!$E$15,Summary!$E$14,Summary!$E$16,3),0)</f>
        <v>0</v>
      </c>
    </row>
    <row r="1645" spans="1:17" x14ac:dyDescent="0.25">
      <c r="A1645" s="32">
        <f>VLOOKUP(B1645,'Expiration Dates'!$C$40:$J$272,8)</f>
        <v>32772</v>
      </c>
      <c r="B1645" s="1">
        <v>32770</v>
      </c>
      <c r="C1645">
        <f t="shared" si="76"/>
        <v>1645</v>
      </c>
      <c r="D1645" s="27">
        <v>19.700000762939453</v>
      </c>
      <c r="E1645" s="28">
        <v>19.799999237060547</v>
      </c>
      <c r="F1645" s="28">
        <v>19.549999237060547</v>
      </c>
      <c r="G1645" s="24">
        <v>19.559999465942383</v>
      </c>
      <c r="H1645" s="13">
        <v>19.430000305175781</v>
      </c>
      <c r="I1645" s="14">
        <v>19.559999465942383</v>
      </c>
      <c r="J1645" s="14">
        <v>19.370000839233398</v>
      </c>
      <c r="K1645" s="24">
        <v>19.389999389648438</v>
      </c>
      <c r="L1645">
        <f t="shared" si="78"/>
        <v>0</v>
      </c>
      <c r="M1645">
        <f>IF(AND(B1645&gt;Summary!$E$17,B1645&lt;Summary!$E$18),1,0)</f>
        <v>0</v>
      </c>
      <c r="N1645">
        <f>IF(M1645=1,oneday(G1644,G1645,K1645,L1645,Summary!$E$13/2,Data!N1644,Data!O1644,Summary!$E$15,Summary!$E$14,Summary!$E$16,1),0)</f>
        <v>0</v>
      </c>
      <c r="O1645" s="31">
        <f>IF(M1645=1,oneday(G1644,G1645,K1645,L1645,Summary!$E$13/2,Data!N1644,Data!O1644,Summary!$E$15,Summary!$E$14,Summary!$E$16,2),0)</f>
        <v>0</v>
      </c>
      <c r="P1645" s="31">
        <f t="shared" si="77"/>
        <v>0</v>
      </c>
      <c r="Q1645" s="31">
        <f>IF(M1645=1,oneday(G1644,G1645,K1645,L1645,Summary!$E$13/2,Data!N1644,Data!O1644,Summary!$E$15,Summary!$E$14,Summary!$E$16,3),0)</f>
        <v>0</v>
      </c>
    </row>
    <row r="1646" spans="1:17" x14ac:dyDescent="0.25">
      <c r="A1646" s="32">
        <f>VLOOKUP(B1646,'Expiration Dates'!$C$40:$J$272,8)</f>
        <v>32772</v>
      </c>
      <c r="B1646" s="1">
        <v>32771</v>
      </c>
      <c r="C1646">
        <f t="shared" si="76"/>
        <v>1646</v>
      </c>
      <c r="D1646" s="27">
        <v>19.590000152587891</v>
      </c>
      <c r="E1646" s="28">
        <v>19.819999694824219</v>
      </c>
      <c r="F1646" s="28">
        <v>19.459999084472656</v>
      </c>
      <c r="G1646" s="24">
        <v>19.639999389648438</v>
      </c>
      <c r="H1646" s="13">
        <v>19.420000076293945</v>
      </c>
      <c r="I1646" s="14">
        <v>19.780000686645508</v>
      </c>
      <c r="J1646" s="14">
        <v>19.379999160766602</v>
      </c>
      <c r="K1646" s="24">
        <v>19.680000305175781</v>
      </c>
      <c r="L1646">
        <f t="shared" si="78"/>
        <v>0</v>
      </c>
      <c r="M1646">
        <f>IF(AND(B1646&gt;Summary!$E$17,B1646&lt;Summary!$E$18),1,0)</f>
        <v>0</v>
      </c>
      <c r="N1646">
        <f>IF(M1646=1,oneday(G1645,G1646,K1646,L1646,Summary!$E$13/2,Data!N1645,Data!O1645,Summary!$E$15,Summary!$E$14,Summary!$E$16,1),0)</f>
        <v>0</v>
      </c>
      <c r="O1646" s="31">
        <f>IF(M1646=1,oneday(G1645,G1646,K1646,L1646,Summary!$E$13/2,Data!N1645,Data!O1645,Summary!$E$15,Summary!$E$14,Summary!$E$16,2),0)</f>
        <v>0</v>
      </c>
      <c r="P1646" s="31">
        <f t="shared" si="77"/>
        <v>0</v>
      </c>
      <c r="Q1646" s="31">
        <f>IF(M1646=1,oneday(G1645,G1646,K1646,L1646,Summary!$E$13/2,Data!N1645,Data!O1645,Summary!$E$15,Summary!$E$14,Summary!$E$16,3),0)</f>
        <v>0</v>
      </c>
    </row>
    <row r="1647" spans="1:17" x14ac:dyDescent="0.25">
      <c r="A1647" s="32">
        <f>VLOOKUP(B1647,'Expiration Dates'!$C$40:$J$272,8)</f>
        <v>32772</v>
      </c>
      <c r="B1647" s="1">
        <v>32772</v>
      </c>
      <c r="C1647">
        <f t="shared" si="76"/>
        <v>1647</v>
      </c>
      <c r="D1647" s="27">
        <v>19.950000762939453</v>
      </c>
      <c r="E1647" s="28">
        <v>19.979999542236328</v>
      </c>
      <c r="F1647" s="28">
        <v>19.600000381469727</v>
      </c>
      <c r="G1647" s="24">
        <v>19.620000839233398</v>
      </c>
      <c r="H1647" s="13">
        <v>19.700000762939453</v>
      </c>
      <c r="I1647" s="14">
        <v>19.719999313354492</v>
      </c>
      <c r="J1647" s="14">
        <v>19.440000534057617</v>
      </c>
      <c r="K1647" s="24">
        <v>19.469999313354492</v>
      </c>
      <c r="L1647">
        <f t="shared" si="78"/>
        <v>1</v>
      </c>
      <c r="M1647">
        <f>IF(AND(B1647&gt;Summary!$E$17,B1647&lt;Summary!$E$18),1,0)</f>
        <v>0</v>
      </c>
      <c r="N1647">
        <f>IF(M1647=1,oneday(G1646,G1647,K1647,L1647,Summary!$E$13/2,Data!N1646,Data!O1646,Summary!$E$15,Summary!$E$14,Summary!$E$16,1),0)</f>
        <v>0</v>
      </c>
      <c r="O1647" s="31">
        <f>IF(M1647=1,oneday(G1646,G1647,K1647,L1647,Summary!$E$13/2,Data!N1646,Data!O1646,Summary!$E$15,Summary!$E$14,Summary!$E$16,2),0)</f>
        <v>0</v>
      </c>
      <c r="P1647" s="31">
        <f t="shared" si="77"/>
        <v>0</v>
      </c>
      <c r="Q1647" s="31">
        <f>IF(M1647=1,oneday(G1646,G1647,K1647,L1647,Summary!$E$13/2,Data!N1646,Data!O1646,Summary!$E$15,Summary!$E$14,Summary!$E$16,3),0)</f>
        <v>0</v>
      </c>
    </row>
    <row r="1648" spans="1:17" x14ac:dyDescent="0.25">
      <c r="A1648" s="32">
        <f>VLOOKUP(B1648,'Expiration Dates'!$C$40:$J$272,8)</f>
        <v>32772</v>
      </c>
      <c r="B1648" s="1">
        <v>32773</v>
      </c>
      <c r="C1648">
        <f t="shared" si="76"/>
        <v>1648</v>
      </c>
      <c r="D1648" s="27">
        <v>19.649999618530273</v>
      </c>
      <c r="E1648" s="28">
        <v>19.659999847412109</v>
      </c>
      <c r="F1648" s="28">
        <v>19.209999084472656</v>
      </c>
      <c r="G1648" s="24">
        <v>19.280000686645508</v>
      </c>
      <c r="H1648" s="13">
        <v>19.450000762939453</v>
      </c>
      <c r="I1648" s="14">
        <v>19.459999084472656</v>
      </c>
      <c r="J1648" s="14">
        <v>19.090000152587891</v>
      </c>
      <c r="K1648" s="24">
        <v>19.120000839233398</v>
      </c>
      <c r="L1648">
        <f t="shared" si="78"/>
        <v>0</v>
      </c>
      <c r="M1648">
        <f>IF(AND(B1648&gt;Summary!$E$17,B1648&lt;Summary!$E$18),1,0)</f>
        <v>0</v>
      </c>
      <c r="N1648">
        <f>IF(M1648=1,oneday(G1647,G1648,K1648,L1648,Summary!$E$13/2,Data!N1647,Data!O1647,Summary!$E$15,Summary!$E$14,Summary!$E$16,1),0)</f>
        <v>0</v>
      </c>
      <c r="O1648" s="31">
        <f>IF(M1648=1,oneday(G1647,G1648,K1648,L1648,Summary!$E$13/2,Data!N1647,Data!O1647,Summary!$E$15,Summary!$E$14,Summary!$E$16,2),0)</f>
        <v>0</v>
      </c>
      <c r="P1648" s="31">
        <f t="shared" si="77"/>
        <v>0</v>
      </c>
      <c r="Q1648" s="31">
        <f>IF(M1648=1,oneday(G1647,G1648,K1648,L1648,Summary!$E$13/2,Data!N1647,Data!O1647,Summary!$E$15,Summary!$E$14,Summary!$E$16,3),0)</f>
        <v>0</v>
      </c>
    </row>
    <row r="1649" spans="1:17" x14ac:dyDescent="0.25">
      <c r="A1649" s="32">
        <f>VLOOKUP(B1649,'Expiration Dates'!$C$40:$J$272,8)</f>
        <v>32772</v>
      </c>
      <c r="B1649" s="1">
        <v>32776</v>
      </c>
      <c r="C1649">
        <f t="shared" si="76"/>
        <v>1649</v>
      </c>
      <c r="D1649" s="27">
        <v>19.049999237060547</v>
      </c>
      <c r="E1649" s="28">
        <v>19.520000457763672</v>
      </c>
      <c r="F1649" s="28">
        <v>19</v>
      </c>
      <c r="G1649" s="24">
        <v>19.459999084472656</v>
      </c>
      <c r="H1649" s="13">
        <v>18.860000610351563</v>
      </c>
      <c r="I1649" s="14">
        <v>19.360000610351563</v>
      </c>
      <c r="J1649" s="14">
        <v>18.860000610351563</v>
      </c>
      <c r="K1649" s="24">
        <v>19.319999694824219</v>
      </c>
      <c r="L1649">
        <f t="shared" si="78"/>
        <v>0</v>
      </c>
      <c r="M1649">
        <f>IF(AND(B1649&gt;Summary!$E$17,B1649&lt;Summary!$E$18),1,0)</f>
        <v>0</v>
      </c>
      <c r="N1649">
        <f>IF(M1649=1,oneday(G1648,G1649,K1649,L1649,Summary!$E$13/2,Data!N1648,Data!O1648,Summary!$E$15,Summary!$E$14,Summary!$E$16,1),0)</f>
        <v>0</v>
      </c>
      <c r="O1649" s="31">
        <f>IF(M1649=1,oneday(G1648,G1649,K1649,L1649,Summary!$E$13/2,Data!N1648,Data!O1648,Summary!$E$15,Summary!$E$14,Summary!$E$16,2),0)</f>
        <v>0</v>
      </c>
      <c r="P1649" s="31">
        <f t="shared" si="77"/>
        <v>0</v>
      </c>
      <c r="Q1649" s="31">
        <f>IF(M1649=1,oneday(G1648,G1649,K1649,L1649,Summary!$E$13/2,Data!N1648,Data!O1648,Summary!$E$15,Summary!$E$14,Summary!$E$16,3),0)</f>
        <v>0</v>
      </c>
    </row>
    <row r="1650" spans="1:17" x14ac:dyDescent="0.25">
      <c r="A1650" s="32">
        <f>VLOOKUP(B1650,'Expiration Dates'!$C$40:$J$272,8)</f>
        <v>32772</v>
      </c>
      <c r="B1650" s="1">
        <v>32777</v>
      </c>
      <c r="C1650">
        <f t="shared" si="76"/>
        <v>1650</v>
      </c>
      <c r="D1650" s="27">
        <v>19.299999237060547</v>
      </c>
      <c r="E1650" s="28">
        <v>19.600000381469727</v>
      </c>
      <c r="F1650" s="28">
        <v>19.200000762939453</v>
      </c>
      <c r="G1650" s="24">
        <v>19.530000686645508</v>
      </c>
      <c r="H1650" s="13">
        <v>19.180000305175781</v>
      </c>
      <c r="I1650" s="14">
        <v>19.450000762939453</v>
      </c>
      <c r="J1650" s="14">
        <v>19.090000152587891</v>
      </c>
      <c r="K1650" s="24">
        <v>19.420000076293945</v>
      </c>
      <c r="L1650">
        <f t="shared" si="78"/>
        <v>0</v>
      </c>
      <c r="M1650">
        <f>IF(AND(B1650&gt;Summary!$E$17,B1650&lt;Summary!$E$18),1,0)</f>
        <v>0</v>
      </c>
      <c r="N1650">
        <f>IF(M1650=1,oneday(G1649,G1650,K1650,L1650,Summary!$E$13/2,Data!N1649,Data!O1649,Summary!$E$15,Summary!$E$14,Summary!$E$16,1),0)</f>
        <v>0</v>
      </c>
      <c r="O1650" s="31">
        <f>IF(M1650=1,oneday(G1649,G1650,K1650,L1650,Summary!$E$13/2,Data!N1649,Data!O1649,Summary!$E$15,Summary!$E$14,Summary!$E$16,2),0)</f>
        <v>0</v>
      </c>
      <c r="P1650" s="31">
        <f t="shared" si="77"/>
        <v>0</v>
      </c>
      <c r="Q1650" s="31">
        <f>IF(M1650=1,oneday(G1649,G1650,K1650,L1650,Summary!$E$13/2,Data!N1649,Data!O1649,Summary!$E$15,Summary!$E$14,Summary!$E$16,3),0)</f>
        <v>0</v>
      </c>
    </row>
    <row r="1651" spans="1:17" x14ac:dyDescent="0.25">
      <c r="A1651" s="32">
        <f>VLOOKUP(B1651,'Expiration Dates'!$C$40:$J$272,8)</f>
        <v>32772</v>
      </c>
      <c r="B1651" s="1">
        <v>32778</v>
      </c>
      <c r="C1651">
        <f t="shared" si="76"/>
        <v>1651</v>
      </c>
      <c r="D1651" s="27">
        <v>19.670000076293945</v>
      </c>
      <c r="E1651" s="28">
        <v>19.729999542236328</v>
      </c>
      <c r="F1651" s="28">
        <v>19.229999542236328</v>
      </c>
      <c r="G1651" s="24">
        <v>19.590000152587891</v>
      </c>
      <c r="H1651" s="13">
        <v>19.5</v>
      </c>
      <c r="I1651" s="14">
        <v>19.620000839233398</v>
      </c>
      <c r="J1651" s="14">
        <v>19.180000305175781</v>
      </c>
      <c r="K1651" s="24">
        <v>19.510000228881836</v>
      </c>
      <c r="L1651">
        <f t="shared" si="78"/>
        <v>0</v>
      </c>
      <c r="M1651">
        <f>IF(AND(B1651&gt;Summary!$E$17,B1651&lt;Summary!$E$18),1,0)</f>
        <v>0</v>
      </c>
      <c r="N1651">
        <f>IF(M1651=1,oneday(G1650,G1651,K1651,L1651,Summary!$E$13/2,Data!N1650,Data!O1650,Summary!$E$15,Summary!$E$14,Summary!$E$16,1),0)</f>
        <v>0</v>
      </c>
      <c r="O1651" s="31">
        <f>IF(M1651=1,oneday(G1650,G1651,K1651,L1651,Summary!$E$13/2,Data!N1650,Data!O1650,Summary!$E$15,Summary!$E$14,Summary!$E$16,2),0)</f>
        <v>0</v>
      </c>
      <c r="P1651" s="31">
        <f t="shared" si="77"/>
        <v>0</v>
      </c>
      <c r="Q1651" s="31">
        <f>IF(M1651=1,oneday(G1650,G1651,K1651,L1651,Summary!$E$13/2,Data!N1650,Data!O1650,Summary!$E$15,Summary!$E$14,Summary!$E$16,3),0)</f>
        <v>0</v>
      </c>
    </row>
    <row r="1652" spans="1:17" x14ac:dyDescent="0.25">
      <c r="A1652" s="32">
        <f>VLOOKUP(B1652,'Expiration Dates'!$C$40:$J$272,8)</f>
        <v>32772</v>
      </c>
      <c r="B1652" s="1">
        <v>32779</v>
      </c>
      <c r="C1652">
        <f t="shared" si="76"/>
        <v>1652</v>
      </c>
      <c r="D1652" s="27">
        <v>19.659999847412109</v>
      </c>
      <c r="E1652" s="28">
        <v>19.899999618530273</v>
      </c>
      <c r="F1652" s="28">
        <v>19.649999618530273</v>
      </c>
      <c r="G1652" s="24">
        <v>19.860000610351563</v>
      </c>
      <c r="H1652" s="13">
        <v>19.579999923706055</v>
      </c>
      <c r="I1652" s="14">
        <v>19.75</v>
      </c>
      <c r="J1652" s="14">
        <v>19.549999237060547</v>
      </c>
      <c r="K1652" s="24">
        <v>19.670000076293945</v>
      </c>
      <c r="L1652">
        <f t="shared" si="78"/>
        <v>0</v>
      </c>
      <c r="M1652">
        <f>IF(AND(B1652&gt;Summary!$E$17,B1652&lt;Summary!$E$18),1,0)</f>
        <v>0</v>
      </c>
      <c r="N1652">
        <f>IF(M1652=1,oneday(G1651,G1652,K1652,L1652,Summary!$E$13/2,Data!N1651,Data!O1651,Summary!$E$15,Summary!$E$14,Summary!$E$16,1),0)</f>
        <v>0</v>
      </c>
      <c r="O1652" s="31">
        <f>IF(M1652=1,oneday(G1651,G1652,K1652,L1652,Summary!$E$13/2,Data!N1651,Data!O1651,Summary!$E$15,Summary!$E$14,Summary!$E$16,2),0)</f>
        <v>0</v>
      </c>
      <c r="P1652" s="31">
        <f t="shared" si="77"/>
        <v>0</v>
      </c>
      <c r="Q1652" s="31">
        <f>IF(M1652=1,oneday(G1651,G1652,K1652,L1652,Summary!$E$13/2,Data!N1651,Data!O1651,Summary!$E$15,Summary!$E$14,Summary!$E$16,3),0)</f>
        <v>0</v>
      </c>
    </row>
    <row r="1653" spans="1:17" x14ac:dyDescent="0.25">
      <c r="A1653" s="32">
        <f>VLOOKUP(B1653,'Expiration Dates'!$C$40:$J$272,8)</f>
        <v>32772</v>
      </c>
      <c r="B1653" s="1">
        <v>32780</v>
      </c>
      <c r="C1653">
        <f t="shared" si="76"/>
        <v>1653</v>
      </c>
      <c r="D1653" s="27">
        <v>19.969999313354492</v>
      </c>
      <c r="E1653" s="28">
        <v>20.139999389648438</v>
      </c>
      <c r="F1653" s="28">
        <v>19.920000076293945</v>
      </c>
      <c r="G1653" s="24">
        <v>20.129999160766602</v>
      </c>
      <c r="H1653" s="13">
        <v>19.770000457763672</v>
      </c>
      <c r="I1653" s="14">
        <v>19.879999160766602</v>
      </c>
      <c r="J1653" s="14">
        <v>19.709999084472656</v>
      </c>
      <c r="K1653" s="24">
        <v>19.870000839233398</v>
      </c>
      <c r="L1653">
        <f t="shared" si="78"/>
        <v>0</v>
      </c>
      <c r="M1653">
        <f>IF(AND(B1653&gt;Summary!$E$17,B1653&lt;Summary!$E$18),1,0)</f>
        <v>0</v>
      </c>
      <c r="N1653">
        <f>IF(M1653=1,oneday(G1652,G1653,K1653,L1653,Summary!$E$13/2,Data!N1652,Data!O1652,Summary!$E$15,Summary!$E$14,Summary!$E$16,1),0)</f>
        <v>0</v>
      </c>
      <c r="O1653" s="31">
        <f>IF(M1653=1,oneday(G1652,G1653,K1653,L1653,Summary!$E$13/2,Data!N1652,Data!O1652,Summary!$E$15,Summary!$E$14,Summary!$E$16,2),0)</f>
        <v>0</v>
      </c>
      <c r="P1653" s="31">
        <f t="shared" si="77"/>
        <v>0</v>
      </c>
      <c r="Q1653" s="31">
        <f>IF(M1653=1,oneday(G1652,G1653,K1653,L1653,Summary!$E$13/2,Data!N1652,Data!O1652,Summary!$E$15,Summary!$E$14,Summary!$E$16,3),0)</f>
        <v>0</v>
      </c>
    </row>
    <row r="1654" spans="1:17" x14ac:dyDescent="0.25">
      <c r="A1654" s="32">
        <f>VLOOKUP(B1654,'Expiration Dates'!$C$40:$J$272,8)</f>
        <v>32801</v>
      </c>
      <c r="B1654" s="1">
        <v>32783</v>
      </c>
      <c r="C1654">
        <f t="shared" si="76"/>
        <v>1654</v>
      </c>
      <c r="D1654" s="27">
        <v>20.180000305175781</v>
      </c>
      <c r="E1654" s="28">
        <v>20.270000457763672</v>
      </c>
      <c r="F1654" s="28">
        <v>19.969999313354492</v>
      </c>
      <c r="G1654" s="24">
        <v>20.010000228881836</v>
      </c>
      <c r="H1654" s="13">
        <v>19.950000762939453</v>
      </c>
      <c r="I1654" s="14">
        <v>20</v>
      </c>
      <c r="J1654" s="14">
        <v>19.75</v>
      </c>
      <c r="K1654" s="24">
        <v>19.770000457763672</v>
      </c>
      <c r="L1654">
        <f t="shared" si="78"/>
        <v>0</v>
      </c>
      <c r="M1654">
        <f>IF(AND(B1654&gt;Summary!$E$17,B1654&lt;Summary!$E$18),1,0)</f>
        <v>0</v>
      </c>
      <c r="N1654">
        <f>IF(M1654=1,oneday(G1653,G1654,K1654,L1654,Summary!$E$13/2,Data!N1653,Data!O1653,Summary!$E$15,Summary!$E$14,Summary!$E$16,1),0)</f>
        <v>0</v>
      </c>
      <c r="O1654" s="31">
        <f>IF(M1654=1,oneday(G1653,G1654,K1654,L1654,Summary!$E$13/2,Data!N1653,Data!O1653,Summary!$E$15,Summary!$E$14,Summary!$E$16,2),0)</f>
        <v>0</v>
      </c>
      <c r="P1654" s="31">
        <f t="shared" si="77"/>
        <v>0</v>
      </c>
      <c r="Q1654" s="31">
        <f>IF(M1654=1,oneday(G1653,G1654,K1654,L1654,Summary!$E$13/2,Data!N1653,Data!O1653,Summary!$E$15,Summary!$E$14,Summary!$E$16,3),0)</f>
        <v>0</v>
      </c>
    </row>
    <row r="1655" spans="1:17" x14ac:dyDescent="0.25">
      <c r="A1655" s="32">
        <f>VLOOKUP(B1655,'Expiration Dates'!$C$40:$J$272,8)</f>
        <v>32801</v>
      </c>
      <c r="B1655" s="1">
        <v>32784</v>
      </c>
      <c r="C1655">
        <f t="shared" si="76"/>
        <v>1655</v>
      </c>
      <c r="D1655" s="27">
        <v>19.950000762939453</v>
      </c>
      <c r="E1655" s="28">
        <v>20.25</v>
      </c>
      <c r="F1655" s="28">
        <v>19.920000076293945</v>
      </c>
      <c r="G1655" s="24">
        <v>20.129999160766602</v>
      </c>
      <c r="H1655" s="13">
        <v>19.75</v>
      </c>
      <c r="I1655" s="14">
        <v>20.040000915527344</v>
      </c>
      <c r="J1655" s="14">
        <v>19.700000762939453</v>
      </c>
      <c r="K1655" s="24">
        <v>19.950000762939453</v>
      </c>
      <c r="L1655">
        <f t="shared" si="78"/>
        <v>0</v>
      </c>
      <c r="M1655">
        <f>IF(AND(B1655&gt;Summary!$E$17,B1655&lt;Summary!$E$18),1,0)</f>
        <v>0</v>
      </c>
      <c r="N1655">
        <f>IF(M1655=1,oneday(G1654,G1655,K1655,L1655,Summary!$E$13/2,Data!N1654,Data!O1654,Summary!$E$15,Summary!$E$14,Summary!$E$16,1),0)</f>
        <v>0</v>
      </c>
      <c r="O1655" s="31">
        <f>IF(M1655=1,oneday(G1654,G1655,K1655,L1655,Summary!$E$13/2,Data!N1654,Data!O1654,Summary!$E$15,Summary!$E$14,Summary!$E$16,2),0)</f>
        <v>0</v>
      </c>
      <c r="P1655" s="31">
        <f t="shared" si="77"/>
        <v>0</v>
      </c>
      <c r="Q1655" s="31">
        <f>IF(M1655=1,oneday(G1654,G1655,K1655,L1655,Summary!$E$13/2,Data!N1654,Data!O1654,Summary!$E$15,Summary!$E$14,Summary!$E$16,3),0)</f>
        <v>0</v>
      </c>
    </row>
    <row r="1656" spans="1:17" x14ac:dyDescent="0.25">
      <c r="A1656" s="32">
        <f>VLOOKUP(B1656,'Expiration Dates'!$C$40:$J$272,8)</f>
        <v>32801</v>
      </c>
      <c r="B1656" s="1">
        <v>32785</v>
      </c>
      <c r="C1656">
        <f t="shared" si="76"/>
        <v>1656</v>
      </c>
      <c r="D1656" s="27">
        <v>20.059999465942383</v>
      </c>
      <c r="E1656" s="28">
        <v>20.280000686645508</v>
      </c>
      <c r="F1656" s="28">
        <v>19.959999084472656</v>
      </c>
      <c r="G1656" s="24">
        <v>20.149999618530273</v>
      </c>
      <c r="H1656" s="13">
        <v>19.879999160766602</v>
      </c>
      <c r="I1656" s="14">
        <v>20.030000686645508</v>
      </c>
      <c r="J1656" s="14">
        <v>19.790000915527344</v>
      </c>
      <c r="K1656" s="24">
        <v>19.930000305175781</v>
      </c>
      <c r="L1656">
        <f t="shared" si="78"/>
        <v>0</v>
      </c>
      <c r="M1656">
        <f>IF(AND(B1656&gt;Summary!$E$17,B1656&lt;Summary!$E$18),1,0)</f>
        <v>0</v>
      </c>
      <c r="N1656">
        <f>IF(M1656=1,oneday(G1655,G1656,K1656,L1656,Summary!$E$13/2,Data!N1655,Data!O1655,Summary!$E$15,Summary!$E$14,Summary!$E$16,1),0)</f>
        <v>0</v>
      </c>
      <c r="O1656" s="31">
        <f>IF(M1656=1,oneday(G1655,G1656,K1656,L1656,Summary!$E$13/2,Data!N1655,Data!O1655,Summary!$E$15,Summary!$E$14,Summary!$E$16,2),0)</f>
        <v>0</v>
      </c>
      <c r="P1656" s="31">
        <f t="shared" si="77"/>
        <v>0</v>
      </c>
      <c r="Q1656" s="31">
        <f>IF(M1656=1,oneday(G1655,G1656,K1656,L1656,Summary!$E$13/2,Data!N1655,Data!O1655,Summary!$E$15,Summary!$E$14,Summary!$E$16,3),0)</f>
        <v>0</v>
      </c>
    </row>
    <row r="1657" spans="1:17" x14ac:dyDescent="0.25">
      <c r="A1657" s="32">
        <f>VLOOKUP(B1657,'Expiration Dates'!$C$40:$J$272,8)</f>
        <v>32801</v>
      </c>
      <c r="B1657" s="1">
        <v>32786</v>
      </c>
      <c r="C1657">
        <f t="shared" si="76"/>
        <v>1657</v>
      </c>
      <c r="D1657" s="27">
        <v>19.899999618530273</v>
      </c>
      <c r="E1657" s="28">
        <v>19.989999771118164</v>
      </c>
      <c r="F1657" s="28">
        <v>19.790000915527344</v>
      </c>
      <c r="G1657" s="24">
        <v>19.959999084472656</v>
      </c>
      <c r="H1657" s="13">
        <v>19.709999084472656</v>
      </c>
      <c r="I1657" s="14">
        <v>19.780000686645508</v>
      </c>
      <c r="J1657" s="14">
        <v>19.629999160766602</v>
      </c>
      <c r="K1657" s="24">
        <v>19.770000457763672</v>
      </c>
      <c r="L1657">
        <f t="shared" si="78"/>
        <v>0</v>
      </c>
      <c r="M1657">
        <f>IF(AND(B1657&gt;Summary!$E$17,B1657&lt;Summary!$E$18),1,0)</f>
        <v>0</v>
      </c>
      <c r="N1657">
        <f>IF(M1657=1,oneday(G1656,G1657,K1657,L1657,Summary!$E$13/2,Data!N1656,Data!O1656,Summary!$E$15,Summary!$E$14,Summary!$E$16,1),0)</f>
        <v>0</v>
      </c>
      <c r="O1657" s="31">
        <f>IF(M1657=1,oneday(G1656,G1657,K1657,L1657,Summary!$E$13/2,Data!N1656,Data!O1656,Summary!$E$15,Summary!$E$14,Summary!$E$16,2),0)</f>
        <v>0</v>
      </c>
      <c r="P1657" s="31">
        <f t="shared" si="77"/>
        <v>0</v>
      </c>
      <c r="Q1657" s="31">
        <f>IF(M1657=1,oneday(G1656,G1657,K1657,L1657,Summary!$E$13/2,Data!N1656,Data!O1656,Summary!$E$15,Summary!$E$14,Summary!$E$16,3),0)</f>
        <v>0</v>
      </c>
    </row>
    <row r="1658" spans="1:17" x14ac:dyDescent="0.25">
      <c r="A1658" s="32">
        <f>VLOOKUP(B1658,'Expiration Dates'!$C$40:$J$272,8)</f>
        <v>32801</v>
      </c>
      <c r="B1658" s="1">
        <v>32787</v>
      </c>
      <c r="C1658">
        <f t="shared" si="76"/>
        <v>1658</v>
      </c>
      <c r="D1658" s="27">
        <v>19.950000762939453</v>
      </c>
      <c r="E1658" s="28">
        <v>20.040000915527344</v>
      </c>
      <c r="F1658" s="28">
        <v>19.819999694824219</v>
      </c>
      <c r="G1658" s="24">
        <v>19.870000839233398</v>
      </c>
      <c r="H1658" s="13">
        <v>19.770000457763672</v>
      </c>
      <c r="I1658" s="14">
        <v>19.840000152587891</v>
      </c>
      <c r="J1658" s="14">
        <v>19.649999618530273</v>
      </c>
      <c r="K1658" s="24">
        <v>19.680000305175781</v>
      </c>
      <c r="L1658">
        <f t="shared" si="78"/>
        <v>0</v>
      </c>
      <c r="M1658">
        <f>IF(AND(B1658&gt;Summary!$E$17,B1658&lt;Summary!$E$18),1,0)</f>
        <v>0</v>
      </c>
      <c r="N1658">
        <f>IF(M1658=1,oneday(G1657,G1658,K1658,L1658,Summary!$E$13/2,Data!N1657,Data!O1657,Summary!$E$15,Summary!$E$14,Summary!$E$16,1),0)</f>
        <v>0</v>
      </c>
      <c r="O1658" s="31">
        <f>IF(M1658=1,oneday(G1657,G1658,K1658,L1658,Summary!$E$13/2,Data!N1657,Data!O1657,Summary!$E$15,Summary!$E$14,Summary!$E$16,2),0)</f>
        <v>0</v>
      </c>
      <c r="P1658" s="31">
        <f t="shared" si="77"/>
        <v>0</v>
      </c>
      <c r="Q1658" s="31">
        <f>IF(M1658=1,oneday(G1657,G1658,K1658,L1658,Summary!$E$13/2,Data!N1657,Data!O1657,Summary!$E$15,Summary!$E$14,Summary!$E$16,3),0)</f>
        <v>0</v>
      </c>
    </row>
    <row r="1659" spans="1:17" x14ac:dyDescent="0.25">
      <c r="A1659" s="32">
        <f>VLOOKUP(B1659,'Expiration Dates'!$C$40:$J$272,8)</f>
        <v>32801</v>
      </c>
      <c r="B1659" s="1">
        <v>32790</v>
      </c>
      <c r="C1659">
        <f t="shared" si="76"/>
        <v>1659</v>
      </c>
      <c r="D1659" s="27">
        <v>19.799999237060547</v>
      </c>
      <c r="E1659" s="28">
        <v>20.079999923706055</v>
      </c>
      <c r="F1659" s="28">
        <v>19.799999237060547</v>
      </c>
      <c r="G1659" s="24">
        <v>20.020000457763672</v>
      </c>
      <c r="H1659" s="13">
        <v>19.629999160766602</v>
      </c>
      <c r="I1659" s="14">
        <v>19.920000076293945</v>
      </c>
      <c r="J1659" s="14">
        <v>19.620000839233398</v>
      </c>
      <c r="K1659" s="24">
        <v>19.850000381469727</v>
      </c>
      <c r="L1659">
        <f t="shared" si="78"/>
        <v>0</v>
      </c>
      <c r="M1659">
        <f>IF(AND(B1659&gt;Summary!$E$17,B1659&lt;Summary!$E$18),1,0)</f>
        <v>0</v>
      </c>
      <c r="N1659">
        <f>IF(M1659=1,oneday(G1658,G1659,K1659,L1659,Summary!$E$13/2,Data!N1658,Data!O1658,Summary!$E$15,Summary!$E$14,Summary!$E$16,1),0)</f>
        <v>0</v>
      </c>
      <c r="O1659" s="31">
        <f>IF(M1659=1,oneday(G1658,G1659,K1659,L1659,Summary!$E$13/2,Data!N1658,Data!O1658,Summary!$E$15,Summary!$E$14,Summary!$E$16,2),0)</f>
        <v>0</v>
      </c>
      <c r="P1659" s="31">
        <f t="shared" si="77"/>
        <v>0</v>
      </c>
      <c r="Q1659" s="31">
        <f>IF(M1659=1,oneday(G1658,G1659,K1659,L1659,Summary!$E$13/2,Data!N1658,Data!O1658,Summary!$E$15,Summary!$E$14,Summary!$E$16,3),0)</f>
        <v>0</v>
      </c>
    </row>
    <row r="1660" spans="1:17" x14ac:dyDescent="0.25">
      <c r="A1660" s="32">
        <f>VLOOKUP(B1660,'Expiration Dates'!$C$40:$J$272,8)</f>
        <v>32801</v>
      </c>
      <c r="B1660" s="1">
        <v>32791</v>
      </c>
      <c r="C1660">
        <f t="shared" si="76"/>
        <v>1660</v>
      </c>
      <c r="D1660" s="27">
        <v>20.100000381469727</v>
      </c>
      <c r="E1660" s="28">
        <v>20.200000762939453</v>
      </c>
      <c r="F1660" s="28">
        <v>20.040000915527344</v>
      </c>
      <c r="G1660" s="24">
        <v>20.170000076293945</v>
      </c>
      <c r="H1660" s="13">
        <v>19.920000076293945</v>
      </c>
      <c r="I1660" s="14">
        <v>20.069999694824219</v>
      </c>
      <c r="J1660" s="14">
        <v>19.870000839233398</v>
      </c>
      <c r="K1660" s="24">
        <v>20</v>
      </c>
      <c r="L1660">
        <f t="shared" si="78"/>
        <v>0</v>
      </c>
      <c r="M1660">
        <f>IF(AND(B1660&gt;Summary!$E$17,B1660&lt;Summary!$E$18),1,0)</f>
        <v>0</v>
      </c>
      <c r="N1660">
        <f>IF(M1660=1,oneday(G1659,G1660,K1660,L1660,Summary!$E$13/2,Data!N1659,Data!O1659,Summary!$E$15,Summary!$E$14,Summary!$E$16,1),0)</f>
        <v>0</v>
      </c>
      <c r="O1660" s="31">
        <f>IF(M1660=1,oneday(G1659,G1660,K1660,L1660,Summary!$E$13/2,Data!N1659,Data!O1659,Summary!$E$15,Summary!$E$14,Summary!$E$16,2),0)</f>
        <v>0</v>
      </c>
      <c r="P1660" s="31">
        <f t="shared" si="77"/>
        <v>0</v>
      </c>
      <c r="Q1660" s="31">
        <f>IF(M1660=1,oneday(G1659,G1660,K1660,L1660,Summary!$E$13/2,Data!N1659,Data!O1659,Summary!$E$15,Summary!$E$14,Summary!$E$16,3),0)</f>
        <v>0</v>
      </c>
    </row>
    <row r="1661" spans="1:17" x14ac:dyDescent="0.25">
      <c r="A1661" s="32">
        <f>VLOOKUP(B1661,'Expiration Dates'!$C$40:$J$272,8)</f>
        <v>32801</v>
      </c>
      <c r="B1661" s="1">
        <v>32792</v>
      </c>
      <c r="C1661">
        <f t="shared" si="76"/>
        <v>1661</v>
      </c>
      <c r="D1661" s="27">
        <v>20.319999694824219</v>
      </c>
      <c r="E1661" s="28">
        <v>20.399999618530273</v>
      </c>
      <c r="F1661" s="28">
        <v>20.219999313354492</v>
      </c>
      <c r="G1661" s="24">
        <v>20.25</v>
      </c>
      <c r="H1661" s="13">
        <v>20.149999618530273</v>
      </c>
      <c r="I1661" s="14">
        <v>20.25</v>
      </c>
      <c r="J1661" s="14">
        <v>20.040000915527344</v>
      </c>
      <c r="K1661" s="24">
        <v>20.069999694824219</v>
      </c>
      <c r="L1661">
        <f t="shared" si="78"/>
        <v>0</v>
      </c>
      <c r="M1661">
        <f>IF(AND(B1661&gt;Summary!$E$17,B1661&lt;Summary!$E$18),1,0)</f>
        <v>0</v>
      </c>
      <c r="N1661">
        <f>IF(M1661=1,oneday(G1660,G1661,K1661,L1661,Summary!$E$13/2,Data!N1660,Data!O1660,Summary!$E$15,Summary!$E$14,Summary!$E$16,1),0)</f>
        <v>0</v>
      </c>
      <c r="O1661" s="31">
        <f>IF(M1661=1,oneday(G1660,G1661,K1661,L1661,Summary!$E$13/2,Data!N1660,Data!O1660,Summary!$E$15,Summary!$E$14,Summary!$E$16,2),0)</f>
        <v>0</v>
      </c>
      <c r="P1661" s="31">
        <f t="shared" si="77"/>
        <v>0</v>
      </c>
      <c r="Q1661" s="31">
        <f>IF(M1661=1,oneday(G1660,G1661,K1661,L1661,Summary!$E$13/2,Data!N1660,Data!O1660,Summary!$E$15,Summary!$E$14,Summary!$E$16,3),0)</f>
        <v>0</v>
      </c>
    </row>
    <row r="1662" spans="1:17" x14ac:dyDescent="0.25">
      <c r="A1662" s="32">
        <f>VLOOKUP(B1662,'Expiration Dates'!$C$40:$J$272,8)</f>
        <v>32801</v>
      </c>
      <c r="B1662" s="1">
        <v>32793</v>
      </c>
      <c r="C1662">
        <f t="shared" si="76"/>
        <v>1662</v>
      </c>
      <c r="D1662" s="27">
        <v>20.319999694824219</v>
      </c>
      <c r="E1662" s="28">
        <v>20.540000915527344</v>
      </c>
      <c r="F1662" s="28">
        <v>20.319999694824219</v>
      </c>
      <c r="G1662" s="24">
        <v>20.469999313354492</v>
      </c>
      <c r="H1662" s="13">
        <v>20.129999160766602</v>
      </c>
      <c r="I1662" s="14">
        <v>20.350000381469727</v>
      </c>
      <c r="J1662" s="14">
        <v>20.120000839233398</v>
      </c>
      <c r="K1662" s="24">
        <v>20.329999923706055</v>
      </c>
      <c r="L1662">
        <f t="shared" si="78"/>
        <v>0</v>
      </c>
      <c r="M1662">
        <f>IF(AND(B1662&gt;Summary!$E$17,B1662&lt;Summary!$E$18),1,0)</f>
        <v>0</v>
      </c>
      <c r="N1662">
        <f>IF(M1662=1,oneday(G1661,G1662,K1662,L1662,Summary!$E$13/2,Data!N1661,Data!O1661,Summary!$E$15,Summary!$E$14,Summary!$E$16,1),0)</f>
        <v>0</v>
      </c>
      <c r="O1662" s="31">
        <f>IF(M1662=1,oneday(G1661,G1662,K1662,L1662,Summary!$E$13/2,Data!N1661,Data!O1661,Summary!$E$15,Summary!$E$14,Summary!$E$16,2),0)</f>
        <v>0</v>
      </c>
      <c r="P1662" s="31">
        <f t="shared" si="77"/>
        <v>0</v>
      </c>
      <c r="Q1662" s="31">
        <f>IF(M1662=1,oneday(G1661,G1662,K1662,L1662,Summary!$E$13/2,Data!N1661,Data!O1661,Summary!$E$15,Summary!$E$14,Summary!$E$16,3),0)</f>
        <v>0</v>
      </c>
    </row>
    <row r="1663" spans="1:17" x14ac:dyDescent="0.25">
      <c r="A1663" s="32">
        <f>VLOOKUP(B1663,'Expiration Dates'!$C$40:$J$272,8)</f>
        <v>32801</v>
      </c>
      <c r="B1663" s="1">
        <v>32794</v>
      </c>
      <c r="C1663">
        <f t="shared" si="76"/>
        <v>1663</v>
      </c>
      <c r="D1663" s="27">
        <v>20.610000610351563</v>
      </c>
      <c r="E1663" s="28">
        <v>20.979999542236328</v>
      </c>
      <c r="F1663" s="28">
        <v>20.579999923706055</v>
      </c>
      <c r="G1663" s="24">
        <v>20.889999389648438</v>
      </c>
      <c r="H1663" s="13">
        <v>20.479999542236328</v>
      </c>
      <c r="I1663" s="14">
        <v>20.670000076293945</v>
      </c>
      <c r="J1663" s="14">
        <v>20.350000381469727</v>
      </c>
      <c r="K1663" s="24">
        <v>20.530000686645508</v>
      </c>
      <c r="L1663">
        <f t="shared" si="78"/>
        <v>0</v>
      </c>
      <c r="M1663">
        <f>IF(AND(B1663&gt;Summary!$E$17,B1663&lt;Summary!$E$18),1,0)</f>
        <v>0</v>
      </c>
      <c r="N1663">
        <f>IF(M1663=1,oneday(G1662,G1663,K1663,L1663,Summary!$E$13/2,Data!N1662,Data!O1662,Summary!$E$15,Summary!$E$14,Summary!$E$16,1),0)</f>
        <v>0</v>
      </c>
      <c r="O1663" s="31">
        <f>IF(M1663=1,oneday(G1662,G1663,K1663,L1663,Summary!$E$13/2,Data!N1662,Data!O1662,Summary!$E$15,Summary!$E$14,Summary!$E$16,2),0)</f>
        <v>0</v>
      </c>
      <c r="P1663" s="31">
        <f t="shared" si="77"/>
        <v>0</v>
      </c>
      <c r="Q1663" s="31">
        <f>IF(M1663=1,oneday(G1662,G1663,K1663,L1663,Summary!$E$13/2,Data!N1662,Data!O1662,Summary!$E$15,Summary!$E$14,Summary!$E$16,3),0)</f>
        <v>0</v>
      </c>
    </row>
    <row r="1664" spans="1:17" x14ac:dyDescent="0.25">
      <c r="A1664" s="32">
        <f>VLOOKUP(B1664,'Expiration Dates'!$C$40:$J$272,8)</f>
        <v>32801</v>
      </c>
      <c r="B1664" s="1">
        <v>32797</v>
      </c>
      <c r="C1664">
        <f t="shared" si="76"/>
        <v>1664</v>
      </c>
      <c r="D1664" s="27">
        <v>20.659999847412109</v>
      </c>
      <c r="E1664" s="28">
        <v>20.780000686645508</v>
      </c>
      <c r="F1664" s="28">
        <v>20.350000381469727</v>
      </c>
      <c r="G1664" s="24">
        <v>20.590000152587891</v>
      </c>
      <c r="H1664" s="13">
        <v>20.25</v>
      </c>
      <c r="I1664" s="14">
        <v>20.520000457763672</v>
      </c>
      <c r="J1664" s="14">
        <v>20.030000686645508</v>
      </c>
      <c r="K1664" s="24">
        <v>20.309999465942383</v>
      </c>
      <c r="L1664">
        <f t="shared" si="78"/>
        <v>0</v>
      </c>
      <c r="M1664">
        <f>IF(AND(B1664&gt;Summary!$E$17,B1664&lt;Summary!$E$18),1,0)</f>
        <v>0</v>
      </c>
      <c r="N1664">
        <f>IF(M1664=1,oneday(G1663,G1664,K1664,L1664,Summary!$E$13/2,Data!N1663,Data!O1663,Summary!$E$15,Summary!$E$14,Summary!$E$16,1),0)</f>
        <v>0</v>
      </c>
      <c r="O1664" s="31">
        <f>IF(M1664=1,oneday(G1663,G1664,K1664,L1664,Summary!$E$13/2,Data!N1663,Data!O1663,Summary!$E$15,Summary!$E$14,Summary!$E$16,2),0)</f>
        <v>0</v>
      </c>
      <c r="P1664" s="31">
        <f t="shared" si="77"/>
        <v>0</v>
      </c>
      <c r="Q1664" s="31">
        <f>IF(M1664=1,oneday(G1663,G1664,K1664,L1664,Summary!$E$13/2,Data!N1663,Data!O1663,Summary!$E$15,Summary!$E$14,Summary!$E$16,3),0)</f>
        <v>0</v>
      </c>
    </row>
    <row r="1665" spans="1:17" x14ac:dyDescent="0.25">
      <c r="A1665" s="32">
        <f>VLOOKUP(B1665,'Expiration Dates'!$C$40:$J$272,8)</f>
        <v>32801</v>
      </c>
      <c r="B1665" s="1">
        <v>32798</v>
      </c>
      <c r="C1665">
        <f t="shared" si="76"/>
        <v>1665</v>
      </c>
      <c r="D1665" s="27">
        <v>20.850000381469727</v>
      </c>
      <c r="E1665" s="28">
        <v>20.870000839233398</v>
      </c>
      <c r="F1665" s="28">
        <v>20.620000839233398</v>
      </c>
      <c r="G1665" s="24">
        <v>20.75</v>
      </c>
      <c r="H1665" s="13">
        <v>20.520000457763672</v>
      </c>
      <c r="I1665" s="14">
        <v>20.559999465942383</v>
      </c>
      <c r="J1665" s="14">
        <v>20.370000839233398</v>
      </c>
      <c r="K1665" s="24">
        <v>20.450000762939453</v>
      </c>
      <c r="L1665">
        <f t="shared" si="78"/>
        <v>0</v>
      </c>
      <c r="M1665">
        <f>IF(AND(B1665&gt;Summary!$E$17,B1665&lt;Summary!$E$18),1,0)</f>
        <v>0</v>
      </c>
      <c r="N1665">
        <f>IF(M1665=1,oneday(G1664,G1665,K1665,L1665,Summary!$E$13/2,Data!N1664,Data!O1664,Summary!$E$15,Summary!$E$14,Summary!$E$16,1),0)</f>
        <v>0</v>
      </c>
      <c r="O1665" s="31">
        <f>IF(M1665=1,oneday(G1664,G1665,K1665,L1665,Summary!$E$13/2,Data!N1664,Data!O1664,Summary!$E$15,Summary!$E$14,Summary!$E$16,2),0)</f>
        <v>0</v>
      </c>
      <c r="P1665" s="31">
        <f t="shared" si="77"/>
        <v>0</v>
      </c>
      <c r="Q1665" s="31">
        <f>IF(M1665=1,oneday(G1664,G1665,K1665,L1665,Summary!$E$13/2,Data!N1664,Data!O1664,Summary!$E$15,Summary!$E$14,Summary!$E$16,3),0)</f>
        <v>0</v>
      </c>
    </row>
    <row r="1666" spans="1:17" x14ac:dyDescent="0.25">
      <c r="A1666" s="32">
        <f>VLOOKUP(B1666,'Expiration Dates'!$C$40:$J$272,8)</f>
        <v>32801</v>
      </c>
      <c r="B1666" s="1">
        <v>32799</v>
      </c>
      <c r="C1666">
        <f t="shared" si="76"/>
        <v>1666</v>
      </c>
      <c r="D1666" s="27">
        <v>20.879999160766602</v>
      </c>
      <c r="E1666" s="28">
        <v>20.909999847412109</v>
      </c>
      <c r="F1666" s="28">
        <v>20.489999771118164</v>
      </c>
      <c r="G1666" s="24">
        <v>20.559999465942383</v>
      </c>
      <c r="H1666" s="13">
        <v>20.559999465942383</v>
      </c>
      <c r="I1666" s="14">
        <v>20.600000381469727</v>
      </c>
      <c r="J1666" s="14">
        <v>20.190000534057617</v>
      </c>
      <c r="K1666" s="24">
        <v>20.25</v>
      </c>
      <c r="L1666">
        <f t="shared" si="78"/>
        <v>0</v>
      </c>
      <c r="M1666">
        <f>IF(AND(B1666&gt;Summary!$E$17,B1666&lt;Summary!$E$18),1,0)</f>
        <v>0</v>
      </c>
      <c r="N1666">
        <f>IF(M1666=1,oneday(G1665,G1666,K1666,L1666,Summary!$E$13/2,Data!N1665,Data!O1665,Summary!$E$15,Summary!$E$14,Summary!$E$16,1),0)</f>
        <v>0</v>
      </c>
      <c r="O1666" s="31">
        <f>IF(M1666=1,oneday(G1665,G1666,K1666,L1666,Summary!$E$13/2,Data!N1665,Data!O1665,Summary!$E$15,Summary!$E$14,Summary!$E$16,2),0)</f>
        <v>0</v>
      </c>
      <c r="P1666" s="31">
        <f t="shared" si="77"/>
        <v>0</v>
      </c>
      <c r="Q1666" s="31">
        <f>IF(M1666=1,oneday(G1665,G1666,K1666,L1666,Summary!$E$13/2,Data!N1665,Data!O1665,Summary!$E$15,Summary!$E$14,Summary!$E$16,3),0)</f>
        <v>0</v>
      </c>
    </row>
    <row r="1667" spans="1:17" x14ac:dyDescent="0.25">
      <c r="A1667" s="32">
        <f>VLOOKUP(B1667,'Expiration Dates'!$C$40:$J$272,8)</f>
        <v>32801</v>
      </c>
      <c r="B1667" s="1">
        <v>32800</v>
      </c>
      <c r="C1667">
        <f t="shared" si="76"/>
        <v>1667</v>
      </c>
      <c r="D1667" s="27">
        <v>20.479999542236328</v>
      </c>
      <c r="E1667" s="28">
        <v>20.600000381469727</v>
      </c>
      <c r="F1667" s="28">
        <v>20.360000610351563</v>
      </c>
      <c r="G1667" s="24">
        <v>20.420000076293945</v>
      </c>
      <c r="H1667" s="13">
        <v>20.170000076293945</v>
      </c>
      <c r="I1667" s="14">
        <v>20.440000534057617</v>
      </c>
      <c r="J1667" s="14">
        <v>20.120000839233398</v>
      </c>
      <c r="K1667" s="24">
        <v>20.420000076293945</v>
      </c>
      <c r="L1667">
        <f t="shared" si="78"/>
        <v>0</v>
      </c>
      <c r="M1667">
        <f>IF(AND(B1667&gt;Summary!$E$17,B1667&lt;Summary!$E$18),1,0)</f>
        <v>0</v>
      </c>
      <c r="N1667">
        <f>IF(M1667=1,oneday(G1666,G1667,K1667,L1667,Summary!$E$13/2,Data!N1666,Data!O1666,Summary!$E$15,Summary!$E$14,Summary!$E$16,1),0)</f>
        <v>0</v>
      </c>
      <c r="O1667" s="31">
        <f>IF(M1667=1,oneday(G1666,G1667,K1667,L1667,Summary!$E$13/2,Data!N1666,Data!O1666,Summary!$E$15,Summary!$E$14,Summary!$E$16,2),0)</f>
        <v>0</v>
      </c>
      <c r="P1667" s="31">
        <f t="shared" si="77"/>
        <v>0</v>
      </c>
      <c r="Q1667" s="31">
        <f>IF(M1667=1,oneday(G1666,G1667,K1667,L1667,Summary!$E$13/2,Data!N1666,Data!O1666,Summary!$E$15,Summary!$E$14,Summary!$E$16,3),0)</f>
        <v>0</v>
      </c>
    </row>
    <row r="1668" spans="1:17" x14ac:dyDescent="0.25">
      <c r="A1668" s="32">
        <f>VLOOKUP(B1668,'Expiration Dates'!$C$40:$J$272,8)</f>
        <v>32801</v>
      </c>
      <c r="B1668" s="1">
        <v>32801</v>
      </c>
      <c r="C1668">
        <f t="shared" si="76"/>
        <v>1668</v>
      </c>
      <c r="D1668" s="27">
        <v>20.399999618530273</v>
      </c>
      <c r="E1668" s="28">
        <v>20.399999618530273</v>
      </c>
      <c r="F1668" s="28">
        <v>19.920000076293945</v>
      </c>
      <c r="G1668" s="24">
        <v>19.979999542236328</v>
      </c>
      <c r="H1668" s="13">
        <v>20.350000381469727</v>
      </c>
      <c r="I1668" s="14">
        <v>20.440000534057617</v>
      </c>
      <c r="J1668" s="14">
        <v>20.120000839233398</v>
      </c>
      <c r="K1668" s="24">
        <v>20.149999618530273</v>
      </c>
      <c r="L1668">
        <f t="shared" si="78"/>
        <v>1</v>
      </c>
      <c r="M1668">
        <f>IF(AND(B1668&gt;Summary!$E$17,B1668&lt;Summary!$E$18),1,0)</f>
        <v>0</v>
      </c>
      <c r="N1668">
        <f>IF(M1668=1,oneday(G1667,G1668,K1668,L1668,Summary!$E$13/2,Data!N1667,Data!O1667,Summary!$E$15,Summary!$E$14,Summary!$E$16,1),0)</f>
        <v>0</v>
      </c>
      <c r="O1668" s="31">
        <f>IF(M1668=1,oneday(G1667,G1668,K1668,L1668,Summary!$E$13/2,Data!N1667,Data!O1667,Summary!$E$15,Summary!$E$14,Summary!$E$16,2),0)</f>
        <v>0</v>
      </c>
      <c r="P1668" s="31">
        <f t="shared" si="77"/>
        <v>0</v>
      </c>
      <c r="Q1668" s="31">
        <f>IF(M1668=1,oneday(G1667,G1668,K1668,L1668,Summary!$E$13/2,Data!N1667,Data!O1667,Summary!$E$15,Summary!$E$14,Summary!$E$16,3),0)</f>
        <v>0</v>
      </c>
    </row>
    <row r="1669" spans="1:17" x14ac:dyDescent="0.25">
      <c r="A1669" s="32">
        <f>VLOOKUP(B1669,'Expiration Dates'!$C$40:$J$272,8)</f>
        <v>32801</v>
      </c>
      <c r="B1669" s="1">
        <v>32804</v>
      </c>
      <c r="C1669">
        <f t="shared" si="76"/>
        <v>1669</v>
      </c>
      <c r="D1669" s="27">
        <v>20.059999465942383</v>
      </c>
      <c r="E1669" s="28">
        <v>20.100000381469727</v>
      </c>
      <c r="F1669" s="28">
        <v>19.739999771118164</v>
      </c>
      <c r="G1669" s="24">
        <v>19.760000228881836</v>
      </c>
      <c r="H1669" s="13">
        <v>19.850000381469727</v>
      </c>
      <c r="I1669" s="14">
        <v>19.870000839233398</v>
      </c>
      <c r="J1669" s="14">
        <v>19.579999923706055</v>
      </c>
      <c r="K1669" s="24">
        <v>19.590000152587891</v>
      </c>
      <c r="L1669">
        <f t="shared" si="78"/>
        <v>0</v>
      </c>
      <c r="M1669">
        <f>IF(AND(B1669&gt;Summary!$E$17,B1669&lt;Summary!$E$18),1,0)</f>
        <v>0</v>
      </c>
      <c r="N1669">
        <f>IF(M1669=1,oneday(G1668,G1669,K1669,L1669,Summary!$E$13/2,Data!N1668,Data!O1668,Summary!$E$15,Summary!$E$14,Summary!$E$16,1),0)</f>
        <v>0</v>
      </c>
      <c r="O1669" s="31">
        <f>IF(M1669=1,oneday(G1668,G1669,K1669,L1669,Summary!$E$13/2,Data!N1668,Data!O1668,Summary!$E$15,Summary!$E$14,Summary!$E$16,2),0)</f>
        <v>0</v>
      </c>
      <c r="P1669" s="31">
        <f t="shared" si="77"/>
        <v>0</v>
      </c>
      <c r="Q1669" s="31">
        <f>IF(M1669=1,oneday(G1668,G1669,K1669,L1669,Summary!$E$13/2,Data!N1668,Data!O1668,Summary!$E$15,Summary!$E$14,Summary!$E$16,3),0)</f>
        <v>0</v>
      </c>
    </row>
    <row r="1670" spans="1:17" x14ac:dyDescent="0.25">
      <c r="A1670" s="32">
        <f>VLOOKUP(B1670,'Expiration Dates'!$C$40:$J$272,8)</f>
        <v>32801</v>
      </c>
      <c r="B1670" s="1">
        <v>32805</v>
      </c>
      <c r="C1670">
        <f t="shared" si="76"/>
        <v>1670</v>
      </c>
      <c r="D1670" s="27">
        <v>19.829999923706055</v>
      </c>
      <c r="E1670" s="28">
        <v>19.829999923706055</v>
      </c>
      <c r="F1670" s="28">
        <v>19.649999618530273</v>
      </c>
      <c r="G1670" s="24">
        <v>19.719999313354492</v>
      </c>
      <c r="H1670" s="13">
        <v>19.649999618530273</v>
      </c>
      <c r="I1670" s="14">
        <v>19.649999618530273</v>
      </c>
      <c r="J1670" s="14">
        <v>19.479999542236328</v>
      </c>
      <c r="K1670" s="24">
        <v>19.549999237060547</v>
      </c>
      <c r="L1670">
        <f t="shared" si="78"/>
        <v>0</v>
      </c>
      <c r="M1670">
        <f>IF(AND(B1670&gt;Summary!$E$17,B1670&lt;Summary!$E$18),1,0)</f>
        <v>0</v>
      </c>
      <c r="N1670">
        <f>IF(M1670=1,oneday(G1669,G1670,K1670,L1670,Summary!$E$13/2,Data!N1669,Data!O1669,Summary!$E$15,Summary!$E$14,Summary!$E$16,1),0)</f>
        <v>0</v>
      </c>
      <c r="O1670" s="31">
        <f>IF(M1670=1,oneday(G1669,G1670,K1670,L1670,Summary!$E$13/2,Data!N1669,Data!O1669,Summary!$E$15,Summary!$E$14,Summary!$E$16,2),0)</f>
        <v>0</v>
      </c>
      <c r="P1670" s="31">
        <f t="shared" si="77"/>
        <v>0</v>
      </c>
      <c r="Q1670" s="31">
        <f>IF(M1670=1,oneday(G1669,G1670,K1670,L1670,Summary!$E$13/2,Data!N1669,Data!O1669,Summary!$E$15,Summary!$E$14,Summary!$E$16,3),0)</f>
        <v>0</v>
      </c>
    </row>
    <row r="1671" spans="1:17" x14ac:dyDescent="0.25">
      <c r="A1671" s="32">
        <f>VLOOKUP(B1671,'Expiration Dates'!$C$40:$J$272,8)</f>
        <v>32801</v>
      </c>
      <c r="B1671" s="1">
        <v>32806</v>
      </c>
      <c r="C1671">
        <f t="shared" si="76"/>
        <v>1671</v>
      </c>
      <c r="D1671" s="27">
        <v>19.799999237060547</v>
      </c>
      <c r="E1671" s="28">
        <v>19.889999389648438</v>
      </c>
      <c r="F1671" s="28">
        <v>19.590000152587891</v>
      </c>
      <c r="G1671" s="24">
        <v>19.620000839233398</v>
      </c>
      <c r="H1671" s="13">
        <v>19.610000610351563</v>
      </c>
      <c r="I1671" s="14">
        <v>19.739999771118164</v>
      </c>
      <c r="J1671" s="14">
        <v>19.489999771118164</v>
      </c>
      <c r="K1671" s="24">
        <v>19.520000457763672</v>
      </c>
      <c r="L1671">
        <f t="shared" si="78"/>
        <v>0</v>
      </c>
      <c r="M1671">
        <f>IF(AND(B1671&gt;Summary!$E$17,B1671&lt;Summary!$E$18),1,0)</f>
        <v>0</v>
      </c>
      <c r="N1671">
        <f>IF(M1671=1,oneday(G1670,G1671,K1671,L1671,Summary!$E$13/2,Data!N1670,Data!O1670,Summary!$E$15,Summary!$E$14,Summary!$E$16,1),0)</f>
        <v>0</v>
      </c>
      <c r="O1671" s="31">
        <f>IF(M1671=1,oneday(G1670,G1671,K1671,L1671,Summary!$E$13/2,Data!N1670,Data!O1670,Summary!$E$15,Summary!$E$14,Summary!$E$16,2),0)</f>
        <v>0</v>
      </c>
      <c r="P1671" s="31">
        <f t="shared" si="77"/>
        <v>0</v>
      </c>
      <c r="Q1671" s="31">
        <f>IF(M1671=1,oneday(G1670,G1671,K1671,L1671,Summary!$E$13/2,Data!N1670,Data!O1670,Summary!$E$15,Summary!$E$14,Summary!$E$16,3),0)</f>
        <v>0</v>
      </c>
    </row>
    <row r="1672" spans="1:17" x14ac:dyDescent="0.25">
      <c r="A1672" s="32">
        <f>VLOOKUP(B1672,'Expiration Dates'!$C$40:$J$272,8)</f>
        <v>32801</v>
      </c>
      <c r="B1672" s="1">
        <v>32807</v>
      </c>
      <c r="C1672">
        <f t="shared" si="76"/>
        <v>1672</v>
      </c>
      <c r="D1672" s="27">
        <v>19.430000305175781</v>
      </c>
      <c r="E1672" s="28">
        <v>19.549999237060547</v>
      </c>
      <c r="F1672" s="28">
        <v>19.319999694824219</v>
      </c>
      <c r="G1672" s="24">
        <v>19.379999160766602</v>
      </c>
      <c r="H1672" s="13">
        <v>19.309999465942383</v>
      </c>
      <c r="I1672" s="14">
        <v>19.399999618530273</v>
      </c>
      <c r="J1672" s="14">
        <v>19.219999313354492</v>
      </c>
      <c r="K1672" s="24">
        <v>19.280000686645508</v>
      </c>
      <c r="L1672">
        <f t="shared" si="78"/>
        <v>0</v>
      </c>
      <c r="M1672">
        <f>IF(AND(B1672&gt;Summary!$E$17,B1672&lt;Summary!$E$18),1,0)</f>
        <v>0</v>
      </c>
      <c r="N1672">
        <f>IF(M1672=1,oneday(G1671,G1672,K1672,L1672,Summary!$E$13/2,Data!N1671,Data!O1671,Summary!$E$15,Summary!$E$14,Summary!$E$16,1),0)</f>
        <v>0</v>
      </c>
      <c r="O1672" s="31">
        <f>IF(M1672=1,oneday(G1671,G1672,K1672,L1672,Summary!$E$13/2,Data!N1671,Data!O1671,Summary!$E$15,Summary!$E$14,Summary!$E$16,2),0)</f>
        <v>0</v>
      </c>
      <c r="P1672" s="31">
        <f t="shared" si="77"/>
        <v>0</v>
      </c>
      <c r="Q1672" s="31">
        <f>IF(M1672=1,oneday(G1671,G1672,K1672,L1672,Summary!$E$13/2,Data!N1671,Data!O1671,Summary!$E$15,Summary!$E$14,Summary!$E$16,3),0)</f>
        <v>0</v>
      </c>
    </row>
    <row r="1673" spans="1:17" x14ac:dyDescent="0.25">
      <c r="A1673" s="32">
        <f>VLOOKUP(B1673,'Expiration Dates'!$C$40:$J$272,8)</f>
        <v>32801</v>
      </c>
      <c r="B1673" s="1">
        <v>32808</v>
      </c>
      <c r="C1673">
        <f t="shared" si="76"/>
        <v>1673</v>
      </c>
      <c r="D1673" s="27">
        <v>19.510000228881836</v>
      </c>
      <c r="E1673" s="28">
        <v>19.799999237060547</v>
      </c>
      <c r="F1673" s="28">
        <v>19.450000762939453</v>
      </c>
      <c r="G1673" s="24">
        <v>19.770000457763672</v>
      </c>
      <c r="H1673" s="13">
        <v>19.399999618530273</v>
      </c>
      <c r="I1673" s="14">
        <v>19.590000152587891</v>
      </c>
      <c r="J1673" s="14">
        <v>19.309999465942383</v>
      </c>
      <c r="K1673" s="24">
        <v>19.569999694824219</v>
      </c>
      <c r="L1673">
        <f t="shared" si="78"/>
        <v>0</v>
      </c>
      <c r="M1673">
        <f>IF(AND(B1673&gt;Summary!$E$17,B1673&lt;Summary!$E$18),1,0)</f>
        <v>0</v>
      </c>
      <c r="N1673">
        <f>IF(M1673=1,oneday(G1672,G1673,K1673,L1673,Summary!$E$13/2,Data!N1672,Data!O1672,Summary!$E$15,Summary!$E$14,Summary!$E$16,1),0)</f>
        <v>0</v>
      </c>
      <c r="O1673" s="31">
        <f>IF(M1673=1,oneday(G1672,G1673,K1673,L1673,Summary!$E$13/2,Data!N1672,Data!O1672,Summary!$E$15,Summary!$E$14,Summary!$E$16,2),0)</f>
        <v>0</v>
      </c>
      <c r="P1673" s="31">
        <f t="shared" si="77"/>
        <v>0</v>
      </c>
      <c r="Q1673" s="31">
        <f>IF(M1673=1,oneday(G1672,G1673,K1673,L1673,Summary!$E$13/2,Data!N1672,Data!O1672,Summary!$E$15,Summary!$E$14,Summary!$E$16,3),0)</f>
        <v>0</v>
      </c>
    </row>
    <row r="1674" spans="1:17" x14ac:dyDescent="0.25">
      <c r="A1674" s="32">
        <f>VLOOKUP(B1674,'Expiration Dates'!$C$40:$J$272,8)</f>
        <v>32801</v>
      </c>
      <c r="B1674" s="1">
        <v>32811</v>
      </c>
      <c r="C1674">
        <f t="shared" si="76"/>
        <v>1674</v>
      </c>
      <c r="D1674" s="27">
        <v>19.799999237060547</v>
      </c>
      <c r="E1674" s="28">
        <v>19.870000839233398</v>
      </c>
      <c r="F1674" s="28">
        <v>19.610000610351563</v>
      </c>
      <c r="G1674" s="24">
        <v>19.719999313354492</v>
      </c>
      <c r="H1674" s="13">
        <v>19.600000381469727</v>
      </c>
      <c r="I1674" s="14">
        <v>19.620000839233398</v>
      </c>
      <c r="J1674" s="14">
        <v>19.379999160766602</v>
      </c>
      <c r="K1674" s="24">
        <v>19.469999313354492</v>
      </c>
      <c r="L1674">
        <f t="shared" si="78"/>
        <v>0</v>
      </c>
      <c r="M1674">
        <f>IF(AND(B1674&gt;Summary!$E$17,B1674&lt;Summary!$E$18),1,0)</f>
        <v>0</v>
      </c>
      <c r="N1674">
        <f>IF(M1674=1,oneday(G1673,G1674,K1674,L1674,Summary!$E$13/2,Data!N1673,Data!O1673,Summary!$E$15,Summary!$E$14,Summary!$E$16,1),0)</f>
        <v>0</v>
      </c>
      <c r="O1674" s="31">
        <f>IF(M1674=1,oneday(G1673,G1674,K1674,L1674,Summary!$E$13/2,Data!N1673,Data!O1673,Summary!$E$15,Summary!$E$14,Summary!$E$16,2),0)</f>
        <v>0</v>
      </c>
      <c r="P1674" s="31">
        <f t="shared" si="77"/>
        <v>0</v>
      </c>
      <c r="Q1674" s="31">
        <f>IF(M1674=1,oneday(G1673,G1674,K1674,L1674,Summary!$E$13/2,Data!N1673,Data!O1673,Summary!$E$15,Summary!$E$14,Summary!$E$16,3),0)</f>
        <v>0</v>
      </c>
    </row>
    <row r="1675" spans="1:17" x14ac:dyDescent="0.25">
      <c r="A1675" s="32">
        <f>VLOOKUP(B1675,'Expiration Dates'!$C$40:$J$272,8)</f>
        <v>32801</v>
      </c>
      <c r="B1675" s="1">
        <v>32812</v>
      </c>
      <c r="C1675">
        <f t="shared" si="76"/>
        <v>1675</v>
      </c>
      <c r="D1675" s="27">
        <v>19.700000762939453</v>
      </c>
      <c r="E1675" s="28">
        <v>19.969999313354492</v>
      </c>
      <c r="F1675" s="28">
        <v>19.610000610351563</v>
      </c>
      <c r="G1675" s="24">
        <v>19.940000534057617</v>
      </c>
      <c r="H1675" s="13">
        <v>19.399999618530273</v>
      </c>
      <c r="I1675" s="14">
        <v>19.690000534057617</v>
      </c>
      <c r="J1675" s="14">
        <v>19.340000152587891</v>
      </c>
      <c r="K1675" s="24">
        <v>19.649999618530273</v>
      </c>
      <c r="L1675">
        <f t="shared" si="78"/>
        <v>0</v>
      </c>
      <c r="M1675">
        <f>IF(AND(B1675&gt;Summary!$E$17,B1675&lt;Summary!$E$18),1,0)</f>
        <v>0</v>
      </c>
      <c r="N1675">
        <f>IF(M1675=1,oneday(G1674,G1675,K1675,L1675,Summary!$E$13/2,Data!N1674,Data!O1674,Summary!$E$15,Summary!$E$14,Summary!$E$16,1),0)</f>
        <v>0</v>
      </c>
      <c r="O1675" s="31">
        <f>IF(M1675=1,oneday(G1674,G1675,K1675,L1675,Summary!$E$13/2,Data!N1674,Data!O1674,Summary!$E$15,Summary!$E$14,Summary!$E$16,2),0)</f>
        <v>0</v>
      </c>
      <c r="P1675" s="31">
        <f t="shared" si="77"/>
        <v>0</v>
      </c>
      <c r="Q1675" s="31">
        <f>IF(M1675=1,oneday(G1674,G1675,K1675,L1675,Summary!$E$13/2,Data!N1674,Data!O1674,Summary!$E$15,Summary!$E$14,Summary!$E$16,3),0)</f>
        <v>0</v>
      </c>
    </row>
    <row r="1676" spans="1:17" x14ac:dyDescent="0.25">
      <c r="A1676" s="32">
        <f>VLOOKUP(B1676,'Expiration Dates'!$C$40:$J$272,8)</f>
        <v>32829</v>
      </c>
      <c r="B1676" s="1">
        <v>32813</v>
      </c>
      <c r="C1676">
        <f t="shared" si="76"/>
        <v>1676</v>
      </c>
      <c r="D1676" s="27">
        <v>19.920000076293945</v>
      </c>
      <c r="E1676" s="28">
        <v>20.139999389648438</v>
      </c>
      <c r="F1676" s="28">
        <v>19.899999618530273</v>
      </c>
      <c r="G1676" s="24">
        <v>20.069999694824219</v>
      </c>
      <c r="H1676" s="13">
        <v>19.629999160766602</v>
      </c>
      <c r="I1676" s="14">
        <v>19.840000152587891</v>
      </c>
      <c r="J1676" s="14">
        <v>19.629999160766602</v>
      </c>
      <c r="K1676" s="24">
        <v>19.780000686645508</v>
      </c>
      <c r="L1676">
        <f t="shared" si="78"/>
        <v>0</v>
      </c>
      <c r="M1676">
        <f>IF(AND(B1676&gt;Summary!$E$17,B1676&lt;Summary!$E$18),1,0)</f>
        <v>0</v>
      </c>
      <c r="N1676">
        <f>IF(M1676=1,oneday(G1675,G1676,K1676,L1676,Summary!$E$13/2,Data!N1675,Data!O1675,Summary!$E$15,Summary!$E$14,Summary!$E$16,1),0)</f>
        <v>0</v>
      </c>
      <c r="O1676" s="31">
        <f>IF(M1676=1,oneday(G1675,G1676,K1676,L1676,Summary!$E$13/2,Data!N1675,Data!O1675,Summary!$E$15,Summary!$E$14,Summary!$E$16,2),0)</f>
        <v>0</v>
      </c>
      <c r="P1676" s="31">
        <f t="shared" si="77"/>
        <v>0</v>
      </c>
      <c r="Q1676" s="31">
        <f>IF(M1676=1,oneday(G1675,G1676,K1676,L1676,Summary!$E$13/2,Data!N1675,Data!O1675,Summary!$E$15,Summary!$E$14,Summary!$E$16,3),0)</f>
        <v>0</v>
      </c>
    </row>
    <row r="1677" spans="1:17" x14ac:dyDescent="0.25">
      <c r="A1677" s="32">
        <f>VLOOKUP(B1677,'Expiration Dates'!$C$40:$J$272,8)</f>
        <v>32829</v>
      </c>
      <c r="B1677" s="1">
        <v>32814</v>
      </c>
      <c r="C1677">
        <f t="shared" si="76"/>
        <v>1677</v>
      </c>
      <c r="D1677" s="27">
        <v>20.110000610351563</v>
      </c>
      <c r="E1677" s="28">
        <v>20.379999160766602</v>
      </c>
      <c r="F1677" s="28">
        <v>19.920000076293945</v>
      </c>
      <c r="G1677" s="24">
        <v>20.010000228881836</v>
      </c>
      <c r="H1677" s="13">
        <v>19.829999923706055</v>
      </c>
      <c r="I1677" s="14">
        <v>20.020000457763672</v>
      </c>
      <c r="J1677" s="14">
        <v>19.649999618530273</v>
      </c>
      <c r="K1677" s="24">
        <v>19.709999084472656</v>
      </c>
      <c r="L1677">
        <f t="shared" si="78"/>
        <v>0</v>
      </c>
      <c r="M1677">
        <f>IF(AND(B1677&gt;Summary!$E$17,B1677&lt;Summary!$E$18),1,0)</f>
        <v>0</v>
      </c>
      <c r="N1677">
        <f>IF(M1677=1,oneday(G1676,G1677,K1677,L1677,Summary!$E$13/2,Data!N1676,Data!O1676,Summary!$E$15,Summary!$E$14,Summary!$E$16,1),0)</f>
        <v>0</v>
      </c>
      <c r="O1677" s="31">
        <f>IF(M1677=1,oneday(G1676,G1677,K1677,L1677,Summary!$E$13/2,Data!N1676,Data!O1676,Summary!$E$15,Summary!$E$14,Summary!$E$16,2),0)</f>
        <v>0</v>
      </c>
      <c r="P1677" s="31">
        <f t="shared" si="77"/>
        <v>0</v>
      </c>
      <c r="Q1677" s="31">
        <f>IF(M1677=1,oneday(G1676,G1677,K1677,L1677,Summary!$E$13/2,Data!N1676,Data!O1676,Summary!$E$15,Summary!$E$14,Summary!$E$16,3),0)</f>
        <v>0</v>
      </c>
    </row>
    <row r="1678" spans="1:17" x14ac:dyDescent="0.25">
      <c r="A1678" s="32">
        <f>VLOOKUP(B1678,'Expiration Dates'!$C$40:$J$272,8)</f>
        <v>32829</v>
      </c>
      <c r="B1678" s="1">
        <v>32815</v>
      </c>
      <c r="C1678">
        <f t="shared" si="76"/>
        <v>1678</v>
      </c>
      <c r="D1678" s="27">
        <v>20</v>
      </c>
      <c r="E1678" s="28">
        <v>20.25</v>
      </c>
      <c r="F1678" s="28">
        <v>19.909999847412109</v>
      </c>
      <c r="G1678" s="24">
        <v>20.209999084472656</v>
      </c>
      <c r="H1678" s="13">
        <v>19.719999313354492</v>
      </c>
      <c r="I1678" s="14">
        <v>19.909999847412109</v>
      </c>
      <c r="J1678" s="14">
        <v>19.639999389648438</v>
      </c>
      <c r="K1678" s="24">
        <v>19.870000839233398</v>
      </c>
      <c r="L1678">
        <f t="shared" si="78"/>
        <v>0</v>
      </c>
      <c r="M1678">
        <f>IF(AND(B1678&gt;Summary!$E$17,B1678&lt;Summary!$E$18),1,0)</f>
        <v>0</v>
      </c>
      <c r="N1678">
        <f>IF(M1678=1,oneday(G1677,G1678,K1678,L1678,Summary!$E$13/2,Data!N1677,Data!O1677,Summary!$E$15,Summary!$E$14,Summary!$E$16,1),0)</f>
        <v>0</v>
      </c>
      <c r="O1678" s="31">
        <f>IF(M1678=1,oneday(G1677,G1678,K1678,L1678,Summary!$E$13/2,Data!N1677,Data!O1677,Summary!$E$15,Summary!$E$14,Summary!$E$16,2),0)</f>
        <v>0</v>
      </c>
      <c r="P1678" s="31">
        <f t="shared" si="77"/>
        <v>0</v>
      </c>
      <c r="Q1678" s="31">
        <f>IF(M1678=1,oneday(G1677,G1678,K1678,L1678,Summary!$E$13/2,Data!N1677,Data!O1677,Summary!$E$15,Summary!$E$14,Summary!$E$16,3),0)</f>
        <v>0</v>
      </c>
    </row>
    <row r="1679" spans="1:17" x14ac:dyDescent="0.25">
      <c r="A1679" s="32">
        <f>VLOOKUP(B1679,'Expiration Dates'!$C$40:$J$272,8)</f>
        <v>32829</v>
      </c>
      <c r="B1679" s="1">
        <v>32818</v>
      </c>
      <c r="C1679">
        <f t="shared" ref="C1679:C1742" si="79">ROW(B1679)</f>
        <v>1679</v>
      </c>
      <c r="D1679" s="27">
        <v>20.329999923706055</v>
      </c>
      <c r="E1679" s="28">
        <v>20.329999923706055</v>
      </c>
      <c r="F1679" s="28">
        <v>19.989999771118164</v>
      </c>
      <c r="G1679" s="24">
        <v>20.100000381469727</v>
      </c>
      <c r="H1679" s="13">
        <v>19.969999313354492</v>
      </c>
      <c r="I1679" s="14">
        <v>19.989999771118164</v>
      </c>
      <c r="J1679" s="14">
        <v>19.700000762939453</v>
      </c>
      <c r="K1679" s="24">
        <v>19.790000915527344</v>
      </c>
      <c r="L1679">
        <f t="shared" si="78"/>
        <v>0</v>
      </c>
      <c r="M1679">
        <f>IF(AND(B1679&gt;Summary!$E$17,B1679&lt;Summary!$E$18),1,0)</f>
        <v>0</v>
      </c>
      <c r="N1679">
        <f>IF(M1679=1,oneday(G1678,G1679,K1679,L1679,Summary!$E$13/2,Data!N1678,Data!O1678,Summary!$E$15,Summary!$E$14,Summary!$E$16,1),0)</f>
        <v>0</v>
      </c>
      <c r="O1679" s="31">
        <f>IF(M1679=1,oneday(G1678,G1679,K1679,L1679,Summary!$E$13/2,Data!N1678,Data!O1678,Summary!$E$15,Summary!$E$14,Summary!$E$16,2),0)</f>
        <v>0</v>
      </c>
      <c r="P1679" s="31">
        <f t="shared" si="77"/>
        <v>0</v>
      </c>
      <c r="Q1679" s="31">
        <f>IF(M1679=1,oneday(G1678,G1679,K1679,L1679,Summary!$E$13/2,Data!N1678,Data!O1678,Summary!$E$15,Summary!$E$14,Summary!$E$16,3),0)</f>
        <v>0</v>
      </c>
    </row>
    <row r="1680" spans="1:17" x14ac:dyDescent="0.25">
      <c r="A1680" s="32">
        <f>VLOOKUP(B1680,'Expiration Dates'!$C$40:$J$272,8)</f>
        <v>32829</v>
      </c>
      <c r="B1680" s="1">
        <v>32819</v>
      </c>
      <c r="C1680">
        <f t="shared" si="79"/>
        <v>1680</v>
      </c>
      <c r="D1680" s="27">
        <v>20.020000457763672</v>
      </c>
      <c r="E1680" s="28">
        <v>20.190000534057617</v>
      </c>
      <c r="F1680" s="28">
        <v>19.979999542236328</v>
      </c>
      <c r="G1680" s="24">
        <v>20.020000457763672</v>
      </c>
      <c r="H1680" s="13">
        <v>19.75</v>
      </c>
      <c r="I1680" s="14">
        <v>19.879999160766602</v>
      </c>
      <c r="J1680" s="14">
        <v>19.719999313354492</v>
      </c>
      <c r="K1680" s="24">
        <v>19.790000915527344</v>
      </c>
      <c r="L1680">
        <f t="shared" si="78"/>
        <v>0</v>
      </c>
      <c r="M1680">
        <f>IF(AND(B1680&gt;Summary!$E$17,B1680&lt;Summary!$E$18),1,0)</f>
        <v>0</v>
      </c>
      <c r="N1680">
        <f>IF(M1680=1,oneday(G1679,G1680,K1680,L1680,Summary!$E$13/2,Data!N1679,Data!O1679,Summary!$E$15,Summary!$E$14,Summary!$E$16,1),0)</f>
        <v>0</v>
      </c>
      <c r="O1680" s="31">
        <f>IF(M1680=1,oneday(G1679,G1680,K1680,L1680,Summary!$E$13/2,Data!N1679,Data!O1679,Summary!$E$15,Summary!$E$14,Summary!$E$16,2),0)</f>
        <v>0</v>
      </c>
      <c r="P1680" s="31">
        <f t="shared" ref="P1680:P1743" si="80">IF(M1680=1,O1680-O1679,0)</f>
        <v>0</v>
      </c>
      <c r="Q1680" s="31">
        <f>IF(M1680=1,oneday(G1679,G1680,K1680,L1680,Summary!$E$13/2,Data!N1679,Data!O1679,Summary!$E$15,Summary!$E$14,Summary!$E$16,3),0)</f>
        <v>0</v>
      </c>
    </row>
    <row r="1681" spans="1:17" x14ac:dyDescent="0.25">
      <c r="A1681" s="32">
        <f>VLOOKUP(B1681,'Expiration Dates'!$C$40:$J$272,8)</f>
        <v>32829</v>
      </c>
      <c r="B1681" s="1">
        <v>32820</v>
      </c>
      <c r="C1681">
        <f t="shared" si="79"/>
        <v>1681</v>
      </c>
      <c r="D1681" s="27">
        <v>19.940000534057617</v>
      </c>
      <c r="E1681" s="28">
        <v>19.940000534057617</v>
      </c>
      <c r="F1681" s="28">
        <v>19.729999542236328</v>
      </c>
      <c r="G1681" s="24">
        <v>19.870000839233398</v>
      </c>
      <c r="H1681" s="13">
        <v>19.700000762939453</v>
      </c>
      <c r="I1681" s="14">
        <v>19.75</v>
      </c>
      <c r="J1681" s="14">
        <v>19.610000610351563</v>
      </c>
      <c r="K1681" s="24">
        <v>19.680000305175781</v>
      </c>
      <c r="L1681">
        <f t="shared" si="78"/>
        <v>0</v>
      </c>
      <c r="M1681">
        <f>IF(AND(B1681&gt;Summary!$E$17,B1681&lt;Summary!$E$18),1,0)</f>
        <v>0</v>
      </c>
      <c r="N1681">
        <f>IF(M1681=1,oneday(G1680,G1681,K1681,L1681,Summary!$E$13/2,Data!N1680,Data!O1680,Summary!$E$15,Summary!$E$14,Summary!$E$16,1),0)</f>
        <v>0</v>
      </c>
      <c r="O1681" s="31">
        <f>IF(M1681=1,oneday(G1680,G1681,K1681,L1681,Summary!$E$13/2,Data!N1680,Data!O1680,Summary!$E$15,Summary!$E$14,Summary!$E$16,2),0)</f>
        <v>0</v>
      </c>
      <c r="P1681" s="31">
        <f t="shared" si="80"/>
        <v>0</v>
      </c>
      <c r="Q1681" s="31">
        <f>IF(M1681=1,oneday(G1680,G1681,K1681,L1681,Summary!$E$13/2,Data!N1680,Data!O1680,Summary!$E$15,Summary!$E$14,Summary!$E$16,3),0)</f>
        <v>0</v>
      </c>
    </row>
    <row r="1682" spans="1:17" x14ac:dyDescent="0.25">
      <c r="A1682" s="32">
        <f>VLOOKUP(B1682,'Expiration Dates'!$C$40:$J$272,8)</f>
        <v>32829</v>
      </c>
      <c r="B1682" s="1">
        <v>32821</v>
      </c>
      <c r="C1682">
        <f t="shared" si="79"/>
        <v>1682</v>
      </c>
      <c r="D1682" s="27">
        <v>19.959999084472656</v>
      </c>
      <c r="E1682" s="28">
        <v>20</v>
      </c>
      <c r="F1682" s="28">
        <v>19.780000686645508</v>
      </c>
      <c r="G1682" s="24">
        <v>19.920000076293945</v>
      </c>
      <c r="H1682" s="13">
        <v>19.719999313354492</v>
      </c>
      <c r="I1682" s="14">
        <v>19.829999923706055</v>
      </c>
      <c r="J1682" s="14">
        <v>19.629999160766602</v>
      </c>
      <c r="K1682" s="24">
        <v>19.780000686645508</v>
      </c>
      <c r="L1682">
        <f t="shared" si="78"/>
        <v>0</v>
      </c>
      <c r="M1682">
        <f>IF(AND(B1682&gt;Summary!$E$17,B1682&lt;Summary!$E$18),1,0)</f>
        <v>0</v>
      </c>
      <c r="N1682">
        <f>IF(M1682=1,oneday(G1681,G1682,K1682,L1682,Summary!$E$13/2,Data!N1681,Data!O1681,Summary!$E$15,Summary!$E$14,Summary!$E$16,1),0)</f>
        <v>0</v>
      </c>
      <c r="O1682" s="31">
        <f>IF(M1682=1,oneday(G1681,G1682,K1682,L1682,Summary!$E$13/2,Data!N1681,Data!O1681,Summary!$E$15,Summary!$E$14,Summary!$E$16,2),0)</f>
        <v>0</v>
      </c>
      <c r="P1682" s="31">
        <f t="shared" si="80"/>
        <v>0</v>
      </c>
      <c r="Q1682" s="31">
        <f>IF(M1682=1,oneday(G1681,G1682,K1682,L1682,Summary!$E$13/2,Data!N1681,Data!O1681,Summary!$E$15,Summary!$E$14,Summary!$E$16,3),0)</f>
        <v>0</v>
      </c>
    </row>
    <row r="1683" spans="1:17" x14ac:dyDescent="0.25">
      <c r="A1683" s="32">
        <f>VLOOKUP(B1683,'Expiration Dates'!$C$40:$J$272,8)</f>
        <v>32829</v>
      </c>
      <c r="B1683" s="1">
        <v>32822</v>
      </c>
      <c r="C1683">
        <f t="shared" si="79"/>
        <v>1683</v>
      </c>
      <c r="D1683" s="27">
        <v>19.899999618530273</v>
      </c>
      <c r="E1683" s="28">
        <v>19.959999084472656</v>
      </c>
      <c r="F1683" s="28">
        <v>19.790000915527344</v>
      </c>
      <c r="G1683" s="24">
        <v>19.840000152587891</v>
      </c>
      <c r="H1683" s="13">
        <v>19.770000457763672</v>
      </c>
      <c r="I1683" s="14">
        <v>19.809999465942383</v>
      </c>
      <c r="J1683" s="14">
        <v>19.620000839233398</v>
      </c>
      <c r="K1683" s="24">
        <v>19.670000076293945</v>
      </c>
      <c r="L1683">
        <f t="shared" si="78"/>
        <v>0</v>
      </c>
      <c r="M1683">
        <f>IF(AND(B1683&gt;Summary!$E$17,B1683&lt;Summary!$E$18),1,0)</f>
        <v>0</v>
      </c>
      <c r="N1683">
        <f>IF(M1683=1,oneday(G1682,G1683,K1683,L1683,Summary!$E$13/2,Data!N1682,Data!O1682,Summary!$E$15,Summary!$E$14,Summary!$E$16,1),0)</f>
        <v>0</v>
      </c>
      <c r="O1683" s="31">
        <f>IF(M1683=1,oneday(G1682,G1683,K1683,L1683,Summary!$E$13/2,Data!N1682,Data!O1682,Summary!$E$15,Summary!$E$14,Summary!$E$16,2),0)</f>
        <v>0</v>
      </c>
      <c r="P1683" s="31">
        <f t="shared" si="80"/>
        <v>0</v>
      </c>
      <c r="Q1683" s="31">
        <f>IF(M1683=1,oneday(G1682,G1683,K1683,L1683,Summary!$E$13/2,Data!N1682,Data!O1682,Summary!$E$15,Summary!$E$14,Summary!$E$16,3),0)</f>
        <v>0</v>
      </c>
    </row>
    <row r="1684" spans="1:17" x14ac:dyDescent="0.25">
      <c r="A1684" s="32">
        <f>VLOOKUP(B1684,'Expiration Dates'!$C$40:$J$272,8)</f>
        <v>32829</v>
      </c>
      <c r="B1684" s="1">
        <v>32825</v>
      </c>
      <c r="C1684">
        <f t="shared" si="79"/>
        <v>1684</v>
      </c>
      <c r="D1684" s="27">
        <v>19.719999313354492</v>
      </c>
      <c r="E1684" s="28">
        <v>19.739999771118164</v>
      </c>
      <c r="F1684" s="28">
        <v>19.569999694824219</v>
      </c>
      <c r="G1684" s="24">
        <v>19.590000152587891</v>
      </c>
      <c r="H1684" s="13">
        <v>19.559999465942383</v>
      </c>
      <c r="I1684" s="14">
        <v>19.590000152587891</v>
      </c>
      <c r="J1684" s="14">
        <v>19.469999313354492</v>
      </c>
      <c r="K1684" s="24">
        <v>19.489999771118164</v>
      </c>
      <c r="L1684">
        <f t="shared" si="78"/>
        <v>0</v>
      </c>
      <c r="M1684">
        <f>IF(AND(B1684&gt;Summary!$E$17,B1684&lt;Summary!$E$18),1,0)</f>
        <v>0</v>
      </c>
      <c r="N1684">
        <f>IF(M1684=1,oneday(G1683,G1684,K1684,L1684,Summary!$E$13/2,Data!N1683,Data!O1683,Summary!$E$15,Summary!$E$14,Summary!$E$16,1),0)</f>
        <v>0</v>
      </c>
      <c r="O1684" s="31">
        <f>IF(M1684=1,oneday(G1683,G1684,K1684,L1684,Summary!$E$13/2,Data!N1683,Data!O1683,Summary!$E$15,Summary!$E$14,Summary!$E$16,2),0)</f>
        <v>0</v>
      </c>
      <c r="P1684" s="31">
        <f t="shared" si="80"/>
        <v>0</v>
      </c>
      <c r="Q1684" s="31">
        <f>IF(M1684=1,oneday(G1683,G1684,K1684,L1684,Summary!$E$13/2,Data!N1683,Data!O1683,Summary!$E$15,Summary!$E$14,Summary!$E$16,3),0)</f>
        <v>0</v>
      </c>
    </row>
    <row r="1685" spans="1:17" x14ac:dyDescent="0.25">
      <c r="A1685" s="32">
        <f>VLOOKUP(B1685,'Expiration Dates'!$C$40:$J$272,8)</f>
        <v>32829</v>
      </c>
      <c r="B1685" s="1">
        <v>32826</v>
      </c>
      <c r="C1685">
        <f t="shared" si="79"/>
        <v>1685</v>
      </c>
      <c r="D1685" s="27">
        <v>19.510000228881836</v>
      </c>
      <c r="E1685" s="28">
        <v>19.629999160766602</v>
      </c>
      <c r="F1685" s="28">
        <v>19.469999313354492</v>
      </c>
      <c r="G1685" s="24">
        <v>19.5</v>
      </c>
      <c r="H1685" s="13">
        <v>19.420000076293945</v>
      </c>
      <c r="I1685" s="14">
        <v>19.549999237060547</v>
      </c>
      <c r="J1685" s="14">
        <v>19.399999618530273</v>
      </c>
      <c r="K1685" s="24">
        <v>19.420000076293945</v>
      </c>
      <c r="L1685">
        <f t="shared" si="78"/>
        <v>0</v>
      </c>
      <c r="M1685">
        <f>IF(AND(B1685&gt;Summary!$E$17,B1685&lt;Summary!$E$18),1,0)</f>
        <v>0</v>
      </c>
      <c r="N1685">
        <f>IF(M1685=1,oneday(G1684,G1685,K1685,L1685,Summary!$E$13/2,Data!N1684,Data!O1684,Summary!$E$15,Summary!$E$14,Summary!$E$16,1),0)</f>
        <v>0</v>
      </c>
      <c r="O1685" s="31">
        <f>IF(M1685=1,oneday(G1684,G1685,K1685,L1685,Summary!$E$13/2,Data!N1684,Data!O1684,Summary!$E$15,Summary!$E$14,Summary!$E$16,2),0)</f>
        <v>0</v>
      </c>
      <c r="P1685" s="31">
        <f t="shared" si="80"/>
        <v>0</v>
      </c>
      <c r="Q1685" s="31">
        <f>IF(M1685=1,oneday(G1684,G1685,K1685,L1685,Summary!$E$13/2,Data!N1684,Data!O1684,Summary!$E$15,Summary!$E$14,Summary!$E$16,3),0)</f>
        <v>0</v>
      </c>
    </row>
    <row r="1686" spans="1:17" x14ac:dyDescent="0.25">
      <c r="A1686" s="32">
        <f>VLOOKUP(B1686,'Expiration Dates'!$C$40:$J$272,8)</f>
        <v>32829</v>
      </c>
      <c r="B1686" s="1">
        <v>32827</v>
      </c>
      <c r="C1686">
        <f t="shared" si="79"/>
        <v>1686</v>
      </c>
      <c r="D1686" s="27">
        <v>19.5</v>
      </c>
      <c r="E1686" s="28">
        <v>19.700000762939453</v>
      </c>
      <c r="F1686" s="28">
        <v>19.479999542236328</v>
      </c>
      <c r="G1686" s="24">
        <v>19.670000076293945</v>
      </c>
      <c r="H1686" s="13">
        <v>19.420000076293945</v>
      </c>
      <c r="I1686" s="14">
        <v>19.540000915527344</v>
      </c>
      <c r="J1686" s="14">
        <v>19.360000610351563</v>
      </c>
      <c r="K1686" s="24">
        <v>19.520000457763672</v>
      </c>
      <c r="L1686">
        <f t="shared" si="78"/>
        <v>0</v>
      </c>
      <c r="M1686">
        <f>IF(AND(B1686&gt;Summary!$E$17,B1686&lt;Summary!$E$18),1,0)</f>
        <v>0</v>
      </c>
      <c r="N1686">
        <f>IF(M1686=1,oneday(G1685,G1686,K1686,L1686,Summary!$E$13/2,Data!N1685,Data!O1685,Summary!$E$15,Summary!$E$14,Summary!$E$16,1),0)</f>
        <v>0</v>
      </c>
      <c r="O1686" s="31">
        <f>IF(M1686=1,oneday(G1685,G1686,K1686,L1686,Summary!$E$13/2,Data!N1685,Data!O1685,Summary!$E$15,Summary!$E$14,Summary!$E$16,2),0)</f>
        <v>0</v>
      </c>
      <c r="P1686" s="31">
        <f t="shared" si="80"/>
        <v>0</v>
      </c>
      <c r="Q1686" s="31">
        <f>IF(M1686=1,oneday(G1685,G1686,K1686,L1686,Summary!$E$13/2,Data!N1685,Data!O1685,Summary!$E$15,Summary!$E$14,Summary!$E$16,3),0)</f>
        <v>0</v>
      </c>
    </row>
    <row r="1687" spans="1:17" x14ac:dyDescent="0.25">
      <c r="A1687" s="32">
        <f>VLOOKUP(B1687,'Expiration Dates'!$C$40:$J$272,8)</f>
        <v>32829</v>
      </c>
      <c r="B1687" s="1">
        <v>32828</v>
      </c>
      <c r="C1687">
        <f t="shared" si="79"/>
        <v>1687</v>
      </c>
      <c r="D1687" s="27">
        <v>19.770000457763672</v>
      </c>
      <c r="E1687" s="28">
        <v>19.879999160766602</v>
      </c>
      <c r="F1687" s="28">
        <v>19.719999313354492</v>
      </c>
      <c r="G1687" s="24">
        <v>19.860000610351563</v>
      </c>
      <c r="H1687" s="13">
        <v>19.600000381469727</v>
      </c>
      <c r="I1687" s="14">
        <v>19.770000457763672</v>
      </c>
      <c r="J1687" s="14">
        <v>19.590000152587891</v>
      </c>
      <c r="K1687" s="24">
        <v>19.760000228881836</v>
      </c>
      <c r="L1687">
        <f t="shared" si="78"/>
        <v>0</v>
      </c>
      <c r="M1687">
        <f>IF(AND(B1687&gt;Summary!$E$17,B1687&lt;Summary!$E$18),1,0)</f>
        <v>0</v>
      </c>
      <c r="N1687">
        <f>IF(M1687=1,oneday(G1686,G1687,K1687,L1687,Summary!$E$13/2,Data!N1686,Data!O1686,Summary!$E$15,Summary!$E$14,Summary!$E$16,1),0)</f>
        <v>0</v>
      </c>
      <c r="O1687" s="31">
        <f>IF(M1687=1,oneday(G1686,G1687,K1687,L1687,Summary!$E$13/2,Data!N1686,Data!O1686,Summary!$E$15,Summary!$E$14,Summary!$E$16,2),0)</f>
        <v>0</v>
      </c>
      <c r="P1687" s="31">
        <f t="shared" si="80"/>
        <v>0</v>
      </c>
      <c r="Q1687" s="31">
        <f>IF(M1687=1,oneday(G1686,G1687,K1687,L1687,Summary!$E$13/2,Data!N1686,Data!O1686,Summary!$E$15,Summary!$E$14,Summary!$E$16,3),0)</f>
        <v>0</v>
      </c>
    </row>
    <row r="1688" spans="1:17" x14ac:dyDescent="0.25">
      <c r="A1688" s="32">
        <f>VLOOKUP(B1688,'Expiration Dates'!$C$40:$J$272,8)</f>
        <v>32829</v>
      </c>
      <c r="B1688" s="1">
        <v>32829</v>
      </c>
      <c r="C1688">
        <f t="shared" si="79"/>
        <v>1688</v>
      </c>
      <c r="D1688" s="27">
        <v>19.920000076293945</v>
      </c>
      <c r="E1688" s="28">
        <v>19.930000305175781</v>
      </c>
      <c r="F1688" s="28">
        <v>19.770000457763672</v>
      </c>
      <c r="G1688" s="24">
        <v>19.909999847412109</v>
      </c>
      <c r="H1688" s="13">
        <v>19.799999237060547</v>
      </c>
      <c r="I1688" s="14">
        <v>19.870000839233398</v>
      </c>
      <c r="J1688" s="14">
        <v>19.649999618530273</v>
      </c>
      <c r="K1688" s="24">
        <v>19.829999923706055</v>
      </c>
      <c r="L1688">
        <f t="shared" si="78"/>
        <v>1</v>
      </c>
      <c r="M1688">
        <f>IF(AND(B1688&gt;Summary!$E$17,B1688&lt;Summary!$E$18),1,0)</f>
        <v>0</v>
      </c>
      <c r="N1688">
        <f>IF(M1688=1,oneday(G1687,G1688,K1688,L1688,Summary!$E$13/2,Data!N1687,Data!O1687,Summary!$E$15,Summary!$E$14,Summary!$E$16,1),0)</f>
        <v>0</v>
      </c>
      <c r="O1688" s="31">
        <f>IF(M1688=1,oneday(G1687,G1688,K1688,L1688,Summary!$E$13/2,Data!N1687,Data!O1687,Summary!$E$15,Summary!$E$14,Summary!$E$16,2),0)</f>
        <v>0</v>
      </c>
      <c r="P1688" s="31">
        <f t="shared" si="80"/>
        <v>0</v>
      </c>
      <c r="Q1688" s="31">
        <f>IF(M1688=1,oneday(G1687,G1688,K1688,L1688,Summary!$E$13/2,Data!N1687,Data!O1687,Summary!$E$15,Summary!$E$14,Summary!$E$16,3),0)</f>
        <v>0</v>
      </c>
    </row>
    <row r="1689" spans="1:17" x14ac:dyDescent="0.25">
      <c r="A1689" s="32">
        <f>VLOOKUP(B1689,'Expiration Dates'!$C$40:$J$272,8)</f>
        <v>32829</v>
      </c>
      <c r="B1689" s="1">
        <v>32832</v>
      </c>
      <c r="C1689">
        <f t="shared" si="79"/>
        <v>1689</v>
      </c>
      <c r="D1689" s="27">
        <v>19.780000686645508</v>
      </c>
      <c r="E1689" s="28">
        <v>20.020000457763672</v>
      </c>
      <c r="F1689" s="28">
        <v>19.75</v>
      </c>
      <c r="G1689" s="24">
        <v>19.989999771118164</v>
      </c>
      <c r="H1689" s="13">
        <v>19.639999389648438</v>
      </c>
      <c r="I1689" s="14">
        <v>19.850000381469727</v>
      </c>
      <c r="J1689" s="14">
        <v>19.590000152587891</v>
      </c>
      <c r="K1689" s="24">
        <v>19.829999923706055</v>
      </c>
      <c r="L1689">
        <f t="shared" si="78"/>
        <v>0</v>
      </c>
      <c r="M1689">
        <f>IF(AND(B1689&gt;Summary!$E$17,B1689&lt;Summary!$E$18),1,0)</f>
        <v>0</v>
      </c>
      <c r="N1689">
        <f>IF(M1689=1,oneday(G1688,G1689,K1689,L1689,Summary!$E$13/2,Data!N1688,Data!O1688,Summary!$E$15,Summary!$E$14,Summary!$E$16,1),0)</f>
        <v>0</v>
      </c>
      <c r="O1689" s="31">
        <f>IF(M1689=1,oneday(G1688,G1689,K1689,L1689,Summary!$E$13/2,Data!N1688,Data!O1688,Summary!$E$15,Summary!$E$14,Summary!$E$16,2),0)</f>
        <v>0</v>
      </c>
      <c r="P1689" s="31">
        <f t="shared" si="80"/>
        <v>0</v>
      </c>
      <c r="Q1689" s="31">
        <f>IF(M1689=1,oneday(G1688,G1689,K1689,L1689,Summary!$E$13/2,Data!N1688,Data!O1688,Summary!$E$15,Summary!$E$14,Summary!$E$16,3),0)</f>
        <v>0</v>
      </c>
    </row>
    <row r="1690" spans="1:17" x14ac:dyDescent="0.25">
      <c r="A1690" s="32">
        <f>VLOOKUP(B1690,'Expiration Dates'!$C$40:$J$272,8)</f>
        <v>32829</v>
      </c>
      <c r="B1690" s="1">
        <v>32833</v>
      </c>
      <c r="C1690">
        <f t="shared" si="79"/>
        <v>1690</v>
      </c>
      <c r="D1690" s="27">
        <v>19.950000762939453</v>
      </c>
      <c r="E1690" s="28">
        <v>20.090000152587891</v>
      </c>
      <c r="F1690" s="28">
        <v>19.930000305175781</v>
      </c>
      <c r="G1690" s="24">
        <v>19.959999084472656</v>
      </c>
      <c r="H1690" s="13">
        <v>19.799999237060547</v>
      </c>
      <c r="I1690" s="14">
        <v>19.889999389648438</v>
      </c>
      <c r="J1690" s="14">
        <v>19.75</v>
      </c>
      <c r="K1690" s="24">
        <v>19.780000686645508</v>
      </c>
      <c r="L1690">
        <f t="shared" si="78"/>
        <v>0</v>
      </c>
      <c r="M1690">
        <f>IF(AND(B1690&gt;Summary!$E$17,B1690&lt;Summary!$E$18),1,0)</f>
        <v>0</v>
      </c>
      <c r="N1690">
        <f>IF(M1690=1,oneday(G1689,G1690,K1690,L1690,Summary!$E$13/2,Data!N1689,Data!O1689,Summary!$E$15,Summary!$E$14,Summary!$E$16,1),0)</f>
        <v>0</v>
      </c>
      <c r="O1690" s="31">
        <f>IF(M1690=1,oneday(G1689,G1690,K1690,L1690,Summary!$E$13/2,Data!N1689,Data!O1689,Summary!$E$15,Summary!$E$14,Summary!$E$16,2),0)</f>
        <v>0</v>
      </c>
      <c r="P1690" s="31">
        <f t="shared" si="80"/>
        <v>0</v>
      </c>
      <c r="Q1690" s="31">
        <f>IF(M1690=1,oneday(G1689,G1690,K1690,L1690,Summary!$E$13/2,Data!N1689,Data!O1689,Summary!$E$15,Summary!$E$14,Summary!$E$16,3),0)</f>
        <v>0</v>
      </c>
    </row>
    <row r="1691" spans="1:17" x14ac:dyDescent="0.25">
      <c r="A1691" s="32">
        <f>VLOOKUP(B1691,'Expiration Dates'!$C$40:$J$272,8)</f>
        <v>32829</v>
      </c>
      <c r="B1691" s="1">
        <v>32834</v>
      </c>
      <c r="C1691">
        <f t="shared" si="79"/>
        <v>1691</v>
      </c>
      <c r="D1691" s="27">
        <v>19.950000762939453</v>
      </c>
      <c r="E1691" s="28">
        <v>20.010000228881836</v>
      </c>
      <c r="F1691" s="28">
        <v>19.780000686645508</v>
      </c>
      <c r="G1691" s="24">
        <v>19.819999694824219</v>
      </c>
      <c r="H1691" s="13">
        <v>19.770000457763672</v>
      </c>
      <c r="I1691" s="14">
        <v>19.829999923706055</v>
      </c>
      <c r="J1691" s="14">
        <v>19.649999618530273</v>
      </c>
      <c r="K1691" s="24">
        <v>19.680000305175781</v>
      </c>
      <c r="L1691">
        <f t="shared" si="78"/>
        <v>0</v>
      </c>
      <c r="M1691">
        <f>IF(AND(B1691&gt;Summary!$E$17,B1691&lt;Summary!$E$18),1,0)</f>
        <v>0</v>
      </c>
      <c r="N1691">
        <f>IF(M1691=1,oneday(G1690,G1691,K1691,L1691,Summary!$E$13/2,Data!N1690,Data!O1690,Summary!$E$15,Summary!$E$14,Summary!$E$16,1),0)</f>
        <v>0</v>
      </c>
      <c r="O1691" s="31">
        <f>IF(M1691=1,oneday(G1690,G1691,K1691,L1691,Summary!$E$13/2,Data!N1690,Data!O1690,Summary!$E$15,Summary!$E$14,Summary!$E$16,2),0)</f>
        <v>0</v>
      </c>
      <c r="P1691" s="31">
        <f t="shared" si="80"/>
        <v>0</v>
      </c>
      <c r="Q1691" s="31">
        <f>IF(M1691=1,oneday(G1690,G1691,K1691,L1691,Summary!$E$13/2,Data!N1690,Data!O1690,Summary!$E$15,Summary!$E$14,Summary!$E$16,3),0)</f>
        <v>0</v>
      </c>
    </row>
    <row r="1692" spans="1:17" x14ac:dyDescent="0.25">
      <c r="A1692" s="32">
        <f>VLOOKUP(B1692,'Expiration Dates'!$C$40:$J$272,8)</f>
        <v>32829</v>
      </c>
      <c r="B1692" s="1">
        <v>32836</v>
      </c>
      <c r="C1692">
        <f t="shared" si="79"/>
        <v>1692</v>
      </c>
      <c r="D1692" s="27">
        <v>19.819999694824219</v>
      </c>
      <c r="E1692" s="28">
        <v>19.950000762939453</v>
      </c>
      <c r="F1692" s="28">
        <v>19.760000228881836</v>
      </c>
      <c r="G1692" s="24">
        <v>19.819999694824219</v>
      </c>
      <c r="H1692" s="13">
        <v>19.649999618530273</v>
      </c>
      <c r="I1692" s="14">
        <v>19.799999237060547</v>
      </c>
      <c r="J1692" s="14">
        <v>19.629999160766602</v>
      </c>
      <c r="K1692" s="24">
        <v>19.700000762939453</v>
      </c>
      <c r="L1692">
        <f t="shared" si="78"/>
        <v>0</v>
      </c>
      <c r="M1692">
        <f>IF(AND(B1692&gt;Summary!$E$17,B1692&lt;Summary!$E$18),1,0)</f>
        <v>0</v>
      </c>
      <c r="N1692">
        <f>IF(M1692=1,oneday(G1691,G1692,K1692,L1692,Summary!$E$13/2,Data!N1691,Data!O1691,Summary!$E$15,Summary!$E$14,Summary!$E$16,1),0)</f>
        <v>0</v>
      </c>
      <c r="O1692" s="31">
        <f>IF(M1692=1,oneday(G1691,G1692,K1692,L1692,Summary!$E$13/2,Data!N1691,Data!O1691,Summary!$E$15,Summary!$E$14,Summary!$E$16,2),0)</f>
        <v>0</v>
      </c>
      <c r="P1692" s="31">
        <f t="shared" si="80"/>
        <v>0</v>
      </c>
      <c r="Q1692" s="31">
        <f>IF(M1692=1,oneday(G1691,G1692,K1692,L1692,Summary!$E$13/2,Data!N1691,Data!O1691,Summary!$E$15,Summary!$E$14,Summary!$E$16,3),0)</f>
        <v>0</v>
      </c>
    </row>
    <row r="1693" spans="1:17" x14ac:dyDescent="0.25">
      <c r="A1693" s="32">
        <f>VLOOKUP(B1693,'Expiration Dates'!$C$40:$J$272,8)</f>
        <v>32829</v>
      </c>
      <c r="B1693" s="1">
        <v>32839</v>
      </c>
      <c r="C1693">
        <f t="shared" si="79"/>
        <v>1693</v>
      </c>
      <c r="D1693" s="27">
        <v>19.819999694824219</v>
      </c>
      <c r="E1693" s="28">
        <v>19.920000076293945</v>
      </c>
      <c r="F1693" s="28">
        <v>19.600000381469727</v>
      </c>
      <c r="G1693" s="24">
        <v>19.629999160766602</v>
      </c>
      <c r="H1693" s="13">
        <v>19.700000762939453</v>
      </c>
      <c r="I1693" s="14">
        <v>19.770000457763672</v>
      </c>
      <c r="J1693" s="14">
        <v>19.430000305175781</v>
      </c>
      <c r="K1693" s="24">
        <v>19.450000762939453</v>
      </c>
      <c r="L1693">
        <f t="shared" si="78"/>
        <v>0</v>
      </c>
      <c r="M1693">
        <f>IF(AND(B1693&gt;Summary!$E$17,B1693&lt;Summary!$E$18),1,0)</f>
        <v>0</v>
      </c>
      <c r="N1693">
        <f>IF(M1693=1,oneday(G1692,G1693,K1693,L1693,Summary!$E$13/2,Data!N1692,Data!O1692,Summary!$E$15,Summary!$E$14,Summary!$E$16,1),0)</f>
        <v>0</v>
      </c>
      <c r="O1693" s="31">
        <f>IF(M1693=1,oneday(G1692,G1693,K1693,L1693,Summary!$E$13/2,Data!N1692,Data!O1692,Summary!$E$15,Summary!$E$14,Summary!$E$16,2),0)</f>
        <v>0</v>
      </c>
      <c r="P1693" s="31">
        <f t="shared" si="80"/>
        <v>0</v>
      </c>
      <c r="Q1693" s="31">
        <f>IF(M1693=1,oneday(G1692,G1693,K1693,L1693,Summary!$E$13/2,Data!N1692,Data!O1692,Summary!$E$15,Summary!$E$14,Summary!$E$16,3),0)</f>
        <v>0</v>
      </c>
    </row>
    <row r="1694" spans="1:17" x14ac:dyDescent="0.25">
      <c r="A1694" s="32">
        <f>VLOOKUP(B1694,'Expiration Dates'!$C$40:$J$272,8)</f>
        <v>32829</v>
      </c>
      <c r="B1694" s="1">
        <v>32840</v>
      </c>
      <c r="C1694">
        <f t="shared" si="79"/>
        <v>1694</v>
      </c>
      <c r="D1694" s="27">
        <v>19.780000686645508</v>
      </c>
      <c r="E1694" s="28">
        <v>19.790000915527344</v>
      </c>
      <c r="F1694" s="28">
        <v>19.159999847412109</v>
      </c>
      <c r="G1694" s="24">
        <v>19.25</v>
      </c>
      <c r="H1694" s="13">
        <v>19.579999923706055</v>
      </c>
      <c r="I1694" s="14">
        <v>19.600000381469727</v>
      </c>
      <c r="J1694" s="14">
        <v>18.950000762939453</v>
      </c>
      <c r="K1694" s="24">
        <v>19.040000915527344</v>
      </c>
      <c r="L1694">
        <f t="shared" si="78"/>
        <v>0</v>
      </c>
      <c r="M1694">
        <f>IF(AND(B1694&gt;Summary!$E$17,B1694&lt;Summary!$E$18),1,0)</f>
        <v>0</v>
      </c>
      <c r="N1694">
        <f>IF(M1694=1,oneday(G1693,G1694,K1694,L1694,Summary!$E$13/2,Data!N1693,Data!O1693,Summary!$E$15,Summary!$E$14,Summary!$E$16,1),0)</f>
        <v>0</v>
      </c>
      <c r="O1694" s="31">
        <f>IF(M1694=1,oneday(G1693,G1694,K1694,L1694,Summary!$E$13/2,Data!N1693,Data!O1693,Summary!$E$15,Summary!$E$14,Summary!$E$16,2),0)</f>
        <v>0</v>
      </c>
      <c r="P1694" s="31">
        <f t="shared" si="80"/>
        <v>0</v>
      </c>
      <c r="Q1694" s="31">
        <f>IF(M1694=1,oneday(G1693,G1694,K1694,L1694,Summary!$E$13/2,Data!N1693,Data!O1693,Summary!$E$15,Summary!$E$14,Summary!$E$16,3),0)</f>
        <v>0</v>
      </c>
    </row>
    <row r="1695" spans="1:17" x14ac:dyDescent="0.25">
      <c r="A1695" s="32">
        <f>VLOOKUP(B1695,'Expiration Dates'!$C$40:$J$272,8)</f>
        <v>32829</v>
      </c>
      <c r="B1695" s="1">
        <v>32841</v>
      </c>
      <c r="C1695">
        <f t="shared" si="79"/>
        <v>1695</v>
      </c>
      <c r="D1695" s="27">
        <v>19.389999389648438</v>
      </c>
      <c r="E1695" s="28">
        <v>19.430000305175781</v>
      </c>
      <c r="F1695" s="28">
        <v>19.209999084472656</v>
      </c>
      <c r="G1695" s="24">
        <v>19.399999618530273</v>
      </c>
      <c r="H1695" s="13">
        <v>19.180000305175781</v>
      </c>
      <c r="I1695" s="14">
        <v>19.200000762939453</v>
      </c>
      <c r="J1695" s="14">
        <v>18.979999542236328</v>
      </c>
      <c r="K1695" s="24">
        <v>19.159999847412109</v>
      </c>
      <c r="L1695">
        <f t="shared" si="78"/>
        <v>0</v>
      </c>
      <c r="M1695">
        <f>IF(AND(B1695&gt;Summary!$E$17,B1695&lt;Summary!$E$18),1,0)</f>
        <v>0</v>
      </c>
      <c r="N1695">
        <f>IF(M1695=1,oneday(G1694,G1695,K1695,L1695,Summary!$E$13/2,Data!N1694,Data!O1694,Summary!$E$15,Summary!$E$14,Summary!$E$16,1),0)</f>
        <v>0</v>
      </c>
      <c r="O1695" s="31">
        <f>IF(M1695=1,oneday(G1694,G1695,K1695,L1695,Summary!$E$13/2,Data!N1694,Data!O1694,Summary!$E$15,Summary!$E$14,Summary!$E$16,2),0)</f>
        <v>0</v>
      </c>
      <c r="P1695" s="31">
        <f t="shared" si="80"/>
        <v>0</v>
      </c>
      <c r="Q1695" s="31">
        <f>IF(M1695=1,oneday(G1694,G1695,K1695,L1695,Summary!$E$13/2,Data!N1694,Data!O1694,Summary!$E$15,Summary!$E$14,Summary!$E$16,3),0)</f>
        <v>0</v>
      </c>
    </row>
    <row r="1696" spans="1:17" x14ac:dyDescent="0.25">
      <c r="A1696" s="32">
        <f>VLOOKUP(B1696,'Expiration Dates'!$C$40:$J$272,8)</f>
        <v>32829</v>
      </c>
      <c r="B1696" s="1">
        <v>32842</v>
      </c>
      <c r="C1696">
        <f t="shared" si="79"/>
        <v>1696</v>
      </c>
      <c r="D1696" s="27">
        <v>19.5</v>
      </c>
      <c r="E1696" s="28">
        <v>19.899999618530273</v>
      </c>
      <c r="F1696" s="28">
        <v>19.479999542236328</v>
      </c>
      <c r="G1696" s="24">
        <v>19.889999389648438</v>
      </c>
      <c r="H1696" s="13">
        <v>19.260000228881836</v>
      </c>
      <c r="I1696" s="14">
        <v>19.690000534057617</v>
      </c>
      <c r="J1696" s="14">
        <v>19.229999542236328</v>
      </c>
      <c r="K1696" s="24">
        <v>19.670000076293945</v>
      </c>
      <c r="L1696">
        <f t="shared" si="78"/>
        <v>0</v>
      </c>
      <c r="M1696">
        <f>IF(AND(B1696&gt;Summary!$E$17,B1696&lt;Summary!$E$18),1,0)</f>
        <v>0</v>
      </c>
      <c r="N1696">
        <f>IF(M1696=1,oneday(G1695,G1696,K1696,L1696,Summary!$E$13/2,Data!N1695,Data!O1695,Summary!$E$15,Summary!$E$14,Summary!$E$16,1),0)</f>
        <v>0</v>
      </c>
      <c r="O1696" s="31">
        <f>IF(M1696=1,oneday(G1695,G1696,K1696,L1696,Summary!$E$13/2,Data!N1695,Data!O1695,Summary!$E$15,Summary!$E$14,Summary!$E$16,2),0)</f>
        <v>0</v>
      </c>
      <c r="P1696" s="31">
        <f t="shared" si="80"/>
        <v>0</v>
      </c>
      <c r="Q1696" s="31">
        <f>IF(M1696=1,oneday(G1695,G1696,K1696,L1696,Summary!$E$13/2,Data!N1695,Data!O1695,Summary!$E$15,Summary!$E$14,Summary!$E$16,3),0)</f>
        <v>0</v>
      </c>
    </row>
    <row r="1697" spans="1:17" x14ac:dyDescent="0.25">
      <c r="A1697" s="32">
        <f>VLOOKUP(B1697,'Expiration Dates'!$C$40:$J$272,8)</f>
        <v>32861</v>
      </c>
      <c r="B1697" s="1">
        <v>32843</v>
      </c>
      <c r="C1697">
        <f t="shared" si="79"/>
        <v>1697</v>
      </c>
      <c r="D1697" s="27">
        <v>19.870000839233398</v>
      </c>
      <c r="E1697" s="28">
        <v>20.319999694824219</v>
      </c>
      <c r="F1697" s="28">
        <v>19.819999694824219</v>
      </c>
      <c r="G1697" s="24">
        <v>20.299999237060547</v>
      </c>
      <c r="H1697" s="13">
        <v>19.670000076293945</v>
      </c>
      <c r="I1697" s="14">
        <v>20.129999160766602</v>
      </c>
      <c r="J1697" s="14">
        <v>19.590000152587891</v>
      </c>
      <c r="K1697" s="24">
        <v>20.090000152587891</v>
      </c>
      <c r="L1697">
        <f t="shared" si="78"/>
        <v>0</v>
      </c>
      <c r="M1697">
        <f>IF(AND(B1697&gt;Summary!$E$17,B1697&lt;Summary!$E$18),1,0)</f>
        <v>0</v>
      </c>
      <c r="N1697">
        <f>IF(M1697=1,oneday(G1696,G1697,K1697,L1697,Summary!$E$13/2,Data!N1696,Data!O1696,Summary!$E$15,Summary!$E$14,Summary!$E$16,1),0)</f>
        <v>0</v>
      </c>
      <c r="O1697" s="31">
        <f>IF(M1697=1,oneday(G1696,G1697,K1697,L1697,Summary!$E$13/2,Data!N1696,Data!O1696,Summary!$E$15,Summary!$E$14,Summary!$E$16,2),0)</f>
        <v>0</v>
      </c>
      <c r="P1697" s="31">
        <f t="shared" si="80"/>
        <v>0</v>
      </c>
      <c r="Q1697" s="31">
        <f>IF(M1697=1,oneday(G1696,G1697,K1697,L1697,Summary!$E$13/2,Data!N1696,Data!O1696,Summary!$E$15,Summary!$E$14,Summary!$E$16,3),0)</f>
        <v>0</v>
      </c>
    </row>
    <row r="1698" spans="1:17" x14ac:dyDescent="0.25">
      <c r="A1698" s="32">
        <f>VLOOKUP(B1698,'Expiration Dates'!$C$40:$J$272,8)</f>
        <v>32861</v>
      </c>
      <c r="B1698" s="1">
        <v>32846</v>
      </c>
      <c r="C1698">
        <f t="shared" si="79"/>
        <v>1698</v>
      </c>
      <c r="D1698" s="27">
        <v>20.399999618530273</v>
      </c>
      <c r="E1698" s="28">
        <v>20.620000839233398</v>
      </c>
      <c r="F1698" s="28">
        <v>20.219999313354492</v>
      </c>
      <c r="G1698" s="24">
        <v>20.25</v>
      </c>
      <c r="H1698" s="13">
        <v>20.239999771118164</v>
      </c>
      <c r="I1698" s="14">
        <v>20.420000076293945</v>
      </c>
      <c r="J1698" s="14">
        <v>20.040000915527344</v>
      </c>
      <c r="K1698" s="24">
        <v>20.079999923706055</v>
      </c>
      <c r="L1698">
        <f t="shared" si="78"/>
        <v>0</v>
      </c>
      <c r="M1698">
        <f>IF(AND(B1698&gt;Summary!$E$17,B1698&lt;Summary!$E$18),1,0)</f>
        <v>0</v>
      </c>
      <c r="N1698">
        <f>IF(M1698=1,oneday(G1697,G1698,K1698,L1698,Summary!$E$13/2,Data!N1697,Data!O1697,Summary!$E$15,Summary!$E$14,Summary!$E$16,1),0)</f>
        <v>0</v>
      </c>
      <c r="O1698" s="31">
        <f>IF(M1698=1,oneday(G1697,G1698,K1698,L1698,Summary!$E$13/2,Data!N1697,Data!O1697,Summary!$E$15,Summary!$E$14,Summary!$E$16,2),0)</f>
        <v>0</v>
      </c>
      <c r="P1698" s="31">
        <f t="shared" si="80"/>
        <v>0</v>
      </c>
      <c r="Q1698" s="31">
        <f>IF(M1698=1,oneday(G1697,G1698,K1698,L1698,Summary!$E$13/2,Data!N1697,Data!O1697,Summary!$E$15,Summary!$E$14,Summary!$E$16,3),0)</f>
        <v>0</v>
      </c>
    </row>
    <row r="1699" spans="1:17" x14ac:dyDescent="0.25">
      <c r="A1699" s="32">
        <f>VLOOKUP(B1699,'Expiration Dates'!$C$40:$J$272,8)</f>
        <v>32861</v>
      </c>
      <c r="B1699" s="1">
        <v>32847</v>
      </c>
      <c r="C1699">
        <f t="shared" si="79"/>
        <v>1699</v>
      </c>
      <c r="D1699" s="27">
        <v>20.350000381469727</v>
      </c>
      <c r="E1699" s="28">
        <v>20.389999389648438</v>
      </c>
      <c r="F1699" s="28">
        <v>20.129999160766602</v>
      </c>
      <c r="G1699" s="24">
        <v>20.340000152587891</v>
      </c>
      <c r="H1699" s="13">
        <v>20.149999618530273</v>
      </c>
      <c r="I1699" s="14">
        <v>20.219999313354492</v>
      </c>
      <c r="J1699" s="14">
        <v>20.010000228881836</v>
      </c>
      <c r="K1699" s="24">
        <v>20.180000305175781</v>
      </c>
      <c r="L1699">
        <f t="shared" si="78"/>
        <v>0</v>
      </c>
      <c r="M1699">
        <f>IF(AND(B1699&gt;Summary!$E$17,B1699&lt;Summary!$E$18),1,0)</f>
        <v>0</v>
      </c>
      <c r="N1699">
        <f>IF(M1699=1,oneday(G1698,G1699,K1699,L1699,Summary!$E$13/2,Data!N1698,Data!O1698,Summary!$E$15,Summary!$E$14,Summary!$E$16,1),0)</f>
        <v>0</v>
      </c>
      <c r="O1699" s="31">
        <f>IF(M1699=1,oneday(G1698,G1699,K1699,L1699,Summary!$E$13/2,Data!N1698,Data!O1698,Summary!$E$15,Summary!$E$14,Summary!$E$16,2),0)</f>
        <v>0</v>
      </c>
      <c r="P1699" s="31">
        <f t="shared" si="80"/>
        <v>0</v>
      </c>
      <c r="Q1699" s="31">
        <f>IF(M1699=1,oneday(G1698,G1699,K1699,L1699,Summary!$E$13/2,Data!N1698,Data!O1698,Summary!$E$15,Summary!$E$14,Summary!$E$16,3),0)</f>
        <v>0</v>
      </c>
    </row>
    <row r="1700" spans="1:17" x14ac:dyDescent="0.25">
      <c r="A1700" s="32">
        <f>VLOOKUP(B1700,'Expiration Dates'!$C$40:$J$272,8)</f>
        <v>32861</v>
      </c>
      <c r="B1700" s="1">
        <v>32848</v>
      </c>
      <c r="C1700">
        <f t="shared" si="79"/>
        <v>1700</v>
      </c>
      <c r="D1700" s="27">
        <v>20.25</v>
      </c>
      <c r="E1700" s="28">
        <v>20.5</v>
      </c>
      <c r="F1700" s="28">
        <v>20.25</v>
      </c>
      <c r="G1700" s="24">
        <v>20.469999313354492</v>
      </c>
      <c r="H1700" s="13">
        <v>20.120000839233398</v>
      </c>
      <c r="I1700" s="14">
        <v>20.309999465942383</v>
      </c>
      <c r="J1700" s="14">
        <v>20.100000381469727</v>
      </c>
      <c r="K1700" s="24">
        <v>20.280000686645508</v>
      </c>
      <c r="L1700">
        <f t="shared" ref="L1700:L1763" si="81">IF(A1700=B1700,1,0)</f>
        <v>0</v>
      </c>
      <c r="M1700">
        <f>IF(AND(B1700&gt;Summary!$E$17,B1700&lt;Summary!$E$18),1,0)</f>
        <v>0</v>
      </c>
      <c r="N1700">
        <f>IF(M1700=1,oneday(G1699,G1700,K1700,L1700,Summary!$E$13/2,Data!N1699,Data!O1699,Summary!$E$15,Summary!$E$14,Summary!$E$16,1),0)</f>
        <v>0</v>
      </c>
      <c r="O1700" s="31">
        <f>IF(M1700=1,oneday(G1699,G1700,K1700,L1700,Summary!$E$13/2,Data!N1699,Data!O1699,Summary!$E$15,Summary!$E$14,Summary!$E$16,2),0)</f>
        <v>0</v>
      </c>
      <c r="P1700" s="31">
        <f t="shared" si="80"/>
        <v>0</v>
      </c>
      <c r="Q1700" s="31">
        <f>IF(M1700=1,oneday(G1699,G1700,K1700,L1700,Summary!$E$13/2,Data!N1699,Data!O1699,Summary!$E$15,Summary!$E$14,Summary!$E$16,3),0)</f>
        <v>0</v>
      </c>
    </row>
    <row r="1701" spans="1:17" x14ac:dyDescent="0.25">
      <c r="A1701" s="32">
        <f>VLOOKUP(B1701,'Expiration Dates'!$C$40:$J$272,8)</f>
        <v>32861</v>
      </c>
      <c r="B1701" s="1">
        <v>32849</v>
      </c>
      <c r="C1701">
        <f t="shared" si="79"/>
        <v>1701</v>
      </c>
      <c r="D1701" s="27">
        <v>20.610000610351563</v>
      </c>
      <c r="E1701" s="28">
        <v>20.649999618530273</v>
      </c>
      <c r="F1701" s="28">
        <v>20.479999542236328</v>
      </c>
      <c r="G1701" s="24">
        <v>20.510000228881836</v>
      </c>
      <c r="H1701" s="13">
        <v>20.420000076293945</v>
      </c>
      <c r="I1701" s="14">
        <v>20.450000762939453</v>
      </c>
      <c r="J1701" s="14">
        <v>20.280000686645508</v>
      </c>
      <c r="K1701" s="24">
        <v>20.299999237060547</v>
      </c>
      <c r="L1701">
        <f t="shared" si="81"/>
        <v>0</v>
      </c>
      <c r="M1701">
        <f>IF(AND(B1701&gt;Summary!$E$17,B1701&lt;Summary!$E$18),1,0)</f>
        <v>0</v>
      </c>
      <c r="N1701">
        <f>IF(M1701=1,oneday(G1700,G1701,K1701,L1701,Summary!$E$13/2,Data!N1700,Data!O1700,Summary!$E$15,Summary!$E$14,Summary!$E$16,1),0)</f>
        <v>0</v>
      </c>
      <c r="O1701" s="31">
        <f>IF(M1701=1,oneday(G1700,G1701,K1701,L1701,Summary!$E$13/2,Data!N1700,Data!O1700,Summary!$E$15,Summary!$E$14,Summary!$E$16,2),0)</f>
        <v>0</v>
      </c>
      <c r="P1701" s="31">
        <f t="shared" si="80"/>
        <v>0</v>
      </c>
      <c r="Q1701" s="31">
        <f>IF(M1701=1,oneday(G1700,G1701,K1701,L1701,Summary!$E$13/2,Data!N1700,Data!O1700,Summary!$E$15,Summary!$E$14,Summary!$E$16,3),0)</f>
        <v>0</v>
      </c>
    </row>
    <row r="1702" spans="1:17" x14ac:dyDescent="0.25">
      <c r="A1702" s="32">
        <f>VLOOKUP(B1702,'Expiration Dates'!$C$40:$J$272,8)</f>
        <v>32861</v>
      </c>
      <c r="B1702" s="1">
        <v>32850</v>
      </c>
      <c r="C1702">
        <f t="shared" si="79"/>
        <v>1702</v>
      </c>
      <c r="D1702" s="27">
        <v>20.399999618530273</v>
      </c>
      <c r="E1702" s="28">
        <v>20.5</v>
      </c>
      <c r="F1702" s="28">
        <v>20.25</v>
      </c>
      <c r="G1702" s="24">
        <v>20.479999542236328</v>
      </c>
      <c r="H1702" s="13">
        <v>20.170000076293945</v>
      </c>
      <c r="I1702" s="14">
        <v>20.350000381469727</v>
      </c>
      <c r="J1702" s="14">
        <v>20.079999923706055</v>
      </c>
      <c r="K1702" s="24">
        <v>20.319999694824219</v>
      </c>
      <c r="L1702">
        <f t="shared" si="81"/>
        <v>0</v>
      </c>
      <c r="M1702">
        <f>IF(AND(B1702&gt;Summary!$E$17,B1702&lt;Summary!$E$18),1,0)</f>
        <v>0</v>
      </c>
      <c r="N1702">
        <f>IF(M1702=1,oneday(G1701,G1702,K1702,L1702,Summary!$E$13/2,Data!N1701,Data!O1701,Summary!$E$15,Summary!$E$14,Summary!$E$16,1),0)</f>
        <v>0</v>
      </c>
      <c r="O1702" s="31">
        <f>IF(M1702=1,oneday(G1701,G1702,K1702,L1702,Summary!$E$13/2,Data!N1701,Data!O1701,Summary!$E$15,Summary!$E$14,Summary!$E$16,2),0)</f>
        <v>0</v>
      </c>
      <c r="P1702" s="31">
        <f t="shared" si="80"/>
        <v>0</v>
      </c>
      <c r="Q1702" s="31">
        <f>IF(M1702=1,oneday(G1701,G1702,K1702,L1702,Summary!$E$13/2,Data!N1701,Data!O1701,Summary!$E$15,Summary!$E$14,Summary!$E$16,3),0)</f>
        <v>0</v>
      </c>
    </row>
    <row r="1703" spans="1:17" x14ac:dyDescent="0.25">
      <c r="A1703" s="32">
        <f>VLOOKUP(B1703,'Expiration Dates'!$C$40:$J$272,8)</f>
        <v>32861</v>
      </c>
      <c r="B1703" s="1">
        <v>32853</v>
      </c>
      <c r="C1703">
        <f t="shared" si="79"/>
        <v>1703</v>
      </c>
      <c r="D1703" s="27">
        <v>20.649999618530273</v>
      </c>
      <c r="E1703" s="28">
        <v>20.819999694824219</v>
      </c>
      <c r="F1703" s="28">
        <v>20.530000686645508</v>
      </c>
      <c r="G1703" s="24">
        <v>20.700000762939453</v>
      </c>
      <c r="H1703" s="13">
        <v>20.450000762939453</v>
      </c>
      <c r="I1703" s="14">
        <v>20.600000381469727</v>
      </c>
      <c r="J1703" s="14">
        <v>20.389999389648438</v>
      </c>
      <c r="K1703" s="24">
        <v>20.510000228881836</v>
      </c>
      <c r="L1703">
        <f t="shared" si="81"/>
        <v>0</v>
      </c>
      <c r="M1703">
        <f>IF(AND(B1703&gt;Summary!$E$17,B1703&lt;Summary!$E$18),1,0)</f>
        <v>0</v>
      </c>
      <c r="N1703">
        <f>IF(M1703=1,oneday(G1702,G1703,K1703,L1703,Summary!$E$13/2,Data!N1702,Data!O1702,Summary!$E$15,Summary!$E$14,Summary!$E$16,1),0)</f>
        <v>0</v>
      </c>
      <c r="O1703" s="31">
        <f>IF(M1703=1,oneday(G1702,G1703,K1703,L1703,Summary!$E$13/2,Data!N1702,Data!O1702,Summary!$E$15,Summary!$E$14,Summary!$E$16,2),0)</f>
        <v>0</v>
      </c>
      <c r="P1703" s="31">
        <f t="shared" si="80"/>
        <v>0</v>
      </c>
      <c r="Q1703" s="31">
        <f>IF(M1703=1,oneday(G1702,G1703,K1703,L1703,Summary!$E$13/2,Data!N1702,Data!O1702,Summary!$E$15,Summary!$E$14,Summary!$E$16,3),0)</f>
        <v>0</v>
      </c>
    </row>
    <row r="1704" spans="1:17" x14ac:dyDescent="0.25">
      <c r="A1704" s="32">
        <f>VLOOKUP(B1704,'Expiration Dates'!$C$40:$J$272,8)</f>
        <v>32861</v>
      </c>
      <c r="B1704" s="1">
        <v>32854</v>
      </c>
      <c r="C1704">
        <f t="shared" si="79"/>
        <v>1704</v>
      </c>
      <c r="D1704" s="27">
        <v>20.579999923706055</v>
      </c>
      <c r="E1704" s="28">
        <v>20.829999923706055</v>
      </c>
      <c r="F1704" s="28">
        <v>20.559999465942383</v>
      </c>
      <c r="G1704" s="24">
        <v>20.649999618530273</v>
      </c>
      <c r="H1704" s="13">
        <v>20.379999160766602</v>
      </c>
      <c r="I1704" s="14">
        <v>20.590000152587891</v>
      </c>
      <c r="J1704" s="14">
        <v>20.360000610351563</v>
      </c>
      <c r="K1704" s="24">
        <v>20.409999847412109</v>
      </c>
      <c r="L1704">
        <f t="shared" si="81"/>
        <v>0</v>
      </c>
      <c r="M1704">
        <f>IF(AND(B1704&gt;Summary!$E$17,B1704&lt;Summary!$E$18),1,0)</f>
        <v>0</v>
      </c>
      <c r="N1704">
        <f>IF(M1704=1,oneday(G1703,G1704,K1704,L1704,Summary!$E$13/2,Data!N1703,Data!O1703,Summary!$E$15,Summary!$E$14,Summary!$E$16,1),0)</f>
        <v>0</v>
      </c>
      <c r="O1704" s="31">
        <f>IF(M1704=1,oneday(G1703,G1704,K1704,L1704,Summary!$E$13/2,Data!N1703,Data!O1703,Summary!$E$15,Summary!$E$14,Summary!$E$16,2),0)</f>
        <v>0</v>
      </c>
      <c r="P1704" s="31">
        <f t="shared" si="80"/>
        <v>0</v>
      </c>
      <c r="Q1704" s="31">
        <f>IF(M1704=1,oneday(G1703,G1704,K1704,L1704,Summary!$E$13/2,Data!N1703,Data!O1703,Summary!$E$15,Summary!$E$14,Summary!$E$16,3),0)</f>
        <v>0</v>
      </c>
    </row>
    <row r="1705" spans="1:17" x14ac:dyDescent="0.25">
      <c r="A1705" s="32">
        <f>VLOOKUP(B1705,'Expiration Dates'!$C$40:$J$272,8)</f>
        <v>32861</v>
      </c>
      <c r="B1705" s="1">
        <v>32855</v>
      </c>
      <c r="C1705">
        <f t="shared" si="79"/>
        <v>1705</v>
      </c>
      <c r="D1705" s="27">
        <v>20.850000381469727</v>
      </c>
      <c r="E1705" s="28">
        <v>20.959999084472656</v>
      </c>
      <c r="F1705" s="28">
        <v>20.670000076293945</v>
      </c>
      <c r="G1705" s="24">
        <v>20.770000457763672</v>
      </c>
      <c r="H1705" s="13">
        <v>20.629999160766602</v>
      </c>
      <c r="I1705" s="14">
        <v>20.659999847412109</v>
      </c>
      <c r="J1705" s="14">
        <v>20.379999160766602</v>
      </c>
      <c r="K1705" s="24">
        <v>20.450000762939453</v>
      </c>
      <c r="L1705">
        <f t="shared" si="81"/>
        <v>0</v>
      </c>
      <c r="M1705">
        <f>IF(AND(B1705&gt;Summary!$E$17,B1705&lt;Summary!$E$18),1,0)</f>
        <v>0</v>
      </c>
      <c r="N1705">
        <f>IF(M1705=1,oneday(G1704,G1705,K1705,L1705,Summary!$E$13/2,Data!N1704,Data!O1704,Summary!$E$15,Summary!$E$14,Summary!$E$16,1),0)</f>
        <v>0</v>
      </c>
      <c r="O1705" s="31">
        <f>IF(M1705=1,oneday(G1704,G1705,K1705,L1705,Summary!$E$13/2,Data!N1704,Data!O1704,Summary!$E$15,Summary!$E$14,Summary!$E$16,2),0)</f>
        <v>0</v>
      </c>
      <c r="P1705" s="31">
        <f t="shared" si="80"/>
        <v>0</v>
      </c>
      <c r="Q1705" s="31">
        <f>IF(M1705=1,oneday(G1704,G1705,K1705,L1705,Summary!$E$13/2,Data!N1704,Data!O1704,Summary!$E$15,Summary!$E$14,Summary!$E$16,3),0)</f>
        <v>0</v>
      </c>
    </row>
    <row r="1706" spans="1:17" x14ac:dyDescent="0.25">
      <c r="A1706" s="32">
        <f>VLOOKUP(B1706,'Expiration Dates'!$C$40:$J$272,8)</f>
        <v>32861</v>
      </c>
      <c r="B1706" s="1">
        <v>32856</v>
      </c>
      <c r="C1706">
        <f t="shared" si="79"/>
        <v>1706</v>
      </c>
      <c r="D1706" s="27">
        <v>20.780000686645508</v>
      </c>
      <c r="E1706" s="28">
        <v>20.899999618530273</v>
      </c>
      <c r="F1706" s="28">
        <v>20.579999923706055</v>
      </c>
      <c r="G1706" s="24">
        <v>20.649999618530273</v>
      </c>
      <c r="H1706" s="13">
        <v>20.469999313354492</v>
      </c>
      <c r="I1706" s="14">
        <v>20.540000915527344</v>
      </c>
      <c r="J1706" s="14">
        <v>20.309999465942383</v>
      </c>
      <c r="K1706" s="24">
        <v>20.340000152587891</v>
      </c>
      <c r="L1706">
        <f t="shared" si="81"/>
        <v>0</v>
      </c>
      <c r="M1706">
        <f>IF(AND(B1706&gt;Summary!$E$17,B1706&lt;Summary!$E$18),1,0)</f>
        <v>0</v>
      </c>
      <c r="N1706">
        <f>IF(M1706=1,oneday(G1705,G1706,K1706,L1706,Summary!$E$13/2,Data!N1705,Data!O1705,Summary!$E$15,Summary!$E$14,Summary!$E$16,1),0)</f>
        <v>0</v>
      </c>
      <c r="O1706" s="31">
        <f>IF(M1706=1,oneday(G1705,G1706,K1706,L1706,Summary!$E$13/2,Data!N1705,Data!O1705,Summary!$E$15,Summary!$E$14,Summary!$E$16,2),0)</f>
        <v>0</v>
      </c>
      <c r="P1706" s="31">
        <f t="shared" si="80"/>
        <v>0</v>
      </c>
      <c r="Q1706" s="31">
        <f>IF(M1706=1,oneday(G1705,G1706,K1706,L1706,Summary!$E$13/2,Data!N1705,Data!O1705,Summary!$E$15,Summary!$E$14,Summary!$E$16,3),0)</f>
        <v>0</v>
      </c>
    </row>
    <row r="1707" spans="1:17" x14ac:dyDescent="0.25">
      <c r="A1707" s="32">
        <f>VLOOKUP(B1707,'Expiration Dates'!$C$40:$J$272,8)</f>
        <v>32861</v>
      </c>
      <c r="B1707" s="1">
        <v>32857</v>
      </c>
      <c r="C1707">
        <f t="shared" si="79"/>
        <v>1707</v>
      </c>
      <c r="D1707" s="27">
        <v>20.75</v>
      </c>
      <c r="E1707" s="28">
        <v>21.200000762939453</v>
      </c>
      <c r="F1707" s="28">
        <v>20.670000076293945</v>
      </c>
      <c r="G1707" s="24">
        <v>21.100000381469727</v>
      </c>
      <c r="H1707" s="13">
        <v>20.399999618530273</v>
      </c>
      <c r="I1707" s="14">
        <v>20.809999465942383</v>
      </c>
      <c r="J1707" s="14">
        <v>20.379999160766602</v>
      </c>
      <c r="K1707" s="24">
        <v>20.670000076293945</v>
      </c>
      <c r="L1707">
        <f t="shared" si="81"/>
        <v>0</v>
      </c>
      <c r="M1707">
        <f>IF(AND(B1707&gt;Summary!$E$17,B1707&lt;Summary!$E$18),1,0)</f>
        <v>0</v>
      </c>
      <c r="N1707">
        <f>IF(M1707=1,oneday(G1706,G1707,K1707,L1707,Summary!$E$13/2,Data!N1706,Data!O1706,Summary!$E$15,Summary!$E$14,Summary!$E$16,1),0)</f>
        <v>0</v>
      </c>
      <c r="O1707" s="31">
        <f>IF(M1707=1,oneday(G1706,G1707,K1707,L1707,Summary!$E$13/2,Data!N1706,Data!O1706,Summary!$E$15,Summary!$E$14,Summary!$E$16,2),0)</f>
        <v>0</v>
      </c>
      <c r="P1707" s="31">
        <f t="shared" si="80"/>
        <v>0</v>
      </c>
      <c r="Q1707" s="31">
        <f>IF(M1707=1,oneday(G1706,G1707,K1707,L1707,Summary!$E$13/2,Data!N1706,Data!O1706,Summary!$E$15,Summary!$E$14,Summary!$E$16,3),0)</f>
        <v>0</v>
      </c>
    </row>
    <row r="1708" spans="1:17" x14ac:dyDescent="0.25">
      <c r="A1708" s="32">
        <f>VLOOKUP(B1708,'Expiration Dates'!$C$40:$J$272,8)</f>
        <v>32861</v>
      </c>
      <c r="B1708" s="1">
        <v>32860</v>
      </c>
      <c r="C1708">
        <f t="shared" si="79"/>
        <v>1708</v>
      </c>
      <c r="D1708" s="27">
        <v>21.270000457763672</v>
      </c>
      <c r="E1708" s="28">
        <v>22.350000381469727</v>
      </c>
      <c r="F1708" s="28">
        <v>21.25</v>
      </c>
      <c r="G1708" s="24">
        <v>22.219999313354492</v>
      </c>
      <c r="H1708" s="13">
        <v>20.799999237060547</v>
      </c>
      <c r="I1708" s="14">
        <v>21.5</v>
      </c>
      <c r="J1708" s="14">
        <v>20.75</v>
      </c>
      <c r="K1708" s="24">
        <v>21.430000305175781</v>
      </c>
      <c r="L1708">
        <f t="shared" si="81"/>
        <v>0</v>
      </c>
      <c r="M1708">
        <f>IF(AND(B1708&gt;Summary!$E$17,B1708&lt;Summary!$E$18),1,0)</f>
        <v>0</v>
      </c>
      <c r="N1708">
        <f>IF(M1708=1,oneday(G1707,G1708,K1708,L1708,Summary!$E$13/2,Data!N1707,Data!O1707,Summary!$E$15,Summary!$E$14,Summary!$E$16,1),0)</f>
        <v>0</v>
      </c>
      <c r="O1708" s="31">
        <f>IF(M1708=1,oneday(G1707,G1708,K1708,L1708,Summary!$E$13/2,Data!N1707,Data!O1707,Summary!$E$15,Summary!$E$14,Summary!$E$16,2),0)</f>
        <v>0</v>
      </c>
      <c r="P1708" s="31">
        <f t="shared" si="80"/>
        <v>0</v>
      </c>
      <c r="Q1708" s="31">
        <f>IF(M1708=1,oneday(G1707,G1708,K1708,L1708,Summary!$E$13/2,Data!N1707,Data!O1707,Summary!$E$15,Summary!$E$14,Summary!$E$16,3),0)</f>
        <v>0</v>
      </c>
    </row>
    <row r="1709" spans="1:17" x14ac:dyDescent="0.25">
      <c r="A1709" s="32">
        <f>VLOOKUP(B1709,'Expiration Dates'!$C$40:$J$272,8)</f>
        <v>32861</v>
      </c>
      <c r="B1709" s="1">
        <v>32861</v>
      </c>
      <c r="C1709">
        <f t="shared" si="79"/>
        <v>1709</v>
      </c>
      <c r="D1709" s="27">
        <v>22.350000381469727</v>
      </c>
      <c r="E1709" s="28">
        <v>22.950000762939453</v>
      </c>
      <c r="F1709" s="28">
        <v>21.700000762939453</v>
      </c>
      <c r="G1709" s="24">
        <v>22.329999923706055</v>
      </c>
      <c r="H1709" s="13">
        <v>21.559999465942383</v>
      </c>
      <c r="I1709" s="14">
        <v>21.649999618530273</v>
      </c>
      <c r="J1709" s="14">
        <v>21.180000305175781</v>
      </c>
      <c r="K1709" s="24">
        <v>21.280000686645508</v>
      </c>
      <c r="L1709">
        <f t="shared" si="81"/>
        <v>1</v>
      </c>
      <c r="M1709">
        <f>IF(AND(B1709&gt;Summary!$E$17,B1709&lt;Summary!$E$18),1,0)</f>
        <v>0</v>
      </c>
      <c r="N1709">
        <f>IF(M1709=1,oneday(G1708,G1709,K1709,L1709,Summary!$E$13/2,Data!N1708,Data!O1708,Summary!$E$15,Summary!$E$14,Summary!$E$16,1),0)</f>
        <v>0</v>
      </c>
      <c r="O1709" s="31">
        <f>IF(M1709=1,oneday(G1708,G1709,K1709,L1709,Summary!$E$13/2,Data!N1708,Data!O1708,Summary!$E$15,Summary!$E$14,Summary!$E$16,2),0)</f>
        <v>0</v>
      </c>
      <c r="P1709" s="31">
        <f t="shared" si="80"/>
        <v>0</v>
      </c>
      <c r="Q1709" s="31">
        <f>IF(M1709=1,oneday(G1708,G1709,K1709,L1709,Summary!$E$13/2,Data!N1708,Data!O1708,Summary!$E$15,Summary!$E$14,Summary!$E$16,3),0)</f>
        <v>0</v>
      </c>
    </row>
    <row r="1710" spans="1:17" x14ac:dyDescent="0.25">
      <c r="A1710" s="32">
        <f>VLOOKUP(B1710,'Expiration Dates'!$C$40:$J$272,8)</f>
        <v>32861</v>
      </c>
      <c r="B1710" s="1">
        <v>32862</v>
      </c>
      <c r="C1710">
        <f t="shared" si="79"/>
        <v>1710</v>
      </c>
      <c r="D1710" s="27">
        <v>21.549999237060547</v>
      </c>
      <c r="E1710" s="28">
        <v>21.610000610351563</v>
      </c>
      <c r="F1710" s="28">
        <v>21.129999160766602</v>
      </c>
      <c r="G1710" s="24">
        <v>21.209999084472656</v>
      </c>
      <c r="H1710" s="13">
        <v>20.950000762939453</v>
      </c>
      <c r="I1710" s="14">
        <v>21.079999923706055</v>
      </c>
      <c r="J1710" s="14">
        <v>20.629999160766602</v>
      </c>
      <c r="K1710" s="24">
        <v>20.690000534057617</v>
      </c>
      <c r="L1710">
        <f t="shared" si="81"/>
        <v>0</v>
      </c>
      <c r="M1710">
        <f>IF(AND(B1710&gt;Summary!$E$17,B1710&lt;Summary!$E$18),1,0)</f>
        <v>0</v>
      </c>
      <c r="N1710">
        <f>IF(M1710=1,oneday(G1709,G1710,K1710,L1710,Summary!$E$13/2,Data!N1709,Data!O1709,Summary!$E$15,Summary!$E$14,Summary!$E$16,1),0)</f>
        <v>0</v>
      </c>
      <c r="O1710" s="31">
        <f>IF(M1710=1,oneday(G1709,G1710,K1710,L1710,Summary!$E$13/2,Data!N1709,Data!O1709,Summary!$E$15,Summary!$E$14,Summary!$E$16,2),0)</f>
        <v>0</v>
      </c>
      <c r="P1710" s="31">
        <f t="shared" si="80"/>
        <v>0</v>
      </c>
      <c r="Q1710" s="31">
        <f>IF(M1710=1,oneday(G1709,G1710,K1710,L1710,Summary!$E$13/2,Data!N1709,Data!O1709,Summary!$E$15,Summary!$E$14,Summary!$E$16,3),0)</f>
        <v>0</v>
      </c>
    </row>
    <row r="1711" spans="1:17" x14ac:dyDescent="0.25">
      <c r="A1711" s="32">
        <f>VLOOKUP(B1711,'Expiration Dates'!$C$40:$J$272,8)</f>
        <v>32861</v>
      </c>
      <c r="B1711" s="1">
        <v>32863</v>
      </c>
      <c r="C1711">
        <f t="shared" si="79"/>
        <v>1711</v>
      </c>
      <c r="D1711" s="27">
        <v>21.120000839233398</v>
      </c>
      <c r="E1711" s="28">
        <v>21.559999465942383</v>
      </c>
      <c r="F1711" s="28">
        <v>21.040000915527344</v>
      </c>
      <c r="G1711" s="24">
        <v>21.520000457763672</v>
      </c>
      <c r="H1711" s="13">
        <v>20.649999618530273</v>
      </c>
      <c r="I1711" s="14">
        <v>21.100000381469727</v>
      </c>
      <c r="J1711" s="14">
        <v>20.610000610351563</v>
      </c>
      <c r="K1711" s="24">
        <v>21.049999237060547</v>
      </c>
      <c r="L1711">
        <f t="shared" si="81"/>
        <v>0</v>
      </c>
      <c r="M1711">
        <f>IF(AND(B1711&gt;Summary!$E$17,B1711&lt;Summary!$E$18),1,0)</f>
        <v>0</v>
      </c>
      <c r="N1711">
        <f>IF(M1711=1,oneday(G1710,G1711,K1711,L1711,Summary!$E$13/2,Data!N1710,Data!O1710,Summary!$E$15,Summary!$E$14,Summary!$E$16,1),0)</f>
        <v>0</v>
      </c>
      <c r="O1711" s="31">
        <f>IF(M1711=1,oneday(G1710,G1711,K1711,L1711,Summary!$E$13/2,Data!N1710,Data!O1710,Summary!$E$15,Summary!$E$14,Summary!$E$16,2),0)</f>
        <v>0</v>
      </c>
      <c r="P1711" s="31">
        <f t="shared" si="80"/>
        <v>0</v>
      </c>
      <c r="Q1711" s="31">
        <f>IF(M1711=1,oneday(G1710,G1711,K1711,L1711,Summary!$E$13/2,Data!N1710,Data!O1710,Summary!$E$15,Summary!$E$14,Summary!$E$16,3),0)</f>
        <v>0</v>
      </c>
    </row>
    <row r="1712" spans="1:17" x14ac:dyDescent="0.25">
      <c r="A1712" s="32">
        <f>VLOOKUP(B1712,'Expiration Dates'!$C$40:$J$272,8)</f>
        <v>32861</v>
      </c>
      <c r="B1712" s="1">
        <v>32864</v>
      </c>
      <c r="C1712">
        <f t="shared" si="79"/>
        <v>1712</v>
      </c>
      <c r="D1712" s="27">
        <v>21.540000915527344</v>
      </c>
      <c r="E1712" s="28">
        <v>21.680000305175781</v>
      </c>
      <c r="F1712" s="28">
        <v>21</v>
      </c>
      <c r="G1712" s="24">
        <v>21.290000915527344</v>
      </c>
      <c r="H1712" s="13">
        <v>21.079999923706055</v>
      </c>
      <c r="I1712" s="14">
        <v>21.200000762939453</v>
      </c>
      <c r="J1712" s="14">
        <v>20.399999618530273</v>
      </c>
      <c r="K1712" s="24">
        <v>20.780000686645508</v>
      </c>
      <c r="L1712">
        <f t="shared" si="81"/>
        <v>0</v>
      </c>
      <c r="M1712">
        <f>IF(AND(B1712&gt;Summary!$E$17,B1712&lt;Summary!$E$18),1,0)</f>
        <v>0</v>
      </c>
      <c r="N1712">
        <f>IF(M1712=1,oneday(G1711,G1712,K1712,L1712,Summary!$E$13/2,Data!N1711,Data!O1711,Summary!$E$15,Summary!$E$14,Summary!$E$16,1),0)</f>
        <v>0</v>
      </c>
      <c r="O1712" s="31">
        <f>IF(M1712=1,oneday(G1711,G1712,K1712,L1712,Summary!$E$13/2,Data!N1711,Data!O1711,Summary!$E$15,Summary!$E$14,Summary!$E$16,2),0)</f>
        <v>0</v>
      </c>
      <c r="P1712" s="31">
        <f t="shared" si="80"/>
        <v>0</v>
      </c>
      <c r="Q1712" s="31">
        <f>IF(M1712=1,oneday(G1711,G1712,K1712,L1712,Summary!$E$13/2,Data!N1711,Data!O1711,Summary!$E$15,Summary!$E$14,Summary!$E$16,3),0)</f>
        <v>0</v>
      </c>
    </row>
    <row r="1713" spans="1:17" x14ac:dyDescent="0.25">
      <c r="A1713" s="32">
        <f>VLOOKUP(B1713,'Expiration Dates'!$C$40:$J$272,8)</f>
        <v>32861</v>
      </c>
      <c r="B1713" s="1">
        <v>32868</v>
      </c>
      <c r="C1713">
        <f t="shared" si="79"/>
        <v>1713</v>
      </c>
      <c r="D1713" s="27">
        <v>21.399999618530273</v>
      </c>
      <c r="E1713" s="28">
        <v>22.149999618530273</v>
      </c>
      <c r="F1713" s="28">
        <v>21.299999237060547</v>
      </c>
      <c r="G1713" s="24">
        <v>21.909999847412109</v>
      </c>
      <c r="H1713" s="13">
        <v>20.819999694824219</v>
      </c>
      <c r="I1713" s="14">
        <v>21.649999618530273</v>
      </c>
      <c r="J1713" s="14">
        <v>20.799999237060547</v>
      </c>
      <c r="K1713" s="24">
        <v>21.409999847412109</v>
      </c>
      <c r="L1713">
        <f t="shared" si="81"/>
        <v>0</v>
      </c>
      <c r="M1713">
        <f>IF(AND(B1713&gt;Summary!$E$17,B1713&lt;Summary!$E$18),1,0)</f>
        <v>0</v>
      </c>
      <c r="N1713">
        <f>IF(M1713=1,oneday(G1712,G1713,K1713,L1713,Summary!$E$13/2,Data!N1712,Data!O1712,Summary!$E$15,Summary!$E$14,Summary!$E$16,1),0)</f>
        <v>0</v>
      </c>
      <c r="O1713" s="31">
        <f>IF(M1713=1,oneday(G1712,G1713,K1713,L1713,Summary!$E$13/2,Data!N1712,Data!O1712,Summary!$E$15,Summary!$E$14,Summary!$E$16,2),0)</f>
        <v>0</v>
      </c>
      <c r="P1713" s="31">
        <f t="shared" si="80"/>
        <v>0</v>
      </c>
      <c r="Q1713" s="31">
        <f>IF(M1713=1,oneday(G1712,G1713,K1713,L1713,Summary!$E$13/2,Data!N1712,Data!O1712,Summary!$E$15,Summary!$E$14,Summary!$E$16,3),0)</f>
        <v>0</v>
      </c>
    </row>
    <row r="1714" spans="1:17" x14ac:dyDescent="0.25">
      <c r="A1714" s="32">
        <f>VLOOKUP(B1714,'Expiration Dates'!$C$40:$J$272,8)</f>
        <v>32861</v>
      </c>
      <c r="B1714" s="1">
        <v>32869</v>
      </c>
      <c r="C1714">
        <f t="shared" si="79"/>
        <v>1714</v>
      </c>
      <c r="D1714" s="27">
        <v>21.979999542236328</v>
      </c>
      <c r="E1714" s="28">
        <v>22.049999237060547</v>
      </c>
      <c r="F1714" s="28">
        <v>21.620000839233398</v>
      </c>
      <c r="G1714" s="24">
        <v>21.780000686645508</v>
      </c>
      <c r="H1714" s="13">
        <v>21.450000762939453</v>
      </c>
      <c r="I1714" s="14">
        <v>21.569999694824219</v>
      </c>
      <c r="J1714" s="14">
        <v>21.25</v>
      </c>
      <c r="K1714" s="24">
        <v>21.399999618530273</v>
      </c>
      <c r="L1714">
        <f t="shared" si="81"/>
        <v>0</v>
      </c>
      <c r="M1714">
        <f>IF(AND(B1714&gt;Summary!$E$17,B1714&lt;Summary!$E$18),1,0)</f>
        <v>0</v>
      </c>
      <c r="N1714">
        <f>IF(M1714=1,oneday(G1713,G1714,K1714,L1714,Summary!$E$13/2,Data!N1713,Data!O1713,Summary!$E$15,Summary!$E$14,Summary!$E$16,1),0)</f>
        <v>0</v>
      </c>
      <c r="O1714" s="31">
        <f>IF(M1714=1,oneday(G1713,G1714,K1714,L1714,Summary!$E$13/2,Data!N1713,Data!O1713,Summary!$E$15,Summary!$E$14,Summary!$E$16,2),0)</f>
        <v>0</v>
      </c>
      <c r="P1714" s="31">
        <f t="shared" si="80"/>
        <v>0</v>
      </c>
      <c r="Q1714" s="31">
        <f>IF(M1714=1,oneday(G1713,G1714,K1714,L1714,Summary!$E$13/2,Data!N1713,Data!O1713,Summary!$E$15,Summary!$E$14,Summary!$E$16,3),0)</f>
        <v>0</v>
      </c>
    </row>
    <row r="1715" spans="1:17" x14ac:dyDescent="0.25">
      <c r="A1715" s="32">
        <f>VLOOKUP(B1715,'Expiration Dates'!$C$40:$J$272,8)</f>
        <v>32861</v>
      </c>
      <c r="B1715" s="1">
        <v>32870</v>
      </c>
      <c r="C1715">
        <f t="shared" si="79"/>
        <v>1715</v>
      </c>
      <c r="D1715" s="27">
        <v>21.850000381469727</v>
      </c>
      <c r="E1715" s="28">
        <v>21.909999847412109</v>
      </c>
      <c r="F1715" s="28">
        <v>21.379999160766602</v>
      </c>
      <c r="G1715" s="24">
        <v>21.5</v>
      </c>
      <c r="H1715" s="13">
        <v>21.459999084472656</v>
      </c>
      <c r="I1715" s="14">
        <v>21.5</v>
      </c>
      <c r="J1715" s="14">
        <v>21.030000686645508</v>
      </c>
      <c r="K1715" s="24">
        <v>21.149999618530273</v>
      </c>
      <c r="L1715">
        <f t="shared" si="81"/>
        <v>0</v>
      </c>
      <c r="M1715">
        <f>IF(AND(B1715&gt;Summary!$E$17,B1715&lt;Summary!$E$18),1,0)</f>
        <v>0</v>
      </c>
      <c r="N1715">
        <f>IF(M1715=1,oneday(G1714,G1715,K1715,L1715,Summary!$E$13/2,Data!N1714,Data!O1714,Summary!$E$15,Summary!$E$14,Summary!$E$16,1),0)</f>
        <v>0</v>
      </c>
      <c r="O1715" s="31">
        <f>IF(M1715=1,oneday(G1714,G1715,K1715,L1715,Summary!$E$13/2,Data!N1714,Data!O1714,Summary!$E$15,Summary!$E$14,Summary!$E$16,2),0)</f>
        <v>0</v>
      </c>
      <c r="P1715" s="31">
        <f t="shared" si="80"/>
        <v>0</v>
      </c>
      <c r="Q1715" s="31">
        <f>IF(M1715=1,oneday(G1714,G1715,K1715,L1715,Summary!$E$13/2,Data!N1714,Data!O1714,Summary!$E$15,Summary!$E$14,Summary!$E$16,3),0)</f>
        <v>0</v>
      </c>
    </row>
    <row r="1716" spans="1:17" x14ac:dyDescent="0.25">
      <c r="A1716" s="32">
        <f>VLOOKUP(B1716,'Expiration Dates'!$C$40:$J$272,8)</f>
        <v>32861</v>
      </c>
      <c r="B1716" s="1">
        <v>32871</v>
      </c>
      <c r="C1716">
        <f t="shared" si="79"/>
        <v>1716</v>
      </c>
      <c r="D1716" s="27">
        <v>21.649999618530273</v>
      </c>
      <c r="E1716" s="28">
        <v>21.909999847412109</v>
      </c>
      <c r="F1716" s="28">
        <v>21.590000152587891</v>
      </c>
      <c r="G1716" s="24">
        <v>21.819999694824219</v>
      </c>
      <c r="H1716" s="13">
        <v>21.350000381469727</v>
      </c>
      <c r="I1716" s="14">
        <v>21.579999923706055</v>
      </c>
      <c r="J1716" s="14">
        <v>21.229999542236328</v>
      </c>
      <c r="K1716" s="24">
        <v>21.489999771118164</v>
      </c>
      <c r="L1716">
        <f t="shared" si="81"/>
        <v>0</v>
      </c>
      <c r="M1716">
        <f>IF(AND(B1716&gt;Summary!$E$17,B1716&lt;Summary!$E$18),1,0)</f>
        <v>0</v>
      </c>
      <c r="N1716">
        <f>IF(M1716=1,oneday(G1715,G1716,K1716,L1716,Summary!$E$13/2,Data!N1715,Data!O1715,Summary!$E$15,Summary!$E$14,Summary!$E$16,1),0)</f>
        <v>0</v>
      </c>
      <c r="O1716" s="31">
        <f>IF(M1716=1,oneday(G1715,G1716,K1716,L1716,Summary!$E$13/2,Data!N1715,Data!O1715,Summary!$E$15,Summary!$E$14,Summary!$E$16,2),0)</f>
        <v>0</v>
      </c>
      <c r="P1716" s="31">
        <f t="shared" si="80"/>
        <v>0</v>
      </c>
      <c r="Q1716" s="31">
        <f>IF(M1716=1,oneday(G1715,G1716,K1716,L1716,Summary!$E$13/2,Data!N1715,Data!O1715,Summary!$E$15,Summary!$E$14,Summary!$E$16,3),0)</f>
        <v>0</v>
      </c>
    </row>
    <row r="1717" spans="1:17" x14ac:dyDescent="0.25">
      <c r="A1717" s="32">
        <f>VLOOKUP(B1717,'Expiration Dates'!$C$40:$J$272,8)</f>
        <v>32895</v>
      </c>
      <c r="B1717" s="1">
        <v>32875</v>
      </c>
      <c r="C1717">
        <f t="shared" si="79"/>
        <v>1717</v>
      </c>
      <c r="D1717" s="27">
        <v>21.799999237060547</v>
      </c>
      <c r="E1717" s="28">
        <v>22.889999389648438</v>
      </c>
      <c r="F1717" s="28">
        <v>21.790000915527344</v>
      </c>
      <c r="G1717" s="24">
        <v>22.889999389648438</v>
      </c>
      <c r="H1717" s="13">
        <v>21.5</v>
      </c>
      <c r="I1717" s="14">
        <v>22.450000762939453</v>
      </c>
      <c r="J1717" s="14">
        <v>21.469999313354492</v>
      </c>
      <c r="K1717" s="24">
        <v>22.409999847412109</v>
      </c>
      <c r="L1717">
        <f t="shared" si="81"/>
        <v>0</v>
      </c>
      <c r="M1717">
        <f>IF(AND(B1717&gt;Summary!$E$17,B1717&lt;Summary!$E$18),1,0)</f>
        <v>0</v>
      </c>
      <c r="N1717">
        <f>IF(M1717=1,oneday(G1716,G1717,K1717,L1717,Summary!$E$13/2,Data!N1716,Data!O1716,Summary!$E$15,Summary!$E$14,Summary!$E$16,1),0)</f>
        <v>0</v>
      </c>
      <c r="O1717" s="31">
        <f>IF(M1717=1,oneday(G1716,G1717,K1717,L1717,Summary!$E$13/2,Data!N1716,Data!O1716,Summary!$E$15,Summary!$E$14,Summary!$E$16,2),0)</f>
        <v>0</v>
      </c>
      <c r="P1717" s="31">
        <f t="shared" si="80"/>
        <v>0</v>
      </c>
      <c r="Q1717" s="31">
        <f>IF(M1717=1,oneday(G1716,G1717,K1717,L1717,Summary!$E$13/2,Data!N1716,Data!O1716,Summary!$E$15,Summary!$E$14,Summary!$E$16,3),0)</f>
        <v>0</v>
      </c>
    </row>
    <row r="1718" spans="1:17" x14ac:dyDescent="0.25">
      <c r="A1718" s="32">
        <f>VLOOKUP(B1718,'Expiration Dates'!$C$40:$J$272,8)</f>
        <v>32895</v>
      </c>
      <c r="B1718" s="1">
        <v>32876</v>
      </c>
      <c r="C1718">
        <f t="shared" si="79"/>
        <v>1718</v>
      </c>
      <c r="D1718" s="27">
        <v>23.200000762939453</v>
      </c>
      <c r="E1718" s="28">
        <v>23.799999237060547</v>
      </c>
      <c r="F1718" s="28">
        <v>23</v>
      </c>
      <c r="G1718" s="24">
        <v>23.680000305175781</v>
      </c>
      <c r="H1718" s="13">
        <v>22.680000305175781</v>
      </c>
      <c r="I1718" s="14">
        <v>23.049999237060547</v>
      </c>
      <c r="J1718" s="14">
        <v>22.459999084472656</v>
      </c>
      <c r="K1718" s="24">
        <v>22.969999313354492</v>
      </c>
      <c r="L1718">
        <f t="shared" si="81"/>
        <v>0</v>
      </c>
      <c r="M1718">
        <f>IF(AND(B1718&gt;Summary!$E$17,B1718&lt;Summary!$E$18),1,0)</f>
        <v>0</v>
      </c>
      <c r="N1718">
        <f>IF(M1718=1,oneday(G1717,G1718,K1718,L1718,Summary!$E$13/2,Data!N1717,Data!O1717,Summary!$E$15,Summary!$E$14,Summary!$E$16,1),0)</f>
        <v>0</v>
      </c>
      <c r="O1718" s="31">
        <f>IF(M1718=1,oneday(G1717,G1718,K1718,L1718,Summary!$E$13/2,Data!N1717,Data!O1717,Summary!$E$15,Summary!$E$14,Summary!$E$16,2),0)</f>
        <v>0</v>
      </c>
      <c r="P1718" s="31">
        <f t="shared" si="80"/>
        <v>0</v>
      </c>
      <c r="Q1718" s="31">
        <f>IF(M1718=1,oneday(G1717,G1718,K1718,L1718,Summary!$E$13/2,Data!N1717,Data!O1717,Summary!$E$15,Summary!$E$14,Summary!$E$16,3),0)</f>
        <v>0</v>
      </c>
    </row>
    <row r="1719" spans="1:17" x14ac:dyDescent="0.25">
      <c r="A1719" s="32">
        <f>VLOOKUP(B1719,'Expiration Dates'!$C$40:$J$272,8)</f>
        <v>32895</v>
      </c>
      <c r="B1719" s="1">
        <v>32877</v>
      </c>
      <c r="C1719">
        <f t="shared" si="79"/>
        <v>1719</v>
      </c>
      <c r="D1719" s="27">
        <v>23.879999160766602</v>
      </c>
      <c r="E1719" s="28">
        <v>23.920000076293945</v>
      </c>
      <c r="F1719" s="28">
        <v>22.829999923706055</v>
      </c>
      <c r="G1719" s="24">
        <v>23.409999847412109</v>
      </c>
      <c r="H1719" s="13">
        <v>23.180000305175781</v>
      </c>
      <c r="I1719" s="14">
        <v>23.180000305175781</v>
      </c>
      <c r="J1719" s="14">
        <v>22.059999465942383</v>
      </c>
      <c r="K1719" s="24">
        <v>22.530000686645508</v>
      </c>
      <c r="L1719">
        <f t="shared" si="81"/>
        <v>0</v>
      </c>
      <c r="M1719">
        <f>IF(AND(B1719&gt;Summary!$E$17,B1719&lt;Summary!$E$18),1,0)</f>
        <v>0</v>
      </c>
      <c r="N1719">
        <f>IF(M1719=1,oneday(G1718,G1719,K1719,L1719,Summary!$E$13/2,Data!N1718,Data!O1718,Summary!$E$15,Summary!$E$14,Summary!$E$16,1),0)</f>
        <v>0</v>
      </c>
      <c r="O1719" s="31">
        <f>IF(M1719=1,oneday(G1718,G1719,K1719,L1719,Summary!$E$13/2,Data!N1718,Data!O1718,Summary!$E$15,Summary!$E$14,Summary!$E$16,2),0)</f>
        <v>0</v>
      </c>
      <c r="P1719" s="31">
        <f t="shared" si="80"/>
        <v>0</v>
      </c>
      <c r="Q1719" s="31">
        <f>IF(M1719=1,oneday(G1718,G1719,K1719,L1719,Summary!$E$13/2,Data!N1718,Data!O1718,Summary!$E$15,Summary!$E$14,Summary!$E$16,3),0)</f>
        <v>0</v>
      </c>
    </row>
    <row r="1720" spans="1:17" x14ac:dyDescent="0.25">
      <c r="A1720" s="32">
        <f>VLOOKUP(B1720,'Expiration Dates'!$C$40:$J$272,8)</f>
        <v>32895</v>
      </c>
      <c r="B1720" s="1">
        <v>32878</v>
      </c>
      <c r="C1720">
        <f t="shared" si="79"/>
        <v>1720</v>
      </c>
      <c r="D1720" s="27">
        <v>23.420000076293945</v>
      </c>
      <c r="E1720" s="28">
        <v>23.700000762939453</v>
      </c>
      <c r="F1720" s="28">
        <v>23.030000686645508</v>
      </c>
      <c r="G1720" s="24">
        <v>23.079999923706055</v>
      </c>
      <c r="H1720" s="13">
        <v>22.5</v>
      </c>
      <c r="I1720" s="14">
        <v>22.680000305175781</v>
      </c>
      <c r="J1720" s="14">
        <v>21.950000762939453</v>
      </c>
      <c r="K1720" s="24">
        <v>22.030000686645508</v>
      </c>
      <c r="L1720">
        <f t="shared" si="81"/>
        <v>0</v>
      </c>
      <c r="M1720">
        <f>IF(AND(B1720&gt;Summary!$E$17,B1720&lt;Summary!$E$18),1,0)</f>
        <v>0</v>
      </c>
      <c r="N1720">
        <f>IF(M1720=1,oneday(G1719,G1720,K1720,L1720,Summary!$E$13/2,Data!N1719,Data!O1719,Summary!$E$15,Summary!$E$14,Summary!$E$16,1),0)</f>
        <v>0</v>
      </c>
      <c r="O1720" s="31">
        <f>IF(M1720=1,oneday(G1719,G1720,K1720,L1720,Summary!$E$13/2,Data!N1719,Data!O1719,Summary!$E$15,Summary!$E$14,Summary!$E$16,2),0)</f>
        <v>0</v>
      </c>
      <c r="P1720" s="31">
        <f t="shared" si="80"/>
        <v>0</v>
      </c>
      <c r="Q1720" s="31">
        <f>IF(M1720=1,oneday(G1719,G1720,K1720,L1720,Summary!$E$13/2,Data!N1719,Data!O1719,Summary!$E$15,Summary!$E$14,Summary!$E$16,3),0)</f>
        <v>0</v>
      </c>
    </row>
    <row r="1721" spans="1:17" x14ac:dyDescent="0.25">
      <c r="A1721" s="32">
        <f>VLOOKUP(B1721,'Expiration Dates'!$C$40:$J$272,8)</f>
        <v>32895</v>
      </c>
      <c r="B1721" s="1">
        <v>32881</v>
      </c>
      <c r="C1721">
        <f t="shared" si="79"/>
        <v>1721</v>
      </c>
      <c r="D1721" s="27">
        <v>22.600000381469727</v>
      </c>
      <c r="E1721" s="28">
        <v>22.600000381469727</v>
      </c>
      <c r="F1721" s="28">
        <v>21.549999237060547</v>
      </c>
      <c r="G1721" s="24">
        <v>21.620000839233398</v>
      </c>
      <c r="H1721" s="13">
        <v>21.510000228881836</v>
      </c>
      <c r="I1721" s="14">
        <v>21.770000457763672</v>
      </c>
      <c r="J1721" s="14">
        <v>21.030000686645508</v>
      </c>
      <c r="K1721" s="24">
        <v>21.030000686645508</v>
      </c>
      <c r="L1721">
        <f t="shared" si="81"/>
        <v>0</v>
      </c>
      <c r="M1721">
        <f>IF(AND(B1721&gt;Summary!$E$17,B1721&lt;Summary!$E$18),1,0)</f>
        <v>0</v>
      </c>
      <c r="N1721">
        <f>IF(M1721=1,oneday(G1720,G1721,K1721,L1721,Summary!$E$13/2,Data!N1720,Data!O1720,Summary!$E$15,Summary!$E$14,Summary!$E$16,1),0)</f>
        <v>0</v>
      </c>
      <c r="O1721" s="31">
        <f>IF(M1721=1,oneday(G1720,G1721,K1721,L1721,Summary!$E$13/2,Data!N1720,Data!O1720,Summary!$E$15,Summary!$E$14,Summary!$E$16,2),0)</f>
        <v>0</v>
      </c>
      <c r="P1721" s="31">
        <f t="shared" si="80"/>
        <v>0</v>
      </c>
      <c r="Q1721" s="31">
        <f>IF(M1721=1,oneday(G1720,G1721,K1721,L1721,Summary!$E$13/2,Data!N1720,Data!O1720,Summary!$E$15,Summary!$E$14,Summary!$E$16,3),0)</f>
        <v>0</v>
      </c>
    </row>
    <row r="1722" spans="1:17" x14ac:dyDescent="0.25">
      <c r="A1722" s="32">
        <f>VLOOKUP(B1722,'Expiration Dates'!$C$40:$J$272,8)</f>
        <v>32895</v>
      </c>
      <c r="B1722" s="1">
        <v>32882</v>
      </c>
      <c r="C1722">
        <f t="shared" si="79"/>
        <v>1722</v>
      </c>
      <c r="D1722" s="27">
        <v>21.5</v>
      </c>
      <c r="E1722" s="28">
        <v>22.120000839233398</v>
      </c>
      <c r="F1722" s="28">
        <v>21.479999542236328</v>
      </c>
      <c r="G1722" s="24">
        <v>22.069999694824219</v>
      </c>
      <c r="H1722" s="13">
        <v>20.930000305175781</v>
      </c>
      <c r="I1722" s="14">
        <v>21.370000839233398</v>
      </c>
      <c r="J1722" s="14">
        <v>20.899999618530273</v>
      </c>
      <c r="K1722" s="24">
        <v>21.229999542236328</v>
      </c>
      <c r="L1722">
        <f t="shared" si="81"/>
        <v>0</v>
      </c>
      <c r="M1722">
        <f>IF(AND(B1722&gt;Summary!$E$17,B1722&lt;Summary!$E$18),1,0)</f>
        <v>0</v>
      </c>
      <c r="N1722">
        <f>IF(M1722=1,oneday(G1721,G1722,K1722,L1722,Summary!$E$13/2,Data!N1721,Data!O1721,Summary!$E$15,Summary!$E$14,Summary!$E$16,1),0)</f>
        <v>0</v>
      </c>
      <c r="O1722" s="31">
        <f>IF(M1722=1,oneday(G1721,G1722,K1722,L1722,Summary!$E$13/2,Data!N1721,Data!O1721,Summary!$E$15,Summary!$E$14,Summary!$E$16,2),0)</f>
        <v>0</v>
      </c>
      <c r="P1722" s="31">
        <f t="shared" si="80"/>
        <v>0</v>
      </c>
      <c r="Q1722" s="31">
        <f>IF(M1722=1,oneday(G1721,G1722,K1722,L1722,Summary!$E$13/2,Data!N1721,Data!O1721,Summary!$E$15,Summary!$E$14,Summary!$E$16,3),0)</f>
        <v>0</v>
      </c>
    </row>
    <row r="1723" spans="1:17" x14ac:dyDescent="0.25">
      <c r="A1723" s="32">
        <f>VLOOKUP(B1723,'Expiration Dates'!$C$40:$J$272,8)</f>
        <v>32895</v>
      </c>
      <c r="B1723" s="1">
        <v>32883</v>
      </c>
      <c r="C1723">
        <f t="shared" si="79"/>
        <v>1723</v>
      </c>
      <c r="D1723" s="27">
        <v>22.479999542236328</v>
      </c>
      <c r="E1723" s="28">
        <v>22.920000076293945</v>
      </c>
      <c r="F1723" s="28">
        <v>22.280000686645508</v>
      </c>
      <c r="G1723" s="24">
        <v>22.899999618530273</v>
      </c>
      <c r="H1723" s="13">
        <v>21.600000381469727</v>
      </c>
      <c r="I1723" s="14">
        <v>22</v>
      </c>
      <c r="J1723" s="14">
        <v>21.469999313354492</v>
      </c>
      <c r="K1723" s="24">
        <v>21.989999771118164</v>
      </c>
      <c r="L1723">
        <f t="shared" si="81"/>
        <v>0</v>
      </c>
      <c r="M1723">
        <f>IF(AND(B1723&gt;Summary!$E$17,B1723&lt;Summary!$E$18),1,0)</f>
        <v>0</v>
      </c>
      <c r="N1723">
        <f>IF(M1723=1,oneday(G1722,G1723,K1723,L1723,Summary!$E$13/2,Data!N1722,Data!O1722,Summary!$E$15,Summary!$E$14,Summary!$E$16,1),0)</f>
        <v>0</v>
      </c>
      <c r="O1723" s="31">
        <f>IF(M1723=1,oneday(G1722,G1723,K1723,L1723,Summary!$E$13/2,Data!N1722,Data!O1722,Summary!$E$15,Summary!$E$14,Summary!$E$16,2),0)</f>
        <v>0</v>
      </c>
      <c r="P1723" s="31">
        <f t="shared" si="80"/>
        <v>0</v>
      </c>
      <c r="Q1723" s="31">
        <f>IF(M1723=1,oneday(G1722,G1723,K1723,L1723,Summary!$E$13/2,Data!N1722,Data!O1722,Summary!$E$15,Summary!$E$14,Summary!$E$16,3),0)</f>
        <v>0</v>
      </c>
    </row>
    <row r="1724" spans="1:17" x14ac:dyDescent="0.25">
      <c r="A1724" s="32">
        <f>VLOOKUP(B1724,'Expiration Dates'!$C$40:$J$272,8)</f>
        <v>32895</v>
      </c>
      <c r="B1724" s="1">
        <v>32884</v>
      </c>
      <c r="C1724">
        <f t="shared" si="79"/>
        <v>1724</v>
      </c>
      <c r="D1724" s="27">
        <v>22.780000686645508</v>
      </c>
      <c r="E1724" s="28">
        <v>23.180000305175781</v>
      </c>
      <c r="F1724" s="28">
        <v>22.520000457763672</v>
      </c>
      <c r="G1724" s="24">
        <v>23.139999389648438</v>
      </c>
      <c r="H1724" s="13">
        <v>21.850000381469727</v>
      </c>
      <c r="I1724" s="14">
        <v>22.200000762939453</v>
      </c>
      <c r="J1724" s="14">
        <v>21.629999160766602</v>
      </c>
      <c r="K1724" s="24">
        <v>22.170000076293945</v>
      </c>
      <c r="L1724">
        <f t="shared" si="81"/>
        <v>0</v>
      </c>
      <c r="M1724">
        <f>IF(AND(B1724&gt;Summary!$E$17,B1724&lt;Summary!$E$18),1,0)</f>
        <v>0</v>
      </c>
      <c r="N1724">
        <f>IF(M1724=1,oneday(G1723,G1724,K1724,L1724,Summary!$E$13/2,Data!N1723,Data!O1723,Summary!$E$15,Summary!$E$14,Summary!$E$16,1),0)</f>
        <v>0</v>
      </c>
      <c r="O1724" s="31">
        <f>IF(M1724=1,oneday(G1723,G1724,K1724,L1724,Summary!$E$13/2,Data!N1723,Data!O1723,Summary!$E$15,Summary!$E$14,Summary!$E$16,2),0)</f>
        <v>0</v>
      </c>
      <c r="P1724" s="31">
        <f t="shared" si="80"/>
        <v>0</v>
      </c>
      <c r="Q1724" s="31">
        <f>IF(M1724=1,oneday(G1723,G1724,K1724,L1724,Summary!$E$13/2,Data!N1723,Data!O1723,Summary!$E$15,Summary!$E$14,Summary!$E$16,3),0)</f>
        <v>0</v>
      </c>
    </row>
    <row r="1725" spans="1:17" x14ac:dyDescent="0.25">
      <c r="A1725" s="32">
        <f>VLOOKUP(B1725,'Expiration Dates'!$C$40:$J$272,8)</f>
        <v>32895</v>
      </c>
      <c r="B1725" s="1">
        <v>32885</v>
      </c>
      <c r="C1725">
        <f t="shared" si="79"/>
        <v>1725</v>
      </c>
      <c r="D1725" s="27">
        <v>23.219999313354492</v>
      </c>
      <c r="E1725" s="28">
        <v>23.440000534057617</v>
      </c>
      <c r="F1725" s="28">
        <v>23.040000915527344</v>
      </c>
      <c r="G1725" s="24">
        <v>23.129999160766602</v>
      </c>
      <c r="H1725" s="13">
        <v>22.200000762939453</v>
      </c>
      <c r="I1725" s="14">
        <v>22.399999618530273</v>
      </c>
      <c r="J1725" s="14">
        <v>21.959999084472656</v>
      </c>
      <c r="K1725" s="24">
        <v>22.129999160766602</v>
      </c>
      <c r="L1725">
        <f t="shared" si="81"/>
        <v>0</v>
      </c>
      <c r="M1725">
        <f>IF(AND(B1725&gt;Summary!$E$17,B1725&lt;Summary!$E$18),1,0)</f>
        <v>0</v>
      </c>
      <c r="N1725">
        <f>IF(M1725=1,oneday(G1724,G1725,K1725,L1725,Summary!$E$13/2,Data!N1724,Data!O1724,Summary!$E$15,Summary!$E$14,Summary!$E$16,1),0)</f>
        <v>0</v>
      </c>
      <c r="O1725" s="31">
        <f>IF(M1725=1,oneday(G1724,G1725,K1725,L1725,Summary!$E$13/2,Data!N1724,Data!O1724,Summary!$E$15,Summary!$E$14,Summary!$E$16,2),0)</f>
        <v>0</v>
      </c>
      <c r="P1725" s="31">
        <f t="shared" si="80"/>
        <v>0</v>
      </c>
      <c r="Q1725" s="31">
        <f>IF(M1725=1,oneday(G1724,G1725,K1725,L1725,Summary!$E$13/2,Data!N1724,Data!O1724,Summary!$E$15,Summary!$E$14,Summary!$E$16,3),0)</f>
        <v>0</v>
      </c>
    </row>
    <row r="1726" spans="1:17" x14ac:dyDescent="0.25">
      <c r="A1726" s="32">
        <f>VLOOKUP(B1726,'Expiration Dates'!$C$40:$J$272,8)</f>
        <v>32895</v>
      </c>
      <c r="B1726" s="1">
        <v>32888</v>
      </c>
      <c r="C1726">
        <f t="shared" si="79"/>
        <v>1726</v>
      </c>
      <c r="D1726" s="27">
        <v>23</v>
      </c>
      <c r="E1726" s="28">
        <v>23</v>
      </c>
      <c r="F1726" s="28">
        <v>22.299999237060547</v>
      </c>
      <c r="G1726" s="24">
        <v>22.360000610351563</v>
      </c>
      <c r="H1726" s="13">
        <v>22</v>
      </c>
      <c r="I1726" s="14">
        <v>22</v>
      </c>
      <c r="J1726" s="14">
        <v>21.450000762939453</v>
      </c>
      <c r="K1726" s="24">
        <v>21.489999771118164</v>
      </c>
      <c r="L1726">
        <f t="shared" si="81"/>
        <v>0</v>
      </c>
      <c r="M1726">
        <f>IF(AND(B1726&gt;Summary!$E$17,B1726&lt;Summary!$E$18),1,0)</f>
        <v>0</v>
      </c>
      <c r="N1726">
        <f>IF(M1726=1,oneday(G1725,G1726,K1726,L1726,Summary!$E$13/2,Data!N1725,Data!O1725,Summary!$E$15,Summary!$E$14,Summary!$E$16,1),0)</f>
        <v>0</v>
      </c>
      <c r="O1726" s="31">
        <f>IF(M1726=1,oneday(G1725,G1726,K1726,L1726,Summary!$E$13/2,Data!N1725,Data!O1725,Summary!$E$15,Summary!$E$14,Summary!$E$16,2),0)</f>
        <v>0</v>
      </c>
      <c r="P1726" s="31">
        <f t="shared" si="80"/>
        <v>0</v>
      </c>
      <c r="Q1726" s="31">
        <f>IF(M1726=1,oneday(G1725,G1726,K1726,L1726,Summary!$E$13/2,Data!N1725,Data!O1725,Summary!$E$15,Summary!$E$14,Summary!$E$16,3),0)</f>
        <v>0</v>
      </c>
    </row>
    <row r="1727" spans="1:17" x14ac:dyDescent="0.25">
      <c r="A1727" s="32">
        <f>VLOOKUP(B1727,'Expiration Dates'!$C$40:$J$272,8)</f>
        <v>32895</v>
      </c>
      <c r="B1727" s="1">
        <v>32889</v>
      </c>
      <c r="C1727">
        <f t="shared" si="79"/>
        <v>1727</v>
      </c>
      <c r="D1727" s="27">
        <v>22.190000534057617</v>
      </c>
      <c r="E1727" s="28">
        <v>22.940000534057617</v>
      </c>
      <c r="F1727" s="28">
        <v>21.940000534057617</v>
      </c>
      <c r="G1727" s="24">
        <v>22.780000686645508</v>
      </c>
      <c r="H1727" s="13">
        <v>21.299999237060547</v>
      </c>
      <c r="I1727" s="14">
        <v>21.850000381469727</v>
      </c>
      <c r="J1727" s="14">
        <v>21.049999237060547</v>
      </c>
      <c r="K1727" s="24">
        <v>21.729999542236328</v>
      </c>
      <c r="L1727">
        <f t="shared" si="81"/>
        <v>0</v>
      </c>
      <c r="M1727">
        <f>IF(AND(B1727&gt;Summary!$E$17,B1727&lt;Summary!$E$18),1,0)</f>
        <v>0</v>
      </c>
      <c r="N1727">
        <f>IF(M1727=1,oneday(G1726,G1727,K1727,L1727,Summary!$E$13/2,Data!N1726,Data!O1726,Summary!$E$15,Summary!$E$14,Summary!$E$16,1),0)</f>
        <v>0</v>
      </c>
      <c r="O1727" s="31">
        <f>IF(M1727=1,oneday(G1726,G1727,K1727,L1727,Summary!$E$13/2,Data!N1726,Data!O1726,Summary!$E$15,Summary!$E$14,Summary!$E$16,2),0)</f>
        <v>0</v>
      </c>
      <c r="P1727" s="31">
        <f t="shared" si="80"/>
        <v>0</v>
      </c>
      <c r="Q1727" s="31">
        <f>IF(M1727=1,oneday(G1726,G1727,K1727,L1727,Summary!$E$13/2,Data!N1726,Data!O1726,Summary!$E$15,Summary!$E$14,Summary!$E$16,3),0)</f>
        <v>0</v>
      </c>
    </row>
    <row r="1728" spans="1:17" x14ac:dyDescent="0.25">
      <c r="A1728" s="32">
        <f>VLOOKUP(B1728,'Expiration Dates'!$C$40:$J$272,8)</f>
        <v>32895</v>
      </c>
      <c r="B1728" s="1">
        <v>32890</v>
      </c>
      <c r="C1728">
        <f t="shared" si="79"/>
        <v>1728</v>
      </c>
      <c r="D1728" s="27">
        <v>22.350000381469727</v>
      </c>
      <c r="E1728" s="28">
        <v>22.520000457763672</v>
      </c>
      <c r="F1728" s="28">
        <v>21.870000839233398</v>
      </c>
      <c r="G1728" s="24">
        <v>22.100000381469727</v>
      </c>
      <c r="H1728" s="13">
        <v>21.329999923706055</v>
      </c>
      <c r="I1728" s="14">
        <v>21.479999542236328</v>
      </c>
      <c r="J1728" s="14">
        <v>21.100000381469727</v>
      </c>
      <c r="K1728" s="24">
        <v>21.260000228881836</v>
      </c>
      <c r="L1728">
        <f t="shared" si="81"/>
        <v>0</v>
      </c>
      <c r="M1728">
        <f>IF(AND(B1728&gt;Summary!$E$17,B1728&lt;Summary!$E$18),1,0)</f>
        <v>0</v>
      </c>
      <c r="N1728">
        <f>IF(M1728=1,oneday(G1727,G1728,K1728,L1728,Summary!$E$13/2,Data!N1727,Data!O1727,Summary!$E$15,Summary!$E$14,Summary!$E$16,1),0)</f>
        <v>0</v>
      </c>
      <c r="O1728" s="31">
        <f>IF(M1728=1,oneday(G1727,G1728,K1728,L1728,Summary!$E$13/2,Data!N1727,Data!O1727,Summary!$E$15,Summary!$E$14,Summary!$E$16,2),0)</f>
        <v>0</v>
      </c>
      <c r="P1728" s="31">
        <f t="shared" si="80"/>
        <v>0</v>
      </c>
      <c r="Q1728" s="31">
        <f>IF(M1728=1,oneday(G1727,G1728,K1728,L1728,Summary!$E$13/2,Data!N1727,Data!O1727,Summary!$E$15,Summary!$E$14,Summary!$E$16,3),0)</f>
        <v>0</v>
      </c>
    </row>
    <row r="1729" spans="1:17" x14ac:dyDescent="0.25">
      <c r="A1729" s="32">
        <f>VLOOKUP(B1729,'Expiration Dates'!$C$40:$J$272,8)</f>
        <v>32895</v>
      </c>
      <c r="B1729" s="1">
        <v>32891</v>
      </c>
      <c r="C1729">
        <f t="shared" si="79"/>
        <v>1729</v>
      </c>
      <c r="D1729" s="27">
        <v>22.350000381469727</v>
      </c>
      <c r="E1729" s="28">
        <v>22.799999237060547</v>
      </c>
      <c r="F1729" s="28">
        <v>22.299999237060547</v>
      </c>
      <c r="G1729" s="24">
        <v>22.760000228881836</v>
      </c>
      <c r="H1729" s="13">
        <v>21.520000457763672</v>
      </c>
      <c r="I1729" s="14">
        <v>21.670000076293945</v>
      </c>
      <c r="J1729" s="14">
        <v>21.399999618530273</v>
      </c>
      <c r="K1729" s="24">
        <v>21.590000152587891</v>
      </c>
      <c r="L1729">
        <f t="shared" si="81"/>
        <v>0</v>
      </c>
      <c r="M1729">
        <f>IF(AND(B1729&gt;Summary!$E$17,B1729&lt;Summary!$E$18),1,0)</f>
        <v>0</v>
      </c>
      <c r="N1729">
        <f>IF(M1729=1,oneday(G1728,G1729,K1729,L1729,Summary!$E$13/2,Data!N1728,Data!O1728,Summary!$E$15,Summary!$E$14,Summary!$E$16,1),0)</f>
        <v>0</v>
      </c>
      <c r="O1729" s="31">
        <f>IF(M1729=1,oneday(G1728,G1729,K1729,L1729,Summary!$E$13/2,Data!N1728,Data!O1728,Summary!$E$15,Summary!$E$14,Summary!$E$16,2),0)</f>
        <v>0</v>
      </c>
      <c r="P1729" s="31">
        <f t="shared" si="80"/>
        <v>0</v>
      </c>
      <c r="Q1729" s="31">
        <f>IF(M1729=1,oneday(G1728,G1729,K1729,L1729,Summary!$E$13/2,Data!N1728,Data!O1728,Summary!$E$15,Summary!$E$14,Summary!$E$16,3),0)</f>
        <v>0</v>
      </c>
    </row>
    <row r="1730" spans="1:17" x14ac:dyDescent="0.25">
      <c r="A1730" s="32">
        <f>VLOOKUP(B1730,'Expiration Dates'!$C$40:$J$272,8)</f>
        <v>32895</v>
      </c>
      <c r="B1730" s="1">
        <v>32892</v>
      </c>
      <c r="C1730">
        <f t="shared" si="79"/>
        <v>1730</v>
      </c>
      <c r="D1730" s="27">
        <v>23</v>
      </c>
      <c r="E1730" s="28">
        <v>23.799999237060547</v>
      </c>
      <c r="F1730" s="28">
        <v>22.899999618530273</v>
      </c>
      <c r="G1730" s="24">
        <v>23.670000076293945</v>
      </c>
      <c r="H1730" s="13">
        <v>21.840000152587891</v>
      </c>
      <c r="I1730" s="14">
        <v>22.229999542236328</v>
      </c>
      <c r="J1730" s="14">
        <v>21.709999084472656</v>
      </c>
      <c r="K1730" s="24">
        <v>22.079999923706055</v>
      </c>
      <c r="L1730">
        <f t="shared" si="81"/>
        <v>0</v>
      </c>
      <c r="M1730">
        <f>IF(AND(B1730&gt;Summary!$E$17,B1730&lt;Summary!$E$18),1,0)</f>
        <v>0</v>
      </c>
      <c r="N1730">
        <f>IF(M1730=1,oneday(G1729,G1730,K1730,L1730,Summary!$E$13/2,Data!N1729,Data!O1729,Summary!$E$15,Summary!$E$14,Summary!$E$16,1),0)</f>
        <v>0</v>
      </c>
      <c r="O1730" s="31">
        <f>IF(M1730=1,oneday(G1729,G1730,K1730,L1730,Summary!$E$13/2,Data!N1729,Data!O1729,Summary!$E$15,Summary!$E$14,Summary!$E$16,2),0)</f>
        <v>0</v>
      </c>
      <c r="P1730" s="31">
        <f t="shared" si="80"/>
        <v>0</v>
      </c>
      <c r="Q1730" s="31">
        <f>IF(M1730=1,oneday(G1729,G1730,K1730,L1730,Summary!$E$13/2,Data!N1729,Data!O1729,Summary!$E$15,Summary!$E$14,Summary!$E$16,3),0)</f>
        <v>0</v>
      </c>
    </row>
    <row r="1731" spans="1:17" x14ac:dyDescent="0.25">
      <c r="A1731" s="32">
        <f>VLOOKUP(B1731,'Expiration Dates'!$C$40:$J$272,8)</f>
        <v>32895</v>
      </c>
      <c r="B1731" s="1">
        <v>32895</v>
      </c>
      <c r="C1731">
        <f t="shared" si="79"/>
        <v>1731</v>
      </c>
      <c r="D1731" s="27">
        <v>23.790000915527344</v>
      </c>
      <c r="E1731" s="28">
        <v>24.200000762939453</v>
      </c>
      <c r="F1731" s="28">
        <v>22.200000762939453</v>
      </c>
      <c r="G1731" s="24">
        <v>22.549999237060547</v>
      </c>
      <c r="H1731" s="13">
        <v>22.200000762939453</v>
      </c>
      <c r="I1731" s="14">
        <v>22.309999465942383</v>
      </c>
      <c r="J1731" s="14">
        <v>21.549999237060547</v>
      </c>
      <c r="K1731" s="24">
        <v>21.770000457763672</v>
      </c>
      <c r="L1731">
        <f t="shared" si="81"/>
        <v>1</v>
      </c>
      <c r="M1731">
        <f>IF(AND(B1731&gt;Summary!$E$17,B1731&lt;Summary!$E$18),1,0)</f>
        <v>0</v>
      </c>
      <c r="N1731">
        <f>IF(M1731=1,oneday(G1730,G1731,K1731,L1731,Summary!$E$13/2,Data!N1730,Data!O1730,Summary!$E$15,Summary!$E$14,Summary!$E$16,1),0)</f>
        <v>0</v>
      </c>
      <c r="O1731" s="31">
        <f>IF(M1731=1,oneday(G1730,G1731,K1731,L1731,Summary!$E$13/2,Data!N1730,Data!O1730,Summary!$E$15,Summary!$E$14,Summary!$E$16,2),0)</f>
        <v>0</v>
      </c>
      <c r="P1731" s="31">
        <f t="shared" si="80"/>
        <v>0</v>
      </c>
      <c r="Q1731" s="31">
        <f>IF(M1731=1,oneday(G1730,G1731,K1731,L1731,Summary!$E$13/2,Data!N1730,Data!O1730,Summary!$E$15,Summary!$E$14,Summary!$E$16,3),0)</f>
        <v>0</v>
      </c>
    </row>
    <row r="1732" spans="1:17" x14ac:dyDescent="0.25">
      <c r="A1732" s="32">
        <f>VLOOKUP(B1732,'Expiration Dates'!$C$40:$J$272,8)</f>
        <v>32895</v>
      </c>
      <c r="B1732" s="1">
        <v>32896</v>
      </c>
      <c r="C1732">
        <f t="shared" si="79"/>
        <v>1732</v>
      </c>
      <c r="D1732" s="27">
        <v>21.5</v>
      </c>
      <c r="E1732" s="28">
        <v>21.680000305175781</v>
      </c>
      <c r="F1732" s="28">
        <v>21.299999237060547</v>
      </c>
      <c r="G1732" s="24">
        <v>21.600000381469727</v>
      </c>
      <c r="H1732" s="13">
        <v>20.879999160766602</v>
      </c>
      <c r="I1732" s="14">
        <v>21.079999923706055</v>
      </c>
      <c r="J1732" s="14">
        <v>20.75</v>
      </c>
      <c r="K1732" s="24">
        <v>21.020000457763672</v>
      </c>
      <c r="L1732">
        <f t="shared" si="81"/>
        <v>0</v>
      </c>
      <c r="M1732">
        <f>IF(AND(B1732&gt;Summary!$E$17,B1732&lt;Summary!$E$18),1,0)</f>
        <v>0</v>
      </c>
      <c r="N1732">
        <f>IF(M1732=1,oneday(G1731,G1732,K1732,L1732,Summary!$E$13/2,Data!N1731,Data!O1731,Summary!$E$15,Summary!$E$14,Summary!$E$16,1),0)</f>
        <v>0</v>
      </c>
      <c r="O1732" s="31">
        <f>IF(M1732=1,oneday(G1731,G1732,K1732,L1732,Summary!$E$13/2,Data!N1731,Data!O1731,Summary!$E$15,Summary!$E$14,Summary!$E$16,2),0)</f>
        <v>0</v>
      </c>
      <c r="P1732" s="31">
        <f t="shared" si="80"/>
        <v>0</v>
      </c>
      <c r="Q1732" s="31">
        <f>IF(M1732=1,oneday(G1731,G1732,K1732,L1732,Summary!$E$13/2,Data!N1731,Data!O1731,Summary!$E$15,Summary!$E$14,Summary!$E$16,3),0)</f>
        <v>0</v>
      </c>
    </row>
    <row r="1733" spans="1:17" x14ac:dyDescent="0.25">
      <c r="A1733" s="32">
        <f>VLOOKUP(B1733,'Expiration Dates'!$C$40:$J$272,8)</f>
        <v>32895</v>
      </c>
      <c r="B1733" s="1">
        <v>32897</v>
      </c>
      <c r="C1733">
        <f t="shared" si="79"/>
        <v>1733</v>
      </c>
      <c r="D1733" s="27">
        <v>21.350000381469727</v>
      </c>
      <c r="E1733" s="28">
        <v>21.899999618530273</v>
      </c>
      <c r="F1733" s="28">
        <v>21.25</v>
      </c>
      <c r="G1733" s="24">
        <v>21.590000152587891</v>
      </c>
      <c r="H1733" s="13">
        <v>20.799999237060547</v>
      </c>
      <c r="I1733" s="14">
        <v>21.149999618530273</v>
      </c>
      <c r="J1733" s="14">
        <v>20.709999084472656</v>
      </c>
      <c r="K1733" s="24">
        <v>20.920000076293945</v>
      </c>
      <c r="L1733">
        <f t="shared" si="81"/>
        <v>0</v>
      </c>
      <c r="M1733">
        <f>IF(AND(B1733&gt;Summary!$E$17,B1733&lt;Summary!$E$18),1,0)</f>
        <v>0</v>
      </c>
      <c r="N1733">
        <f>IF(M1733=1,oneday(G1732,G1733,K1733,L1733,Summary!$E$13/2,Data!N1732,Data!O1732,Summary!$E$15,Summary!$E$14,Summary!$E$16,1),0)</f>
        <v>0</v>
      </c>
      <c r="O1733" s="31">
        <f>IF(M1733=1,oneday(G1732,G1733,K1733,L1733,Summary!$E$13/2,Data!N1732,Data!O1732,Summary!$E$15,Summary!$E$14,Summary!$E$16,2),0)</f>
        <v>0</v>
      </c>
      <c r="P1733" s="31">
        <f t="shared" si="80"/>
        <v>0</v>
      </c>
      <c r="Q1733" s="31">
        <f>IF(M1733=1,oneday(G1732,G1733,K1733,L1733,Summary!$E$13/2,Data!N1732,Data!O1732,Summary!$E$15,Summary!$E$14,Summary!$E$16,3),0)</f>
        <v>0</v>
      </c>
    </row>
    <row r="1734" spans="1:17" x14ac:dyDescent="0.25">
      <c r="A1734" s="32">
        <f>VLOOKUP(B1734,'Expiration Dates'!$C$40:$J$272,8)</f>
        <v>32895</v>
      </c>
      <c r="B1734" s="1">
        <v>32898</v>
      </c>
      <c r="C1734">
        <f t="shared" si="79"/>
        <v>1734</v>
      </c>
      <c r="D1734" s="27">
        <v>21.860000610351563</v>
      </c>
      <c r="E1734" s="28">
        <v>22.299999237060547</v>
      </c>
      <c r="F1734" s="28">
        <v>21.659999847412109</v>
      </c>
      <c r="G1734" s="24">
        <v>22.239999771118164</v>
      </c>
      <c r="H1734" s="13">
        <v>21.170000076293945</v>
      </c>
      <c r="I1734" s="14">
        <v>21.430000305175781</v>
      </c>
      <c r="J1734" s="14">
        <v>20.950000762939453</v>
      </c>
      <c r="K1734" s="24">
        <v>21.409999847412109</v>
      </c>
      <c r="L1734">
        <f t="shared" si="81"/>
        <v>0</v>
      </c>
      <c r="M1734">
        <f>IF(AND(B1734&gt;Summary!$E$17,B1734&lt;Summary!$E$18),1,0)</f>
        <v>0</v>
      </c>
      <c r="N1734">
        <f>IF(M1734=1,oneday(G1733,G1734,K1734,L1734,Summary!$E$13/2,Data!N1733,Data!O1733,Summary!$E$15,Summary!$E$14,Summary!$E$16,1),0)</f>
        <v>0</v>
      </c>
      <c r="O1734" s="31">
        <f>IF(M1734=1,oneday(G1733,G1734,K1734,L1734,Summary!$E$13/2,Data!N1733,Data!O1733,Summary!$E$15,Summary!$E$14,Summary!$E$16,2),0)</f>
        <v>0</v>
      </c>
      <c r="P1734" s="31">
        <f t="shared" si="80"/>
        <v>0</v>
      </c>
      <c r="Q1734" s="31">
        <f>IF(M1734=1,oneday(G1733,G1734,K1734,L1734,Summary!$E$13/2,Data!N1733,Data!O1733,Summary!$E$15,Summary!$E$14,Summary!$E$16,3),0)</f>
        <v>0</v>
      </c>
    </row>
    <row r="1735" spans="1:17" x14ac:dyDescent="0.25">
      <c r="A1735" s="32">
        <f>VLOOKUP(B1735,'Expiration Dates'!$C$40:$J$272,8)</f>
        <v>32895</v>
      </c>
      <c r="B1735" s="1">
        <v>32899</v>
      </c>
      <c r="C1735">
        <f t="shared" si="79"/>
        <v>1735</v>
      </c>
      <c r="D1735" s="27">
        <v>22.149999618530273</v>
      </c>
      <c r="E1735" s="28">
        <v>22.600000381469727</v>
      </c>
      <c r="F1735" s="28">
        <v>21.920000076293945</v>
      </c>
      <c r="G1735" s="24">
        <v>22.559999465942383</v>
      </c>
      <c r="H1735" s="13">
        <v>21.200000762939453</v>
      </c>
      <c r="I1735" s="14">
        <v>21.75</v>
      </c>
      <c r="J1735" s="14">
        <v>21.200000762939453</v>
      </c>
      <c r="K1735" s="24">
        <v>21.670000076293945</v>
      </c>
      <c r="L1735">
        <f t="shared" si="81"/>
        <v>0</v>
      </c>
      <c r="M1735">
        <f>IF(AND(B1735&gt;Summary!$E$17,B1735&lt;Summary!$E$18),1,0)</f>
        <v>0</v>
      </c>
      <c r="N1735">
        <f>IF(M1735=1,oneday(G1734,G1735,K1735,L1735,Summary!$E$13/2,Data!N1734,Data!O1734,Summary!$E$15,Summary!$E$14,Summary!$E$16,1),0)</f>
        <v>0</v>
      </c>
      <c r="O1735" s="31">
        <f>IF(M1735=1,oneday(G1734,G1735,K1735,L1735,Summary!$E$13/2,Data!N1734,Data!O1734,Summary!$E$15,Summary!$E$14,Summary!$E$16,2),0)</f>
        <v>0</v>
      </c>
      <c r="P1735" s="31">
        <f t="shared" si="80"/>
        <v>0</v>
      </c>
      <c r="Q1735" s="31">
        <f>IF(M1735=1,oneday(G1734,G1735,K1735,L1735,Summary!$E$13/2,Data!N1734,Data!O1734,Summary!$E$15,Summary!$E$14,Summary!$E$16,3),0)</f>
        <v>0</v>
      </c>
    </row>
    <row r="1736" spans="1:17" x14ac:dyDescent="0.25">
      <c r="A1736" s="32">
        <f>VLOOKUP(B1736,'Expiration Dates'!$C$40:$J$272,8)</f>
        <v>32895</v>
      </c>
      <c r="B1736" s="1">
        <v>32902</v>
      </c>
      <c r="C1736">
        <f t="shared" si="79"/>
        <v>1736</v>
      </c>
      <c r="D1736" s="27">
        <v>22.530000686645508</v>
      </c>
      <c r="E1736" s="28">
        <v>22.850000381469727</v>
      </c>
      <c r="F1736" s="28">
        <v>22.379999160766602</v>
      </c>
      <c r="G1736" s="24">
        <v>22.799999237060547</v>
      </c>
      <c r="H1736" s="13">
        <v>21.600000381469727</v>
      </c>
      <c r="I1736" s="14">
        <v>22.040000915527344</v>
      </c>
      <c r="J1736" s="14">
        <v>21.569999694824219</v>
      </c>
      <c r="K1736" s="24">
        <v>22.010000228881836</v>
      </c>
      <c r="L1736">
        <f t="shared" si="81"/>
        <v>0</v>
      </c>
      <c r="M1736">
        <f>IF(AND(B1736&gt;Summary!$E$17,B1736&lt;Summary!$E$18),1,0)</f>
        <v>0</v>
      </c>
      <c r="N1736">
        <f>IF(M1736=1,oneday(G1735,G1736,K1736,L1736,Summary!$E$13/2,Data!N1735,Data!O1735,Summary!$E$15,Summary!$E$14,Summary!$E$16,1),0)</f>
        <v>0</v>
      </c>
      <c r="O1736" s="31">
        <f>IF(M1736=1,oneday(G1735,G1736,K1736,L1736,Summary!$E$13/2,Data!N1735,Data!O1735,Summary!$E$15,Summary!$E$14,Summary!$E$16,2),0)</f>
        <v>0</v>
      </c>
      <c r="P1736" s="31">
        <f t="shared" si="80"/>
        <v>0</v>
      </c>
      <c r="Q1736" s="31">
        <f>IF(M1736=1,oneday(G1735,G1736,K1736,L1736,Summary!$E$13/2,Data!N1735,Data!O1735,Summary!$E$15,Summary!$E$14,Summary!$E$16,3),0)</f>
        <v>0</v>
      </c>
    </row>
    <row r="1737" spans="1:17" x14ac:dyDescent="0.25">
      <c r="A1737" s="32">
        <f>VLOOKUP(B1737,'Expiration Dates'!$C$40:$J$272,8)</f>
        <v>32895</v>
      </c>
      <c r="B1737" s="1">
        <v>32903</v>
      </c>
      <c r="C1737">
        <f t="shared" si="79"/>
        <v>1737</v>
      </c>
      <c r="D1737" s="27">
        <v>22.700000762939453</v>
      </c>
      <c r="E1737" s="28">
        <v>22.760000228881836</v>
      </c>
      <c r="F1737" s="28">
        <v>22.360000610351563</v>
      </c>
      <c r="G1737" s="24">
        <v>22.459999084472656</v>
      </c>
      <c r="H1737" s="13">
        <v>21.899999618530273</v>
      </c>
      <c r="I1737" s="14">
        <v>22</v>
      </c>
      <c r="J1737" s="14">
        <v>21.75</v>
      </c>
      <c r="K1737" s="24">
        <v>21.770000457763672</v>
      </c>
      <c r="L1737">
        <f t="shared" si="81"/>
        <v>0</v>
      </c>
      <c r="M1737">
        <f>IF(AND(B1737&gt;Summary!$E$17,B1737&lt;Summary!$E$18),1,0)</f>
        <v>0</v>
      </c>
      <c r="N1737">
        <f>IF(M1737=1,oneday(G1736,G1737,K1737,L1737,Summary!$E$13/2,Data!N1736,Data!O1736,Summary!$E$15,Summary!$E$14,Summary!$E$16,1),0)</f>
        <v>0</v>
      </c>
      <c r="O1737" s="31">
        <f>IF(M1737=1,oneday(G1736,G1737,K1737,L1737,Summary!$E$13/2,Data!N1736,Data!O1736,Summary!$E$15,Summary!$E$14,Summary!$E$16,2),0)</f>
        <v>0</v>
      </c>
      <c r="P1737" s="31">
        <f t="shared" si="80"/>
        <v>0</v>
      </c>
      <c r="Q1737" s="31">
        <f>IF(M1737=1,oneday(G1736,G1737,K1737,L1737,Summary!$E$13/2,Data!N1736,Data!O1736,Summary!$E$15,Summary!$E$14,Summary!$E$16,3),0)</f>
        <v>0</v>
      </c>
    </row>
    <row r="1738" spans="1:17" x14ac:dyDescent="0.25">
      <c r="A1738" s="32">
        <f>VLOOKUP(B1738,'Expiration Dates'!$C$40:$J$272,8)</f>
        <v>32895</v>
      </c>
      <c r="B1738" s="1">
        <v>32904</v>
      </c>
      <c r="C1738">
        <f t="shared" si="79"/>
        <v>1738</v>
      </c>
      <c r="D1738" s="27">
        <v>22.170000076293945</v>
      </c>
      <c r="E1738" s="28">
        <v>22.700000762939453</v>
      </c>
      <c r="F1738" s="28">
        <v>22.110000610351563</v>
      </c>
      <c r="G1738" s="24">
        <v>22.680000305175781</v>
      </c>
      <c r="H1738" s="13">
        <v>21.479999542236328</v>
      </c>
      <c r="I1738" s="14">
        <v>21.950000762939453</v>
      </c>
      <c r="J1738" s="14">
        <v>21.479999542236328</v>
      </c>
      <c r="K1738" s="24">
        <v>21.930000305175781</v>
      </c>
      <c r="L1738">
        <f t="shared" si="81"/>
        <v>0</v>
      </c>
      <c r="M1738">
        <f>IF(AND(B1738&gt;Summary!$E$17,B1738&lt;Summary!$E$18),1,0)</f>
        <v>0</v>
      </c>
      <c r="N1738">
        <f>IF(M1738=1,oneday(G1737,G1738,K1738,L1738,Summary!$E$13/2,Data!N1737,Data!O1737,Summary!$E$15,Summary!$E$14,Summary!$E$16,1),0)</f>
        <v>0</v>
      </c>
      <c r="O1738" s="31">
        <f>IF(M1738=1,oneday(G1737,G1738,K1738,L1738,Summary!$E$13/2,Data!N1737,Data!O1737,Summary!$E$15,Summary!$E$14,Summary!$E$16,2),0)</f>
        <v>0</v>
      </c>
      <c r="P1738" s="31">
        <f t="shared" si="80"/>
        <v>0</v>
      </c>
      <c r="Q1738" s="31">
        <f>IF(M1738=1,oneday(G1737,G1738,K1738,L1738,Summary!$E$13/2,Data!N1737,Data!O1737,Summary!$E$15,Summary!$E$14,Summary!$E$16,3),0)</f>
        <v>0</v>
      </c>
    </row>
    <row r="1739" spans="1:17" x14ac:dyDescent="0.25">
      <c r="A1739" s="32">
        <f>VLOOKUP(B1739,'Expiration Dates'!$C$40:$J$272,8)</f>
        <v>32924</v>
      </c>
      <c r="B1739" s="1">
        <v>32905</v>
      </c>
      <c r="C1739">
        <f t="shared" si="79"/>
        <v>1739</v>
      </c>
      <c r="D1739" s="27">
        <v>22.600000381469727</v>
      </c>
      <c r="E1739" s="28">
        <v>22.840000152587891</v>
      </c>
      <c r="F1739" s="28">
        <v>22.459999084472656</v>
      </c>
      <c r="G1739" s="24">
        <v>22.700000762939453</v>
      </c>
      <c r="H1739" s="13">
        <v>21.930000305175781</v>
      </c>
      <c r="I1739" s="14">
        <v>22.100000381469727</v>
      </c>
      <c r="J1739" s="14">
        <v>21.75</v>
      </c>
      <c r="K1739" s="24">
        <v>21.870000839233398</v>
      </c>
      <c r="L1739">
        <f t="shared" si="81"/>
        <v>0</v>
      </c>
      <c r="M1739">
        <f>IF(AND(B1739&gt;Summary!$E$17,B1739&lt;Summary!$E$18),1,0)</f>
        <v>0</v>
      </c>
      <c r="N1739">
        <f>IF(M1739=1,oneday(G1738,G1739,K1739,L1739,Summary!$E$13/2,Data!N1738,Data!O1738,Summary!$E$15,Summary!$E$14,Summary!$E$16,1),0)</f>
        <v>0</v>
      </c>
      <c r="O1739" s="31">
        <f>IF(M1739=1,oneday(G1738,G1739,K1739,L1739,Summary!$E$13/2,Data!N1738,Data!O1738,Summary!$E$15,Summary!$E$14,Summary!$E$16,2),0)</f>
        <v>0</v>
      </c>
      <c r="P1739" s="31">
        <f t="shared" si="80"/>
        <v>0</v>
      </c>
      <c r="Q1739" s="31">
        <f>IF(M1739=1,oneday(G1738,G1739,K1739,L1739,Summary!$E$13/2,Data!N1738,Data!O1738,Summary!$E$15,Summary!$E$14,Summary!$E$16,3),0)</f>
        <v>0</v>
      </c>
    </row>
    <row r="1740" spans="1:17" x14ac:dyDescent="0.25">
      <c r="A1740" s="32">
        <f>VLOOKUP(B1740,'Expiration Dates'!$C$40:$J$272,8)</f>
        <v>32924</v>
      </c>
      <c r="B1740" s="1">
        <v>32906</v>
      </c>
      <c r="C1740">
        <f t="shared" si="79"/>
        <v>1740</v>
      </c>
      <c r="D1740" s="27">
        <v>22.700000762939453</v>
      </c>
      <c r="E1740" s="28">
        <v>23.049999237060547</v>
      </c>
      <c r="F1740" s="28">
        <v>22.659999847412109</v>
      </c>
      <c r="G1740" s="24">
        <v>23.020000457763672</v>
      </c>
      <c r="H1740" s="13">
        <v>21.950000762939453</v>
      </c>
      <c r="I1740" s="14">
        <v>22.350000381469727</v>
      </c>
      <c r="J1740" s="14">
        <v>21.879999160766602</v>
      </c>
      <c r="K1740" s="24">
        <v>22.309999465942383</v>
      </c>
      <c r="L1740">
        <f t="shared" si="81"/>
        <v>0</v>
      </c>
      <c r="M1740">
        <f>IF(AND(B1740&gt;Summary!$E$17,B1740&lt;Summary!$E$18),1,0)</f>
        <v>0</v>
      </c>
      <c r="N1740">
        <f>IF(M1740=1,oneday(G1739,G1740,K1740,L1740,Summary!$E$13/2,Data!N1739,Data!O1739,Summary!$E$15,Summary!$E$14,Summary!$E$16,1),0)</f>
        <v>0</v>
      </c>
      <c r="O1740" s="31">
        <f>IF(M1740=1,oneday(G1739,G1740,K1740,L1740,Summary!$E$13/2,Data!N1739,Data!O1739,Summary!$E$15,Summary!$E$14,Summary!$E$16,2),0)</f>
        <v>0</v>
      </c>
      <c r="P1740" s="31">
        <f t="shared" si="80"/>
        <v>0</v>
      </c>
      <c r="Q1740" s="31">
        <f>IF(M1740=1,oneday(G1739,G1740,K1740,L1740,Summary!$E$13/2,Data!N1739,Data!O1739,Summary!$E$15,Summary!$E$14,Summary!$E$16,3),0)</f>
        <v>0</v>
      </c>
    </row>
    <row r="1741" spans="1:17" x14ac:dyDescent="0.25">
      <c r="A1741" s="32">
        <f>VLOOKUP(B1741,'Expiration Dates'!$C$40:$J$272,8)</f>
        <v>32924</v>
      </c>
      <c r="B1741" s="1">
        <v>32909</v>
      </c>
      <c r="C1741">
        <f t="shared" si="79"/>
        <v>1741</v>
      </c>
      <c r="D1741" s="27">
        <v>23</v>
      </c>
      <c r="E1741" s="28">
        <v>23.059999465942383</v>
      </c>
      <c r="F1741" s="28">
        <v>22.370000839233398</v>
      </c>
      <c r="G1741" s="24">
        <v>22.389999389648438</v>
      </c>
      <c r="H1741" s="13">
        <v>22.299999237060547</v>
      </c>
      <c r="I1741" s="14">
        <v>22.379999160766602</v>
      </c>
      <c r="J1741" s="14">
        <v>21.700000762939453</v>
      </c>
      <c r="K1741" s="24">
        <v>21.729999542236328</v>
      </c>
      <c r="L1741">
        <f t="shared" si="81"/>
        <v>0</v>
      </c>
      <c r="M1741">
        <f>IF(AND(B1741&gt;Summary!$E$17,B1741&lt;Summary!$E$18),1,0)</f>
        <v>0</v>
      </c>
      <c r="N1741">
        <f>IF(M1741=1,oneday(G1740,G1741,K1741,L1741,Summary!$E$13/2,Data!N1740,Data!O1740,Summary!$E$15,Summary!$E$14,Summary!$E$16,1),0)</f>
        <v>0</v>
      </c>
      <c r="O1741" s="31">
        <f>IF(M1741=1,oneday(G1740,G1741,K1741,L1741,Summary!$E$13/2,Data!N1740,Data!O1740,Summary!$E$15,Summary!$E$14,Summary!$E$16,2),0)</f>
        <v>0</v>
      </c>
      <c r="P1741" s="31">
        <f t="shared" si="80"/>
        <v>0</v>
      </c>
      <c r="Q1741" s="31">
        <f>IF(M1741=1,oneday(G1740,G1741,K1741,L1741,Summary!$E$13/2,Data!N1740,Data!O1740,Summary!$E$15,Summary!$E$14,Summary!$E$16,3),0)</f>
        <v>0</v>
      </c>
    </row>
    <row r="1742" spans="1:17" x14ac:dyDescent="0.25">
      <c r="A1742" s="32">
        <f>VLOOKUP(B1742,'Expiration Dates'!$C$40:$J$272,8)</f>
        <v>32924</v>
      </c>
      <c r="B1742" s="1">
        <v>32910</v>
      </c>
      <c r="C1742">
        <f t="shared" si="79"/>
        <v>1742</v>
      </c>
      <c r="D1742" s="27">
        <v>22.450000762939453</v>
      </c>
      <c r="E1742" s="28">
        <v>22.719999313354492</v>
      </c>
      <c r="F1742" s="28">
        <v>22.299999237060547</v>
      </c>
      <c r="G1742" s="24">
        <v>22.510000228881836</v>
      </c>
      <c r="H1742" s="13">
        <v>21.75</v>
      </c>
      <c r="I1742" s="14">
        <v>22</v>
      </c>
      <c r="J1742" s="14">
        <v>21.610000610351563</v>
      </c>
      <c r="K1742" s="24">
        <v>21.829999923706055</v>
      </c>
      <c r="L1742">
        <f t="shared" si="81"/>
        <v>0</v>
      </c>
      <c r="M1742">
        <f>IF(AND(B1742&gt;Summary!$E$17,B1742&lt;Summary!$E$18),1,0)</f>
        <v>0</v>
      </c>
      <c r="N1742">
        <f>IF(M1742=1,oneday(G1741,G1742,K1742,L1742,Summary!$E$13/2,Data!N1741,Data!O1741,Summary!$E$15,Summary!$E$14,Summary!$E$16,1),0)</f>
        <v>0</v>
      </c>
      <c r="O1742" s="31">
        <f>IF(M1742=1,oneday(G1741,G1742,K1742,L1742,Summary!$E$13/2,Data!N1741,Data!O1741,Summary!$E$15,Summary!$E$14,Summary!$E$16,2),0)</f>
        <v>0</v>
      </c>
      <c r="P1742" s="31">
        <f t="shared" si="80"/>
        <v>0</v>
      </c>
      <c r="Q1742" s="31">
        <f>IF(M1742=1,oneday(G1741,G1742,K1742,L1742,Summary!$E$13/2,Data!N1741,Data!O1741,Summary!$E$15,Summary!$E$14,Summary!$E$16,3),0)</f>
        <v>0</v>
      </c>
    </row>
    <row r="1743" spans="1:17" x14ac:dyDescent="0.25">
      <c r="A1743" s="32">
        <f>VLOOKUP(B1743,'Expiration Dates'!$C$40:$J$272,8)</f>
        <v>32924</v>
      </c>
      <c r="B1743" s="1">
        <v>32911</v>
      </c>
      <c r="C1743">
        <f t="shared" ref="C1743:C1806" si="82">ROW(B1743)</f>
        <v>1743</v>
      </c>
      <c r="D1743" s="27">
        <v>22.329999923706055</v>
      </c>
      <c r="E1743" s="28">
        <v>22.430000305175781</v>
      </c>
      <c r="F1743" s="28">
        <v>22.120000839233398</v>
      </c>
      <c r="G1743" s="24">
        <v>22.319999694824219</v>
      </c>
      <c r="H1743" s="13">
        <v>21.639999389648438</v>
      </c>
      <c r="I1743" s="14">
        <v>21.75</v>
      </c>
      <c r="J1743" s="14">
        <v>21.5</v>
      </c>
      <c r="K1743" s="24">
        <v>21.680000305175781</v>
      </c>
      <c r="L1743">
        <f t="shared" si="81"/>
        <v>0</v>
      </c>
      <c r="M1743">
        <f>IF(AND(B1743&gt;Summary!$E$17,B1743&lt;Summary!$E$18),1,0)</f>
        <v>0</v>
      </c>
      <c r="N1743">
        <f>IF(M1743=1,oneday(G1742,G1743,K1743,L1743,Summary!$E$13/2,Data!N1742,Data!O1742,Summary!$E$15,Summary!$E$14,Summary!$E$16,1),0)</f>
        <v>0</v>
      </c>
      <c r="O1743" s="31">
        <f>IF(M1743=1,oneday(G1742,G1743,K1743,L1743,Summary!$E$13/2,Data!N1742,Data!O1742,Summary!$E$15,Summary!$E$14,Summary!$E$16,2),0)</f>
        <v>0</v>
      </c>
      <c r="P1743" s="31">
        <f t="shared" si="80"/>
        <v>0</v>
      </c>
      <c r="Q1743" s="31">
        <f>IF(M1743=1,oneday(G1742,G1743,K1743,L1743,Summary!$E$13/2,Data!N1742,Data!O1742,Summary!$E$15,Summary!$E$14,Summary!$E$16,3),0)</f>
        <v>0</v>
      </c>
    </row>
    <row r="1744" spans="1:17" x14ac:dyDescent="0.25">
      <c r="A1744" s="32">
        <f>VLOOKUP(B1744,'Expiration Dates'!$C$40:$J$272,8)</f>
        <v>32924</v>
      </c>
      <c r="B1744" s="1">
        <v>32912</v>
      </c>
      <c r="C1744">
        <f t="shared" si="82"/>
        <v>1744</v>
      </c>
      <c r="D1744" s="27">
        <v>22.290000915527344</v>
      </c>
      <c r="E1744" s="28">
        <v>22.459999084472656</v>
      </c>
      <c r="F1744" s="28">
        <v>22.030000686645508</v>
      </c>
      <c r="G1744" s="24">
        <v>22.090000152587891</v>
      </c>
      <c r="H1744" s="13">
        <v>21.649999618530273</v>
      </c>
      <c r="I1744" s="14">
        <v>21.950000762939453</v>
      </c>
      <c r="J1744" s="14">
        <v>21.579999923706055</v>
      </c>
      <c r="K1744" s="24">
        <v>21.649999618530273</v>
      </c>
      <c r="L1744">
        <f t="shared" si="81"/>
        <v>0</v>
      </c>
      <c r="M1744">
        <f>IF(AND(B1744&gt;Summary!$E$17,B1744&lt;Summary!$E$18),1,0)</f>
        <v>0</v>
      </c>
      <c r="N1744">
        <f>IF(M1744=1,oneday(G1743,G1744,K1744,L1744,Summary!$E$13/2,Data!N1743,Data!O1743,Summary!$E$15,Summary!$E$14,Summary!$E$16,1),0)</f>
        <v>0</v>
      </c>
      <c r="O1744" s="31">
        <f>IF(M1744=1,oneday(G1743,G1744,K1744,L1744,Summary!$E$13/2,Data!N1743,Data!O1743,Summary!$E$15,Summary!$E$14,Summary!$E$16,2),0)</f>
        <v>0</v>
      </c>
      <c r="P1744" s="31">
        <f t="shared" ref="P1744:P1807" si="83">IF(M1744=1,O1744-O1743,0)</f>
        <v>0</v>
      </c>
      <c r="Q1744" s="31">
        <f>IF(M1744=1,oneday(G1743,G1744,K1744,L1744,Summary!$E$13/2,Data!N1743,Data!O1743,Summary!$E$15,Summary!$E$14,Summary!$E$16,3),0)</f>
        <v>0</v>
      </c>
    </row>
    <row r="1745" spans="1:17" x14ac:dyDescent="0.25">
      <c r="A1745" s="32">
        <f>VLOOKUP(B1745,'Expiration Dates'!$C$40:$J$272,8)</f>
        <v>32924</v>
      </c>
      <c r="B1745" s="1">
        <v>32913</v>
      </c>
      <c r="C1745">
        <f t="shared" si="82"/>
        <v>1745</v>
      </c>
      <c r="D1745" s="27">
        <v>22.069999694824219</v>
      </c>
      <c r="E1745" s="28">
        <v>22.069999694824219</v>
      </c>
      <c r="F1745" s="28">
        <v>21.700000762939453</v>
      </c>
      <c r="G1745" s="24">
        <v>21.739999771118164</v>
      </c>
      <c r="H1745" s="13">
        <v>21.579999923706055</v>
      </c>
      <c r="I1745" s="14">
        <v>21.700000762939453</v>
      </c>
      <c r="J1745" s="14">
        <v>21.409999847412109</v>
      </c>
      <c r="K1745" s="24">
        <v>21.559999465942383</v>
      </c>
      <c r="L1745">
        <f t="shared" si="81"/>
        <v>0</v>
      </c>
      <c r="M1745">
        <f>IF(AND(B1745&gt;Summary!$E$17,B1745&lt;Summary!$E$18),1,0)</f>
        <v>0</v>
      </c>
      <c r="N1745">
        <f>IF(M1745=1,oneday(G1744,G1745,K1745,L1745,Summary!$E$13/2,Data!N1744,Data!O1744,Summary!$E$15,Summary!$E$14,Summary!$E$16,1),0)</f>
        <v>0</v>
      </c>
      <c r="O1745" s="31">
        <f>IF(M1745=1,oneday(G1744,G1745,K1745,L1745,Summary!$E$13/2,Data!N1744,Data!O1744,Summary!$E$15,Summary!$E$14,Summary!$E$16,2),0)</f>
        <v>0</v>
      </c>
      <c r="P1745" s="31">
        <f t="shared" si="83"/>
        <v>0</v>
      </c>
      <c r="Q1745" s="31">
        <f>IF(M1745=1,oneday(G1744,G1745,K1745,L1745,Summary!$E$13/2,Data!N1744,Data!O1744,Summary!$E$15,Summary!$E$14,Summary!$E$16,3),0)</f>
        <v>0</v>
      </c>
    </row>
    <row r="1746" spans="1:17" x14ac:dyDescent="0.25">
      <c r="A1746" s="32">
        <f>VLOOKUP(B1746,'Expiration Dates'!$C$40:$J$272,8)</f>
        <v>32924</v>
      </c>
      <c r="B1746" s="1">
        <v>32916</v>
      </c>
      <c r="C1746">
        <f t="shared" si="82"/>
        <v>1746</v>
      </c>
      <c r="D1746" s="27">
        <v>21.75</v>
      </c>
      <c r="E1746" s="28">
        <v>22.059999465942383</v>
      </c>
      <c r="F1746" s="28">
        <v>21.649999618530273</v>
      </c>
      <c r="G1746" s="24">
        <v>22.030000686645508</v>
      </c>
      <c r="H1746" s="13">
        <v>21.579999923706055</v>
      </c>
      <c r="I1746" s="14">
        <v>21.870000839233398</v>
      </c>
      <c r="J1746" s="14">
        <v>21.510000228881836</v>
      </c>
      <c r="K1746" s="24">
        <v>21.840000152587891</v>
      </c>
      <c r="L1746">
        <f t="shared" si="81"/>
        <v>0</v>
      </c>
      <c r="M1746">
        <f>IF(AND(B1746&gt;Summary!$E$17,B1746&lt;Summary!$E$18),1,0)</f>
        <v>0</v>
      </c>
      <c r="N1746">
        <f>IF(M1746=1,oneday(G1745,G1746,K1746,L1746,Summary!$E$13/2,Data!N1745,Data!O1745,Summary!$E$15,Summary!$E$14,Summary!$E$16,1),0)</f>
        <v>0</v>
      </c>
      <c r="O1746" s="31">
        <f>IF(M1746=1,oneday(G1745,G1746,K1746,L1746,Summary!$E$13/2,Data!N1745,Data!O1745,Summary!$E$15,Summary!$E$14,Summary!$E$16,2),0)</f>
        <v>0</v>
      </c>
      <c r="P1746" s="31">
        <f t="shared" si="83"/>
        <v>0</v>
      </c>
      <c r="Q1746" s="31">
        <f>IF(M1746=1,oneday(G1745,G1746,K1746,L1746,Summary!$E$13/2,Data!N1745,Data!O1745,Summary!$E$15,Summary!$E$14,Summary!$E$16,3),0)</f>
        <v>0</v>
      </c>
    </row>
    <row r="1747" spans="1:17" x14ac:dyDescent="0.25">
      <c r="A1747" s="32">
        <f>VLOOKUP(B1747,'Expiration Dates'!$C$40:$J$272,8)</f>
        <v>32924</v>
      </c>
      <c r="B1747" s="1">
        <v>32917</v>
      </c>
      <c r="C1747">
        <f t="shared" si="82"/>
        <v>1747</v>
      </c>
      <c r="D1747" s="27">
        <v>22.079999923706055</v>
      </c>
      <c r="E1747" s="28">
        <v>22.440000534057617</v>
      </c>
      <c r="F1747" s="28">
        <v>21.799999237060547</v>
      </c>
      <c r="G1747" s="24">
        <v>21.899999618530273</v>
      </c>
      <c r="H1747" s="13">
        <v>21.899999618530273</v>
      </c>
      <c r="I1747" s="14">
        <v>22.239999771118164</v>
      </c>
      <c r="J1747" s="14">
        <v>21.729999542236328</v>
      </c>
      <c r="K1747" s="24">
        <v>21.819999694824219</v>
      </c>
      <c r="L1747">
        <f t="shared" si="81"/>
        <v>0</v>
      </c>
      <c r="M1747">
        <f>IF(AND(B1747&gt;Summary!$E$17,B1747&lt;Summary!$E$18),1,0)</f>
        <v>0</v>
      </c>
      <c r="N1747">
        <f>IF(M1747=1,oneday(G1746,G1747,K1747,L1747,Summary!$E$13/2,Data!N1746,Data!O1746,Summary!$E$15,Summary!$E$14,Summary!$E$16,1),0)</f>
        <v>0</v>
      </c>
      <c r="O1747" s="31">
        <f>IF(M1747=1,oneday(G1746,G1747,K1747,L1747,Summary!$E$13/2,Data!N1746,Data!O1746,Summary!$E$15,Summary!$E$14,Summary!$E$16,2),0)</f>
        <v>0</v>
      </c>
      <c r="P1747" s="31">
        <f t="shared" si="83"/>
        <v>0</v>
      </c>
      <c r="Q1747" s="31">
        <f>IF(M1747=1,oneday(G1746,G1747,K1747,L1747,Summary!$E$13/2,Data!N1746,Data!O1746,Summary!$E$15,Summary!$E$14,Summary!$E$16,3),0)</f>
        <v>0</v>
      </c>
    </row>
    <row r="1748" spans="1:17" x14ac:dyDescent="0.25">
      <c r="A1748" s="32">
        <f>VLOOKUP(B1748,'Expiration Dates'!$C$40:$J$272,8)</f>
        <v>32924</v>
      </c>
      <c r="B1748" s="1">
        <v>32918</v>
      </c>
      <c r="C1748">
        <f t="shared" si="82"/>
        <v>1748</v>
      </c>
      <c r="D1748" s="27">
        <v>21.829999923706055</v>
      </c>
      <c r="E1748" s="28">
        <v>22.100000381469727</v>
      </c>
      <c r="F1748" s="28">
        <v>21.719999313354492</v>
      </c>
      <c r="G1748" s="24">
        <v>22.069999694824219</v>
      </c>
      <c r="H1748" s="13">
        <v>21.75</v>
      </c>
      <c r="I1748" s="14">
        <v>21.989999771118164</v>
      </c>
      <c r="J1748" s="14">
        <v>21.620000839233398</v>
      </c>
      <c r="K1748" s="24">
        <v>21.950000762939453</v>
      </c>
      <c r="L1748">
        <f t="shared" si="81"/>
        <v>0</v>
      </c>
      <c r="M1748">
        <f>IF(AND(B1748&gt;Summary!$E$17,B1748&lt;Summary!$E$18),1,0)</f>
        <v>0</v>
      </c>
      <c r="N1748">
        <f>IF(M1748=1,oneday(G1747,G1748,K1748,L1748,Summary!$E$13/2,Data!N1747,Data!O1747,Summary!$E$15,Summary!$E$14,Summary!$E$16,1),0)</f>
        <v>0</v>
      </c>
      <c r="O1748" s="31">
        <f>IF(M1748=1,oneday(G1747,G1748,K1748,L1748,Summary!$E$13/2,Data!N1747,Data!O1747,Summary!$E$15,Summary!$E$14,Summary!$E$16,2),0)</f>
        <v>0</v>
      </c>
      <c r="P1748" s="31">
        <f t="shared" si="83"/>
        <v>0</v>
      </c>
      <c r="Q1748" s="31">
        <f>IF(M1748=1,oneday(G1747,G1748,K1748,L1748,Summary!$E$13/2,Data!N1747,Data!O1747,Summary!$E$15,Summary!$E$14,Summary!$E$16,3),0)</f>
        <v>0</v>
      </c>
    </row>
    <row r="1749" spans="1:17" x14ac:dyDescent="0.25">
      <c r="A1749" s="32">
        <f>VLOOKUP(B1749,'Expiration Dates'!$C$40:$J$272,8)</f>
        <v>32924</v>
      </c>
      <c r="B1749" s="1">
        <v>32919</v>
      </c>
      <c r="C1749">
        <f t="shared" si="82"/>
        <v>1749</v>
      </c>
      <c r="D1749" s="27">
        <v>22.120000839233398</v>
      </c>
      <c r="E1749" s="28">
        <v>22.899999618530273</v>
      </c>
      <c r="F1749" s="28">
        <v>22.120000839233398</v>
      </c>
      <c r="G1749" s="24">
        <v>22.840000152587891</v>
      </c>
      <c r="H1749" s="13">
        <v>22.049999237060547</v>
      </c>
      <c r="I1749" s="14">
        <v>22.479999542236328</v>
      </c>
      <c r="J1749" s="14">
        <v>22.020000457763672</v>
      </c>
      <c r="K1749" s="24">
        <v>22.430000305175781</v>
      </c>
      <c r="L1749">
        <f t="shared" si="81"/>
        <v>0</v>
      </c>
      <c r="M1749">
        <f>IF(AND(B1749&gt;Summary!$E$17,B1749&lt;Summary!$E$18),1,0)</f>
        <v>0</v>
      </c>
      <c r="N1749">
        <f>IF(M1749=1,oneday(G1748,G1749,K1749,L1749,Summary!$E$13/2,Data!N1748,Data!O1748,Summary!$E$15,Summary!$E$14,Summary!$E$16,1),0)</f>
        <v>0</v>
      </c>
      <c r="O1749" s="31">
        <f>IF(M1749=1,oneday(G1748,G1749,K1749,L1749,Summary!$E$13/2,Data!N1748,Data!O1748,Summary!$E$15,Summary!$E$14,Summary!$E$16,2),0)</f>
        <v>0</v>
      </c>
      <c r="P1749" s="31">
        <f t="shared" si="83"/>
        <v>0</v>
      </c>
      <c r="Q1749" s="31">
        <f>IF(M1749=1,oneday(G1748,G1749,K1749,L1749,Summary!$E$13/2,Data!N1748,Data!O1748,Summary!$E$15,Summary!$E$14,Summary!$E$16,3),0)</f>
        <v>0</v>
      </c>
    </row>
    <row r="1750" spans="1:17" x14ac:dyDescent="0.25">
      <c r="A1750" s="32">
        <f>VLOOKUP(B1750,'Expiration Dates'!$C$40:$J$272,8)</f>
        <v>32924</v>
      </c>
      <c r="B1750" s="1">
        <v>32920</v>
      </c>
      <c r="C1750">
        <f t="shared" si="82"/>
        <v>1750</v>
      </c>
      <c r="D1750" s="27">
        <v>22.719999313354492</v>
      </c>
      <c r="E1750" s="28">
        <v>22.950000762939453</v>
      </c>
      <c r="F1750" s="28">
        <v>22.209999084472656</v>
      </c>
      <c r="G1750" s="24">
        <v>22.420000076293945</v>
      </c>
      <c r="H1750" s="13">
        <v>22.329999923706055</v>
      </c>
      <c r="I1750" s="14">
        <v>22.430000305175781</v>
      </c>
      <c r="J1750" s="14">
        <v>22.020000457763672</v>
      </c>
      <c r="K1750" s="24">
        <v>22.25</v>
      </c>
      <c r="L1750">
        <f t="shared" si="81"/>
        <v>0</v>
      </c>
      <c r="M1750">
        <f>IF(AND(B1750&gt;Summary!$E$17,B1750&lt;Summary!$E$18),1,0)</f>
        <v>0</v>
      </c>
      <c r="N1750">
        <f>IF(M1750=1,oneday(G1749,G1750,K1750,L1750,Summary!$E$13/2,Data!N1749,Data!O1749,Summary!$E$15,Summary!$E$14,Summary!$E$16,1),0)</f>
        <v>0</v>
      </c>
      <c r="O1750" s="31">
        <f>IF(M1750=1,oneday(G1749,G1750,K1750,L1750,Summary!$E$13/2,Data!N1749,Data!O1749,Summary!$E$15,Summary!$E$14,Summary!$E$16,2),0)</f>
        <v>0</v>
      </c>
      <c r="P1750" s="31">
        <f t="shared" si="83"/>
        <v>0</v>
      </c>
      <c r="Q1750" s="31">
        <f>IF(M1750=1,oneday(G1749,G1750,K1750,L1750,Summary!$E$13/2,Data!N1749,Data!O1749,Summary!$E$15,Summary!$E$14,Summary!$E$16,3),0)</f>
        <v>0</v>
      </c>
    </row>
    <row r="1751" spans="1:17" x14ac:dyDescent="0.25">
      <c r="A1751" s="32">
        <f>VLOOKUP(B1751,'Expiration Dates'!$C$40:$J$272,8)</f>
        <v>32924</v>
      </c>
      <c r="B1751" s="1">
        <v>32924</v>
      </c>
      <c r="C1751">
        <f t="shared" si="82"/>
        <v>1751</v>
      </c>
      <c r="D1751" s="27">
        <v>22.299999237060547</v>
      </c>
      <c r="E1751" s="28">
        <v>22.319999694824219</v>
      </c>
      <c r="F1751" s="28">
        <v>22.049999237060547</v>
      </c>
      <c r="G1751" s="24">
        <v>22.190000534057617</v>
      </c>
      <c r="H1751" s="13">
        <v>22.100000381469727</v>
      </c>
      <c r="I1751" s="14">
        <v>22.200000762939453</v>
      </c>
      <c r="J1751" s="14">
        <v>21.969999313354492</v>
      </c>
      <c r="K1751" s="24">
        <v>22.139999389648438</v>
      </c>
      <c r="L1751">
        <f t="shared" si="81"/>
        <v>1</v>
      </c>
      <c r="M1751">
        <f>IF(AND(B1751&gt;Summary!$E$17,B1751&lt;Summary!$E$18),1,0)</f>
        <v>0</v>
      </c>
      <c r="N1751">
        <f>IF(M1751=1,oneday(G1750,G1751,K1751,L1751,Summary!$E$13/2,Data!N1750,Data!O1750,Summary!$E$15,Summary!$E$14,Summary!$E$16,1),0)</f>
        <v>0</v>
      </c>
      <c r="O1751" s="31">
        <f>IF(M1751=1,oneday(G1750,G1751,K1751,L1751,Summary!$E$13/2,Data!N1750,Data!O1750,Summary!$E$15,Summary!$E$14,Summary!$E$16,2),0)</f>
        <v>0</v>
      </c>
      <c r="P1751" s="31">
        <f t="shared" si="83"/>
        <v>0</v>
      </c>
      <c r="Q1751" s="31">
        <f>IF(M1751=1,oneday(G1750,G1751,K1751,L1751,Summary!$E$13/2,Data!N1750,Data!O1750,Summary!$E$15,Summary!$E$14,Summary!$E$16,3),0)</f>
        <v>0</v>
      </c>
    </row>
    <row r="1752" spans="1:17" x14ac:dyDescent="0.25">
      <c r="A1752" s="32">
        <f>VLOOKUP(B1752,'Expiration Dates'!$C$40:$J$272,8)</f>
        <v>32924</v>
      </c>
      <c r="B1752" s="1">
        <v>32925</v>
      </c>
      <c r="C1752">
        <f t="shared" si="82"/>
        <v>1752</v>
      </c>
      <c r="D1752" s="27">
        <v>22.100000381469727</v>
      </c>
      <c r="E1752" s="28">
        <v>22.170000076293945</v>
      </c>
      <c r="F1752" s="28">
        <v>21.700000762939453</v>
      </c>
      <c r="G1752" s="24">
        <v>21.739999771118164</v>
      </c>
      <c r="H1752" s="13">
        <v>21.850000381469727</v>
      </c>
      <c r="I1752" s="14">
        <v>21.950000762939453</v>
      </c>
      <c r="J1752" s="14">
        <v>21.549999237060547</v>
      </c>
      <c r="K1752" s="24">
        <v>21.600000381469727</v>
      </c>
      <c r="L1752">
        <f t="shared" si="81"/>
        <v>0</v>
      </c>
      <c r="M1752">
        <f>IF(AND(B1752&gt;Summary!$E$17,B1752&lt;Summary!$E$18),1,0)</f>
        <v>0</v>
      </c>
      <c r="N1752">
        <f>IF(M1752=1,oneday(G1751,G1752,K1752,L1752,Summary!$E$13/2,Data!N1751,Data!O1751,Summary!$E$15,Summary!$E$14,Summary!$E$16,1),0)</f>
        <v>0</v>
      </c>
      <c r="O1752" s="31">
        <f>IF(M1752=1,oneday(G1751,G1752,K1752,L1752,Summary!$E$13/2,Data!N1751,Data!O1751,Summary!$E$15,Summary!$E$14,Summary!$E$16,2),0)</f>
        <v>0</v>
      </c>
      <c r="P1752" s="31">
        <f t="shared" si="83"/>
        <v>0</v>
      </c>
      <c r="Q1752" s="31">
        <f>IF(M1752=1,oneday(G1751,G1752,K1752,L1752,Summary!$E$13/2,Data!N1751,Data!O1751,Summary!$E$15,Summary!$E$14,Summary!$E$16,3),0)</f>
        <v>0</v>
      </c>
    </row>
    <row r="1753" spans="1:17" x14ac:dyDescent="0.25">
      <c r="A1753" s="32">
        <f>VLOOKUP(B1753,'Expiration Dates'!$C$40:$J$272,8)</f>
        <v>32924</v>
      </c>
      <c r="B1753" s="1">
        <v>32926</v>
      </c>
      <c r="C1753">
        <f t="shared" si="82"/>
        <v>1753</v>
      </c>
      <c r="D1753" s="27">
        <v>21.809999465942383</v>
      </c>
      <c r="E1753" s="28">
        <v>21.969999313354492</v>
      </c>
      <c r="F1753" s="28">
        <v>21.629999160766602</v>
      </c>
      <c r="G1753" s="24">
        <v>21.75</v>
      </c>
      <c r="H1753" s="13">
        <v>21.649999618530273</v>
      </c>
      <c r="I1753" s="14">
        <v>21.819999694824219</v>
      </c>
      <c r="J1753" s="14">
        <v>21.600000381469727</v>
      </c>
      <c r="K1753" s="24">
        <v>21.729999542236328</v>
      </c>
      <c r="L1753">
        <f t="shared" si="81"/>
        <v>0</v>
      </c>
      <c r="M1753">
        <f>IF(AND(B1753&gt;Summary!$E$17,B1753&lt;Summary!$E$18),1,0)</f>
        <v>0</v>
      </c>
      <c r="N1753">
        <f>IF(M1753=1,oneday(G1752,G1753,K1753,L1753,Summary!$E$13/2,Data!N1752,Data!O1752,Summary!$E$15,Summary!$E$14,Summary!$E$16,1),0)</f>
        <v>0</v>
      </c>
      <c r="O1753" s="31">
        <f>IF(M1753=1,oneday(G1752,G1753,K1753,L1753,Summary!$E$13/2,Data!N1752,Data!O1752,Summary!$E$15,Summary!$E$14,Summary!$E$16,2),0)</f>
        <v>0</v>
      </c>
      <c r="P1753" s="31">
        <f t="shared" si="83"/>
        <v>0</v>
      </c>
      <c r="Q1753" s="31">
        <f>IF(M1753=1,oneday(G1752,G1753,K1753,L1753,Summary!$E$13/2,Data!N1752,Data!O1752,Summary!$E$15,Summary!$E$14,Summary!$E$16,3),0)</f>
        <v>0</v>
      </c>
    </row>
    <row r="1754" spans="1:17" x14ac:dyDescent="0.25">
      <c r="A1754" s="32">
        <f>VLOOKUP(B1754,'Expiration Dates'!$C$40:$J$272,8)</f>
        <v>32924</v>
      </c>
      <c r="B1754" s="1">
        <v>32927</v>
      </c>
      <c r="C1754">
        <f t="shared" si="82"/>
        <v>1754</v>
      </c>
      <c r="D1754" s="27">
        <v>21.620000839233398</v>
      </c>
      <c r="E1754" s="28">
        <v>21.659999847412109</v>
      </c>
      <c r="F1754" s="28">
        <v>21.399999618530273</v>
      </c>
      <c r="G1754" s="24">
        <v>21.420000076293945</v>
      </c>
      <c r="H1754" s="13">
        <v>21.600000381469727</v>
      </c>
      <c r="I1754" s="14">
        <v>21.670000076293945</v>
      </c>
      <c r="J1754" s="14">
        <v>21.430000305175781</v>
      </c>
      <c r="K1754" s="24">
        <v>21.469999313354492</v>
      </c>
      <c r="L1754">
        <f t="shared" si="81"/>
        <v>0</v>
      </c>
      <c r="M1754">
        <f>IF(AND(B1754&gt;Summary!$E$17,B1754&lt;Summary!$E$18),1,0)</f>
        <v>0</v>
      </c>
      <c r="N1754">
        <f>IF(M1754=1,oneday(G1753,G1754,K1754,L1754,Summary!$E$13/2,Data!N1753,Data!O1753,Summary!$E$15,Summary!$E$14,Summary!$E$16,1),0)</f>
        <v>0</v>
      </c>
      <c r="O1754" s="31">
        <f>IF(M1754=1,oneday(G1753,G1754,K1754,L1754,Summary!$E$13/2,Data!N1753,Data!O1753,Summary!$E$15,Summary!$E$14,Summary!$E$16,2),0)</f>
        <v>0</v>
      </c>
      <c r="P1754" s="31">
        <f t="shared" si="83"/>
        <v>0</v>
      </c>
      <c r="Q1754" s="31">
        <f>IF(M1754=1,oneday(G1753,G1754,K1754,L1754,Summary!$E$13/2,Data!N1753,Data!O1753,Summary!$E$15,Summary!$E$14,Summary!$E$16,3),0)</f>
        <v>0</v>
      </c>
    </row>
    <row r="1755" spans="1:17" x14ac:dyDescent="0.25">
      <c r="A1755" s="32">
        <f>VLOOKUP(B1755,'Expiration Dates'!$C$40:$J$272,8)</f>
        <v>32924</v>
      </c>
      <c r="B1755" s="1">
        <v>32930</v>
      </c>
      <c r="C1755">
        <f t="shared" si="82"/>
        <v>1755</v>
      </c>
      <c r="D1755" s="27">
        <v>21.600000381469727</v>
      </c>
      <c r="E1755" s="28">
        <v>21.930000305175781</v>
      </c>
      <c r="F1755" s="28">
        <v>21.479999542236328</v>
      </c>
      <c r="G1755" s="24">
        <v>21.790000915527344</v>
      </c>
      <c r="H1755" s="13">
        <v>21.620000839233398</v>
      </c>
      <c r="I1755" s="14">
        <v>21.989999771118164</v>
      </c>
      <c r="J1755" s="14">
        <v>21.520000457763672</v>
      </c>
      <c r="K1755" s="24">
        <v>21.879999160766602</v>
      </c>
      <c r="L1755">
        <f t="shared" si="81"/>
        <v>0</v>
      </c>
      <c r="M1755">
        <f>IF(AND(B1755&gt;Summary!$E$17,B1755&lt;Summary!$E$18),1,0)</f>
        <v>0</v>
      </c>
      <c r="N1755">
        <f>IF(M1755=1,oneday(G1754,G1755,K1755,L1755,Summary!$E$13/2,Data!N1754,Data!O1754,Summary!$E$15,Summary!$E$14,Summary!$E$16,1),0)</f>
        <v>0</v>
      </c>
      <c r="O1755" s="31">
        <f>IF(M1755=1,oneday(G1754,G1755,K1755,L1755,Summary!$E$13/2,Data!N1754,Data!O1754,Summary!$E$15,Summary!$E$14,Summary!$E$16,2),0)</f>
        <v>0</v>
      </c>
      <c r="P1755" s="31">
        <f t="shared" si="83"/>
        <v>0</v>
      </c>
      <c r="Q1755" s="31">
        <f>IF(M1755=1,oneday(G1754,G1755,K1755,L1755,Summary!$E$13/2,Data!N1754,Data!O1754,Summary!$E$15,Summary!$E$14,Summary!$E$16,3),0)</f>
        <v>0</v>
      </c>
    </row>
    <row r="1756" spans="1:17" x14ac:dyDescent="0.25">
      <c r="A1756" s="32">
        <f>VLOOKUP(B1756,'Expiration Dates'!$C$40:$J$272,8)</f>
        <v>32924</v>
      </c>
      <c r="B1756" s="1">
        <v>32931</v>
      </c>
      <c r="C1756">
        <f t="shared" si="82"/>
        <v>1756</v>
      </c>
      <c r="D1756" s="27">
        <v>21.879999160766602</v>
      </c>
      <c r="E1756" s="28">
        <v>21.950000762939453</v>
      </c>
      <c r="F1756" s="28">
        <v>21.559999465942383</v>
      </c>
      <c r="G1756" s="24">
        <v>21.579999923706055</v>
      </c>
      <c r="H1756" s="13">
        <v>22</v>
      </c>
      <c r="I1756" s="14">
        <v>22.030000686645508</v>
      </c>
      <c r="J1756" s="14">
        <v>21.620000839233398</v>
      </c>
      <c r="K1756" s="24">
        <v>21.649999618530273</v>
      </c>
      <c r="L1756">
        <f t="shared" si="81"/>
        <v>0</v>
      </c>
      <c r="M1756">
        <f>IF(AND(B1756&gt;Summary!$E$17,B1756&lt;Summary!$E$18),1,0)</f>
        <v>0</v>
      </c>
      <c r="N1756">
        <f>IF(M1756=1,oneday(G1755,G1756,K1756,L1756,Summary!$E$13/2,Data!N1755,Data!O1755,Summary!$E$15,Summary!$E$14,Summary!$E$16,1),0)</f>
        <v>0</v>
      </c>
      <c r="O1756" s="31">
        <f>IF(M1756=1,oneday(G1755,G1756,K1756,L1756,Summary!$E$13/2,Data!N1755,Data!O1755,Summary!$E$15,Summary!$E$14,Summary!$E$16,2),0)</f>
        <v>0</v>
      </c>
      <c r="P1756" s="31">
        <f t="shared" si="83"/>
        <v>0</v>
      </c>
      <c r="Q1756" s="31">
        <f>IF(M1756=1,oneday(G1755,G1756,K1756,L1756,Summary!$E$13/2,Data!N1755,Data!O1755,Summary!$E$15,Summary!$E$14,Summary!$E$16,3),0)</f>
        <v>0</v>
      </c>
    </row>
    <row r="1757" spans="1:17" x14ac:dyDescent="0.25">
      <c r="A1757" s="32">
        <f>VLOOKUP(B1757,'Expiration Dates'!$C$40:$J$272,8)</f>
        <v>32924</v>
      </c>
      <c r="B1757" s="1">
        <v>32932</v>
      </c>
      <c r="C1757">
        <f t="shared" si="82"/>
        <v>1757</v>
      </c>
      <c r="D1757" s="27">
        <v>21.579999923706055</v>
      </c>
      <c r="E1757" s="28">
        <v>21.709999084472656</v>
      </c>
      <c r="F1757" s="28">
        <v>21.459999084472656</v>
      </c>
      <c r="G1757" s="24">
        <v>21.540000915527344</v>
      </c>
      <c r="H1757" s="13">
        <v>21.649999618530273</v>
      </c>
      <c r="I1757" s="14">
        <v>21.739999771118164</v>
      </c>
      <c r="J1757" s="14">
        <v>21.469999313354492</v>
      </c>
      <c r="K1757" s="24">
        <v>21.559999465942383</v>
      </c>
      <c r="L1757">
        <f t="shared" si="81"/>
        <v>0</v>
      </c>
      <c r="M1757">
        <f>IF(AND(B1757&gt;Summary!$E$17,B1757&lt;Summary!$E$18),1,0)</f>
        <v>0</v>
      </c>
      <c r="N1757">
        <f>IF(M1757=1,oneday(G1756,G1757,K1757,L1757,Summary!$E$13/2,Data!N1756,Data!O1756,Summary!$E$15,Summary!$E$14,Summary!$E$16,1),0)</f>
        <v>0</v>
      </c>
      <c r="O1757" s="31">
        <f>IF(M1757=1,oneday(G1756,G1757,K1757,L1757,Summary!$E$13/2,Data!N1756,Data!O1756,Summary!$E$15,Summary!$E$14,Summary!$E$16,2),0)</f>
        <v>0</v>
      </c>
      <c r="P1757" s="31">
        <f t="shared" si="83"/>
        <v>0</v>
      </c>
      <c r="Q1757" s="31">
        <f>IF(M1757=1,oneday(G1756,G1757,K1757,L1757,Summary!$E$13/2,Data!N1756,Data!O1756,Summary!$E$15,Summary!$E$14,Summary!$E$16,3),0)</f>
        <v>0</v>
      </c>
    </row>
    <row r="1758" spans="1:17" x14ac:dyDescent="0.25">
      <c r="A1758" s="32">
        <f>VLOOKUP(B1758,'Expiration Dates'!$C$40:$J$272,8)</f>
        <v>32952</v>
      </c>
      <c r="B1758" s="1">
        <v>32933</v>
      </c>
      <c r="C1758">
        <f t="shared" si="82"/>
        <v>1758</v>
      </c>
      <c r="D1758" s="27">
        <v>21.700000762939453</v>
      </c>
      <c r="E1758" s="28">
        <v>21.770000457763672</v>
      </c>
      <c r="F1758" s="28">
        <v>21.149999618530273</v>
      </c>
      <c r="G1758" s="24">
        <v>21.170000076293945</v>
      </c>
      <c r="H1758" s="13">
        <v>21.700000762939453</v>
      </c>
      <c r="I1758" s="14">
        <v>21.729999542236328</v>
      </c>
      <c r="J1758" s="14">
        <v>21.229999542236328</v>
      </c>
      <c r="K1758" s="24">
        <v>21.25</v>
      </c>
      <c r="L1758">
        <f t="shared" si="81"/>
        <v>0</v>
      </c>
      <c r="M1758">
        <f>IF(AND(B1758&gt;Summary!$E$17,B1758&lt;Summary!$E$18),1,0)</f>
        <v>0</v>
      </c>
      <c r="N1758">
        <f>IF(M1758=1,oneday(G1757,G1758,K1758,L1758,Summary!$E$13/2,Data!N1757,Data!O1757,Summary!$E$15,Summary!$E$14,Summary!$E$16,1),0)</f>
        <v>0</v>
      </c>
      <c r="O1758" s="31">
        <f>IF(M1758=1,oneday(G1757,G1758,K1758,L1758,Summary!$E$13/2,Data!N1757,Data!O1757,Summary!$E$15,Summary!$E$14,Summary!$E$16,2),0)</f>
        <v>0</v>
      </c>
      <c r="P1758" s="31">
        <f t="shared" si="83"/>
        <v>0</v>
      </c>
      <c r="Q1758" s="31">
        <f>IF(M1758=1,oneday(G1757,G1758,K1758,L1758,Summary!$E$13/2,Data!N1757,Data!O1757,Summary!$E$15,Summary!$E$14,Summary!$E$16,3),0)</f>
        <v>0</v>
      </c>
    </row>
    <row r="1759" spans="1:17" x14ac:dyDescent="0.25">
      <c r="A1759" s="32">
        <f>VLOOKUP(B1759,'Expiration Dates'!$C$40:$J$272,8)</f>
        <v>32952</v>
      </c>
      <c r="B1759" s="1">
        <v>32934</v>
      </c>
      <c r="C1759">
        <f t="shared" si="82"/>
        <v>1759</v>
      </c>
      <c r="D1759" s="27">
        <v>21.219999313354492</v>
      </c>
      <c r="E1759" s="28">
        <v>21.370000839233398</v>
      </c>
      <c r="F1759" s="28">
        <v>21.069999694824219</v>
      </c>
      <c r="G1759" s="24">
        <v>21.350000381469727</v>
      </c>
      <c r="H1759" s="13">
        <v>21.299999237060547</v>
      </c>
      <c r="I1759" s="14">
        <v>21.389999389648438</v>
      </c>
      <c r="J1759" s="14">
        <v>21.110000610351563</v>
      </c>
      <c r="K1759" s="24">
        <v>21.370000839233398</v>
      </c>
      <c r="L1759">
        <f t="shared" si="81"/>
        <v>0</v>
      </c>
      <c r="M1759">
        <f>IF(AND(B1759&gt;Summary!$E$17,B1759&lt;Summary!$E$18),1,0)</f>
        <v>0</v>
      </c>
      <c r="N1759">
        <f>IF(M1759=1,oneday(G1758,G1759,K1759,L1759,Summary!$E$13/2,Data!N1758,Data!O1758,Summary!$E$15,Summary!$E$14,Summary!$E$16,1),0)</f>
        <v>0</v>
      </c>
      <c r="O1759" s="31">
        <f>IF(M1759=1,oneday(G1758,G1759,K1759,L1759,Summary!$E$13/2,Data!N1758,Data!O1758,Summary!$E$15,Summary!$E$14,Summary!$E$16,2),0)</f>
        <v>0</v>
      </c>
      <c r="P1759" s="31">
        <f t="shared" si="83"/>
        <v>0</v>
      </c>
      <c r="Q1759" s="31">
        <f>IF(M1759=1,oneday(G1758,G1759,K1759,L1759,Summary!$E$13/2,Data!N1758,Data!O1758,Summary!$E$15,Summary!$E$14,Summary!$E$16,3),0)</f>
        <v>0</v>
      </c>
    </row>
    <row r="1760" spans="1:17" x14ac:dyDescent="0.25">
      <c r="A1760" s="32">
        <f>VLOOKUP(B1760,'Expiration Dates'!$C$40:$J$272,8)</f>
        <v>32952</v>
      </c>
      <c r="B1760" s="1">
        <v>32937</v>
      </c>
      <c r="C1760">
        <f t="shared" si="82"/>
        <v>1760</v>
      </c>
      <c r="D1760" s="27">
        <v>21.299999237060547</v>
      </c>
      <c r="E1760" s="28">
        <v>21.649999618530273</v>
      </c>
      <c r="F1760" s="28">
        <v>21.200000762939453</v>
      </c>
      <c r="G1760" s="24">
        <v>21.579999923706055</v>
      </c>
      <c r="H1760" s="13">
        <v>21.319999694824219</v>
      </c>
      <c r="I1760" s="14">
        <v>21.719999313354492</v>
      </c>
      <c r="J1760" s="14">
        <v>21.280000686645508</v>
      </c>
      <c r="K1760" s="24">
        <v>21.690000534057617</v>
      </c>
      <c r="L1760">
        <f t="shared" si="81"/>
        <v>0</v>
      </c>
      <c r="M1760">
        <f>IF(AND(B1760&gt;Summary!$E$17,B1760&lt;Summary!$E$18),1,0)</f>
        <v>0</v>
      </c>
      <c r="N1760">
        <f>IF(M1760=1,oneday(G1759,G1760,K1760,L1760,Summary!$E$13/2,Data!N1759,Data!O1759,Summary!$E$15,Summary!$E$14,Summary!$E$16,1),0)</f>
        <v>0</v>
      </c>
      <c r="O1760" s="31">
        <f>IF(M1760=1,oneday(G1759,G1760,K1760,L1760,Summary!$E$13/2,Data!N1759,Data!O1759,Summary!$E$15,Summary!$E$14,Summary!$E$16,2),0)</f>
        <v>0</v>
      </c>
      <c r="P1760" s="31">
        <f t="shared" si="83"/>
        <v>0</v>
      </c>
      <c r="Q1760" s="31">
        <f>IF(M1760=1,oneday(G1759,G1760,K1760,L1760,Summary!$E$13/2,Data!N1759,Data!O1759,Summary!$E$15,Summary!$E$14,Summary!$E$16,3),0)</f>
        <v>0</v>
      </c>
    </row>
    <row r="1761" spans="1:17" x14ac:dyDescent="0.25">
      <c r="A1761" s="32">
        <f>VLOOKUP(B1761,'Expiration Dates'!$C$40:$J$272,8)</f>
        <v>32952</v>
      </c>
      <c r="B1761" s="1">
        <v>32938</v>
      </c>
      <c r="C1761">
        <f t="shared" si="82"/>
        <v>1761</v>
      </c>
      <c r="D1761" s="27">
        <v>21.600000381469727</v>
      </c>
      <c r="E1761" s="28">
        <v>21.620000839233398</v>
      </c>
      <c r="F1761" s="28">
        <v>21.270000457763672</v>
      </c>
      <c r="G1761" s="24">
        <v>21.299999237060547</v>
      </c>
      <c r="H1761" s="13">
        <v>21.690000534057617</v>
      </c>
      <c r="I1761" s="14">
        <v>21.709999084472656</v>
      </c>
      <c r="J1761" s="14">
        <v>21.420000076293945</v>
      </c>
      <c r="K1761" s="24">
        <v>21.479999542236328</v>
      </c>
      <c r="L1761">
        <f t="shared" si="81"/>
        <v>0</v>
      </c>
      <c r="M1761">
        <f>IF(AND(B1761&gt;Summary!$E$17,B1761&lt;Summary!$E$18),1,0)</f>
        <v>0</v>
      </c>
      <c r="N1761">
        <f>IF(M1761=1,oneday(G1760,G1761,K1761,L1761,Summary!$E$13/2,Data!N1760,Data!O1760,Summary!$E$15,Summary!$E$14,Summary!$E$16,1),0)</f>
        <v>0</v>
      </c>
      <c r="O1761" s="31">
        <f>IF(M1761=1,oneday(G1760,G1761,K1761,L1761,Summary!$E$13/2,Data!N1760,Data!O1760,Summary!$E$15,Summary!$E$14,Summary!$E$16,2),0)</f>
        <v>0</v>
      </c>
      <c r="P1761" s="31">
        <f t="shared" si="83"/>
        <v>0</v>
      </c>
      <c r="Q1761" s="31">
        <f>IF(M1761=1,oneday(G1760,G1761,K1761,L1761,Summary!$E$13/2,Data!N1760,Data!O1760,Summary!$E$15,Summary!$E$14,Summary!$E$16,3),0)</f>
        <v>0</v>
      </c>
    </row>
    <row r="1762" spans="1:17" x14ac:dyDescent="0.25">
      <c r="A1762" s="32">
        <f>VLOOKUP(B1762,'Expiration Dates'!$C$40:$J$272,8)</f>
        <v>32952</v>
      </c>
      <c r="B1762" s="1">
        <v>32939</v>
      </c>
      <c r="C1762">
        <f t="shared" si="82"/>
        <v>1762</v>
      </c>
      <c r="D1762" s="27">
        <v>21.209999084472656</v>
      </c>
      <c r="E1762" s="28">
        <v>21.219999313354492</v>
      </c>
      <c r="F1762" s="28">
        <v>20.899999618530273</v>
      </c>
      <c r="G1762" s="24">
        <v>20.930000305175781</v>
      </c>
      <c r="H1762" s="13">
        <v>21.370000839233398</v>
      </c>
      <c r="I1762" s="14">
        <v>21.399999618530273</v>
      </c>
      <c r="J1762" s="14">
        <v>21.149999618530273</v>
      </c>
      <c r="K1762" s="24">
        <v>21.170000076293945</v>
      </c>
      <c r="L1762">
        <f t="shared" si="81"/>
        <v>0</v>
      </c>
      <c r="M1762">
        <f>IF(AND(B1762&gt;Summary!$E$17,B1762&lt;Summary!$E$18),1,0)</f>
        <v>0</v>
      </c>
      <c r="N1762">
        <f>IF(M1762=1,oneday(G1761,G1762,K1762,L1762,Summary!$E$13/2,Data!N1761,Data!O1761,Summary!$E$15,Summary!$E$14,Summary!$E$16,1),0)</f>
        <v>0</v>
      </c>
      <c r="O1762" s="31">
        <f>IF(M1762=1,oneday(G1761,G1762,K1762,L1762,Summary!$E$13/2,Data!N1761,Data!O1761,Summary!$E$15,Summary!$E$14,Summary!$E$16,2),0)</f>
        <v>0</v>
      </c>
      <c r="P1762" s="31">
        <f t="shared" si="83"/>
        <v>0</v>
      </c>
      <c r="Q1762" s="31">
        <f>IF(M1762=1,oneday(G1761,G1762,K1762,L1762,Summary!$E$13/2,Data!N1761,Data!O1761,Summary!$E$15,Summary!$E$14,Summary!$E$16,3),0)</f>
        <v>0</v>
      </c>
    </row>
    <row r="1763" spans="1:17" x14ac:dyDescent="0.25">
      <c r="A1763" s="32">
        <f>VLOOKUP(B1763,'Expiration Dates'!$C$40:$J$272,8)</f>
        <v>32952</v>
      </c>
      <c r="B1763" s="1">
        <v>32940</v>
      </c>
      <c r="C1763">
        <f t="shared" si="82"/>
        <v>1763</v>
      </c>
      <c r="D1763" s="27">
        <v>20.760000228881836</v>
      </c>
      <c r="E1763" s="28">
        <v>20.840000152587891</v>
      </c>
      <c r="F1763" s="28">
        <v>20.639999389648438</v>
      </c>
      <c r="G1763" s="24">
        <v>20.780000686645508</v>
      </c>
      <c r="H1763" s="13">
        <v>21.049999237060547</v>
      </c>
      <c r="I1763" s="14">
        <v>21.110000610351563</v>
      </c>
      <c r="J1763" s="14">
        <v>20.889999389648438</v>
      </c>
      <c r="K1763" s="24">
        <v>21.010000228881836</v>
      </c>
      <c r="L1763">
        <f t="shared" si="81"/>
        <v>0</v>
      </c>
      <c r="M1763">
        <f>IF(AND(B1763&gt;Summary!$E$17,B1763&lt;Summary!$E$18),1,0)</f>
        <v>0</v>
      </c>
      <c r="N1763">
        <f>IF(M1763=1,oneday(G1762,G1763,K1763,L1763,Summary!$E$13/2,Data!N1762,Data!O1762,Summary!$E$15,Summary!$E$14,Summary!$E$16,1),0)</f>
        <v>0</v>
      </c>
      <c r="O1763" s="31">
        <f>IF(M1763=1,oneday(G1762,G1763,K1763,L1763,Summary!$E$13/2,Data!N1762,Data!O1762,Summary!$E$15,Summary!$E$14,Summary!$E$16,2),0)</f>
        <v>0</v>
      </c>
      <c r="P1763" s="31">
        <f t="shared" si="83"/>
        <v>0</v>
      </c>
      <c r="Q1763" s="31">
        <f>IF(M1763=1,oneday(G1762,G1763,K1763,L1763,Summary!$E$13/2,Data!N1762,Data!O1762,Summary!$E$15,Summary!$E$14,Summary!$E$16,3),0)</f>
        <v>0</v>
      </c>
    </row>
    <row r="1764" spans="1:17" x14ac:dyDescent="0.25">
      <c r="A1764" s="32">
        <f>VLOOKUP(B1764,'Expiration Dates'!$C$40:$J$272,8)</f>
        <v>32952</v>
      </c>
      <c r="B1764" s="1">
        <v>32941</v>
      </c>
      <c r="C1764">
        <f t="shared" si="82"/>
        <v>1764</v>
      </c>
      <c r="D1764" s="27">
        <v>20.899999618530273</v>
      </c>
      <c r="E1764" s="28">
        <v>21</v>
      </c>
      <c r="F1764" s="28">
        <v>20.399999618530273</v>
      </c>
      <c r="G1764" s="24">
        <v>20.430000305175781</v>
      </c>
      <c r="H1764" s="13">
        <v>21.180000305175781</v>
      </c>
      <c r="I1764" s="14">
        <v>21.180000305175781</v>
      </c>
      <c r="J1764" s="14">
        <v>20.620000839233398</v>
      </c>
      <c r="K1764" s="24">
        <v>20.649999618530273</v>
      </c>
      <c r="L1764">
        <f t="shared" ref="L1764:L1827" si="84">IF(A1764=B1764,1,0)</f>
        <v>0</v>
      </c>
      <c r="M1764">
        <f>IF(AND(B1764&gt;Summary!$E$17,B1764&lt;Summary!$E$18),1,0)</f>
        <v>0</v>
      </c>
      <c r="N1764">
        <f>IF(M1764=1,oneday(G1763,G1764,K1764,L1764,Summary!$E$13/2,Data!N1763,Data!O1763,Summary!$E$15,Summary!$E$14,Summary!$E$16,1),0)</f>
        <v>0</v>
      </c>
      <c r="O1764" s="31">
        <f>IF(M1764=1,oneday(G1763,G1764,K1764,L1764,Summary!$E$13/2,Data!N1763,Data!O1763,Summary!$E$15,Summary!$E$14,Summary!$E$16,2),0)</f>
        <v>0</v>
      </c>
      <c r="P1764" s="31">
        <f t="shared" si="83"/>
        <v>0</v>
      </c>
      <c r="Q1764" s="31">
        <f>IF(M1764=1,oneday(G1763,G1764,K1764,L1764,Summary!$E$13/2,Data!N1763,Data!O1763,Summary!$E$15,Summary!$E$14,Summary!$E$16,3),0)</f>
        <v>0</v>
      </c>
    </row>
    <row r="1765" spans="1:17" x14ac:dyDescent="0.25">
      <c r="A1765" s="32">
        <f>VLOOKUP(B1765,'Expiration Dates'!$C$40:$J$272,8)</f>
        <v>32952</v>
      </c>
      <c r="B1765" s="1">
        <v>32944</v>
      </c>
      <c r="C1765">
        <f t="shared" si="82"/>
        <v>1765</v>
      </c>
      <c r="D1765" s="27">
        <v>20.350000381469727</v>
      </c>
      <c r="E1765" s="28">
        <v>20.399999618530273</v>
      </c>
      <c r="F1765" s="28">
        <v>20.079999923706055</v>
      </c>
      <c r="G1765" s="24">
        <v>20.239999771118164</v>
      </c>
      <c r="H1765" s="13">
        <v>20.549999237060547</v>
      </c>
      <c r="I1765" s="14">
        <v>20.579999923706055</v>
      </c>
      <c r="J1765" s="14">
        <v>20.270000457763672</v>
      </c>
      <c r="K1765" s="24">
        <v>20.399999618530273</v>
      </c>
      <c r="L1765">
        <f t="shared" si="84"/>
        <v>0</v>
      </c>
      <c r="M1765">
        <f>IF(AND(B1765&gt;Summary!$E$17,B1765&lt;Summary!$E$18),1,0)</f>
        <v>0</v>
      </c>
      <c r="N1765">
        <f>IF(M1765=1,oneday(G1764,G1765,K1765,L1765,Summary!$E$13/2,Data!N1764,Data!O1764,Summary!$E$15,Summary!$E$14,Summary!$E$16,1),0)</f>
        <v>0</v>
      </c>
      <c r="O1765" s="31">
        <f>IF(M1765=1,oneday(G1764,G1765,K1765,L1765,Summary!$E$13/2,Data!N1764,Data!O1764,Summary!$E$15,Summary!$E$14,Summary!$E$16,2),0)</f>
        <v>0</v>
      </c>
      <c r="P1765" s="31">
        <f t="shared" si="83"/>
        <v>0</v>
      </c>
      <c r="Q1765" s="31">
        <f>IF(M1765=1,oneday(G1764,G1765,K1765,L1765,Summary!$E$13/2,Data!N1764,Data!O1764,Summary!$E$15,Summary!$E$14,Summary!$E$16,3),0)</f>
        <v>0</v>
      </c>
    </row>
    <row r="1766" spans="1:17" x14ac:dyDescent="0.25">
      <c r="A1766" s="32">
        <f>VLOOKUP(B1766,'Expiration Dates'!$C$40:$J$272,8)</f>
        <v>32952</v>
      </c>
      <c r="B1766" s="1">
        <v>32945</v>
      </c>
      <c r="C1766">
        <f t="shared" si="82"/>
        <v>1766</v>
      </c>
      <c r="D1766" s="27">
        <v>20.379999160766602</v>
      </c>
      <c r="E1766" s="28">
        <v>20.549999237060547</v>
      </c>
      <c r="F1766" s="28">
        <v>20.149999618530273</v>
      </c>
      <c r="G1766" s="24">
        <v>20.219999313354492</v>
      </c>
      <c r="H1766" s="13">
        <v>20.549999237060547</v>
      </c>
      <c r="I1766" s="14">
        <v>20.709999084472656</v>
      </c>
      <c r="J1766" s="14">
        <v>20.350000381469727</v>
      </c>
      <c r="K1766" s="24">
        <v>20.389999389648438</v>
      </c>
      <c r="L1766">
        <f t="shared" si="84"/>
        <v>0</v>
      </c>
      <c r="M1766">
        <f>IF(AND(B1766&gt;Summary!$E$17,B1766&lt;Summary!$E$18),1,0)</f>
        <v>0</v>
      </c>
      <c r="N1766">
        <f>IF(M1766=1,oneday(G1765,G1766,K1766,L1766,Summary!$E$13/2,Data!N1765,Data!O1765,Summary!$E$15,Summary!$E$14,Summary!$E$16,1),0)</f>
        <v>0</v>
      </c>
      <c r="O1766" s="31">
        <f>IF(M1766=1,oneday(G1765,G1766,K1766,L1766,Summary!$E$13/2,Data!N1765,Data!O1765,Summary!$E$15,Summary!$E$14,Summary!$E$16,2),0)</f>
        <v>0</v>
      </c>
      <c r="P1766" s="31">
        <f t="shared" si="83"/>
        <v>0</v>
      </c>
      <c r="Q1766" s="31">
        <f>IF(M1766=1,oneday(G1765,G1766,K1766,L1766,Summary!$E$13/2,Data!N1765,Data!O1765,Summary!$E$15,Summary!$E$14,Summary!$E$16,3),0)</f>
        <v>0</v>
      </c>
    </row>
    <row r="1767" spans="1:17" x14ac:dyDescent="0.25">
      <c r="A1767" s="32">
        <f>VLOOKUP(B1767,'Expiration Dates'!$C$40:$J$272,8)</f>
        <v>32952</v>
      </c>
      <c r="B1767" s="1">
        <v>32946</v>
      </c>
      <c r="C1767">
        <f t="shared" si="82"/>
        <v>1767</v>
      </c>
      <c r="D1767" s="27">
        <v>20.149999618530273</v>
      </c>
      <c r="E1767" s="28">
        <v>20.370000839233398</v>
      </c>
      <c r="F1767" s="28">
        <v>20.010000228881836</v>
      </c>
      <c r="G1767" s="24">
        <v>20.049999237060547</v>
      </c>
      <c r="H1767" s="13">
        <v>20.299999237060547</v>
      </c>
      <c r="I1767" s="14">
        <v>20.579999923706055</v>
      </c>
      <c r="J1767" s="14">
        <v>20.200000762939453</v>
      </c>
      <c r="K1767" s="24">
        <v>20.319999694824219</v>
      </c>
      <c r="L1767">
        <f t="shared" si="84"/>
        <v>0</v>
      </c>
      <c r="M1767">
        <f>IF(AND(B1767&gt;Summary!$E$17,B1767&lt;Summary!$E$18),1,0)</f>
        <v>0</v>
      </c>
      <c r="N1767">
        <f>IF(M1767=1,oneday(G1766,G1767,K1767,L1767,Summary!$E$13/2,Data!N1766,Data!O1766,Summary!$E$15,Summary!$E$14,Summary!$E$16,1),0)</f>
        <v>0</v>
      </c>
      <c r="O1767" s="31">
        <f>IF(M1767=1,oneday(G1766,G1767,K1767,L1767,Summary!$E$13/2,Data!N1766,Data!O1766,Summary!$E$15,Summary!$E$14,Summary!$E$16,2),0)</f>
        <v>0</v>
      </c>
      <c r="P1767" s="31">
        <f t="shared" si="83"/>
        <v>0</v>
      </c>
      <c r="Q1767" s="31">
        <f>IF(M1767=1,oneday(G1766,G1767,K1767,L1767,Summary!$E$13/2,Data!N1766,Data!O1766,Summary!$E$15,Summary!$E$14,Summary!$E$16,3),0)</f>
        <v>0</v>
      </c>
    </row>
    <row r="1768" spans="1:17" x14ac:dyDescent="0.25">
      <c r="A1768" s="32">
        <f>VLOOKUP(B1768,'Expiration Dates'!$C$40:$J$272,8)</f>
        <v>32952</v>
      </c>
      <c r="B1768" s="1">
        <v>32947</v>
      </c>
      <c r="C1768">
        <f t="shared" si="82"/>
        <v>1768</v>
      </c>
      <c r="D1768" s="27">
        <v>20.149999618530273</v>
      </c>
      <c r="E1768" s="28">
        <v>20.479999542236328</v>
      </c>
      <c r="F1768" s="28">
        <v>20.100000381469727</v>
      </c>
      <c r="G1768" s="24">
        <v>20.379999160766602</v>
      </c>
      <c r="H1768" s="13">
        <v>20.409999847412109</v>
      </c>
      <c r="I1768" s="14">
        <v>20.75</v>
      </c>
      <c r="J1768" s="14">
        <v>20.299999237060547</v>
      </c>
      <c r="K1768" s="24">
        <v>20.680000305175781</v>
      </c>
      <c r="L1768">
        <f t="shared" si="84"/>
        <v>0</v>
      </c>
      <c r="M1768">
        <f>IF(AND(B1768&gt;Summary!$E$17,B1768&lt;Summary!$E$18),1,0)</f>
        <v>0</v>
      </c>
      <c r="N1768">
        <f>IF(M1768=1,oneday(G1767,G1768,K1768,L1768,Summary!$E$13/2,Data!N1767,Data!O1767,Summary!$E$15,Summary!$E$14,Summary!$E$16,1),0)</f>
        <v>0</v>
      </c>
      <c r="O1768" s="31">
        <f>IF(M1768=1,oneday(G1767,G1768,K1768,L1768,Summary!$E$13/2,Data!N1767,Data!O1767,Summary!$E$15,Summary!$E$14,Summary!$E$16,2),0)</f>
        <v>0</v>
      </c>
      <c r="P1768" s="31">
        <f t="shared" si="83"/>
        <v>0</v>
      </c>
      <c r="Q1768" s="31">
        <f>IF(M1768=1,oneday(G1767,G1768,K1768,L1768,Summary!$E$13/2,Data!N1767,Data!O1767,Summary!$E$15,Summary!$E$14,Summary!$E$16,3),0)</f>
        <v>0</v>
      </c>
    </row>
    <row r="1769" spans="1:17" x14ac:dyDescent="0.25">
      <c r="A1769" s="32">
        <f>VLOOKUP(B1769,'Expiration Dates'!$C$40:$J$272,8)</f>
        <v>32952</v>
      </c>
      <c r="B1769" s="1">
        <v>32948</v>
      </c>
      <c r="C1769">
        <f t="shared" si="82"/>
        <v>1769</v>
      </c>
      <c r="D1769" s="27">
        <v>20.340000152587891</v>
      </c>
      <c r="E1769" s="28">
        <v>20.350000381469727</v>
      </c>
      <c r="F1769" s="28">
        <v>20.049999237060547</v>
      </c>
      <c r="G1769" s="24">
        <v>20.069999694824219</v>
      </c>
      <c r="H1769" s="13">
        <v>20.639999389648438</v>
      </c>
      <c r="I1769" s="14">
        <v>20.639999389648438</v>
      </c>
      <c r="J1769" s="14">
        <v>20.350000381469727</v>
      </c>
      <c r="K1769" s="24">
        <v>20.379999160766602</v>
      </c>
      <c r="L1769">
        <f t="shared" si="84"/>
        <v>0</v>
      </c>
      <c r="M1769">
        <f>IF(AND(B1769&gt;Summary!$E$17,B1769&lt;Summary!$E$18),1,0)</f>
        <v>0</v>
      </c>
      <c r="N1769">
        <f>IF(M1769=1,oneday(G1768,G1769,K1769,L1769,Summary!$E$13/2,Data!N1768,Data!O1768,Summary!$E$15,Summary!$E$14,Summary!$E$16,1),0)</f>
        <v>0</v>
      </c>
      <c r="O1769" s="31">
        <f>IF(M1769=1,oneday(G1768,G1769,K1769,L1769,Summary!$E$13/2,Data!N1768,Data!O1768,Summary!$E$15,Summary!$E$14,Summary!$E$16,2),0)</f>
        <v>0</v>
      </c>
      <c r="P1769" s="31">
        <f t="shared" si="83"/>
        <v>0</v>
      </c>
      <c r="Q1769" s="31">
        <f>IF(M1769=1,oneday(G1768,G1769,K1769,L1769,Summary!$E$13/2,Data!N1768,Data!O1768,Summary!$E$15,Summary!$E$14,Summary!$E$16,3),0)</f>
        <v>0</v>
      </c>
    </row>
    <row r="1770" spans="1:17" x14ac:dyDescent="0.25">
      <c r="A1770" s="32">
        <f>VLOOKUP(B1770,'Expiration Dates'!$C$40:$J$272,8)</f>
        <v>32952</v>
      </c>
      <c r="B1770" s="1">
        <v>32951</v>
      </c>
      <c r="C1770">
        <f t="shared" si="82"/>
        <v>1770</v>
      </c>
      <c r="D1770" s="27">
        <v>19.680000305175781</v>
      </c>
      <c r="E1770" s="28">
        <v>19.770000457763672</v>
      </c>
      <c r="F1770" s="28">
        <v>19.440000534057617</v>
      </c>
      <c r="G1770" s="24">
        <v>19.600000381469727</v>
      </c>
      <c r="H1770" s="13">
        <v>20.049999237060547</v>
      </c>
      <c r="I1770" s="14">
        <v>20.049999237060547</v>
      </c>
      <c r="J1770" s="14">
        <v>19.829999923706055</v>
      </c>
      <c r="K1770" s="24">
        <v>19.959999084472656</v>
      </c>
      <c r="L1770">
        <f t="shared" si="84"/>
        <v>0</v>
      </c>
      <c r="M1770">
        <f>IF(AND(B1770&gt;Summary!$E$17,B1770&lt;Summary!$E$18),1,0)</f>
        <v>0</v>
      </c>
      <c r="N1770">
        <f>IF(M1770=1,oneday(G1769,G1770,K1770,L1770,Summary!$E$13/2,Data!N1769,Data!O1769,Summary!$E$15,Summary!$E$14,Summary!$E$16,1),0)</f>
        <v>0</v>
      </c>
      <c r="O1770" s="31">
        <f>IF(M1770=1,oneday(G1769,G1770,K1770,L1770,Summary!$E$13/2,Data!N1769,Data!O1769,Summary!$E$15,Summary!$E$14,Summary!$E$16,2),0)</f>
        <v>0</v>
      </c>
      <c r="P1770" s="31">
        <f t="shared" si="83"/>
        <v>0</v>
      </c>
      <c r="Q1770" s="31">
        <f>IF(M1770=1,oneday(G1769,G1770,K1770,L1770,Summary!$E$13/2,Data!N1769,Data!O1769,Summary!$E$15,Summary!$E$14,Summary!$E$16,3),0)</f>
        <v>0</v>
      </c>
    </row>
    <row r="1771" spans="1:17" x14ac:dyDescent="0.25">
      <c r="A1771" s="32">
        <f>VLOOKUP(B1771,'Expiration Dates'!$C$40:$J$272,8)</f>
        <v>32952</v>
      </c>
      <c r="B1771" s="1">
        <v>32952</v>
      </c>
      <c r="C1771">
        <f t="shared" si="82"/>
        <v>1771</v>
      </c>
      <c r="D1771" s="27">
        <v>19.670000076293945</v>
      </c>
      <c r="E1771" s="28">
        <v>19.75</v>
      </c>
      <c r="F1771" s="28">
        <v>19.069999694824219</v>
      </c>
      <c r="G1771" s="24">
        <v>19.280000686645508</v>
      </c>
      <c r="H1771" s="13">
        <v>20.049999237060547</v>
      </c>
      <c r="I1771" s="14">
        <v>20.129999160766602</v>
      </c>
      <c r="J1771" s="14">
        <v>19.649999618530273</v>
      </c>
      <c r="K1771" s="24">
        <v>19.770000457763672</v>
      </c>
      <c r="L1771">
        <f t="shared" si="84"/>
        <v>1</v>
      </c>
      <c r="M1771">
        <f>IF(AND(B1771&gt;Summary!$E$17,B1771&lt;Summary!$E$18),1,0)</f>
        <v>0</v>
      </c>
      <c r="N1771">
        <f>IF(M1771=1,oneday(G1770,G1771,K1771,L1771,Summary!$E$13/2,Data!N1770,Data!O1770,Summary!$E$15,Summary!$E$14,Summary!$E$16,1),0)</f>
        <v>0</v>
      </c>
      <c r="O1771" s="31">
        <f>IF(M1771=1,oneday(G1770,G1771,K1771,L1771,Summary!$E$13/2,Data!N1770,Data!O1770,Summary!$E$15,Summary!$E$14,Summary!$E$16,2),0)</f>
        <v>0</v>
      </c>
      <c r="P1771" s="31">
        <f t="shared" si="83"/>
        <v>0</v>
      </c>
      <c r="Q1771" s="31">
        <f>IF(M1771=1,oneday(G1770,G1771,K1771,L1771,Summary!$E$13/2,Data!N1770,Data!O1770,Summary!$E$15,Summary!$E$14,Summary!$E$16,3),0)</f>
        <v>0</v>
      </c>
    </row>
    <row r="1772" spans="1:17" x14ac:dyDescent="0.25">
      <c r="A1772" s="32">
        <f>VLOOKUP(B1772,'Expiration Dates'!$C$40:$J$272,8)</f>
        <v>32952</v>
      </c>
      <c r="B1772" s="1">
        <v>32953</v>
      </c>
      <c r="C1772">
        <f t="shared" si="82"/>
        <v>1772</v>
      </c>
      <c r="D1772" s="27">
        <v>19.889999389648438</v>
      </c>
      <c r="E1772" s="28">
        <v>20.079999923706055</v>
      </c>
      <c r="F1772" s="28">
        <v>19.799999237060547</v>
      </c>
      <c r="G1772" s="24">
        <v>19.959999084472656</v>
      </c>
      <c r="H1772" s="13">
        <v>20.159999847412109</v>
      </c>
      <c r="I1772" s="14">
        <v>20.309999465942383</v>
      </c>
      <c r="J1772" s="14">
        <v>20.040000915527344</v>
      </c>
      <c r="K1772" s="24">
        <v>20.200000762939453</v>
      </c>
      <c r="L1772">
        <f t="shared" si="84"/>
        <v>0</v>
      </c>
      <c r="M1772">
        <f>IF(AND(B1772&gt;Summary!$E$17,B1772&lt;Summary!$E$18),1,0)</f>
        <v>0</v>
      </c>
      <c r="N1772">
        <f>IF(M1772=1,oneday(G1771,G1772,K1772,L1772,Summary!$E$13/2,Data!N1771,Data!O1771,Summary!$E$15,Summary!$E$14,Summary!$E$16,1),0)</f>
        <v>0</v>
      </c>
      <c r="O1772" s="31">
        <f>IF(M1772=1,oneday(G1771,G1772,K1772,L1772,Summary!$E$13/2,Data!N1771,Data!O1771,Summary!$E$15,Summary!$E$14,Summary!$E$16,2),0)</f>
        <v>0</v>
      </c>
      <c r="P1772" s="31">
        <f t="shared" si="83"/>
        <v>0</v>
      </c>
      <c r="Q1772" s="31">
        <f>IF(M1772=1,oneday(G1771,G1772,K1772,L1772,Summary!$E$13/2,Data!N1771,Data!O1771,Summary!$E$15,Summary!$E$14,Summary!$E$16,3),0)</f>
        <v>0</v>
      </c>
    </row>
    <row r="1773" spans="1:17" x14ac:dyDescent="0.25">
      <c r="A1773" s="32">
        <f>VLOOKUP(B1773,'Expiration Dates'!$C$40:$J$272,8)</f>
        <v>32952</v>
      </c>
      <c r="B1773" s="1">
        <v>32954</v>
      </c>
      <c r="C1773">
        <f t="shared" si="82"/>
        <v>1773</v>
      </c>
      <c r="D1773" s="27">
        <v>20</v>
      </c>
      <c r="E1773" s="28">
        <v>20.180000305175781</v>
      </c>
      <c r="F1773" s="28">
        <v>19.940000534057617</v>
      </c>
      <c r="G1773" s="24">
        <v>20</v>
      </c>
      <c r="H1773" s="13">
        <v>20.260000228881836</v>
      </c>
      <c r="I1773" s="14">
        <v>20.360000610351563</v>
      </c>
      <c r="J1773" s="14">
        <v>20.149999618530273</v>
      </c>
      <c r="K1773" s="24">
        <v>20.190000534057617</v>
      </c>
      <c r="L1773">
        <f t="shared" si="84"/>
        <v>0</v>
      </c>
      <c r="M1773">
        <f>IF(AND(B1773&gt;Summary!$E$17,B1773&lt;Summary!$E$18),1,0)</f>
        <v>0</v>
      </c>
      <c r="N1773">
        <f>IF(M1773=1,oneday(G1772,G1773,K1773,L1773,Summary!$E$13/2,Data!N1772,Data!O1772,Summary!$E$15,Summary!$E$14,Summary!$E$16,1),0)</f>
        <v>0</v>
      </c>
      <c r="O1773" s="31">
        <f>IF(M1773=1,oneday(G1772,G1773,K1773,L1773,Summary!$E$13/2,Data!N1772,Data!O1772,Summary!$E$15,Summary!$E$14,Summary!$E$16,2),0)</f>
        <v>0</v>
      </c>
      <c r="P1773" s="31">
        <f t="shared" si="83"/>
        <v>0</v>
      </c>
      <c r="Q1773" s="31">
        <f>IF(M1773=1,oneday(G1772,G1773,K1773,L1773,Summary!$E$13/2,Data!N1772,Data!O1772,Summary!$E$15,Summary!$E$14,Summary!$E$16,3),0)</f>
        <v>0</v>
      </c>
    </row>
    <row r="1774" spans="1:17" x14ac:dyDescent="0.25">
      <c r="A1774" s="32">
        <f>VLOOKUP(B1774,'Expiration Dates'!$C$40:$J$272,8)</f>
        <v>32952</v>
      </c>
      <c r="B1774" s="1">
        <v>32955</v>
      </c>
      <c r="C1774">
        <f t="shared" si="82"/>
        <v>1774</v>
      </c>
      <c r="D1774" s="27">
        <v>20.059999465942383</v>
      </c>
      <c r="E1774" s="28">
        <v>20.409999847412109</v>
      </c>
      <c r="F1774" s="28">
        <v>20.040000915527344</v>
      </c>
      <c r="G1774" s="24">
        <v>20.389999389648438</v>
      </c>
      <c r="H1774" s="13">
        <v>20.25</v>
      </c>
      <c r="I1774" s="14">
        <v>20.520000457763672</v>
      </c>
      <c r="J1774" s="14">
        <v>20.219999313354492</v>
      </c>
      <c r="K1774" s="24">
        <v>20.5</v>
      </c>
      <c r="L1774">
        <f t="shared" si="84"/>
        <v>0</v>
      </c>
      <c r="M1774">
        <f>IF(AND(B1774&gt;Summary!$E$17,B1774&lt;Summary!$E$18),1,0)</f>
        <v>0</v>
      </c>
      <c r="N1774">
        <f>IF(M1774=1,oneday(G1773,G1774,K1774,L1774,Summary!$E$13/2,Data!N1773,Data!O1773,Summary!$E$15,Summary!$E$14,Summary!$E$16,1),0)</f>
        <v>0</v>
      </c>
      <c r="O1774" s="31">
        <f>IF(M1774=1,oneday(G1773,G1774,K1774,L1774,Summary!$E$13/2,Data!N1773,Data!O1773,Summary!$E$15,Summary!$E$14,Summary!$E$16,2),0)</f>
        <v>0</v>
      </c>
      <c r="P1774" s="31">
        <f t="shared" si="83"/>
        <v>0</v>
      </c>
      <c r="Q1774" s="31">
        <f>IF(M1774=1,oneday(G1773,G1774,K1774,L1774,Summary!$E$13/2,Data!N1773,Data!O1773,Summary!$E$15,Summary!$E$14,Summary!$E$16,3),0)</f>
        <v>0</v>
      </c>
    </row>
    <row r="1775" spans="1:17" x14ac:dyDescent="0.25">
      <c r="A1775" s="32">
        <f>VLOOKUP(B1775,'Expiration Dates'!$C$40:$J$272,8)</f>
        <v>32952</v>
      </c>
      <c r="B1775" s="1">
        <v>32958</v>
      </c>
      <c r="C1775">
        <f t="shared" si="82"/>
        <v>1775</v>
      </c>
      <c r="D1775" s="27">
        <v>20.530000686645508</v>
      </c>
      <c r="E1775" s="28">
        <v>20.639999389648438</v>
      </c>
      <c r="F1775" s="28">
        <v>20.319999694824219</v>
      </c>
      <c r="G1775" s="24">
        <v>20.459999084472656</v>
      </c>
      <c r="H1775" s="13">
        <v>20.649999618530273</v>
      </c>
      <c r="I1775" s="14">
        <v>20.659999847412109</v>
      </c>
      <c r="J1775" s="14">
        <v>20.459999084472656</v>
      </c>
      <c r="K1775" s="24">
        <v>20.549999237060547</v>
      </c>
      <c r="L1775">
        <f t="shared" si="84"/>
        <v>0</v>
      </c>
      <c r="M1775">
        <f>IF(AND(B1775&gt;Summary!$E$17,B1775&lt;Summary!$E$18),1,0)</f>
        <v>0</v>
      </c>
      <c r="N1775">
        <f>IF(M1775=1,oneday(G1774,G1775,K1775,L1775,Summary!$E$13/2,Data!N1774,Data!O1774,Summary!$E$15,Summary!$E$14,Summary!$E$16,1),0)</f>
        <v>0</v>
      </c>
      <c r="O1775" s="31">
        <f>IF(M1775=1,oneday(G1774,G1775,K1775,L1775,Summary!$E$13/2,Data!N1774,Data!O1774,Summary!$E$15,Summary!$E$14,Summary!$E$16,2),0)</f>
        <v>0</v>
      </c>
      <c r="P1775" s="31">
        <f t="shared" si="83"/>
        <v>0</v>
      </c>
      <c r="Q1775" s="31">
        <f>IF(M1775=1,oneday(G1774,G1775,K1775,L1775,Summary!$E$13/2,Data!N1774,Data!O1774,Summary!$E$15,Summary!$E$14,Summary!$E$16,3),0)</f>
        <v>0</v>
      </c>
    </row>
    <row r="1776" spans="1:17" x14ac:dyDescent="0.25">
      <c r="A1776" s="32">
        <f>VLOOKUP(B1776,'Expiration Dates'!$C$40:$J$272,8)</f>
        <v>32952</v>
      </c>
      <c r="B1776" s="1">
        <v>32959</v>
      </c>
      <c r="C1776">
        <f t="shared" si="82"/>
        <v>1776</v>
      </c>
      <c r="D1776" s="27">
        <v>20.409999847412109</v>
      </c>
      <c r="E1776" s="28">
        <v>20.579999923706055</v>
      </c>
      <c r="F1776" s="28">
        <v>20.260000228881836</v>
      </c>
      <c r="G1776" s="24">
        <v>20.479999542236328</v>
      </c>
      <c r="H1776" s="13">
        <v>20.479999542236328</v>
      </c>
      <c r="I1776" s="14">
        <v>20.739999771118164</v>
      </c>
      <c r="J1776" s="14">
        <v>20.409999847412109</v>
      </c>
      <c r="K1776" s="24">
        <v>20.659999847412109</v>
      </c>
      <c r="L1776">
        <f t="shared" si="84"/>
        <v>0</v>
      </c>
      <c r="M1776">
        <f>IF(AND(B1776&gt;Summary!$E$17,B1776&lt;Summary!$E$18),1,0)</f>
        <v>0</v>
      </c>
      <c r="N1776">
        <f>IF(M1776=1,oneday(G1775,G1776,K1776,L1776,Summary!$E$13/2,Data!N1775,Data!O1775,Summary!$E$15,Summary!$E$14,Summary!$E$16,1),0)</f>
        <v>0</v>
      </c>
      <c r="O1776" s="31">
        <f>IF(M1776=1,oneday(G1775,G1776,K1776,L1776,Summary!$E$13/2,Data!N1775,Data!O1775,Summary!$E$15,Summary!$E$14,Summary!$E$16,2),0)</f>
        <v>0</v>
      </c>
      <c r="P1776" s="31">
        <f t="shared" si="83"/>
        <v>0</v>
      </c>
      <c r="Q1776" s="31">
        <f>IF(M1776=1,oneday(G1775,G1776,K1776,L1776,Summary!$E$13/2,Data!N1775,Data!O1775,Summary!$E$15,Summary!$E$14,Summary!$E$16,3),0)</f>
        <v>0</v>
      </c>
    </row>
    <row r="1777" spans="1:17" x14ac:dyDescent="0.25">
      <c r="A1777" s="32">
        <f>VLOOKUP(B1777,'Expiration Dates'!$C$40:$J$272,8)</f>
        <v>32952</v>
      </c>
      <c r="B1777" s="1">
        <v>32960</v>
      </c>
      <c r="C1777">
        <f t="shared" si="82"/>
        <v>1777</v>
      </c>
      <c r="D1777" s="27">
        <v>20.399999618530273</v>
      </c>
      <c r="E1777" s="28">
        <v>20.479999542236328</v>
      </c>
      <c r="F1777" s="28">
        <v>20.059999465942383</v>
      </c>
      <c r="G1777" s="24">
        <v>20.079999923706055</v>
      </c>
      <c r="H1777" s="13">
        <v>20.620000839233398</v>
      </c>
      <c r="I1777" s="14">
        <v>20.680000305175781</v>
      </c>
      <c r="J1777" s="14">
        <v>20.350000381469727</v>
      </c>
      <c r="K1777" s="24">
        <v>20.370000839233398</v>
      </c>
      <c r="L1777">
        <f t="shared" si="84"/>
        <v>0</v>
      </c>
      <c r="M1777">
        <f>IF(AND(B1777&gt;Summary!$E$17,B1777&lt;Summary!$E$18),1,0)</f>
        <v>0</v>
      </c>
      <c r="N1777">
        <f>IF(M1777=1,oneday(G1776,G1777,K1777,L1777,Summary!$E$13/2,Data!N1776,Data!O1776,Summary!$E$15,Summary!$E$14,Summary!$E$16,1),0)</f>
        <v>0</v>
      </c>
      <c r="O1777" s="31">
        <f>IF(M1777=1,oneday(G1776,G1777,K1777,L1777,Summary!$E$13/2,Data!N1776,Data!O1776,Summary!$E$15,Summary!$E$14,Summary!$E$16,2),0)</f>
        <v>0</v>
      </c>
      <c r="P1777" s="31">
        <f t="shared" si="83"/>
        <v>0</v>
      </c>
      <c r="Q1777" s="31">
        <f>IF(M1777=1,oneday(G1776,G1777,K1777,L1777,Summary!$E$13/2,Data!N1776,Data!O1776,Summary!$E$15,Summary!$E$14,Summary!$E$16,3),0)</f>
        <v>0</v>
      </c>
    </row>
    <row r="1778" spans="1:17" x14ac:dyDescent="0.25">
      <c r="A1778" s="32">
        <f>VLOOKUP(B1778,'Expiration Dates'!$C$40:$J$272,8)</f>
        <v>32952</v>
      </c>
      <c r="B1778" s="1">
        <v>32961</v>
      </c>
      <c r="C1778">
        <f t="shared" si="82"/>
        <v>1778</v>
      </c>
      <c r="D1778" s="27">
        <v>20.010000228881836</v>
      </c>
      <c r="E1778" s="28">
        <v>20.340000152587891</v>
      </c>
      <c r="F1778" s="28">
        <v>19.969999313354492</v>
      </c>
      <c r="G1778" s="24">
        <v>20.030000686645508</v>
      </c>
      <c r="H1778" s="13">
        <v>20.299999237060547</v>
      </c>
      <c r="I1778" s="14">
        <v>20.559999465942383</v>
      </c>
      <c r="J1778" s="14">
        <v>20.25</v>
      </c>
      <c r="K1778" s="24">
        <v>20.340000152587891</v>
      </c>
      <c r="L1778">
        <f t="shared" si="84"/>
        <v>0</v>
      </c>
      <c r="M1778">
        <f>IF(AND(B1778&gt;Summary!$E$17,B1778&lt;Summary!$E$18),1,0)</f>
        <v>0</v>
      </c>
      <c r="N1778">
        <f>IF(M1778=1,oneday(G1777,G1778,K1778,L1778,Summary!$E$13/2,Data!N1777,Data!O1777,Summary!$E$15,Summary!$E$14,Summary!$E$16,1),0)</f>
        <v>0</v>
      </c>
      <c r="O1778" s="31">
        <f>IF(M1778=1,oneday(G1777,G1778,K1778,L1778,Summary!$E$13/2,Data!N1777,Data!O1777,Summary!$E$15,Summary!$E$14,Summary!$E$16,2),0)</f>
        <v>0</v>
      </c>
      <c r="P1778" s="31">
        <f t="shared" si="83"/>
        <v>0</v>
      </c>
      <c r="Q1778" s="31">
        <f>IF(M1778=1,oneday(G1777,G1778,K1778,L1778,Summary!$E$13/2,Data!N1777,Data!O1777,Summary!$E$15,Summary!$E$14,Summary!$E$16,3),0)</f>
        <v>0</v>
      </c>
    </row>
    <row r="1779" spans="1:17" x14ac:dyDescent="0.25">
      <c r="A1779" s="32">
        <f>VLOOKUP(B1779,'Expiration Dates'!$C$40:$J$272,8)</f>
        <v>32952</v>
      </c>
      <c r="B1779" s="1">
        <v>32962</v>
      </c>
      <c r="C1779">
        <f t="shared" si="82"/>
        <v>1779</v>
      </c>
      <c r="D1779" s="27">
        <v>20.139999389648438</v>
      </c>
      <c r="E1779" s="28">
        <v>20.299999237060547</v>
      </c>
      <c r="F1779" s="28">
        <v>20.120000839233398</v>
      </c>
      <c r="G1779" s="24">
        <v>20.280000686645508</v>
      </c>
      <c r="H1779" s="13">
        <v>20.459999084472656</v>
      </c>
      <c r="I1779" s="14">
        <v>20.579999923706055</v>
      </c>
      <c r="J1779" s="14">
        <v>20.379999160766602</v>
      </c>
      <c r="K1779" s="24">
        <v>20.569999694824219</v>
      </c>
      <c r="L1779">
        <f t="shared" si="84"/>
        <v>0</v>
      </c>
      <c r="M1779">
        <f>IF(AND(B1779&gt;Summary!$E$17,B1779&lt;Summary!$E$18),1,0)</f>
        <v>0</v>
      </c>
      <c r="N1779">
        <f>IF(M1779=1,oneday(G1778,G1779,K1779,L1779,Summary!$E$13/2,Data!N1778,Data!O1778,Summary!$E$15,Summary!$E$14,Summary!$E$16,1),0)</f>
        <v>0</v>
      </c>
      <c r="O1779" s="31">
        <f>IF(M1779=1,oneday(G1778,G1779,K1779,L1779,Summary!$E$13/2,Data!N1778,Data!O1778,Summary!$E$15,Summary!$E$14,Summary!$E$16,2),0)</f>
        <v>0</v>
      </c>
      <c r="P1779" s="31">
        <f t="shared" si="83"/>
        <v>0</v>
      </c>
      <c r="Q1779" s="31">
        <f>IF(M1779=1,oneday(G1778,G1779,K1779,L1779,Summary!$E$13/2,Data!N1778,Data!O1778,Summary!$E$15,Summary!$E$14,Summary!$E$16,3),0)</f>
        <v>0</v>
      </c>
    </row>
    <row r="1780" spans="1:17" x14ac:dyDescent="0.25">
      <c r="A1780" s="32">
        <f>VLOOKUP(B1780,'Expiration Dates'!$C$40:$J$272,8)</f>
        <v>32983</v>
      </c>
      <c r="B1780" s="1">
        <v>32965</v>
      </c>
      <c r="C1780">
        <f t="shared" si="82"/>
        <v>1780</v>
      </c>
      <c r="D1780" s="27">
        <v>20.200000762939453</v>
      </c>
      <c r="E1780" s="28">
        <v>20.530000686645508</v>
      </c>
      <c r="F1780" s="28">
        <v>20.180000305175781</v>
      </c>
      <c r="G1780" s="24">
        <v>20.479999542236328</v>
      </c>
      <c r="H1780" s="13">
        <v>20.5</v>
      </c>
      <c r="I1780" s="14">
        <v>20.829999923706055</v>
      </c>
      <c r="J1780" s="14">
        <v>20.479999542236328</v>
      </c>
      <c r="K1780" s="24">
        <v>20.799999237060547</v>
      </c>
      <c r="L1780">
        <f t="shared" si="84"/>
        <v>0</v>
      </c>
      <c r="M1780">
        <f>IF(AND(B1780&gt;Summary!$E$17,B1780&lt;Summary!$E$18),1,0)</f>
        <v>0</v>
      </c>
      <c r="N1780">
        <f>IF(M1780=1,oneday(G1779,G1780,K1780,L1780,Summary!$E$13/2,Data!N1779,Data!O1779,Summary!$E$15,Summary!$E$14,Summary!$E$16,1),0)</f>
        <v>0</v>
      </c>
      <c r="O1780" s="31">
        <f>IF(M1780=1,oneday(G1779,G1780,K1780,L1780,Summary!$E$13/2,Data!N1779,Data!O1779,Summary!$E$15,Summary!$E$14,Summary!$E$16,2),0)</f>
        <v>0</v>
      </c>
      <c r="P1780" s="31">
        <f t="shared" si="83"/>
        <v>0</v>
      </c>
      <c r="Q1780" s="31">
        <f>IF(M1780=1,oneday(G1779,G1780,K1780,L1780,Summary!$E$13/2,Data!N1779,Data!O1779,Summary!$E$15,Summary!$E$14,Summary!$E$16,3),0)</f>
        <v>0</v>
      </c>
    </row>
    <row r="1781" spans="1:17" x14ac:dyDescent="0.25">
      <c r="A1781" s="32">
        <f>VLOOKUP(B1781,'Expiration Dates'!$C$40:$J$272,8)</f>
        <v>32983</v>
      </c>
      <c r="B1781" s="1">
        <v>32966</v>
      </c>
      <c r="C1781">
        <f t="shared" si="82"/>
        <v>1781</v>
      </c>
      <c r="D1781" s="27">
        <v>20.479999542236328</v>
      </c>
      <c r="E1781" s="28">
        <v>20.549999237060547</v>
      </c>
      <c r="F1781" s="28">
        <v>20.290000915527344</v>
      </c>
      <c r="G1781" s="24">
        <v>20.299999237060547</v>
      </c>
      <c r="H1781" s="13">
        <v>20.889999389648438</v>
      </c>
      <c r="I1781" s="14">
        <v>20.899999618530273</v>
      </c>
      <c r="J1781" s="14">
        <v>20.600000381469727</v>
      </c>
      <c r="K1781" s="24">
        <v>20.629999160766602</v>
      </c>
      <c r="L1781">
        <f t="shared" si="84"/>
        <v>0</v>
      </c>
      <c r="M1781">
        <f>IF(AND(B1781&gt;Summary!$E$17,B1781&lt;Summary!$E$18),1,0)</f>
        <v>0</v>
      </c>
      <c r="N1781">
        <f>IF(M1781=1,oneday(G1780,G1781,K1781,L1781,Summary!$E$13/2,Data!N1780,Data!O1780,Summary!$E$15,Summary!$E$14,Summary!$E$16,1),0)</f>
        <v>0</v>
      </c>
      <c r="O1781" s="31">
        <f>IF(M1781=1,oneday(G1780,G1781,K1781,L1781,Summary!$E$13/2,Data!N1780,Data!O1780,Summary!$E$15,Summary!$E$14,Summary!$E$16,2),0)</f>
        <v>0</v>
      </c>
      <c r="P1781" s="31">
        <f t="shared" si="83"/>
        <v>0</v>
      </c>
      <c r="Q1781" s="31">
        <f>IF(M1781=1,oneday(G1780,G1781,K1781,L1781,Summary!$E$13/2,Data!N1780,Data!O1780,Summary!$E$15,Summary!$E$14,Summary!$E$16,3),0)</f>
        <v>0</v>
      </c>
    </row>
    <row r="1782" spans="1:17" x14ac:dyDescent="0.25">
      <c r="A1782" s="32">
        <f>VLOOKUP(B1782,'Expiration Dates'!$C$40:$J$272,8)</f>
        <v>32983</v>
      </c>
      <c r="B1782" s="1">
        <v>32967</v>
      </c>
      <c r="C1782">
        <f t="shared" si="82"/>
        <v>1782</v>
      </c>
      <c r="D1782" s="27">
        <v>20.200000762939453</v>
      </c>
      <c r="E1782" s="28">
        <v>20.219999313354492</v>
      </c>
      <c r="F1782" s="28">
        <v>19.75</v>
      </c>
      <c r="G1782" s="24">
        <v>19.780000686645508</v>
      </c>
      <c r="H1782" s="13">
        <v>20.510000228881836</v>
      </c>
      <c r="I1782" s="14">
        <v>20.579999923706055</v>
      </c>
      <c r="J1782" s="14">
        <v>20.149999618530273</v>
      </c>
      <c r="K1782" s="24">
        <v>20.180000305175781</v>
      </c>
      <c r="L1782">
        <f t="shared" si="84"/>
        <v>0</v>
      </c>
      <c r="M1782">
        <f>IF(AND(B1782&gt;Summary!$E$17,B1782&lt;Summary!$E$18),1,0)</f>
        <v>0</v>
      </c>
      <c r="N1782">
        <f>IF(M1782=1,oneday(G1781,G1782,K1782,L1782,Summary!$E$13/2,Data!N1781,Data!O1781,Summary!$E$15,Summary!$E$14,Summary!$E$16,1),0)</f>
        <v>0</v>
      </c>
      <c r="O1782" s="31">
        <f>IF(M1782=1,oneday(G1781,G1782,K1782,L1782,Summary!$E$13/2,Data!N1781,Data!O1781,Summary!$E$15,Summary!$E$14,Summary!$E$16,2),0)</f>
        <v>0</v>
      </c>
      <c r="P1782" s="31">
        <f t="shared" si="83"/>
        <v>0</v>
      </c>
      <c r="Q1782" s="31">
        <f>IF(M1782=1,oneday(G1781,G1782,K1782,L1782,Summary!$E$13/2,Data!N1781,Data!O1781,Summary!$E$15,Summary!$E$14,Summary!$E$16,3),0)</f>
        <v>0</v>
      </c>
    </row>
    <row r="1783" spans="1:17" x14ac:dyDescent="0.25">
      <c r="A1783" s="32">
        <f>VLOOKUP(B1783,'Expiration Dates'!$C$40:$J$272,8)</f>
        <v>32983</v>
      </c>
      <c r="B1783" s="1">
        <v>32968</v>
      </c>
      <c r="C1783">
        <f t="shared" si="82"/>
        <v>1783</v>
      </c>
      <c r="D1783" s="27">
        <v>19.799999237060547</v>
      </c>
      <c r="E1783" s="28">
        <v>19.840000152587891</v>
      </c>
      <c r="F1783" s="28">
        <v>19.299999237060547</v>
      </c>
      <c r="G1783" s="24">
        <v>19.430000305175781</v>
      </c>
      <c r="H1783" s="13">
        <v>20.149999618530273</v>
      </c>
      <c r="I1783" s="14">
        <v>20.200000762939453</v>
      </c>
      <c r="J1783" s="14">
        <v>19.700000762939453</v>
      </c>
      <c r="K1783" s="24">
        <v>19.770000457763672</v>
      </c>
      <c r="L1783">
        <f t="shared" si="84"/>
        <v>0</v>
      </c>
      <c r="M1783">
        <f>IF(AND(B1783&gt;Summary!$E$17,B1783&lt;Summary!$E$18),1,0)</f>
        <v>0</v>
      </c>
      <c r="N1783">
        <f>IF(M1783=1,oneday(G1782,G1783,K1783,L1783,Summary!$E$13/2,Data!N1782,Data!O1782,Summary!$E$15,Summary!$E$14,Summary!$E$16,1),0)</f>
        <v>0</v>
      </c>
      <c r="O1783" s="31">
        <f>IF(M1783=1,oneday(G1782,G1783,K1783,L1783,Summary!$E$13/2,Data!N1782,Data!O1782,Summary!$E$15,Summary!$E$14,Summary!$E$16,2),0)</f>
        <v>0</v>
      </c>
      <c r="P1783" s="31">
        <f t="shared" si="83"/>
        <v>0</v>
      </c>
      <c r="Q1783" s="31">
        <f>IF(M1783=1,oneday(G1782,G1783,K1783,L1783,Summary!$E$13/2,Data!N1782,Data!O1782,Summary!$E$15,Summary!$E$14,Summary!$E$16,3),0)</f>
        <v>0</v>
      </c>
    </row>
    <row r="1784" spans="1:17" x14ac:dyDescent="0.25">
      <c r="A1784" s="32">
        <f>VLOOKUP(B1784,'Expiration Dates'!$C$40:$J$272,8)</f>
        <v>32983</v>
      </c>
      <c r="B1784" s="1">
        <v>32969</v>
      </c>
      <c r="C1784">
        <f t="shared" si="82"/>
        <v>1784</v>
      </c>
      <c r="D1784" s="27">
        <v>19.549999237060547</v>
      </c>
      <c r="E1784" s="28">
        <v>19.610000610351563</v>
      </c>
      <c r="F1784" s="28">
        <v>19.100000381469727</v>
      </c>
      <c r="G1784" s="24">
        <v>19.149999618530273</v>
      </c>
      <c r="H1784" s="13">
        <v>19.850000381469727</v>
      </c>
      <c r="I1784" s="14">
        <v>19.950000762939453</v>
      </c>
      <c r="J1784" s="14">
        <v>19.510000228881836</v>
      </c>
      <c r="K1784" s="24">
        <v>19.559999465942383</v>
      </c>
      <c r="L1784">
        <f t="shared" si="84"/>
        <v>0</v>
      </c>
      <c r="M1784">
        <f>IF(AND(B1784&gt;Summary!$E$17,B1784&lt;Summary!$E$18),1,0)</f>
        <v>0</v>
      </c>
      <c r="N1784">
        <f>IF(M1784=1,oneday(G1783,G1784,K1784,L1784,Summary!$E$13/2,Data!N1783,Data!O1783,Summary!$E$15,Summary!$E$14,Summary!$E$16,1),0)</f>
        <v>0</v>
      </c>
      <c r="O1784" s="31">
        <f>IF(M1784=1,oneday(G1783,G1784,K1784,L1784,Summary!$E$13/2,Data!N1783,Data!O1783,Summary!$E$15,Summary!$E$14,Summary!$E$16,2),0)</f>
        <v>0</v>
      </c>
      <c r="P1784" s="31">
        <f t="shared" si="83"/>
        <v>0</v>
      </c>
      <c r="Q1784" s="31">
        <f>IF(M1784=1,oneday(G1783,G1784,K1784,L1784,Summary!$E$13/2,Data!N1783,Data!O1783,Summary!$E$15,Summary!$E$14,Summary!$E$16,3),0)</f>
        <v>0</v>
      </c>
    </row>
    <row r="1785" spans="1:17" x14ac:dyDescent="0.25">
      <c r="A1785" s="32">
        <f>VLOOKUP(B1785,'Expiration Dates'!$C$40:$J$272,8)</f>
        <v>32983</v>
      </c>
      <c r="B1785" s="1">
        <v>32972</v>
      </c>
      <c r="C1785">
        <f t="shared" si="82"/>
        <v>1785</v>
      </c>
      <c r="D1785" s="27">
        <v>19</v>
      </c>
      <c r="E1785" s="28">
        <v>19.069999694824219</v>
      </c>
      <c r="F1785" s="28">
        <v>18.399999618530273</v>
      </c>
      <c r="G1785" s="24">
        <v>18.440000534057617</v>
      </c>
      <c r="H1785" s="13">
        <v>19.399999618530273</v>
      </c>
      <c r="I1785" s="14">
        <v>19.450000762939453</v>
      </c>
      <c r="J1785" s="14">
        <v>18.920000076293945</v>
      </c>
      <c r="K1785" s="24">
        <v>18.950000762939453</v>
      </c>
      <c r="L1785">
        <f t="shared" si="84"/>
        <v>0</v>
      </c>
      <c r="M1785">
        <f>IF(AND(B1785&gt;Summary!$E$17,B1785&lt;Summary!$E$18),1,0)</f>
        <v>0</v>
      </c>
      <c r="N1785">
        <f>IF(M1785=1,oneday(G1784,G1785,K1785,L1785,Summary!$E$13/2,Data!N1784,Data!O1784,Summary!$E$15,Summary!$E$14,Summary!$E$16,1),0)</f>
        <v>0</v>
      </c>
      <c r="O1785" s="31">
        <f>IF(M1785=1,oneday(G1784,G1785,K1785,L1785,Summary!$E$13/2,Data!N1784,Data!O1784,Summary!$E$15,Summary!$E$14,Summary!$E$16,2),0)</f>
        <v>0</v>
      </c>
      <c r="P1785" s="31">
        <f t="shared" si="83"/>
        <v>0</v>
      </c>
      <c r="Q1785" s="31">
        <f>IF(M1785=1,oneday(G1784,G1785,K1785,L1785,Summary!$E$13/2,Data!N1784,Data!O1784,Summary!$E$15,Summary!$E$14,Summary!$E$16,3),0)</f>
        <v>0</v>
      </c>
    </row>
    <row r="1786" spans="1:17" x14ac:dyDescent="0.25">
      <c r="A1786" s="32">
        <f>VLOOKUP(B1786,'Expiration Dates'!$C$40:$J$272,8)</f>
        <v>32983</v>
      </c>
      <c r="B1786" s="1">
        <v>32973</v>
      </c>
      <c r="C1786">
        <f t="shared" si="82"/>
        <v>1786</v>
      </c>
      <c r="D1786" s="27">
        <v>18.399999618530273</v>
      </c>
      <c r="E1786" s="28">
        <v>18.549999237060547</v>
      </c>
      <c r="F1786" s="28">
        <v>17.579999923706055</v>
      </c>
      <c r="G1786" s="24">
        <v>17.680000305175781</v>
      </c>
      <c r="H1786" s="13">
        <v>18.899999618530273</v>
      </c>
      <c r="I1786" s="14">
        <v>19.090000152587891</v>
      </c>
      <c r="J1786" s="14">
        <v>18.299999237060547</v>
      </c>
      <c r="K1786" s="24">
        <v>18.340000152587891</v>
      </c>
      <c r="L1786">
        <f t="shared" si="84"/>
        <v>0</v>
      </c>
      <c r="M1786">
        <f>IF(AND(B1786&gt;Summary!$E$17,B1786&lt;Summary!$E$18),1,0)</f>
        <v>0</v>
      </c>
      <c r="N1786">
        <f>IF(M1786=1,oneday(G1785,G1786,K1786,L1786,Summary!$E$13/2,Data!N1785,Data!O1785,Summary!$E$15,Summary!$E$14,Summary!$E$16,1),0)</f>
        <v>0</v>
      </c>
      <c r="O1786" s="31">
        <f>IF(M1786=1,oneday(G1785,G1786,K1786,L1786,Summary!$E$13/2,Data!N1785,Data!O1785,Summary!$E$15,Summary!$E$14,Summary!$E$16,2),0)</f>
        <v>0</v>
      </c>
      <c r="P1786" s="31">
        <f t="shared" si="83"/>
        <v>0</v>
      </c>
      <c r="Q1786" s="31">
        <f>IF(M1786=1,oneday(G1785,G1786,K1786,L1786,Summary!$E$13/2,Data!N1785,Data!O1785,Summary!$E$15,Summary!$E$14,Summary!$E$16,3),0)</f>
        <v>0</v>
      </c>
    </row>
    <row r="1787" spans="1:17" x14ac:dyDescent="0.25">
      <c r="A1787" s="32">
        <f>VLOOKUP(B1787,'Expiration Dates'!$C$40:$J$272,8)</f>
        <v>32983</v>
      </c>
      <c r="B1787" s="1">
        <v>32974</v>
      </c>
      <c r="C1787">
        <f t="shared" si="82"/>
        <v>1787</v>
      </c>
      <c r="D1787" s="27">
        <v>17.329999923706055</v>
      </c>
      <c r="E1787" s="28">
        <v>18.489999771118164</v>
      </c>
      <c r="F1787" s="28">
        <v>16.25</v>
      </c>
      <c r="G1787" s="24">
        <v>18.059999465942383</v>
      </c>
      <c r="H1787" s="13">
        <v>18</v>
      </c>
      <c r="I1787" s="14">
        <v>18.799999237060547</v>
      </c>
      <c r="J1787" s="14">
        <v>17.350000381469727</v>
      </c>
      <c r="K1787" s="24">
        <v>18.719999313354492</v>
      </c>
      <c r="L1787">
        <f t="shared" si="84"/>
        <v>0</v>
      </c>
      <c r="M1787">
        <f>IF(AND(B1787&gt;Summary!$E$17,B1787&lt;Summary!$E$18),1,0)</f>
        <v>0</v>
      </c>
      <c r="N1787">
        <f>IF(M1787=1,oneday(G1786,G1787,K1787,L1787,Summary!$E$13/2,Data!N1786,Data!O1786,Summary!$E$15,Summary!$E$14,Summary!$E$16,1),0)</f>
        <v>0</v>
      </c>
      <c r="O1787" s="31">
        <f>IF(M1787=1,oneday(G1786,G1787,K1787,L1787,Summary!$E$13/2,Data!N1786,Data!O1786,Summary!$E$15,Summary!$E$14,Summary!$E$16,2),0)</f>
        <v>0</v>
      </c>
      <c r="P1787" s="31">
        <f t="shared" si="83"/>
        <v>0</v>
      </c>
      <c r="Q1787" s="31">
        <f>IF(M1787=1,oneday(G1786,G1787,K1787,L1787,Summary!$E$13/2,Data!N1786,Data!O1786,Summary!$E$15,Summary!$E$14,Summary!$E$16,3),0)</f>
        <v>0</v>
      </c>
    </row>
    <row r="1788" spans="1:17" x14ac:dyDescent="0.25">
      <c r="A1788" s="32">
        <f>VLOOKUP(B1788,'Expiration Dates'!$C$40:$J$272,8)</f>
        <v>32983</v>
      </c>
      <c r="B1788" s="1">
        <v>32975</v>
      </c>
      <c r="C1788">
        <f t="shared" si="82"/>
        <v>1788</v>
      </c>
      <c r="D1788" s="27">
        <v>18.5</v>
      </c>
      <c r="E1788" s="28">
        <v>18.530000686645508</v>
      </c>
      <c r="F1788" s="28">
        <v>17.600000381469727</v>
      </c>
      <c r="G1788" s="24">
        <v>17.780000686645508</v>
      </c>
      <c r="H1788" s="13">
        <v>19.049999237060547</v>
      </c>
      <c r="I1788" s="14">
        <v>19.079999923706055</v>
      </c>
      <c r="J1788" s="14">
        <v>18.450000762939453</v>
      </c>
      <c r="K1788" s="24">
        <v>18.510000228881836</v>
      </c>
      <c r="L1788">
        <f t="shared" si="84"/>
        <v>0</v>
      </c>
      <c r="M1788">
        <f>IF(AND(B1788&gt;Summary!$E$17,B1788&lt;Summary!$E$18),1,0)</f>
        <v>0</v>
      </c>
      <c r="N1788">
        <f>IF(M1788=1,oneday(G1787,G1788,K1788,L1788,Summary!$E$13/2,Data!N1787,Data!O1787,Summary!$E$15,Summary!$E$14,Summary!$E$16,1),0)</f>
        <v>0</v>
      </c>
      <c r="O1788" s="31">
        <f>IF(M1788=1,oneday(G1787,G1788,K1788,L1788,Summary!$E$13/2,Data!N1787,Data!O1787,Summary!$E$15,Summary!$E$14,Summary!$E$16,2),0)</f>
        <v>0</v>
      </c>
      <c r="P1788" s="31">
        <f t="shared" si="83"/>
        <v>0</v>
      </c>
      <c r="Q1788" s="31">
        <f>IF(M1788=1,oneday(G1787,G1788,K1788,L1788,Summary!$E$13/2,Data!N1787,Data!O1787,Summary!$E$15,Summary!$E$14,Summary!$E$16,3),0)</f>
        <v>0</v>
      </c>
    </row>
    <row r="1789" spans="1:17" x14ac:dyDescent="0.25">
      <c r="A1789" s="32">
        <f>VLOOKUP(B1789,'Expiration Dates'!$C$40:$J$272,8)</f>
        <v>32983</v>
      </c>
      <c r="B1789" s="1">
        <v>32979</v>
      </c>
      <c r="C1789">
        <f t="shared" si="82"/>
        <v>1789</v>
      </c>
      <c r="D1789" s="27">
        <v>17.899999618530273</v>
      </c>
      <c r="E1789" s="28">
        <v>18.020000457763672</v>
      </c>
      <c r="F1789" s="28">
        <v>17.649999618530273</v>
      </c>
      <c r="G1789" s="24">
        <v>17.850000381469727</v>
      </c>
      <c r="H1789" s="13">
        <v>18.620000839233398</v>
      </c>
      <c r="I1789" s="14">
        <v>18.899999618530273</v>
      </c>
      <c r="J1789" s="14">
        <v>18.5</v>
      </c>
      <c r="K1789" s="24">
        <v>18.670000076293945</v>
      </c>
      <c r="L1789">
        <f t="shared" si="84"/>
        <v>0</v>
      </c>
      <c r="M1789">
        <f>IF(AND(B1789&gt;Summary!$E$17,B1789&lt;Summary!$E$18),1,0)</f>
        <v>0</v>
      </c>
      <c r="N1789">
        <f>IF(M1789=1,oneday(G1788,G1789,K1789,L1789,Summary!$E$13/2,Data!N1788,Data!O1788,Summary!$E$15,Summary!$E$14,Summary!$E$16,1),0)</f>
        <v>0</v>
      </c>
      <c r="O1789" s="31">
        <f>IF(M1789=1,oneday(G1788,G1789,K1789,L1789,Summary!$E$13/2,Data!N1788,Data!O1788,Summary!$E$15,Summary!$E$14,Summary!$E$16,2),0)</f>
        <v>0</v>
      </c>
      <c r="P1789" s="31">
        <f t="shared" si="83"/>
        <v>0</v>
      </c>
      <c r="Q1789" s="31">
        <f>IF(M1789=1,oneday(G1788,G1789,K1789,L1789,Summary!$E$13/2,Data!N1788,Data!O1788,Summary!$E$15,Summary!$E$14,Summary!$E$16,3),0)</f>
        <v>0</v>
      </c>
    </row>
    <row r="1790" spans="1:17" x14ac:dyDescent="0.25">
      <c r="A1790" s="32">
        <f>VLOOKUP(B1790,'Expiration Dates'!$C$40:$J$272,8)</f>
        <v>32983</v>
      </c>
      <c r="B1790" s="1">
        <v>32980</v>
      </c>
      <c r="C1790">
        <f t="shared" si="82"/>
        <v>1790</v>
      </c>
      <c r="D1790" s="27">
        <v>18</v>
      </c>
      <c r="E1790" s="28">
        <v>18.139999389648438</v>
      </c>
      <c r="F1790" s="28">
        <v>17.350000381469727</v>
      </c>
      <c r="G1790" s="24">
        <v>17.440000534057617</v>
      </c>
      <c r="H1790" s="13">
        <v>18.850000381469727</v>
      </c>
      <c r="I1790" s="14">
        <v>19</v>
      </c>
      <c r="J1790" s="14">
        <v>18.329999923706055</v>
      </c>
      <c r="K1790" s="24">
        <v>18.389999389648438</v>
      </c>
      <c r="L1790">
        <f t="shared" si="84"/>
        <v>0</v>
      </c>
      <c r="M1790">
        <f>IF(AND(B1790&gt;Summary!$E$17,B1790&lt;Summary!$E$18),1,0)</f>
        <v>0</v>
      </c>
      <c r="N1790">
        <f>IF(M1790=1,oneday(G1789,G1790,K1790,L1790,Summary!$E$13/2,Data!N1789,Data!O1789,Summary!$E$15,Summary!$E$14,Summary!$E$16,1),0)</f>
        <v>0</v>
      </c>
      <c r="O1790" s="31">
        <f>IF(M1790=1,oneday(G1789,G1790,K1790,L1790,Summary!$E$13/2,Data!N1789,Data!O1789,Summary!$E$15,Summary!$E$14,Summary!$E$16,2),0)</f>
        <v>0</v>
      </c>
      <c r="P1790" s="31">
        <f t="shared" si="83"/>
        <v>0</v>
      </c>
      <c r="Q1790" s="31">
        <f>IF(M1790=1,oneday(G1789,G1790,K1790,L1790,Summary!$E$13/2,Data!N1789,Data!O1789,Summary!$E$15,Summary!$E$14,Summary!$E$16,3),0)</f>
        <v>0</v>
      </c>
    </row>
    <row r="1791" spans="1:17" x14ac:dyDescent="0.25">
      <c r="A1791" s="32">
        <f>VLOOKUP(B1791,'Expiration Dates'!$C$40:$J$272,8)</f>
        <v>32983</v>
      </c>
      <c r="B1791" s="1">
        <v>32981</v>
      </c>
      <c r="C1791">
        <f t="shared" si="82"/>
        <v>1791</v>
      </c>
      <c r="D1791" s="27">
        <v>17.200000762939453</v>
      </c>
      <c r="E1791" s="28">
        <v>17.200000762939453</v>
      </c>
      <c r="F1791" s="28">
        <v>16.600000381469727</v>
      </c>
      <c r="G1791" s="24">
        <v>16.959999084472656</v>
      </c>
      <c r="H1791" s="13">
        <v>18.149999618530273</v>
      </c>
      <c r="I1791" s="14">
        <v>18.190000534057617</v>
      </c>
      <c r="J1791" s="14">
        <v>17.700000762939453</v>
      </c>
      <c r="K1791" s="24">
        <v>18.090000152587891</v>
      </c>
      <c r="L1791">
        <f t="shared" si="84"/>
        <v>0</v>
      </c>
      <c r="M1791">
        <f>IF(AND(B1791&gt;Summary!$E$17,B1791&lt;Summary!$E$18),1,0)</f>
        <v>0</v>
      </c>
      <c r="N1791">
        <f>IF(M1791=1,oneday(G1790,G1791,K1791,L1791,Summary!$E$13/2,Data!N1790,Data!O1790,Summary!$E$15,Summary!$E$14,Summary!$E$16,1),0)</f>
        <v>0</v>
      </c>
      <c r="O1791" s="31">
        <f>IF(M1791=1,oneday(G1790,G1791,K1791,L1791,Summary!$E$13/2,Data!N1790,Data!O1790,Summary!$E$15,Summary!$E$14,Summary!$E$16,2),0)</f>
        <v>0</v>
      </c>
      <c r="P1791" s="31">
        <f t="shared" si="83"/>
        <v>0</v>
      </c>
      <c r="Q1791" s="31">
        <f>IF(M1791=1,oneday(G1790,G1791,K1791,L1791,Summary!$E$13/2,Data!N1790,Data!O1790,Summary!$E$15,Summary!$E$14,Summary!$E$16,3),0)</f>
        <v>0</v>
      </c>
    </row>
    <row r="1792" spans="1:17" x14ac:dyDescent="0.25">
      <c r="A1792" s="32">
        <f>VLOOKUP(B1792,'Expiration Dates'!$C$40:$J$272,8)</f>
        <v>32983</v>
      </c>
      <c r="B1792" s="1">
        <v>32982</v>
      </c>
      <c r="C1792">
        <f t="shared" si="82"/>
        <v>1792</v>
      </c>
      <c r="D1792" s="27">
        <v>17.5</v>
      </c>
      <c r="E1792" s="28">
        <v>18.159999847412109</v>
      </c>
      <c r="F1792" s="28">
        <v>17.280000686645508</v>
      </c>
      <c r="G1792" s="24">
        <v>18.059999465942383</v>
      </c>
      <c r="H1792" s="13">
        <v>18.549999237060547</v>
      </c>
      <c r="I1792" s="14">
        <v>18.989999771118164</v>
      </c>
      <c r="J1792" s="14">
        <v>18.299999237060547</v>
      </c>
      <c r="K1792" s="24">
        <v>18.870000839233398</v>
      </c>
      <c r="L1792">
        <f t="shared" si="84"/>
        <v>0</v>
      </c>
      <c r="M1792">
        <f>IF(AND(B1792&gt;Summary!$E$17,B1792&lt;Summary!$E$18),1,0)</f>
        <v>0</v>
      </c>
      <c r="N1792">
        <f>IF(M1792=1,oneday(G1791,G1792,K1792,L1792,Summary!$E$13/2,Data!N1791,Data!O1791,Summary!$E$15,Summary!$E$14,Summary!$E$16,1),0)</f>
        <v>0</v>
      </c>
      <c r="O1792" s="31">
        <f>IF(M1792=1,oneday(G1791,G1792,K1792,L1792,Summary!$E$13/2,Data!N1791,Data!O1791,Summary!$E$15,Summary!$E$14,Summary!$E$16,2),0)</f>
        <v>0</v>
      </c>
      <c r="P1792" s="31">
        <f t="shared" si="83"/>
        <v>0</v>
      </c>
      <c r="Q1792" s="31">
        <f>IF(M1792=1,oneday(G1791,G1792,K1792,L1792,Summary!$E$13/2,Data!N1791,Data!O1791,Summary!$E$15,Summary!$E$14,Summary!$E$16,3),0)</f>
        <v>0</v>
      </c>
    </row>
    <row r="1793" spans="1:17" x14ac:dyDescent="0.25">
      <c r="A1793" s="32">
        <f>VLOOKUP(B1793,'Expiration Dates'!$C$40:$J$272,8)</f>
        <v>32983</v>
      </c>
      <c r="B1793" s="1">
        <v>32983</v>
      </c>
      <c r="C1793">
        <f t="shared" si="82"/>
        <v>1793</v>
      </c>
      <c r="D1793" s="27">
        <v>18.299999237060547</v>
      </c>
      <c r="E1793" s="28">
        <v>18.450000762939453</v>
      </c>
      <c r="F1793" s="28">
        <v>17.520000457763672</v>
      </c>
      <c r="G1793" s="24">
        <v>17.950000762939453</v>
      </c>
      <c r="H1793" s="13">
        <v>19</v>
      </c>
      <c r="I1793" s="14">
        <v>19.049999237060547</v>
      </c>
      <c r="J1793" s="14">
        <v>18.530000686645508</v>
      </c>
      <c r="K1793" s="24">
        <v>18.819999694824219</v>
      </c>
      <c r="L1793">
        <f t="shared" si="84"/>
        <v>1</v>
      </c>
      <c r="M1793">
        <f>IF(AND(B1793&gt;Summary!$E$17,B1793&lt;Summary!$E$18),1,0)</f>
        <v>0</v>
      </c>
      <c r="N1793">
        <f>IF(M1793=1,oneday(G1792,G1793,K1793,L1793,Summary!$E$13/2,Data!N1792,Data!O1792,Summary!$E$15,Summary!$E$14,Summary!$E$16,1),0)</f>
        <v>0</v>
      </c>
      <c r="O1793" s="31">
        <f>IF(M1793=1,oneday(G1792,G1793,K1793,L1793,Summary!$E$13/2,Data!N1792,Data!O1792,Summary!$E$15,Summary!$E$14,Summary!$E$16,2),0)</f>
        <v>0</v>
      </c>
      <c r="P1793" s="31">
        <f t="shared" si="83"/>
        <v>0</v>
      </c>
      <c r="Q1793" s="31">
        <f>IF(M1793=1,oneday(G1792,G1793,K1793,L1793,Summary!$E$13/2,Data!N1792,Data!O1792,Summary!$E$15,Summary!$E$14,Summary!$E$16,3),0)</f>
        <v>0</v>
      </c>
    </row>
    <row r="1794" spans="1:17" x14ac:dyDescent="0.25">
      <c r="A1794" s="32">
        <f>VLOOKUP(B1794,'Expiration Dates'!$C$40:$J$272,8)</f>
        <v>32983</v>
      </c>
      <c r="B1794" s="1">
        <v>32986</v>
      </c>
      <c r="C1794">
        <f t="shared" si="82"/>
        <v>1794</v>
      </c>
      <c r="D1794" s="27">
        <v>19</v>
      </c>
      <c r="E1794" s="28">
        <v>19.489999771118164</v>
      </c>
      <c r="F1794" s="28">
        <v>18.979999542236328</v>
      </c>
      <c r="G1794" s="24">
        <v>19.069999694824219</v>
      </c>
      <c r="H1794" s="13">
        <v>19.450000762939453</v>
      </c>
      <c r="I1794" s="14">
        <v>19.770000457763672</v>
      </c>
      <c r="J1794" s="14">
        <v>19.389999389648438</v>
      </c>
      <c r="K1794" s="24">
        <v>19.510000228881836</v>
      </c>
      <c r="L1794">
        <f t="shared" si="84"/>
        <v>0</v>
      </c>
      <c r="M1794">
        <f>IF(AND(B1794&gt;Summary!$E$17,B1794&lt;Summary!$E$18),1,0)</f>
        <v>0</v>
      </c>
      <c r="N1794">
        <f>IF(M1794=1,oneday(G1793,G1794,K1794,L1794,Summary!$E$13/2,Data!N1793,Data!O1793,Summary!$E$15,Summary!$E$14,Summary!$E$16,1),0)</f>
        <v>0</v>
      </c>
      <c r="O1794" s="31">
        <f>IF(M1794=1,oneday(G1793,G1794,K1794,L1794,Summary!$E$13/2,Data!N1793,Data!O1793,Summary!$E$15,Summary!$E$14,Summary!$E$16,2),0)</f>
        <v>0</v>
      </c>
      <c r="P1794" s="31">
        <f t="shared" si="83"/>
        <v>0</v>
      </c>
      <c r="Q1794" s="31">
        <f>IF(M1794=1,oneday(G1793,G1794,K1794,L1794,Summary!$E$13/2,Data!N1793,Data!O1793,Summary!$E$15,Summary!$E$14,Summary!$E$16,3),0)</f>
        <v>0</v>
      </c>
    </row>
    <row r="1795" spans="1:17" x14ac:dyDescent="0.25">
      <c r="A1795" s="32">
        <f>VLOOKUP(B1795,'Expiration Dates'!$C$40:$J$272,8)</f>
        <v>32983</v>
      </c>
      <c r="B1795" s="1">
        <v>32987</v>
      </c>
      <c r="C1795">
        <f t="shared" si="82"/>
        <v>1795</v>
      </c>
      <c r="D1795" s="27">
        <v>19.350000381469727</v>
      </c>
      <c r="E1795" s="28">
        <v>19.469999313354492</v>
      </c>
      <c r="F1795" s="28">
        <v>18.920000076293945</v>
      </c>
      <c r="G1795" s="24">
        <v>19</v>
      </c>
      <c r="H1795" s="13">
        <v>19.75</v>
      </c>
      <c r="I1795" s="14">
        <v>19.770000457763672</v>
      </c>
      <c r="J1795" s="14">
        <v>19.399999618530273</v>
      </c>
      <c r="K1795" s="24">
        <v>19.469999313354492</v>
      </c>
      <c r="L1795">
        <f t="shared" si="84"/>
        <v>0</v>
      </c>
      <c r="M1795">
        <f>IF(AND(B1795&gt;Summary!$E$17,B1795&lt;Summary!$E$18),1,0)</f>
        <v>0</v>
      </c>
      <c r="N1795">
        <f>IF(M1795=1,oneday(G1794,G1795,K1795,L1795,Summary!$E$13/2,Data!N1794,Data!O1794,Summary!$E$15,Summary!$E$14,Summary!$E$16,1),0)</f>
        <v>0</v>
      </c>
      <c r="O1795" s="31">
        <f>IF(M1795=1,oneday(G1794,G1795,K1795,L1795,Summary!$E$13/2,Data!N1794,Data!O1794,Summary!$E$15,Summary!$E$14,Summary!$E$16,2),0)</f>
        <v>0</v>
      </c>
      <c r="P1795" s="31">
        <f t="shared" si="83"/>
        <v>0</v>
      </c>
      <c r="Q1795" s="31">
        <f>IF(M1795=1,oneday(G1794,G1795,K1795,L1795,Summary!$E$13/2,Data!N1794,Data!O1794,Summary!$E$15,Summary!$E$14,Summary!$E$16,3),0)</f>
        <v>0</v>
      </c>
    </row>
    <row r="1796" spans="1:17" x14ac:dyDescent="0.25">
      <c r="A1796" s="32">
        <f>VLOOKUP(B1796,'Expiration Dates'!$C$40:$J$272,8)</f>
        <v>32983</v>
      </c>
      <c r="B1796" s="1">
        <v>32988</v>
      </c>
      <c r="C1796">
        <f t="shared" si="82"/>
        <v>1796</v>
      </c>
      <c r="D1796" s="27">
        <v>18.780000686645508</v>
      </c>
      <c r="E1796" s="28">
        <v>18.850000381469727</v>
      </c>
      <c r="F1796" s="28">
        <v>18.540000915527344</v>
      </c>
      <c r="G1796" s="24">
        <v>18.659999847412109</v>
      </c>
      <c r="H1796" s="13">
        <v>19.25</v>
      </c>
      <c r="I1796" s="14">
        <v>19.350000381469727</v>
      </c>
      <c r="J1796" s="14">
        <v>19.069999694824219</v>
      </c>
      <c r="K1796" s="24">
        <v>19.170000076293945</v>
      </c>
      <c r="L1796">
        <f t="shared" si="84"/>
        <v>0</v>
      </c>
      <c r="M1796">
        <f>IF(AND(B1796&gt;Summary!$E$17,B1796&lt;Summary!$E$18),1,0)</f>
        <v>0</v>
      </c>
      <c r="N1796">
        <f>IF(M1796=1,oneday(G1795,G1796,K1796,L1796,Summary!$E$13/2,Data!N1795,Data!O1795,Summary!$E$15,Summary!$E$14,Summary!$E$16,1),0)</f>
        <v>0</v>
      </c>
      <c r="O1796" s="31">
        <f>IF(M1796=1,oneday(G1795,G1796,K1796,L1796,Summary!$E$13/2,Data!N1795,Data!O1795,Summary!$E$15,Summary!$E$14,Summary!$E$16,2),0)</f>
        <v>0</v>
      </c>
      <c r="P1796" s="31">
        <f t="shared" si="83"/>
        <v>0</v>
      </c>
      <c r="Q1796" s="31">
        <f>IF(M1796=1,oneday(G1795,G1796,K1796,L1796,Summary!$E$13/2,Data!N1795,Data!O1795,Summary!$E$15,Summary!$E$14,Summary!$E$16,3),0)</f>
        <v>0</v>
      </c>
    </row>
    <row r="1797" spans="1:17" x14ac:dyDescent="0.25">
      <c r="A1797" s="32">
        <f>VLOOKUP(B1797,'Expiration Dates'!$C$40:$J$272,8)</f>
        <v>32983</v>
      </c>
      <c r="B1797" s="1">
        <v>32989</v>
      </c>
      <c r="C1797">
        <f t="shared" si="82"/>
        <v>1797</v>
      </c>
      <c r="D1797" s="27">
        <v>18.709999084472656</v>
      </c>
      <c r="E1797" s="28">
        <v>18.879999160766602</v>
      </c>
      <c r="F1797" s="28">
        <v>18.450000762939453</v>
      </c>
      <c r="G1797" s="24">
        <v>18.469999313354492</v>
      </c>
      <c r="H1797" s="13">
        <v>19.25</v>
      </c>
      <c r="I1797" s="14">
        <v>19.399999618530273</v>
      </c>
      <c r="J1797" s="14">
        <v>19.049999237060547</v>
      </c>
      <c r="K1797" s="24">
        <v>19.079999923706055</v>
      </c>
      <c r="L1797">
        <f t="shared" si="84"/>
        <v>0</v>
      </c>
      <c r="M1797">
        <f>IF(AND(B1797&gt;Summary!$E$17,B1797&lt;Summary!$E$18),1,0)</f>
        <v>0</v>
      </c>
      <c r="N1797">
        <f>IF(M1797=1,oneday(G1796,G1797,K1797,L1797,Summary!$E$13/2,Data!N1796,Data!O1796,Summary!$E$15,Summary!$E$14,Summary!$E$16,1),0)</f>
        <v>0</v>
      </c>
      <c r="O1797" s="31">
        <f>IF(M1797=1,oneday(G1796,G1797,K1797,L1797,Summary!$E$13/2,Data!N1796,Data!O1796,Summary!$E$15,Summary!$E$14,Summary!$E$16,2),0)</f>
        <v>0</v>
      </c>
      <c r="P1797" s="31">
        <f t="shared" si="83"/>
        <v>0</v>
      </c>
      <c r="Q1797" s="31">
        <f>IF(M1797=1,oneday(G1796,G1797,K1797,L1797,Summary!$E$13/2,Data!N1796,Data!O1796,Summary!$E$15,Summary!$E$14,Summary!$E$16,3),0)</f>
        <v>0</v>
      </c>
    </row>
    <row r="1798" spans="1:17" x14ac:dyDescent="0.25">
      <c r="A1798" s="32">
        <f>VLOOKUP(B1798,'Expiration Dates'!$C$40:$J$272,8)</f>
        <v>32983</v>
      </c>
      <c r="B1798" s="1">
        <v>32990</v>
      </c>
      <c r="C1798">
        <f t="shared" si="82"/>
        <v>1798</v>
      </c>
      <c r="D1798" s="27">
        <v>18.450000762939453</v>
      </c>
      <c r="E1798" s="28">
        <v>18.569999694824219</v>
      </c>
      <c r="F1798" s="28">
        <v>18.350000381469727</v>
      </c>
      <c r="G1798" s="24">
        <v>18.540000915527344</v>
      </c>
      <c r="H1798" s="13">
        <v>19.030000686645508</v>
      </c>
      <c r="I1798" s="14">
        <v>19.229999542236328</v>
      </c>
      <c r="J1798" s="14">
        <v>18.950000762939453</v>
      </c>
      <c r="K1798" s="24">
        <v>19.200000762939453</v>
      </c>
      <c r="L1798">
        <f t="shared" si="84"/>
        <v>0</v>
      </c>
      <c r="M1798">
        <f>IF(AND(B1798&gt;Summary!$E$17,B1798&lt;Summary!$E$18),1,0)</f>
        <v>0</v>
      </c>
      <c r="N1798">
        <f>IF(M1798=1,oneday(G1797,G1798,K1798,L1798,Summary!$E$13/2,Data!N1797,Data!O1797,Summary!$E$15,Summary!$E$14,Summary!$E$16,1),0)</f>
        <v>0</v>
      </c>
      <c r="O1798" s="31">
        <f>IF(M1798=1,oneday(G1797,G1798,K1798,L1798,Summary!$E$13/2,Data!N1797,Data!O1797,Summary!$E$15,Summary!$E$14,Summary!$E$16,2),0)</f>
        <v>0</v>
      </c>
      <c r="P1798" s="31">
        <f t="shared" si="83"/>
        <v>0</v>
      </c>
      <c r="Q1798" s="31">
        <f>IF(M1798=1,oneday(G1797,G1798,K1798,L1798,Summary!$E$13/2,Data!N1797,Data!O1797,Summary!$E$15,Summary!$E$14,Summary!$E$16,3),0)</f>
        <v>0</v>
      </c>
    </row>
    <row r="1799" spans="1:17" x14ac:dyDescent="0.25">
      <c r="A1799" s="32">
        <f>VLOOKUP(B1799,'Expiration Dates'!$C$40:$J$272,8)</f>
        <v>32983</v>
      </c>
      <c r="B1799" s="1">
        <v>32993</v>
      </c>
      <c r="C1799">
        <f t="shared" si="82"/>
        <v>1799</v>
      </c>
      <c r="D1799" s="27">
        <v>18.600000381469727</v>
      </c>
      <c r="E1799" s="28">
        <v>18.809999465942383</v>
      </c>
      <c r="F1799" s="28">
        <v>18.409999847412109</v>
      </c>
      <c r="G1799" s="24">
        <v>18.540000915527344</v>
      </c>
      <c r="H1799" s="13">
        <v>19.299999237060547</v>
      </c>
      <c r="I1799" s="14">
        <v>19.479999542236328</v>
      </c>
      <c r="J1799" s="14">
        <v>19.129999160766602</v>
      </c>
      <c r="K1799" s="24">
        <v>19.270000457763672</v>
      </c>
      <c r="L1799">
        <f t="shared" si="84"/>
        <v>0</v>
      </c>
      <c r="M1799">
        <f>IF(AND(B1799&gt;Summary!$E$17,B1799&lt;Summary!$E$18),1,0)</f>
        <v>0</v>
      </c>
      <c r="N1799">
        <f>IF(M1799=1,oneday(G1798,G1799,K1799,L1799,Summary!$E$13/2,Data!N1798,Data!O1798,Summary!$E$15,Summary!$E$14,Summary!$E$16,1),0)</f>
        <v>0</v>
      </c>
      <c r="O1799" s="31">
        <f>IF(M1799=1,oneday(G1798,G1799,K1799,L1799,Summary!$E$13/2,Data!N1798,Data!O1798,Summary!$E$15,Summary!$E$14,Summary!$E$16,2),0)</f>
        <v>0</v>
      </c>
      <c r="P1799" s="31">
        <f t="shared" si="83"/>
        <v>0</v>
      </c>
      <c r="Q1799" s="31">
        <f>IF(M1799=1,oneday(G1798,G1799,K1799,L1799,Summary!$E$13/2,Data!N1798,Data!O1798,Summary!$E$15,Summary!$E$14,Summary!$E$16,3),0)</f>
        <v>0</v>
      </c>
    </row>
    <row r="1800" spans="1:17" x14ac:dyDescent="0.25">
      <c r="A1800" s="32">
        <f>VLOOKUP(B1800,'Expiration Dates'!$C$40:$J$272,8)</f>
        <v>33015</v>
      </c>
      <c r="B1800" s="1">
        <v>32994</v>
      </c>
      <c r="C1800">
        <f t="shared" si="82"/>
        <v>1800</v>
      </c>
      <c r="D1800" s="27">
        <v>18.5</v>
      </c>
      <c r="E1800" s="28">
        <v>18.920000076293945</v>
      </c>
      <c r="F1800" s="28">
        <v>18.389999389648438</v>
      </c>
      <c r="G1800" s="24">
        <v>18.809999465942383</v>
      </c>
      <c r="H1800" s="13">
        <v>19.180000305175781</v>
      </c>
      <c r="I1800" s="14">
        <v>19.629999160766602</v>
      </c>
      <c r="J1800" s="14">
        <v>19.170000076293945</v>
      </c>
      <c r="K1800" s="24">
        <v>19.520000457763672</v>
      </c>
      <c r="L1800">
        <f t="shared" si="84"/>
        <v>0</v>
      </c>
      <c r="M1800">
        <f>IF(AND(B1800&gt;Summary!$E$17,B1800&lt;Summary!$E$18),1,0)</f>
        <v>0</v>
      </c>
      <c r="N1800">
        <f>IF(M1800=1,oneday(G1799,G1800,K1800,L1800,Summary!$E$13/2,Data!N1799,Data!O1799,Summary!$E$15,Summary!$E$14,Summary!$E$16,1),0)</f>
        <v>0</v>
      </c>
      <c r="O1800" s="31">
        <f>IF(M1800=1,oneday(G1799,G1800,K1800,L1800,Summary!$E$13/2,Data!N1799,Data!O1799,Summary!$E$15,Summary!$E$14,Summary!$E$16,2),0)</f>
        <v>0</v>
      </c>
      <c r="P1800" s="31">
        <f t="shared" si="83"/>
        <v>0</v>
      </c>
      <c r="Q1800" s="31">
        <f>IF(M1800=1,oneday(G1799,G1800,K1800,L1800,Summary!$E$13/2,Data!N1799,Data!O1799,Summary!$E$15,Summary!$E$14,Summary!$E$16,3),0)</f>
        <v>0</v>
      </c>
    </row>
    <row r="1801" spans="1:17" x14ac:dyDescent="0.25">
      <c r="A1801" s="32">
        <f>VLOOKUP(B1801,'Expiration Dates'!$C$40:$J$272,8)</f>
        <v>33015</v>
      </c>
      <c r="B1801" s="1">
        <v>32995</v>
      </c>
      <c r="C1801">
        <f t="shared" si="82"/>
        <v>1801</v>
      </c>
      <c r="D1801" s="27">
        <v>18.950000762939453</v>
      </c>
      <c r="E1801" s="28">
        <v>19.100000381469727</v>
      </c>
      <c r="F1801" s="28">
        <v>18.610000610351563</v>
      </c>
      <c r="G1801" s="24">
        <v>18.680000305175781</v>
      </c>
      <c r="H1801" s="13">
        <v>19.620000839233398</v>
      </c>
      <c r="I1801" s="14">
        <v>19.739999771118164</v>
      </c>
      <c r="J1801" s="14">
        <v>19.280000686645508</v>
      </c>
      <c r="K1801" s="24">
        <v>19.309999465942383</v>
      </c>
      <c r="L1801">
        <f t="shared" si="84"/>
        <v>0</v>
      </c>
      <c r="M1801">
        <f>IF(AND(B1801&gt;Summary!$E$17,B1801&lt;Summary!$E$18),1,0)</f>
        <v>0</v>
      </c>
      <c r="N1801">
        <f>IF(M1801=1,oneday(G1800,G1801,K1801,L1801,Summary!$E$13/2,Data!N1800,Data!O1800,Summary!$E$15,Summary!$E$14,Summary!$E$16,1),0)</f>
        <v>0</v>
      </c>
      <c r="O1801" s="31">
        <f>IF(M1801=1,oneday(G1800,G1801,K1801,L1801,Summary!$E$13/2,Data!N1800,Data!O1800,Summary!$E$15,Summary!$E$14,Summary!$E$16,2),0)</f>
        <v>0</v>
      </c>
      <c r="P1801" s="31">
        <f t="shared" si="83"/>
        <v>0</v>
      </c>
      <c r="Q1801" s="31">
        <f>IF(M1801=1,oneday(G1800,G1801,K1801,L1801,Summary!$E$13/2,Data!N1800,Data!O1800,Summary!$E$15,Summary!$E$14,Summary!$E$16,3),0)</f>
        <v>0</v>
      </c>
    </row>
    <row r="1802" spans="1:17" x14ac:dyDescent="0.25">
      <c r="A1802" s="32">
        <f>VLOOKUP(B1802,'Expiration Dates'!$C$40:$J$272,8)</f>
        <v>33015</v>
      </c>
      <c r="B1802" s="1">
        <v>32996</v>
      </c>
      <c r="C1802">
        <f t="shared" si="82"/>
        <v>1802</v>
      </c>
      <c r="D1802" s="27">
        <v>18.75</v>
      </c>
      <c r="E1802" s="28">
        <v>18.829999923706055</v>
      </c>
      <c r="F1802" s="28">
        <v>17.950000762939453</v>
      </c>
      <c r="G1802" s="24">
        <v>17.989999771118164</v>
      </c>
      <c r="H1802" s="13">
        <v>19.379999160766602</v>
      </c>
      <c r="I1802" s="14">
        <v>19.399999618530273</v>
      </c>
      <c r="J1802" s="14">
        <v>18.549999237060547</v>
      </c>
      <c r="K1802" s="24">
        <v>18.579999923706055</v>
      </c>
      <c r="L1802">
        <f t="shared" si="84"/>
        <v>0</v>
      </c>
      <c r="M1802">
        <f>IF(AND(B1802&gt;Summary!$E$17,B1802&lt;Summary!$E$18),1,0)</f>
        <v>0</v>
      </c>
      <c r="N1802">
        <f>IF(M1802=1,oneday(G1801,G1802,K1802,L1802,Summary!$E$13/2,Data!N1801,Data!O1801,Summary!$E$15,Summary!$E$14,Summary!$E$16,1),0)</f>
        <v>0</v>
      </c>
      <c r="O1802" s="31">
        <f>IF(M1802=1,oneday(G1801,G1802,K1802,L1802,Summary!$E$13/2,Data!N1801,Data!O1801,Summary!$E$15,Summary!$E$14,Summary!$E$16,2),0)</f>
        <v>0</v>
      </c>
      <c r="P1802" s="31">
        <f t="shared" si="83"/>
        <v>0</v>
      </c>
      <c r="Q1802" s="31">
        <f>IF(M1802=1,oneday(G1801,G1802,K1802,L1802,Summary!$E$13/2,Data!N1801,Data!O1801,Summary!$E$15,Summary!$E$14,Summary!$E$16,3),0)</f>
        <v>0</v>
      </c>
    </row>
    <row r="1803" spans="1:17" x14ac:dyDescent="0.25">
      <c r="A1803" s="32">
        <f>VLOOKUP(B1803,'Expiration Dates'!$C$40:$J$272,8)</f>
        <v>33015</v>
      </c>
      <c r="B1803" s="1">
        <v>32997</v>
      </c>
      <c r="C1803">
        <f t="shared" si="82"/>
        <v>1803</v>
      </c>
      <c r="D1803" s="27">
        <v>17.899999618530273</v>
      </c>
      <c r="E1803" s="28">
        <v>18.200000762939453</v>
      </c>
      <c r="F1803" s="28">
        <v>17.819999694824219</v>
      </c>
      <c r="G1803" s="24">
        <v>17.979999542236328</v>
      </c>
      <c r="H1803" s="13">
        <v>18.549999237060547</v>
      </c>
      <c r="I1803" s="14">
        <v>18.799999237060547</v>
      </c>
      <c r="J1803" s="14">
        <v>18.409999847412109</v>
      </c>
      <c r="K1803" s="24">
        <v>18.590000152587891</v>
      </c>
      <c r="L1803">
        <f t="shared" si="84"/>
        <v>0</v>
      </c>
      <c r="M1803">
        <f>IF(AND(B1803&gt;Summary!$E$17,B1803&lt;Summary!$E$18),1,0)</f>
        <v>0</v>
      </c>
      <c r="N1803">
        <f>IF(M1803=1,oneday(G1802,G1803,K1803,L1803,Summary!$E$13/2,Data!N1802,Data!O1802,Summary!$E$15,Summary!$E$14,Summary!$E$16,1),0)</f>
        <v>0</v>
      </c>
      <c r="O1803" s="31">
        <f>IF(M1803=1,oneday(G1802,G1803,K1803,L1803,Summary!$E$13/2,Data!N1802,Data!O1802,Summary!$E$15,Summary!$E$14,Summary!$E$16,2),0)</f>
        <v>0</v>
      </c>
      <c r="P1803" s="31">
        <f t="shared" si="83"/>
        <v>0</v>
      </c>
      <c r="Q1803" s="31">
        <f>IF(M1803=1,oneday(G1802,G1803,K1803,L1803,Summary!$E$13/2,Data!N1802,Data!O1802,Summary!$E$15,Summary!$E$14,Summary!$E$16,3),0)</f>
        <v>0</v>
      </c>
    </row>
    <row r="1804" spans="1:17" x14ac:dyDescent="0.25">
      <c r="A1804" s="32">
        <f>VLOOKUP(B1804,'Expiration Dates'!$C$40:$J$272,8)</f>
        <v>33015</v>
      </c>
      <c r="B1804" s="1">
        <v>33000</v>
      </c>
      <c r="C1804">
        <f t="shared" si="82"/>
        <v>1804</v>
      </c>
      <c r="D1804" s="27">
        <v>17.989999771118164</v>
      </c>
      <c r="E1804" s="28">
        <v>18.299999237060547</v>
      </c>
      <c r="F1804" s="28">
        <v>17.930000305175781</v>
      </c>
      <c r="G1804" s="24">
        <v>18.270000457763672</v>
      </c>
      <c r="H1804" s="13">
        <v>18.629999160766602</v>
      </c>
      <c r="I1804" s="14">
        <v>18.879999160766602</v>
      </c>
      <c r="J1804" s="14">
        <v>18.549999237060547</v>
      </c>
      <c r="K1804" s="24">
        <v>18.860000610351563</v>
      </c>
      <c r="L1804">
        <f t="shared" si="84"/>
        <v>0</v>
      </c>
      <c r="M1804">
        <f>IF(AND(B1804&gt;Summary!$E$17,B1804&lt;Summary!$E$18),1,0)</f>
        <v>0</v>
      </c>
      <c r="N1804">
        <f>IF(M1804=1,oneday(G1803,G1804,K1804,L1804,Summary!$E$13/2,Data!N1803,Data!O1803,Summary!$E$15,Summary!$E$14,Summary!$E$16,1),0)</f>
        <v>0</v>
      </c>
      <c r="O1804" s="31">
        <f>IF(M1804=1,oneday(G1803,G1804,K1804,L1804,Summary!$E$13/2,Data!N1803,Data!O1803,Summary!$E$15,Summary!$E$14,Summary!$E$16,2),0)</f>
        <v>0</v>
      </c>
      <c r="P1804" s="31">
        <f t="shared" si="83"/>
        <v>0</v>
      </c>
      <c r="Q1804" s="31">
        <f>IF(M1804=1,oneday(G1803,G1804,K1804,L1804,Summary!$E$13/2,Data!N1803,Data!O1803,Summary!$E$15,Summary!$E$14,Summary!$E$16,3),0)</f>
        <v>0</v>
      </c>
    </row>
    <row r="1805" spans="1:17" x14ac:dyDescent="0.25">
      <c r="A1805" s="32">
        <f>VLOOKUP(B1805,'Expiration Dates'!$C$40:$J$272,8)</f>
        <v>33015</v>
      </c>
      <c r="B1805" s="1">
        <v>33001</v>
      </c>
      <c r="C1805">
        <f t="shared" si="82"/>
        <v>1805</v>
      </c>
      <c r="D1805" s="27">
        <v>18.399999618530273</v>
      </c>
      <c r="E1805" s="28">
        <v>18.579999923706055</v>
      </c>
      <c r="F1805" s="28">
        <v>18.25</v>
      </c>
      <c r="G1805" s="24">
        <v>18.280000686645508</v>
      </c>
      <c r="H1805" s="13">
        <v>18.950000762939453</v>
      </c>
      <c r="I1805" s="14">
        <v>19.180000305175781</v>
      </c>
      <c r="J1805" s="14">
        <v>18.850000381469727</v>
      </c>
      <c r="K1805" s="24">
        <v>18.889999389648438</v>
      </c>
      <c r="L1805">
        <f t="shared" si="84"/>
        <v>0</v>
      </c>
      <c r="M1805">
        <f>IF(AND(B1805&gt;Summary!$E$17,B1805&lt;Summary!$E$18),1,0)</f>
        <v>0</v>
      </c>
      <c r="N1805">
        <f>IF(M1805=1,oneday(G1804,G1805,K1805,L1805,Summary!$E$13/2,Data!N1804,Data!O1804,Summary!$E$15,Summary!$E$14,Summary!$E$16,1),0)</f>
        <v>0</v>
      </c>
      <c r="O1805" s="31">
        <f>IF(M1805=1,oneday(G1804,G1805,K1805,L1805,Summary!$E$13/2,Data!N1804,Data!O1804,Summary!$E$15,Summary!$E$14,Summary!$E$16,2),0)</f>
        <v>0</v>
      </c>
      <c r="P1805" s="31">
        <f t="shared" si="83"/>
        <v>0</v>
      </c>
      <c r="Q1805" s="31">
        <f>IF(M1805=1,oneday(G1804,G1805,K1805,L1805,Summary!$E$13/2,Data!N1804,Data!O1804,Summary!$E$15,Summary!$E$14,Summary!$E$16,3),0)</f>
        <v>0</v>
      </c>
    </row>
    <row r="1806" spans="1:17" x14ac:dyDescent="0.25">
      <c r="A1806" s="32">
        <f>VLOOKUP(B1806,'Expiration Dates'!$C$40:$J$272,8)</f>
        <v>33015</v>
      </c>
      <c r="B1806" s="1">
        <v>33002</v>
      </c>
      <c r="C1806">
        <f t="shared" si="82"/>
        <v>1806</v>
      </c>
      <c r="D1806" s="27">
        <v>18.399999618530273</v>
      </c>
      <c r="E1806" s="28">
        <v>19.030000686645508</v>
      </c>
      <c r="F1806" s="28">
        <v>18.350000381469727</v>
      </c>
      <c r="G1806" s="24">
        <v>18.989999771118164</v>
      </c>
      <c r="H1806" s="13">
        <v>19</v>
      </c>
      <c r="I1806" s="14">
        <v>19.5</v>
      </c>
      <c r="J1806" s="14">
        <v>19</v>
      </c>
      <c r="K1806" s="24">
        <v>19.440000534057617</v>
      </c>
      <c r="L1806">
        <f t="shared" si="84"/>
        <v>0</v>
      </c>
      <c r="M1806">
        <f>IF(AND(B1806&gt;Summary!$E$17,B1806&lt;Summary!$E$18),1,0)</f>
        <v>0</v>
      </c>
      <c r="N1806">
        <f>IF(M1806=1,oneday(G1805,G1806,K1806,L1806,Summary!$E$13/2,Data!N1805,Data!O1805,Summary!$E$15,Summary!$E$14,Summary!$E$16,1),0)</f>
        <v>0</v>
      </c>
      <c r="O1806" s="31">
        <f>IF(M1806=1,oneday(G1805,G1806,K1806,L1806,Summary!$E$13/2,Data!N1805,Data!O1805,Summary!$E$15,Summary!$E$14,Summary!$E$16,2),0)</f>
        <v>0</v>
      </c>
      <c r="P1806" s="31">
        <f t="shared" si="83"/>
        <v>0</v>
      </c>
      <c r="Q1806" s="31">
        <f>IF(M1806=1,oneday(G1805,G1806,K1806,L1806,Summary!$E$13/2,Data!N1805,Data!O1805,Summary!$E$15,Summary!$E$14,Summary!$E$16,3),0)</f>
        <v>0</v>
      </c>
    </row>
    <row r="1807" spans="1:17" x14ac:dyDescent="0.25">
      <c r="A1807" s="32">
        <f>VLOOKUP(B1807,'Expiration Dates'!$C$40:$J$272,8)</f>
        <v>33015</v>
      </c>
      <c r="B1807" s="1">
        <v>33003</v>
      </c>
      <c r="C1807">
        <f t="shared" ref="C1807:C1870" si="85">ROW(B1807)</f>
        <v>1807</v>
      </c>
      <c r="D1807" s="27">
        <v>18.930000305175781</v>
      </c>
      <c r="E1807" s="28">
        <v>19.309999465942383</v>
      </c>
      <c r="F1807" s="28">
        <v>18.739999771118164</v>
      </c>
      <c r="G1807" s="24">
        <v>19.020000457763672</v>
      </c>
      <c r="H1807" s="13">
        <v>19.350000381469727</v>
      </c>
      <c r="I1807" s="14">
        <v>19.729999542236328</v>
      </c>
      <c r="J1807" s="14">
        <v>19.229999542236328</v>
      </c>
      <c r="K1807" s="24">
        <v>19.479999542236328</v>
      </c>
      <c r="L1807">
        <f t="shared" si="84"/>
        <v>0</v>
      </c>
      <c r="M1807">
        <f>IF(AND(B1807&gt;Summary!$E$17,B1807&lt;Summary!$E$18),1,0)</f>
        <v>0</v>
      </c>
      <c r="N1807">
        <f>IF(M1807=1,oneday(G1806,G1807,K1807,L1807,Summary!$E$13/2,Data!N1806,Data!O1806,Summary!$E$15,Summary!$E$14,Summary!$E$16,1),0)</f>
        <v>0</v>
      </c>
      <c r="O1807" s="31">
        <f>IF(M1807=1,oneday(G1806,G1807,K1807,L1807,Summary!$E$13/2,Data!N1806,Data!O1806,Summary!$E$15,Summary!$E$14,Summary!$E$16,2),0)</f>
        <v>0</v>
      </c>
      <c r="P1807" s="31">
        <f t="shared" si="83"/>
        <v>0</v>
      </c>
      <c r="Q1807" s="31">
        <f>IF(M1807=1,oneday(G1806,G1807,K1807,L1807,Summary!$E$13/2,Data!N1806,Data!O1806,Summary!$E$15,Summary!$E$14,Summary!$E$16,3),0)</f>
        <v>0</v>
      </c>
    </row>
    <row r="1808" spans="1:17" x14ac:dyDescent="0.25">
      <c r="A1808" s="32">
        <f>VLOOKUP(B1808,'Expiration Dates'!$C$40:$J$272,8)</f>
        <v>33015</v>
      </c>
      <c r="B1808" s="1">
        <v>33004</v>
      </c>
      <c r="C1808">
        <f t="shared" si="85"/>
        <v>1808</v>
      </c>
      <c r="D1808" s="27">
        <v>18.979999542236328</v>
      </c>
      <c r="E1808" s="28">
        <v>19.010000228881836</v>
      </c>
      <c r="F1808" s="28">
        <v>18.829999923706055</v>
      </c>
      <c r="G1808" s="24">
        <v>18.950000762939453</v>
      </c>
      <c r="H1808" s="13">
        <v>19.479999542236328</v>
      </c>
      <c r="I1808" s="14">
        <v>19.479999542236328</v>
      </c>
      <c r="J1808" s="14">
        <v>19.219999313354492</v>
      </c>
      <c r="K1808" s="24">
        <v>19.340000152587891</v>
      </c>
      <c r="L1808">
        <f t="shared" si="84"/>
        <v>0</v>
      </c>
      <c r="M1808">
        <f>IF(AND(B1808&gt;Summary!$E$17,B1808&lt;Summary!$E$18),1,0)</f>
        <v>0</v>
      </c>
      <c r="N1808">
        <f>IF(M1808=1,oneday(G1807,G1808,K1808,L1808,Summary!$E$13/2,Data!N1807,Data!O1807,Summary!$E$15,Summary!$E$14,Summary!$E$16,1),0)</f>
        <v>0</v>
      </c>
      <c r="O1808" s="31">
        <f>IF(M1808=1,oneday(G1807,G1808,K1808,L1808,Summary!$E$13/2,Data!N1807,Data!O1807,Summary!$E$15,Summary!$E$14,Summary!$E$16,2),0)</f>
        <v>0</v>
      </c>
      <c r="P1808" s="31">
        <f t="shared" ref="P1808:P1871" si="86">IF(M1808=1,O1808-O1807,0)</f>
        <v>0</v>
      </c>
      <c r="Q1808" s="31">
        <f>IF(M1808=1,oneday(G1807,G1808,K1808,L1808,Summary!$E$13/2,Data!N1807,Data!O1807,Summary!$E$15,Summary!$E$14,Summary!$E$16,3),0)</f>
        <v>0</v>
      </c>
    </row>
    <row r="1809" spans="1:17" x14ac:dyDescent="0.25">
      <c r="A1809" s="32">
        <f>VLOOKUP(B1809,'Expiration Dates'!$C$40:$J$272,8)</f>
        <v>33015</v>
      </c>
      <c r="B1809" s="1">
        <v>33007</v>
      </c>
      <c r="C1809">
        <f t="shared" si="85"/>
        <v>1809</v>
      </c>
      <c r="D1809" s="27">
        <v>19.079999923706055</v>
      </c>
      <c r="E1809" s="28">
        <v>19.75</v>
      </c>
      <c r="F1809" s="28">
        <v>19.059999465942383</v>
      </c>
      <c r="G1809" s="24">
        <v>19.709999084472656</v>
      </c>
      <c r="H1809" s="13">
        <v>19.489999771118164</v>
      </c>
      <c r="I1809" s="14">
        <v>20.040000915527344</v>
      </c>
      <c r="J1809" s="14">
        <v>19.489999771118164</v>
      </c>
      <c r="K1809" s="24">
        <v>19.979999542236328</v>
      </c>
      <c r="L1809">
        <f t="shared" si="84"/>
        <v>0</v>
      </c>
      <c r="M1809">
        <f>IF(AND(B1809&gt;Summary!$E$17,B1809&lt;Summary!$E$18),1,0)</f>
        <v>0</v>
      </c>
      <c r="N1809">
        <f>IF(M1809=1,oneday(G1808,G1809,K1809,L1809,Summary!$E$13/2,Data!N1808,Data!O1808,Summary!$E$15,Summary!$E$14,Summary!$E$16,1),0)</f>
        <v>0</v>
      </c>
      <c r="O1809" s="31">
        <f>IF(M1809=1,oneday(G1808,G1809,K1809,L1809,Summary!$E$13/2,Data!N1808,Data!O1808,Summary!$E$15,Summary!$E$14,Summary!$E$16,2),0)</f>
        <v>0</v>
      </c>
      <c r="P1809" s="31">
        <f t="shared" si="86"/>
        <v>0</v>
      </c>
      <c r="Q1809" s="31">
        <f>IF(M1809=1,oneday(G1808,G1809,K1809,L1809,Summary!$E$13/2,Data!N1808,Data!O1808,Summary!$E$15,Summary!$E$14,Summary!$E$16,3),0)</f>
        <v>0</v>
      </c>
    </row>
    <row r="1810" spans="1:17" x14ac:dyDescent="0.25">
      <c r="A1810" s="32">
        <f>VLOOKUP(B1810,'Expiration Dates'!$C$40:$J$272,8)</f>
        <v>33015</v>
      </c>
      <c r="B1810" s="1">
        <v>33008</v>
      </c>
      <c r="C1810">
        <f t="shared" si="85"/>
        <v>1810</v>
      </c>
      <c r="D1810" s="27">
        <v>19.629999160766602</v>
      </c>
      <c r="E1810" s="28">
        <v>19.739999771118164</v>
      </c>
      <c r="F1810" s="28">
        <v>19.420000076293945</v>
      </c>
      <c r="G1810" s="24">
        <v>19.590000152587891</v>
      </c>
      <c r="H1810" s="13">
        <v>19.870000839233398</v>
      </c>
      <c r="I1810" s="14">
        <v>20.010000228881836</v>
      </c>
      <c r="J1810" s="14">
        <v>19.760000228881836</v>
      </c>
      <c r="K1810" s="24">
        <v>19.920000076293945</v>
      </c>
      <c r="L1810">
        <f t="shared" si="84"/>
        <v>0</v>
      </c>
      <c r="M1810">
        <f>IF(AND(B1810&gt;Summary!$E$17,B1810&lt;Summary!$E$18),1,0)</f>
        <v>0</v>
      </c>
      <c r="N1810">
        <f>IF(M1810=1,oneday(G1809,G1810,K1810,L1810,Summary!$E$13/2,Data!N1809,Data!O1809,Summary!$E$15,Summary!$E$14,Summary!$E$16,1),0)</f>
        <v>0</v>
      </c>
      <c r="O1810" s="31">
        <f>IF(M1810=1,oneday(G1809,G1810,K1810,L1810,Summary!$E$13/2,Data!N1809,Data!O1809,Summary!$E$15,Summary!$E$14,Summary!$E$16,2),0)</f>
        <v>0</v>
      </c>
      <c r="P1810" s="31">
        <f t="shared" si="86"/>
        <v>0</v>
      </c>
      <c r="Q1810" s="31">
        <f>IF(M1810=1,oneday(G1809,G1810,K1810,L1810,Summary!$E$13/2,Data!N1809,Data!O1809,Summary!$E$15,Summary!$E$14,Summary!$E$16,3),0)</f>
        <v>0</v>
      </c>
    </row>
    <row r="1811" spans="1:17" x14ac:dyDescent="0.25">
      <c r="A1811" s="32">
        <f>VLOOKUP(B1811,'Expiration Dates'!$C$40:$J$272,8)</f>
        <v>33015</v>
      </c>
      <c r="B1811" s="1">
        <v>33009</v>
      </c>
      <c r="C1811">
        <f t="shared" si="85"/>
        <v>1811</v>
      </c>
      <c r="D1811" s="27">
        <v>19.620000839233398</v>
      </c>
      <c r="E1811" s="28">
        <v>19.629999160766602</v>
      </c>
      <c r="F1811" s="28">
        <v>19</v>
      </c>
      <c r="G1811" s="24">
        <v>19.030000686645508</v>
      </c>
      <c r="H1811" s="13">
        <v>19.920000076293945</v>
      </c>
      <c r="I1811" s="14">
        <v>19.959999084472656</v>
      </c>
      <c r="J1811" s="14">
        <v>19.5</v>
      </c>
      <c r="K1811" s="24">
        <v>19.520000457763672</v>
      </c>
      <c r="L1811">
        <f t="shared" si="84"/>
        <v>0</v>
      </c>
      <c r="M1811">
        <f>IF(AND(B1811&gt;Summary!$E$17,B1811&lt;Summary!$E$18),1,0)</f>
        <v>0</v>
      </c>
      <c r="N1811">
        <f>IF(M1811=1,oneday(G1810,G1811,K1811,L1811,Summary!$E$13/2,Data!N1810,Data!O1810,Summary!$E$15,Summary!$E$14,Summary!$E$16,1),0)</f>
        <v>0</v>
      </c>
      <c r="O1811" s="31">
        <f>IF(M1811=1,oneday(G1810,G1811,K1811,L1811,Summary!$E$13/2,Data!N1810,Data!O1810,Summary!$E$15,Summary!$E$14,Summary!$E$16,2),0)</f>
        <v>0</v>
      </c>
      <c r="P1811" s="31">
        <f t="shared" si="86"/>
        <v>0</v>
      </c>
      <c r="Q1811" s="31">
        <f>IF(M1811=1,oneday(G1810,G1811,K1811,L1811,Summary!$E$13/2,Data!N1810,Data!O1810,Summary!$E$15,Summary!$E$14,Summary!$E$16,3),0)</f>
        <v>0</v>
      </c>
    </row>
    <row r="1812" spans="1:17" x14ac:dyDescent="0.25">
      <c r="A1812" s="32">
        <f>VLOOKUP(B1812,'Expiration Dates'!$C$40:$J$272,8)</f>
        <v>33015</v>
      </c>
      <c r="B1812" s="1">
        <v>33010</v>
      </c>
      <c r="C1812">
        <f t="shared" si="85"/>
        <v>1812</v>
      </c>
      <c r="D1812" s="27">
        <v>19.030000686645508</v>
      </c>
      <c r="E1812" s="28">
        <v>19.030000686645508</v>
      </c>
      <c r="F1812" s="28">
        <v>18.719999313354492</v>
      </c>
      <c r="G1812" s="24">
        <v>18.870000839233398</v>
      </c>
      <c r="H1812" s="13">
        <v>19.5</v>
      </c>
      <c r="I1812" s="14">
        <v>19.680000305175781</v>
      </c>
      <c r="J1812" s="14">
        <v>19.370000839233398</v>
      </c>
      <c r="K1812" s="24">
        <v>19.569999694824219</v>
      </c>
      <c r="L1812">
        <f t="shared" si="84"/>
        <v>0</v>
      </c>
      <c r="M1812">
        <f>IF(AND(B1812&gt;Summary!$E$17,B1812&lt;Summary!$E$18),1,0)</f>
        <v>0</v>
      </c>
      <c r="N1812">
        <f>IF(M1812=1,oneday(G1811,G1812,K1812,L1812,Summary!$E$13/2,Data!N1811,Data!O1811,Summary!$E$15,Summary!$E$14,Summary!$E$16,1),0)</f>
        <v>0</v>
      </c>
      <c r="O1812" s="31">
        <f>IF(M1812=1,oneday(G1811,G1812,K1812,L1812,Summary!$E$13/2,Data!N1811,Data!O1811,Summary!$E$15,Summary!$E$14,Summary!$E$16,2),0)</f>
        <v>0</v>
      </c>
      <c r="P1812" s="31">
        <f t="shared" si="86"/>
        <v>0</v>
      </c>
      <c r="Q1812" s="31">
        <f>IF(M1812=1,oneday(G1811,G1812,K1812,L1812,Summary!$E$13/2,Data!N1811,Data!O1811,Summary!$E$15,Summary!$E$14,Summary!$E$16,3),0)</f>
        <v>0</v>
      </c>
    </row>
    <row r="1813" spans="1:17" x14ac:dyDescent="0.25">
      <c r="A1813" s="32">
        <f>VLOOKUP(B1813,'Expiration Dates'!$C$40:$J$272,8)</f>
        <v>33015</v>
      </c>
      <c r="B1813" s="1">
        <v>33011</v>
      </c>
      <c r="C1813">
        <f t="shared" si="85"/>
        <v>1813</v>
      </c>
      <c r="D1813" s="27">
        <v>18.799999237060547</v>
      </c>
      <c r="E1813" s="28">
        <v>19.049999237060547</v>
      </c>
      <c r="F1813" s="28">
        <v>18.649999618530273</v>
      </c>
      <c r="G1813" s="24">
        <v>18.729999542236328</v>
      </c>
      <c r="H1813" s="13">
        <v>19.469999313354492</v>
      </c>
      <c r="I1813" s="14">
        <v>19.700000762939453</v>
      </c>
      <c r="J1813" s="14">
        <v>19.399999618530273</v>
      </c>
      <c r="K1813" s="24">
        <v>19.420000076293945</v>
      </c>
      <c r="L1813">
        <f t="shared" si="84"/>
        <v>0</v>
      </c>
      <c r="M1813">
        <f>IF(AND(B1813&gt;Summary!$E$17,B1813&lt;Summary!$E$18),1,0)</f>
        <v>0</v>
      </c>
      <c r="N1813">
        <f>IF(M1813=1,oneday(G1812,G1813,K1813,L1813,Summary!$E$13/2,Data!N1812,Data!O1812,Summary!$E$15,Summary!$E$14,Summary!$E$16,1),0)</f>
        <v>0</v>
      </c>
      <c r="O1813" s="31">
        <f>IF(M1813=1,oneday(G1812,G1813,K1813,L1813,Summary!$E$13/2,Data!N1812,Data!O1812,Summary!$E$15,Summary!$E$14,Summary!$E$16,2),0)</f>
        <v>0</v>
      </c>
      <c r="P1813" s="31">
        <f t="shared" si="86"/>
        <v>0</v>
      </c>
      <c r="Q1813" s="31">
        <f>IF(M1813=1,oneday(G1812,G1813,K1813,L1813,Summary!$E$13/2,Data!N1812,Data!O1812,Summary!$E$15,Summary!$E$14,Summary!$E$16,3),0)</f>
        <v>0</v>
      </c>
    </row>
    <row r="1814" spans="1:17" x14ac:dyDescent="0.25">
      <c r="A1814" s="32">
        <f>VLOOKUP(B1814,'Expiration Dates'!$C$40:$J$272,8)</f>
        <v>33015</v>
      </c>
      <c r="B1814" s="1">
        <v>33014</v>
      </c>
      <c r="C1814">
        <f t="shared" si="85"/>
        <v>1814</v>
      </c>
      <c r="D1814" s="27">
        <v>18.649999618530273</v>
      </c>
      <c r="E1814" s="28">
        <v>18.649999618530273</v>
      </c>
      <c r="F1814" s="28">
        <v>18.25</v>
      </c>
      <c r="G1814" s="24">
        <v>18.260000228881836</v>
      </c>
      <c r="H1814" s="13">
        <v>19.329999923706055</v>
      </c>
      <c r="I1814" s="14">
        <v>19.350000381469727</v>
      </c>
      <c r="J1814" s="14">
        <v>19.020000457763672</v>
      </c>
      <c r="K1814" s="24">
        <v>19.040000915527344</v>
      </c>
      <c r="L1814">
        <f t="shared" si="84"/>
        <v>0</v>
      </c>
      <c r="M1814">
        <f>IF(AND(B1814&gt;Summary!$E$17,B1814&lt;Summary!$E$18),1,0)</f>
        <v>0</v>
      </c>
      <c r="N1814">
        <f>IF(M1814=1,oneday(G1813,G1814,K1814,L1814,Summary!$E$13/2,Data!N1813,Data!O1813,Summary!$E$15,Summary!$E$14,Summary!$E$16,1),0)</f>
        <v>0</v>
      </c>
      <c r="O1814" s="31">
        <f>IF(M1814=1,oneday(G1813,G1814,K1814,L1814,Summary!$E$13/2,Data!N1813,Data!O1813,Summary!$E$15,Summary!$E$14,Summary!$E$16,2),0)</f>
        <v>0</v>
      </c>
      <c r="P1814" s="31">
        <f t="shared" si="86"/>
        <v>0</v>
      </c>
      <c r="Q1814" s="31">
        <f>IF(M1814=1,oneday(G1813,G1814,K1814,L1814,Summary!$E$13/2,Data!N1813,Data!O1813,Summary!$E$15,Summary!$E$14,Summary!$E$16,3),0)</f>
        <v>0</v>
      </c>
    </row>
    <row r="1815" spans="1:17" x14ac:dyDescent="0.25">
      <c r="A1815" s="32">
        <f>VLOOKUP(B1815,'Expiration Dates'!$C$40:$J$272,8)</f>
        <v>33015</v>
      </c>
      <c r="B1815" s="1">
        <v>33015</v>
      </c>
      <c r="C1815">
        <f t="shared" si="85"/>
        <v>1815</v>
      </c>
      <c r="D1815" s="27">
        <v>18.899999618530273</v>
      </c>
      <c r="E1815" s="28">
        <v>19.129999160766602</v>
      </c>
      <c r="F1815" s="28">
        <v>18.780000686645508</v>
      </c>
      <c r="G1815" s="24">
        <v>18.920000076293945</v>
      </c>
      <c r="H1815" s="13">
        <v>19.299999237060547</v>
      </c>
      <c r="I1815" s="14">
        <v>19.549999237060547</v>
      </c>
      <c r="J1815" s="14">
        <v>19.280000686645508</v>
      </c>
      <c r="K1815" s="24">
        <v>19.420000076293945</v>
      </c>
      <c r="L1815">
        <f t="shared" si="84"/>
        <v>1</v>
      </c>
      <c r="M1815">
        <f>IF(AND(B1815&gt;Summary!$E$17,B1815&lt;Summary!$E$18),1,0)</f>
        <v>0</v>
      </c>
      <c r="N1815">
        <f>IF(M1815=1,oneday(G1814,G1815,K1815,L1815,Summary!$E$13/2,Data!N1814,Data!O1814,Summary!$E$15,Summary!$E$14,Summary!$E$16,1),0)</f>
        <v>0</v>
      </c>
      <c r="O1815" s="31">
        <f>IF(M1815=1,oneday(G1814,G1815,K1815,L1815,Summary!$E$13/2,Data!N1814,Data!O1814,Summary!$E$15,Summary!$E$14,Summary!$E$16,2),0)</f>
        <v>0</v>
      </c>
      <c r="P1815" s="31">
        <f t="shared" si="86"/>
        <v>0</v>
      </c>
      <c r="Q1815" s="31">
        <f>IF(M1815=1,oneday(G1814,G1815,K1815,L1815,Summary!$E$13/2,Data!N1814,Data!O1814,Summary!$E$15,Summary!$E$14,Summary!$E$16,3),0)</f>
        <v>0</v>
      </c>
    </row>
    <row r="1816" spans="1:17" x14ac:dyDescent="0.25">
      <c r="A1816" s="32">
        <f>VLOOKUP(B1816,'Expiration Dates'!$C$40:$J$272,8)</f>
        <v>33015</v>
      </c>
      <c r="B1816" s="1">
        <v>33016</v>
      </c>
      <c r="C1816">
        <f t="shared" si="85"/>
        <v>1816</v>
      </c>
      <c r="D1816" s="27">
        <v>18.520000457763672</v>
      </c>
      <c r="E1816" s="28">
        <v>18.600000381469727</v>
      </c>
      <c r="F1816" s="28">
        <v>17.950000762939453</v>
      </c>
      <c r="G1816" s="24">
        <v>18.139999389648438</v>
      </c>
      <c r="H1816" s="13">
        <v>19.110000610351563</v>
      </c>
      <c r="I1816" s="14">
        <v>19.149999618530273</v>
      </c>
      <c r="J1816" s="14">
        <v>18.579999923706055</v>
      </c>
      <c r="K1816" s="24">
        <v>18.770000457763672</v>
      </c>
      <c r="L1816">
        <f t="shared" si="84"/>
        <v>0</v>
      </c>
      <c r="M1816">
        <f>IF(AND(B1816&gt;Summary!$E$17,B1816&lt;Summary!$E$18),1,0)</f>
        <v>0</v>
      </c>
      <c r="N1816">
        <f>IF(M1816=1,oneday(G1815,G1816,K1816,L1816,Summary!$E$13/2,Data!N1815,Data!O1815,Summary!$E$15,Summary!$E$14,Summary!$E$16,1),0)</f>
        <v>0</v>
      </c>
      <c r="O1816" s="31">
        <f>IF(M1816=1,oneday(G1815,G1816,K1816,L1816,Summary!$E$13/2,Data!N1815,Data!O1815,Summary!$E$15,Summary!$E$14,Summary!$E$16,2),0)</f>
        <v>0</v>
      </c>
      <c r="P1816" s="31">
        <f t="shared" si="86"/>
        <v>0</v>
      </c>
      <c r="Q1816" s="31">
        <f>IF(M1816=1,oneday(G1815,G1816,K1816,L1816,Summary!$E$13/2,Data!N1815,Data!O1815,Summary!$E$15,Summary!$E$14,Summary!$E$16,3),0)</f>
        <v>0</v>
      </c>
    </row>
    <row r="1817" spans="1:17" x14ac:dyDescent="0.25">
      <c r="A1817" s="32">
        <f>VLOOKUP(B1817,'Expiration Dates'!$C$40:$J$272,8)</f>
        <v>33015</v>
      </c>
      <c r="B1817" s="1">
        <v>33017</v>
      </c>
      <c r="C1817">
        <f t="shared" si="85"/>
        <v>1817</v>
      </c>
      <c r="D1817" s="27">
        <v>18.25</v>
      </c>
      <c r="E1817" s="28">
        <v>18.270000457763672</v>
      </c>
      <c r="F1817" s="28">
        <v>17.700000762939453</v>
      </c>
      <c r="G1817" s="24">
        <v>17.829999923706055</v>
      </c>
      <c r="H1817" s="13">
        <v>18.879999160766602</v>
      </c>
      <c r="I1817" s="14">
        <v>18.879999160766602</v>
      </c>
      <c r="J1817" s="14">
        <v>18.5</v>
      </c>
      <c r="K1817" s="24">
        <v>18.569999694824219</v>
      </c>
      <c r="L1817">
        <f t="shared" si="84"/>
        <v>0</v>
      </c>
      <c r="M1817">
        <f>IF(AND(B1817&gt;Summary!$E$17,B1817&lt;Summary!$E$18),1,0)</f>
        <v>0</v>
      </c>
      <c r="N1817">
        <f>IF(M1817=1,oneday(G1816,G1817,K1817,L1817,Summary!$E$13/2,Data!N1816,Data!O1816,Summary!$E$15,Summary!$E$14,Summary!$E$16,1),0)</f>
        <v>0</v>
      </c>
      <c r="O1817" s="31">
        <f>IF(M1817=1,oneday(G1816,G1817,K1817,L1817,Summary!$E$13/2,Data!N1816,Data!O1816,Summary!$E$15,Summary!$E$14,Summary!$E$16,2),0)</f>
        <v>0</v>
      </c>
      <c r="P1817" s="31">
        <f t="shared" si="86"/>
        <v>0</v>
      </c>
      <c r="Q1817" s="31">
        <f>IF(M1817=1,oneday(G1816,G1817,K1817,L1817,Summary!$E$13/2,Data!N1816,Data!O1816,Summary!$E$15,Summary!$E$14,Summary!$E$16,3),0)</f>
        <v>0</v>
      </c>
    </row>
    <row r="1818" spans="1:17" x14ac:dyDescent="0.25">
      <c r="A1818" s="32">
        <f>VLOOKUP(B1818,'Expiration Dates'!$C$40:$J$272,8)</f>
        <v>33015</v>
      </c>
      <c r="B1818" s="1">
        <v>33018</v>
      </c>
      <c r="C1818">
        <f t="shared" si="85"/>
        <v>1818</v>
      </c>
      <c r="D1818" s="27">
        <v>18</v>
      </c>
      <c r="E1818" s="28">
        <v>18.170000076293945</v>
      </c>
      <c r="F1818" s="28">
        <v>17.649999618530273</v>
      </c>
      <c r="G1818" s="24">
        <v>17.799999237060547</v>
      </c>
      <c r="H1818" s="13">
        <v>18.729999542236328</v>
      </c>
      <c r="I1818" s="14">
        <v>18.889999389648438</v>
      </c>
      <c r="J1818" s="14">
        <v>18.420000076293945</v>
      </c>
      <c r="K1818" s="24">
        <v>18.520000457763672</v>
      </c>
      <c r="L1818">
        <f t="shared" si="84"/>
        <v>0</v>
      </c>
      <c r="M1818">
        <f>IF(AND(B1818&gt;Summary!$E$17,B1818&lt;Summary!$E$18),1,0)</f>
        <v>0</v>
      </c>
      <c r="N1818">
        <f>IF(M1818=1,oneday(G1817,G1818,K1818,L1818,Summary!$E$13/2,Data!N1817,Data!O1817,Summary!$E$15,Summary!$E$14,Summary!$E$16,1),0)</f>
        <v>0</v>
      </c>
      <c r="O1818" s="31">
        <f>IF(M1818=1,oneday(G1817,G1818,K1818,L1818,Summary!$E$13/2,Data!N1817,Data!O1817,Summary!$E$15,Summary!$E$14,Summary!$E$16,2),0)</f>
        <v>0</v>
      </c>
      <c r="P1818" s="31">
        <f t="shared" si="86"/>
        <v>0</v>
      </c>
      <c r="Q1818" s="31">
        <f>IF(M1818=1,oneday(G1817,G1818,K1818,L1818,Summary!$E$13/2,Data!N1817,Data!O1817,Summary!$E$15,Summary!$E$14,Summary!$E$16,3),0)</f>
        <v>0</v>
      </c>
    </row>
    <row r="1819" spans="1:17" x14ac:dyDescent="0.25">
      <c r="A1819" s="32">
        <f>VLOOKUP(B1819,'Expiration Dates'!$C$40:$J$272,8)</f>
        <v>33015</v>
      </c>
      <c r="B1819" s="1">
        <v>33022</v>
      </c>
      <c r="C1819">
        <f t="shared" si="85"/>
        <v>1819</v>
      </c>
      <c r="D1819" s="27">
        <v>17.680000305175781</v>
      </c>
      <c r="E1819" s="28">
        <v>18.049999237060547</v>
      </c>
      <c r="F1819" s="28">
        <v>17.450000762939453</v>
      </c>
      <c r="G1819" s="24">
        <v>17.979999542236328</v>
      </c>
      <c r="H1819" s="13">
        <v>18.379999160766602</v>
      </c>
      <c r="I1819" s="14">
        <v>18.600000381469727</v>
      </c>
      <c r="J1819" s="14">
        <v>18.149999618530273</v>
      </c>
      <c r="K1819" s="24">
        <v>18.579999923706055</v>
      </c>
      <c r="L1819">
        <f t="shared" si="84"/>
        <v>0</v>
      </c>
      <c r="M1819">
        <f>IF(AND(B1819&gt;Summary!$E$17,B1819&lt;Summary!$E$18),1,0)</f>
        <v>0</v>
      </c>
      <c r="N1819">
        <f>IF(M1819=1,oneday(G1818,G1819,K1819,L1819,Summary!$E$13/2,Data!N1818,Data!O1818,Summary!$E$15,Summary!$E$14,Summary!$E$16,1),0)</f>
        <v>0</v>
      </c>
      <c r="O1819" s="31">
        <f>IF(M1819=1,oneday(G1818,G1819,K1819,L1819,Summary!$E$13/2,Data!N1818,Data!O1818,Summary!$E$15,Summary!$E$14,Summary!$E$16,2),0)</f>
        <v>0</v>
      </c>
      <c r="P1819" s="31">
        <f t="shared" si="86"/>
        <v>0</v>
      </c>
      <c r="Q1819" s="31">
        <f>IF(M1819=1,oneday(G1818,G1819,K1819,L1819,Summary!$E$13/2,Data!N1818,Data!O1818,Summary!$E$15,Summary!$E$14,Summary!$E$16,3),0)</f>
        <v>0</v>
      </c>
    </row>
    <row r="1820" spans="1:17" x14ac:dyDescent="0.25">
      <c r="A1820" s="32">
        <f>VLOOKUP(B1820,'Expiration Dates'!$C$40:$J$272,8)</f>
        <v>33015</v>
      </c>
      <c r="B1820" s="1">
        <v>33023</v>
      </c>
      <c r="C1820">
        <f t="shared" si="85"/>
        <v>1820</v>
      </c>
      <c r="D1820" s="27">
        <v>18.200000762939453</v>
      </c>
      <c r="E1820" s="28">
        <v>18.450000762939453</v>
      </c>
      <c r="F1820" s="28">
        <v>18.059999465942383</v>
      </c>
      <c r="G1820" s="24">
        <v>18.079999923706055</v>
      </c>
      <c r="H1820" s="13">
        <v>18.850000381469727</v>
      </c>
      <c r="I1820" s="14">
        <v>18.950000762939453</v>
      </c>
      <c r="J1820" s="14">
        <v>18.590000152587891</v>
      </c>
      <c r="K1820" s="24">
        <v>18.639999389648438</v>
      </c>
      <c r="L1820">
        <f t="shared" si="84"/>
        <v>0</v>
      </c>
      <c r="M1820">
        <f>IF(AND(B1820&gt;Summary!$E$17,B1820&lt;Summary!$E$18),1,0)</f>
        <v>0</v>
      </c>
      <c r="N1820">
        <f>IF(M1820=1,oneday(G1819,G1820,K1820,L1820,Summary!$E$13/2,Data!N1819,Data!O1819,Summary!$E$15,Summary!$E$14,Summary!$E$16,1),0)</f>
        <v>0</v>
      </c>
      <c r="O1820" s="31">
        <f>IF(M1820=1,oneday(G1819,G1820,K1820,L1820,Summary!$E$13/2,Data!N1819,Data!O1819,Summary!$E$15,Summary!$E$14,Summary!$E$16,2),0)</f>
        <v>0</v>
      </c>
      <c r="P1820" s="31">
        <f t="shared" si="86"/>
        <v>0</v>
      </c>
      <c r="Q1820" s="31">
        <f>IF(M1820=1,oneday(G1819,G1820,K1820,L1820,Summary!$E$13/2,Data!N1819,Data!O1819,Summary!$E$15,Summary!$E$14,Summary!$E$16,3),0)</f>
        <v>0</v>
      </c>
    </row>
    <row r="1821" spans="1:17" x14ac:dyDescent="0.25">
      <c r="A1821" s="32">
        <f>VLOOKUP(B1821,'Expiration Dates'!$C$40:$J$272,8)</f>
        <v>33015</v>
      </c>
      <c r="B1821" s="1">
        <v>33024</v>
      </c>
      <c r="C1821">
        <f t="shared" si="85"/>
        <v>1821</v>
      </c>
      <c r="D1821" s="27">
        <v>17.600000381469727</v>
      </c>
      <c r="E1821" s="28">
        <v>17.680000305175781</v>
      </c>
      <c r="F1821" s="28">
        <v>17.319999694824219</v>
      </c>
      <c r="G1821" s="24">
        <v>17.399999618530273</v>
      </c>
      <c r="H1821" s="13">
        <v>18.209999084472656</v>
      </c>
      <c r="I1821" s="14">
        <v>18.329999923706055</v>
      </c>
      <c r="J1821" s="14">
        <v>17.989999771118164</v>
      </c>
      <c r="K1821" s="24">
        <v>18.040000915527344</v>
      </c>
      <c r="L1821">
        <f t="shared" si="84"/>
        <v>0</v>
      </c>
      <c r="M1821">
        <f>IF(AND(B1821&gt;Summary!$E$17,B1821&lt;Summary!$E$18),1,0)</f>
        <v>0</v>
      </c>
      <c r="N1821">
        <f>IF(M1821=1,oneday(G1820,G1821,K1821,L1821,Summary!$E$13/2,Data!N1820,Data!O1820,Summary!$E$15,Summary!$E$14,Summary!$E$16,1),0)</f>
        <v>0</v>
      </c>
      <c r="O1821" s="31">
        <f>IF(M1821=1,oneday(G1820,G1821,K1821,L1821,Summary!$E$13/2,Data!N1820,Data!O1820,Summary!$E$15,Summary!$E$14,Summary!$E$16,2),0)</f>
        <v>0</v>
      </c>
      <c r="P1821" s="31">
        <f t="shared" si="86"/>
        <v>0</v>
      </c>
      <c r="Q1821" s="31">
        <f>IF(M1821=1,oneday(G1820,G1821,K1821,L1821,Summary!$E$13/2,Data!N1820,Data!O1820,Summary!$E$15,Summary!$E$14,Summary!$E$16,3),0)</f>
        <v>0</v>
      </c>
    </row>
    <row r="1822" spans="1:17" x14ac:dyDescent="0.25">
      <c r="A1822" s="32">
        <f>VLOOKUP(B1822,'Expiration Dates'!$C$40:$J$272,8)</f>
        <v>33044</v>
      </c>
      <c r="B1822" s="1">
        <v>33025</v>
      </c>
      <c r="C1822">
        <f t="shared" si="85"/>
        <v>1822</v>
      </c>
      <c r="D1822" s="27">
        <v>17.5</v>
      </c>
      <c r="E1822" s="28">
        <v>17.620000839233398</v>
      </c>
      <c r="F1822" s="28">
        <v>17.260000228881836</v>
      </c>
      <c r="G1822" s="24">
        <v>17.5</v>
      </c>
      <c r="H1822" s="13">
        <v>18.120000839233398</v>
      </c>
      <c r="I1822" s="14">
        <v>18.200000762939453</v>
      </c>
      <c r="J1822" s="14">
        <v>17.950000762939453</v>
      </c>
      <c r="K1822" s="24">
        <v>18.100000381469727</v>
      </c>
      <c r="L1822">
        <f t="shared" si="84"/>
        <v>0</v>
      </c>
      <c r="M1822">
        <f>IF(AND(B1822&gt;Summary!$E$17,B1822&lt;Summary!$E$18),1,0)</f>
        <v>0</v>
      </c>
      <c r="N1822">
        <f>IF(M1822=1,oneday(G1821,G1822,K1822,L1822,Summary!$E$13/2,Data!N1821,Data!O1821,Summary!$E$15,Summary!$E$14,Summary!$E$16,1),0)</f>
        <v>0</v>
      </c>
      <c r="O1822" s="31">
        <f>IF(M1822=1,oneday(G1821,G1822,K1822,L1822,Summary!$E$13/2,Data!N1821,Data!O1821,Summary!$E$15,Summary!$E$14,Summary!$E$16,2),0)</f>
        <v>0</v>
      </c>
      <c r="P1822" s="31">
        <f t="shared" si="86"/>
        <v>0</v>
      </c>
      <c r="Q1822" s="31">
        <f>IF(M1822=1,oneday(G1821,G1822,K1822,L1822,Summary!$E$13/2,Data!N1821,Data!O1821,Summary!$E$15,Summary!$E$14,Summary!$E$16,3),0)</f>
        <v>0</v>
      </c>
    </row>
    <row r="1823" spans="1:17" x14ac:dyDescent="0.25">
      <c r="A1823" s="32">
        <f>VLOOKUP(B1823,'Expiration Dates'!$C$40:$J$272,8)</f>
        <v>33044</v>
      </c>
      <c r="B1823" s="1">
        <v>33028</v>
      </c>
      <c r="C1823">
        <f t="shared" si="85"/>
        <v>1823</v>
      </c>
      <c r="D1823" s="27">
        <v>17.530000686645508</v>
      </c>
      <c r="E1823" s="28">
        <v>17.75</v>
      </c>
      <c r="F1823" s="28">
        <v>17.120000839233398</v>
      </c>
      <c r="G1823" s="24">
        <v>17.139999389648438</v>
      </c>
      <c r="H1823" s="13">
        <v>18.149999618530273</v>
      </c>
      <c r="I1823" s="14">
        <v>18.260000228881836</v>
      </c>
      <c r="J1823" s="14">
        <v>17.760000228881836</v>
      </c>
      <c r="K1823" s="24">
        <v>17.770000457763672</v>
      </c>
      <c r="L1823">
        <f t="shared" si="84"/>
        <v>0</v>
      </c>
      <c r="M1823">
        <f>IF(AND(B1823&gt;Summary!$E$17,B1823&lt;Summary!$E$18),1,0)</f>
        <v>0</v>
      </c>
      <c r="N1823">
        <f>IF(M1823=1,oneday(G1822,G1823,K1823,L1823,Summary!$E$13/2,Data!N1822,Data!O1822,Summary!$E$15,Summary!$E$14,Summary!$E$16,1),0)</f>
        <v>0</v>
      </c>
      <c r="O1823" s="31">
        <f>IF(M1823=1,oneday(G1822,G1823,K1823,L1823,Summary!$E$13/2,Data!N1822,Data!O1822,Summary!$E$15,Summary!$E$14,Summary!$E$16,2),0)</f>
        <v>0</v>
      </c>
      <c r="P1823" s="31">
        <f t="shared" si="86"/>
        <v>0</v>
      </c>
      <c r="Q1823" s="31">
        <f>IF(M1823=1,oneday(G1822,G1823,K1823,L1823,Summary!$E$13/2,Data!N1822,Data!O1822,Summary!$E$15,Summary!$E$14,Summary!$E$16,3),0)</f>
        <v>0</v>
      </c>
    </row>
    <row r="1824" spans="1:17" x14ac:dyDescent="0.25">
      <c r="A1824" s="32">
        <f>VLOOKUP(B1824,'Expiration Dates'!$C$40:$J$272,8)</f>
        <v>33044</v>
      </c>
      <c r="B1824" s="1">
        <v>33029</v>
      </c>
      <c r="C1824">
        <f t="shared" si="85"/>
        <v>1824</v>
      </c>
      <c r="D1824" s="27">
        <v>16.700000762939453</v>
      </c>
      <c r="E1824" s="28">
        <v>16.870000839233398</v>
      </c>
      <c r="F1824" s="28">
        <v>16.420000076293945</v>
      </c>
      <c r="G1824" s="24">
        <v>16.680000305175781</v>
      </c>
      <c r="H1824" s="13">
        <v>17.399999618530273</v>
      </c>
      <c r="I1824" s="14">
        <v>17.540000915527344</v>
      </c>
      <c r="J1824" s="14">
        <v>17.149999618530273</v>
      </c>
      <c r="K1824" s="24">
        <v>17.389999389648438</v>
      </c>
      <c r="L1824">
        <f t="shared" si="84"/>
        <v>0</v>
      </c>
      <c r="M1824">
        <f>IF(AND(B1824&gt;Summary!$E$17,B1824&lt;Summary!$E$18),1,0)</f>
        <v>0</v>
      </c>
      <c r="N1824">
        <f>IF(M1824=1,oneday(G1823,G1824,K1824,L1824,Summary!$E$13/2,Data!N1823,Data!O1823,Summary!$E$15,Summary!$E$14,Summary!$E$16,1),0)</f>
        <v>0</v>
      </c>
      <c r="O1824" s="31">
        <f>IF(M1824=1,oneday(G1823,G1824,K1824,L1824,Summary!$E$13/2,Data!N1823,Data!O1823,Summary!$E$15,Summary!$E$14,Summary!$E$16,2),0)</f>
        <v>0</v>
      </c>
      <c r="P1824" s="31">
        <f t="shared" si="86"/>
        <v>0</v>
      </c>
      <c r="Q1824" s="31">
        <f>IF(M1824=1,oneday(G1823,G1824,K1824,L1824,Summary!$E$13/2,Data!N1823,Data!O1823,Summary!$E$15,Summary!$E$14,Summary!$E$16,3),0)</f>
        <v>0</v>
      </c>
    </row>
    <row r="1825" spans="1:17" x14ac:dyDescent="0.25">
      <c r="A1825" s="32">
        <f>VLOOKUP(B1825,'Expiration Dates'!$C$40:$J$272,8)</f>
        <v>33044</v>
      </c>
      <c r="B1825" s="1">
        <v>33030</v>
      </c>
      <c r="C1825">
        <f t="shared" si="85"/>
        <v>1825</v>
      </c>
      <c r="D1825" s="27">
        <v>16.379999160766602</v>
      </c>
      <c r="E1825" s="28">
        <v>17.020000457763672</v>
      </c>
      <c r="F1825" s="28">
        <v>16.329999923706055</v>
      </c>
      <c r="G1825" s="24">
        <v>16.920000076293945</v>
      </c>
      <c r="H1825" s="13">
        <v>17.090000152587891</v>
      </c>
      <c r="I1825" s="14">
        <v>17.690000534057617</v>
      </c>
      <c r="J1825" s="14">
        <v>17.090000152587891</v>
      </c>
      <c r="K1825" s="24">
        <v>17.569999694824219</v>
      </c>
      <c r="L1825">
        <f t="shared" si="84"/>
        <v>0</v>
      </c>
      <c r="M1825">
        <f>IF(AND(B1825&gt;Summary!$E$17,B1825&lt;Summary!$E$18),1,0)</f>
        <v>0</v>
      </c>
      <c r="N1825">
        <f>IF(M1825=1,oneday(G1824,G1825,K1825,L1825,Summary!$E$13/2,Data!N1824,Data!O1824,Summary!$E$15,Summary!$E$14,Summary!$E$16,1),0)</f>
        <v>0</v>
      </c>
      <c r="O1825" s="31">
        <f>IF(M1825=1,oneday(G1824,G1825,K1825,L1825,Summary!$E$13/2,Data!N1824,Data!O1824,Summary!$E$15,Summary!$E$14,Summary!$E$16,2),0)</f>
        <v>0</v>
      </c>
      <c r="P1825" s="31">
        <f t="shared" si="86"/>
        <v>0</v>
      </c>
      <c r="Q1825" s="31">
        <f>IF(M1825=1,oneday(G1824,G1825,K1825,L1825,Summary!$E$13/2,Data!N1824,Data!O1824,Summary!$E$15,Summary!$E$14,Summary!$E$16,3),0)</f>
        <v>0</v>
      </c>
    </row>
    <row r="1826" spans="1:17" x14ac:dyDescent="0.25">
      <c r="A1826" s="32">
        <f>VLOOKUP(B1826,'Expiration Dates'!$C$40:$J$272,8)</f>
        <v>33044</v>
      </c>
      <c r="B1826" s="1">
        <v>33031</v>
      </c>
      <c r="C1826">
        <f t="shared" si="85"/>
        <v>1826</v>
      </c>
      <c r="D1826" s="27">
        <v>17.120000839233398</v>
      </c>
      <c r="E1826" s="28">
        <v>17.319999694824219</v>
      </c>
      <c r="F1826" s="28">
        <v>16.600000381469727</v>
      </c>
      <c r="G1826" s="24">
        <v>16.670000076293945</v>
      </c>
      <c r="H1826" s="13">
        <v>17.719999313354492</v>
      </c>
      <c r="I1826" s="14">
        <v>17.850000381469727</v>
      </c>
      <c r="J1826" s="14">
        <v>17.280000686645508</v>
      </c>
      <c r="K1826" s="24">
        <v>17.309999465942383</v>
      </c>
      <c r="L1826">
        <f t="shared" si="84"/>
        <v>0</v>
      </c>
      <c r="M1826">
        <f>IF(AND(B1826&gt;Summary!$E$17,B1826&lt;Summary!$E$18),1,0)</f>
        <v>0</v>
      </c>
      <c r="N1826">
        <f>IF(M1826=1,oneday(G1825,G1826,K1826,L1826,Summary!$E$13/2,Data!N1825,Data!O1825,Summary!$E$15,Summary!$E$14,Summary!$E$16,1),0)</f>
        <v>0</v>
      </c>
      <c r="O1826" s="31">
        <f>IF(M1826=1,oneday(G1825,G1826,K1826,L1826,Summary!$E$13/2,Data!N1825,Data!O1825,Summary!$E$15,Summary!$E$14,Summary!$E$16,2),0)</f>
        <v>0</v>
      </c>
      <c r="P1826" s="31">
        <f t="shared" si="86"/>
        <v>0</v>
      </c>
      <c r="Q1826" s="31">
        <f>IF(M1826=1,oneday(G1825,G1826,K1826,L1826,Summary!$E$13/2,Data!N1825,Data!O1825,Summary!$E$15,Summary!$E$14,Summary!$E$16,3),0)</f>
        <v>0</v>
      </c>
    </row>
    <row r="1827" spans="1:17" x14ac:dyDescent="0.25">
      <c r="A1827" s="32">
        <f>VLOOKUP(B1827,'Expiration Dates'!$C$40:$J$272,8)</f>
        <v>33044</v>
      </c>
      <c r="B1827" s="1">
        <v>33032</v>
      </c>
      <c r="C1827">
        <f t="shared" si="85"/>
        <v>1827</v>
      </c>
      <c r="D1827" s="27">
        <v>16.620000839233398</v>
      </c>
      <c r="E1827" s="28">
        <v>16.819999694824219</v>
      </c>
      <c r="F1827" s="28">
        <v>16.520000457763672</v>
      </c>
      <c r="G1827" s="24">
        <v>16.780000686645508</v>
      </c>
      <c r="H1827" s="13">
        <v>17.329999923706055</v>
      </c>
      <c r="I1827" s="14">
        <v>17.479999542236328</v>
      </c>
      <c r="J1827" s="14">
        <v>17.120000839233398</v>
      </c>
      <c r="K1827" s="24">
        <v>17.450000762939453</v>
      </c>
      <c r="L1827">
        <f t="shared" si="84"/>
        <v>0</v>
      </c>
      <c r="M1827">
        <f>IF(AND(B1827&gt;Summary!$E$17,B1827&lt;Summary!$E$18),1,0)</f>
        <v>0</v>
      </c>
      <c r="N1827">
        <f>IF(M1827=1,oneday(G1826,G1827,K1827,L1827,Summary!$E$13/2,Data!N1826,Data!O1826,Summary!$E$15,Summary!$E$14,Summary!$E$16,1),0)</f>
        <v>0</v>
      </c>
      <c r="O1827" s="31">
        <f>IF(M1827=1,oneday(G1826,G1827,K1827,L1827,Summary!$E$13/2,Data!N1826,Data!O1826,Summary!$E$15,Summary!$E$14,Summary!$E$16,2),0)</f>
        <v>0</v>
      </c>
      <c r="P1827" s="31">
        <f t="shared" si="86"/>
        <v>0</v>
      </c>
      <c r="Q1827" s="31">
        <f>IF(M1827=1,oneday(G1826,G1827,K1827,L1827,Summary!$E$13/2,Data!N1826,Data!O1826,Summary!$E$15,Summary!$E$14,Summary!$E$16,3),0)</f>
        <v>0</v>
      </c>
    </row>
    <row r="1828" spans="1:17" x14ac:dyDescent="0.25">
      <c r="A1828" s="32">
        <f>VLOOKUP(B1828,'Expiration Dates'!$C$40:$J$272,8)</f>
        <v>33044</v>
      </c>
      <c r="B1828" s="1">
        <v>33035</v>
      </c>
      <c r="C1828">
        <f t="shared" si="85"/>
        <v>1828</v>
      </c>
      <c r="D1828" s="27">
        <v>16.719999313354492</v>
      </c>
      <c r="E1828" s="28">
        <v>16.860000610351563</v>
      </c>
      <c r="F1828" s="28">
        <v>16.659999847412109</v>
      </c>
      <c r="G1828" s="24">
        <v>16.819999694824219</v>
      </c>
      <c r="H1828" s="13">
        <v>17.450000762939453</v>
      </c>
      <c r="I1828" s="14">
        <v>17.530000686645508</v>
      </c>
      <c r="J1828" s="14">
        <v>17.25</v>
      </c>
      <c r="K1828" s="24">
        <v>17.430000305175781</v>
      </c>
      <c r="L1828">
        <f t="shared" ref="L1828:L1891" si="87">IF(A1828=B1828,1,0)</f>
        <v>0</v>
      </c>
      <c r="M1828">
        <f>IF(AND(B1828&gt;Summary!$E$17,B1828&lt;Summary!$E$18),1,0)</f>
        <v>0</v>
      </c>
      <c r="N1828">
        <f>IF(M1828=1,oneday(G1827,G1828,K1828,L1828,Summary!$E$13/2,Data!N1827,Data!O1827,Summary!$E$15,Summary!$E$14,Summary!$E$16,1),0)</f>
        <v>0</v>
      </c>
      <c r="O1828" s="31">
        <f>IF(M1828=1,oneday(G1827,G1828,K1828,L1828,Summary!$E$13/2,Data!N1827,Data!O1827,Summary!$E$15,Summary!$E$14,Summary!$E$16,2),0)</f>
        <v>0</v>
      </c>
      <c r="P1828" s="31">
        <f t="shared" si="86"/>
        <v>0</v>
      </c>
      <c r="Q1828" s="31">
        <f>IF(M1828=1,oneday(G1827,G1828,K1828,L1828,Summary!$E$13/2,Data!N1827,Data!O1827,Summary!$E$15,Summary!$E$14,Summary!$E$16,3),0)</f>
        <v>0</v>
      </c>
    </row>
    <row r="1829" spans="1:17" x14ac:dyDescent="0.25">
      <c r="A1829" s="32">
        <f>VLOOKUP(B1829,'Expiration Dates'!$C$40:$J$272,8)</f>
        <v>33044</v>
      </c>
      <c r="B1829" s="1">
        <v>33036</v>
      </c>
      <c r="C1829">
        <f t="shared" si="85"/>
        <v>1829</v>
      </c>
      <c r="D1829" s="27">
        <v>17.030000686645508</v>
      </c>
      <c r="E1829" s="28">
        <v>17.540000915527344</v>
      </c>
      <c r="F1829" s="28">
        <v>17.020000457763672</v>
      </c>
      <c r="G1829" s="24">
        <v>17.510000228881836</v>
      </c>
      <c r="H1829" s="13">
        <v>17.649999618530273</v>
      </c>
      <c r="I1829" s="14">
        <v>18.100000381469727</v>
      </c>
      <c r="J1829" s="14">
        <v>17.620000839233398</v>
      </c>
      <c r="K1829" s="24">
        <v>18.069999694824219</v>
      </c>
      <c r="L1829">
        <f t="shared" si="87"/>
        <v>0</v>
      </c>
      <c r="M1829">
        <f>IF(AND(B1829&gt;Summary!$E$17,B1829&lt;Summary!$E$18),1,0)</f>
        <v>0</v>
      </c>
      <c r="N1829">
        <f>IF(M1829=1,oneday(G1828,G1829,K1829,L1829,Summary!$E$13/2,Data!N1828,Data!O1828,Summary!$E$15,Summary!$E$14,Summary!$E$16,1),0)</f>
        <v>0</v>
      </c>
      <c r="O1829" s="31">
        <f>IF(M1829=1,oneday(G1828,G1829,K1829,L1829,Summary!$E$13/2,Data!N1828,Data!O1828,Summary!$E$15,Summary!$E$14,Summary!$E$16,2),0)</f>
        <v>0</v>
      </c>
      <c r="P1829" s="31">
        <f t="shared" si="86"/>
        <v>0</v>
      </c>
      <c r="Q1829" s="31">
        <f>IF(M1829=1,oneday(G1828,G1829,K1829,L1829,Summary!$E$13/2,Data!N1828,Data!O1828,Summary!$E$15,Summary!$E$14,Summary!$E$16,3),0)</f>
        <v>0</v>
      </c>
    </row>
    <row r="1830" spans="1:17" x14ac:dyDescent="0.25">
      <c r="A1830" s="32">
        <f>VLOOKUP(B1830,'Expiration Dates'!$C$40:$J$272,8)</f>
        <v>33044</v>
      </c>
      <c r="B1830" s="1">
        <v>33037</v>
      </c>
      <c r="C1830">
        <f t="shared" si="85"/>
        <v>1830</v>
      </c>
      <c r="D1830" s="27">
        <v>17.280000686645508</v>
      </c>
      <c r="E1830" s="28">
        <v>17.739999771118164</v>
      </c>
      <c r="F1830" s="28">
        <v>17.170000076293945</v>
      </c>
      <c r="G1830" s="24">
        <v>17.579999923706055</v>
      </c>
      <c r="H1830" s="13">
        <v>17.879999160766602</v>
      </c>
      <c r="I1830" s="14">
        <v>18.340000152587891</v>
      </c>
      <c r="J1830" s="14">
        <v>17.780000686645508</v>
      </c>
      <c r="K1830" s="24">
        <v>18.190000534057617</v>
      </c>
      <c r="L1830">
        <f t="shared" si="87"/>
        <v>0</v>
      </c>
      <c r="M1830">
        <f>IF(AND(B1830&gt;Summary!$E$17,B1830&lt;Summary!$E$18),1,0)</f>
        <v>0</v>
      </c>
      <c r="N1830">
        <f>IF(M1830=1,oneday(G1829,G1830,K1830,L1830,Summary!$E$13/2,Data!N1829,Data!O1829,Summary!$E$15,Summary!$E$14,Summary!$E$16,1),0)</f>
        <v>0</v>
      </c>
      <c r="O1830" s="31">
        <f>IF(M1830=1,oneday(G1829,G1830,K1830,L1830,Summary!$E$13/2,Data!N1829,Data!O1829,Summary!$E$15,Summary!$E$14,Summary!$E$16,2),0)</f>
        <v>0</v>
      </c>
      <c r="P1830" s="31">
        <f t="shared" si="86"/>
        <v>0</v>
      </c>
      <c r="Q1830" s="31">
        <f>IF(M1830=1,oneday(G1829,G1830,K1830,L1830,Summary!$E$13/2,Data!N1829,Data!O1829,Summary!$E$15,Summary!$E$14,Summary!$E$16,3),0)</f>
        <v>0</v>
      </c>
    </row>
    <row r="1831" spans="1:17" x14ac:dyDescent="0.25">
      <c r="A1831" s="32">
        <f>VLOOKUP(B1831,'Expiration Dates'!$C$40:$J$272,8)</f>
        <v>33044</v>
      </c>
      <c r="B1831" s="1">
        <v>33038</v>
      </c>
      <c r="C1831">
        <f t="shared" si="85"/>
        <v>1831</v>
      </c>
      <c r="D1831" s="27">
        <v>17.809999465942383</v>
      </c>
      <c r="E1831" s="28">
        <v>17.940000534057617</v>
      </c>
      <c r="F1831" s="28">
        <v>17.049999237060547</v>
      </c>
      <c r="G1831" s="24">
        <v>17.129999160766602</v>
      </c>
      <c r="H1831" s="13">
        <v>18.459999084472656</v>
      </c>
      <c r="I1831" s="14">
        <v>18.5</v>
      </c>
      <c r="J1831" s="14">
        <v>17.809999465942383</v>
      </c>
      <c r="K1831" s="24">
        <v>17.840000152587891</v>
      </c>
      <c r="L1831">
        <f t="shared" si="87"/>
        <v>0</v>
      </c>
      <c r="M1831">
        <f>IF(AND(B1831&gt;Summary!$E$17,B1831&lt;Summary!$E$18),1,0)</f>
        <v>0</v>
      </c>
      <c r="N1831">
        <f>IF(M1831=1,oneday(G1830,G1831,K1831,L1831,Summary!$E$13/2,Data!N1830,Data!O1830,Summary!$E$15,Summary!$E$14,Summary!$E$16,1),0)</f>
        <v>0</v>
      </c>
      <c r="O1831" s="31">
        <f>IF(M1831=1,oneday(G1830,G1831,K1831,L1831,Summary!$E$13/2,Data!N1830,Data!O1830,Summary!$E$15,Summary!$E$14,Summary!$E$16,2),0)</f>
        <v>0</v>
      </c>
      <c r="P1831" s="31">
        <f t="shared" si="86"/>
        <v>0</v>
      </c>
      <c r="Q1831" s="31">
        <f>IF(M1831=1,oneday(G1830,G1831,K1831,L1831,Summary!$E$13/2,Data!N1830,Data!O1830,Summary!$E$15,Summary!$E$14,Summary!$E$16,3),0)</f>
        <v>0</v>
      </c>
    </row>
    <row r="1832" spans="1:17" x14ac:dyDescent="0.25">
      <c r="A1832" s="32">
        <f>VLOOKUP(B1832,'Expiration Dates'!$C$40:$J$272,8)</f>
        <v>33044</v>
      </c>
      <c r="B1832" s="1">
        <v>33039</v>
      </c>
      <c r="C1832">
        <f t="shared" si="85"/>
        <v>1832</v>
      </c>
      <c r="D1832" s="27">
        <v>17.079999923706055</v>
      </c>
      <c r="E1832" s="28">
        <v>17.219999313354492</v>
      </c>
      <c r="F1832" s="28">
        <v>16.590000152587891</v>
      </c>
      <c r="G1832" s="24">
        <v>16.620000839233398</v>
      </c>
      <c r="H1832" s="13">
        <v>17.899999618530273</v>
      </c>
      <c r="I1832" s="14">
        <v>17.959999084472656</v>
      </c>
      <c r="J1832" s="14">
        <v>17.569999694824219</v>
      </c>
      <c r="K1832" s="24">
        <v>17.590000152587891</v>
      </c>
      <c r="L1832">
        <f t="shared" si="87"/>
        <v>0</v>
      </c>
      <c r="M1832">
        <f>IF(AND(B1832&gt;Summary!$E$17,B1832&lt;Summary!$E$18),1,0)</f>
        <v>0</v>
      </c>
      <c r="N1832">
        <f>IF(M1832=1,oneday(G1831,G1832,K1832,L1832,Summary!$E$13/2,Data!N1831,Data!O1831,Summary!$E$15,Summary!$E$14,Summary!$E$16,1),0)</f>
        <v>0</v>
      </c>
      <c r="O1832" s="31">
        <f>IF(M1832=1,oneday(G1831,G1832,K1832,L1832,Summary!$E$13/2,Data!N1831,Data!O1831,Summary!$E$15,Summary!$E$14,Summary!$E$16,2),0)</f>
        <v>0</v>
      </c>
      <c r="P1832" s="31">
        <f t="shared" si="86"/>
        <v>0</v>
      </c>
      <c r="Q1832" s="31">
        <f>IF(M1832=1,oneday(G1831,G1832,K1832,L1832,Summary!$E$13/2,Data!N1831,Data!O1831,Summary!$E$15,Summary!$E$14,Summary!$E$16,3),0)</f>
        <v>0</v>
      </c>
    </row>
    <row r="1833" spans="1:17" x14ac:dyDescent="0.25">
      <c r="A1833" s="32">
        <f>VLOOKUP(B1833,'Expiration Dates'!$C$40:$J$272,8)</f>
        <v>33044</v>
      </c>
      <c r="B1833" s="1">
        <v>33042</v>
      </c>
      <c r="C1833">
        <f t="shared" si="85"/>
        <v>1833</v>
      </c>
      <c r="D1833" s="27">
        <v>16.620000839233398</v>
      </c>
      <c r="E1833" s="28">
        <v>16.639999389648438</v>
      </c>
      <c r="F1833" s="28">
        <v>15.899999618530273</v>
      </c>
      <c r="G1833" s="24">
        <v>15.939999580383301</v>
      </c>
      <c r="H1833" s="13">
        <v>17.5</v>
      </c>
      <c r="I1833" s="14">
        <v>17.540000915527344</v>
      </c>
      <c r="J1833" s="14">
        <v>16.879999160766602</v>
      </c>
      <c r="K1833" s="24">
        <v>16.950000762939453</v>
      </c>
      <c r="L1833">
        <f t="shared" si="87"/>
        <v>0</v>
      </c>
      <c r="M1833">
        <f>IF(AND(B1833&gt;Summary!$E$17,B1833&lt;Summary!$E$18),1,0)</f>
        <v>0</v>
      </c>
      <c r="N1833">
        <f>IF(M1833=1,oneday(G1832,G1833,K1833,L1833,Summary!$E$13/2,Data!N1832,Data!O1832,Summary!$E$15,Summary!$E$14,Summary!$E$16,1),0)</f>
        <v>0</v>
      </c>
      <c r="O1833" s="31">
        <f>IF(M1833=1,oneday(G1832,G1833,K1833,L1833,Summary!$E$13/2,Data!N1832,Data!O1832,Summary!$E$15,Summary!$E$14,Summary!$E$16,2),0)</f>
        <v>0</v>
      </c>
      <c r="P1833" s="31">
        <f t="shared" si="86"/>
        <v>0</v>
      </c>
      <c r="Q1833" s="31">
        <f>IF(M1833=1,oneday(G1832,G1833,K1833,L1833,Summary!$E$13/2,Data!N1832,Data!O1832,Summary!$E$15,Summary!$E$14,Summary!$E$16,3),0)</f>
        <v>0</v>
      </c>
    </row>
    <row r="1834" spans="1:17" x14ac:dyDescent="0.25">
      <c r="A1834" s="32">
        <f>VLOOKUP(B1834,'Expiration Dates'!$C$40:$J$272,8)</f>
        <v>33044</v>
      </c>
      <c r="B1834" s="1">
        <v>33043</v>
      </c>
      <c r="C1834">
        <f t="shared" si="85"/>
        <v>1834</v>
      </c>
      <c r="D1834" s="27">
        <v>16.200000762939453</v>
      </c>
      <c r="E1834" s="28">
        <v>16.200000762939453</v>
      </c>
      <c r="F1834" s="28">
        <v>15.5</v>
      </c>
      <c r="G1834" s="24">
        <v>15.649999618530273</v>
      </c>
      <c r="H1834" s="13">
        <v>17.100000381469727</v>
      </c>
      <c r="I1834" s="14">
        <v>17.239999771118164</v>
      </c>
      <c r="J1834" s="14">
        <v>16.700000762939453</v>
      </c>
      <c r="K1834" s="24">
        <v>16.920000076293945</v>
      </c>
      <c r="L1834">
        <f t="shared" si="87"/>
        <v>0</v>
      </c>
      <c r="M1834">
        <f>IF(AND(B1834&gt;Summary!$E$17,B1834&lt;Summary!$E$18),1,0)</f>
        <v>0</v>
      </c>
      <c r="N1834">
        <f>IF(M1834=1,oneday(G1833,G1834,K1834,L1834,Summary!$E$13/2,Data!N1833,Data!O1833,Summary!$E$15,Summary!$E$14,Summary!$E$16,1),0)</f>
        <v>0</v>
      </c>
      <c r="O1834" s="31">
        <f>IF(M1834=1,oneday(G1833,G1834,K1834,L1834,Summary!$E$13/2,Data!N1833,Data!O1833,Summary!$E$15,Summary!$E$14,Summary!$E$16,2),0)</f>
        <v>0</v>
      </c>
      <c r="P1834" s="31">
        <f t="shared" si="86"/>
        <v>0</v>
      </c>
      <c r="Q1834" s="31">
        <f>IF(M1834=1,oneday(G1833,G1834,K1834,L1834,Summary!$E$13/2,Data!N1833,Data!O1833,Summary!$E$15,Summary!$E$14,Summary!$E$16,3),0)</f>
        <v>0</v>
      </c>
    </row>
    <row r="1835" spans="1:17" x14ac:dyDescent="0.25">
      <c r="A1835" s="32">
        <f>VLOOKUP(B1835,'Expiration Dates'!$C$40:$J$272,8)</f>
        <v>33044</v>
      </c>
      <c r="B1835" s="1">
        <v>33044</v>
      </c>
      <c r="C1835">
        <f t="shared" si="85"/>
        <v>1835</v>
      </c>
      <c r="D1835" s="27">
        <v>15.399999618530273</v>
      </c>
      <c r="E1835" s="28">
        <v>15.479999542236328</v>
      </c>
      <c r="F1835" s="28">
        <v>15.060000419616699</v>
      </c>
      <c r="G1835" s="24">
        <v>15.300000190734863</v>
      </c>
      <c r="H1835" s="13">
        <v>16.700000762939453</v>
      </c>
      <c r="I1835" s="14">
        <v>17</v>
      </c>
      <c r="J1835" s="14">
        <v>16.620000839233398</v>
      </c>
      <c r="K1835" s="24">
        <v>16.75</v>
      </c>
      <c r="L1835">
        <f t="shared" si="87"/>
        <v>1</v>
      </c>
      <c r="M1835">
        <f>IF(AND(B1835&gt;Summary!$E$17,B1835&lt;Summary!$E$18),1,0)</f>
        <v>0</v>
      </c>
      <c r="N1835">
        <f>IF(M1835=1,oneday(G1834,G1835,K1835,L1835,Summary!$E$13/2,Data!N1834,Data!O1834,Summary!$E$15,Summary!$E$14,Summary!$E$16,1),0)</f>
        <v>0</v>
      </c>
      <c r="O1835" s="31">
        <f>IF(M1835=1,oneday(G1834,G1835,K1835,L1835,Summary!$E$13/2,Data!N1834,Data!O1834,Summary!$E$15,Summary!$E$14,Summary!$E$16,2),0)</f>
        <v>0</v>
      </c>
      <c r="P1835" s="31">
        <f t="shared" si="86"/>
        <v>0</v>
      </c>
      <c r="Q1835" s="31">
        <f>IF(M1835=1,oneday(G1834,G1835,K1835,L1835,Summary!$E$13/2,Data!N1834,Data!O1834,Summary!$E$15,Summary!$E$14,Summary!$E$16,3),0)</f>
        <v>0</v>
      </c>
    </row>
    <row r="1836" spans="1:17" x14ac:dyDescent="0.25">
      <c r="A1836" s="32">
        <f>VLOOKUP(B1836,'Expiration Dates'!$C$40:$J$272,8)</f>
        <v>33044</v>
      </c>
      <c r="B1836" s="1">
        <v>33045</v>
      </c>
      <c r="C1836">
        <f t="shared" si="85"/>
        <v>1836</v>
      </c>
      <c r="D1836" s="27">
        <v>16.950000762939453</v>
      </c>
      <c r="E1836" s="28">
        <v>17.149999618530273</v>
      </c>
      <c r="F1836" s="28">
        <v>16.569999694824219</v>
      </c>
      <c r="G1836" s="24">
        <v>16.940000534057617</v>
      </c>
      <c r="H1836" s="13">
        <v>17.75</v>
      </c>
      <c r="I1836" s="14">
        <v>17.819999694824219</v>
      </c>
      <c r="J1836" s="14">
        <v>17.260000228881836</v>
      </c>
      <c r="K1836" s="24">
        <v>17.540000915527344</v>
      </c>
      <c r="L1836">
        <f t="shared" si="87"/>
        <v>0</v>
      </c>
      <c r="M1836">
        <f>IF(AND(B1836&gt;Summary!$E$17,B1836&lt;Summary!$E$18),1,0)</f>
        <v>0</v>
      </c>
      <c r="N1836">
        <f>IF(M1836=1,oneday(G1835,G1836,K1836,L1836,Summary!$E$13/2,Data!N1835,Data!O1835,Summary!$E$15,Summary!$E$14,Summary!$E$16,1),0)</f>
        <v>0</v>
      </c>
      <c r="O1836" s="31">
        <f>IF(M1836=1,oneday(G1835,G1836,K1836,L1836,Summary!$E$13/2,Data!N1835,Data!O1835,Summary!$E$15,Summary!$E$14,Summary!$E$16,2),0)</f>
        <v>0</v>
      </c>
      <c r="P1836" s="31">
        <f t="shared" si="86"/>
        <v>0</v>
      </c>
      <c r="Q1836" s="31">
        <f>IF(M1836=1,oneday(G1835,G1836,K1836,L1836,Summary!$E$13/2,Data!N1835,Data!O1835,Summary!$E$15,Summary!$E$14,Summary!$E$16,3),0)</f>
        <v>0</v>
      </c>
    </row>
    <row r="1837" spans="1:17" x14ac:dyDescent="0.25">
      <c r="A1837" s="32">
        <f>VLOOKUP(B1837,'Expiration Dates'!$C$40:$J$272,8)</f>
        <v>33044</v>
      </c>
      <c r="B1837" s="1">
        <v>33046</v>
      </c>
      <c r="C1837">
        <f t="shared" si="85"/>
        <v>1837</v>
      </c>
      <c r="D1837" s="27">
        <v>17.069999694824219</v>
      </c>
      <c r="E1837" s="28">
        <v>17.5</v>
      </c>
      <c r="F1837" s="28">
        <v>17.010000228881836</v>
      </c>
      <c r="G1837" s="24">
        <v>17.459999084472656</v>
      </c>
      <c r="H1837" s="13">
        <v>17.670000076293945</v>
      </c>
      <c r="I1837" s="14">
        <v>18.020000457763672</v>
      </c>
      <c r="J1837" s="14">
        <v>17.610000610351563</v>
      </c>
      <c r="K1837" s="24">
        <v>17.989999771118164</v>
      </c>
      <c r="L1837">
        <f t="shared" si="87"/>
        <v>0</v>
      </c>
      <c r="M1837">
        <f>IF(AND(B1837&gt;Summary!$E$17,B1837&lt;Summary!$E$18),1,0)</f>
        <v>0</v>
      </c>
      <c r="N1837">
        <f>IF(M1837=1,oneday(G1836,G1837,K1837,L1837,Summary!$E$13/2,Data!N1836,Data!O1836,Summary!$E$15,Summary!$E$14,Summary!$E$16,1),0)</f>
        <v>0</v>
      </c>
      <c r="O1837" s="31">
        <f>IF(M1837=1,oneday(G1836,G1837,K1837,L1837,Summary!$E$13/2,Data!N1836,Data!O1836,Summary!$E$15,Summary!$E$14,Summary!$E$16,2),0)</f>
        <v>0</v>
      </c>
      <c r="P1837" s="31">
        <f t="shared" si="86"/>
        <v>0</v>
      </c>
      <c r="Q1837" s="31">
        <f>IF(M1837=1,oneday(G1836,G1837,K1837,L1837,Summary!$E$13/2,Data!N1836,Data!O1836,Summary!$E$15,Summary!$E$14,Summary!$E$16,3),0)</f>
        <v>0</v>
      </c>
    </row>
    <row r="1838" spans="1:17" x14ac:dyDescent="0.25">
      <c r="A1838" s="32">
        <f>VLOOKUP(B1838,'Expiration Dates'!$C$40:$J$272,8)</f>
        <v>33044</v>
      </c>
      <c r="B1838" s="1">
        <v>33049</v>
      </c>
      <c r="C1838">
        <f t="shared" si="85"/>
        <v>1838</v>
      </c>
      <c r="D1838" s="27">
        <v>17.569999694824219</v>
      </c>
      <c r="E1838" s="28">
        <v>17.620000839233398</v>
      </c>
      <c r="F1838" s="28">
        <v>17.209999084472656</v>
      </c>
      <c r="G1838" s="24">
        <v>17.379999160766602</v>
      </c>
      <c r="H1838" s="13">
        <v>18.069999694824219</v>
      </c>
      <c r="I1838" s="14">
        <v>18.129999160766602</v>
      </c>
      <c r="J1838" s="14">
        <v>17.780000686645508</v>
      </c>
      <c r="K1838" s="24">
        <v>17.950000762939453</v>
      </c>
      <c r="L1838">
        <f t="shared" si="87"/>
        <v>0</v>
      </c>
      <c r="M1838">
        <f>IF(AND(B1838&gt;Summary!$E$17,B1838&lt;Summary!$E$18),1,0)</f>
        <v>0</v>
      </c>
      <c r="N1838">
        <f>IF(M1838=1,oneday(G1837,G1838,K1838,L1838,Summary!$E$13/2,Data!N1837,Data!O1837,Summary!$E$15,Summary!$E$14,Summary!$E$16,1),0)</f>
        <v>0</v>
      </c>
      <c r="O1838" s="31">
        <f>IF(M1838=1,oneday(G1837,G1838,K1838,L1838,Summary!$E$13/2,Data!N1837,Data!O1837,Summary!$E$15,Summary!$E$14,Summary!$E$16,2),0)</f>
        <v>0</v>
      </c>
      <c r="P1838" s="31">
        <f t="shared" si="86"/>
        <v>0</v>
      </c>
      <c r="Q1838" s="31">
        <f>IF(M1838=1,oneday(G1837,G1838,K1838,L1838,Summary!$E$13/2,Data!N1837,Data!O1837,Summary!$E$15,Summary!$E$14,Summary!$E$16,3),0)</f>
        <v>0</v>
      </c>
    </row>
    <row r="1839" spans="1:17" x14ac:dyDescent="0.25">
      <c r="A1839" s="32">
        <f>VLOOKUP(B1839,'Expiration Dates'!$C$40:$J$272,8)</f>
        <v>33044</v>
      </c>
      <c r="B1839" s="1">
        <v>33050</v>
      </c>
      <c r="C1839">
        <f t="shared" si="85"/>
        <v>1839</v>
      </c>
      <c r="D1839" s="27">
        <v>17.280000686645508</v>
      </c>
      <c r="E1839" s="28">
        <v>17.370000839233398</v>
      </c>
      <c r="F1839" s="28">
        <v>17.120000839233398</v>
      </c>
      <c r="G1839" s="24">
        <v>17.139999389648438</v>
      </c>
      <c r="H1839" s="13">
        <v>17.809999465942383</v>
      </c>
      <c r="I1839" s="14">
        <v>18</v>
      </c>
      <c r="J1839" s="14">
        <v>17.780000686645508</v>
      </c>
      <c r="K1839" s="24">
        <v>17.809999465942383</v>
      </c>
      <c r="L1839">
        <f t="shared" si="87"/>
        <v>0</v>
      </c>
      <c r="M1839">
        <f>IF(AND(B1839&gt;Summary!$E$17,B1839&lt;Summary!$E$18),1,0)</f>
        <v>0</v>
      </c>
      <c r="N1839">
        <f>IF(M1839=1,oneday(G1838,G1839,K1839,L1839,Summary!$E$13/2,Data!N1838,Data!O1838,Summary!$E$15,Summary!$E$14,Summary!$E$16,1),0)</f>
        <v>0</v>
      </c>
      <c r="O1839" s="31">
        <f>IF(M1839=1,oneday(G1838,G1839,K1839,L1839,Summary!$E$13/2,Data!N1838,Data!O1838,Summary!$E$15,Summary!$E$14,Summary!$E$16,2),0)</f>
        <v>0</v>
      </c>
      <c r="P1839" s="31">
        <f t="shared" si="86"/>
        <v>0</v>
      </c>
      <c r="Q1839" s="31">
        <f>IF(M1839=1,oneday(G1838,G1839,K1839,L1839,Summary!$E$13/2,Data!N1838,Data!O1838,Summary!$E$15,Summary!$E$14,Summary!$E$16,3),0)</f>
        <v>0</v>
      </c>
    </row>
    <row r="1840" spans="1:17" x14ac:dyDescent="0.25">
      <c r="A1840" s="32">
        <f>VLOOKUP(B1840,'Expiration Dates'!$C$40:$J$272,8)</f>
        <v>33044</v>
      </c>
      <c r="B1840" s="1">
        <v>33051</v>
      </c>
      <c r="C1840">
        <f t="shared" si="85"/>
        <v>1840</v>
      </c>
      <c r="D1840" s="27">
        <v>17.049999237060547</v>
      </c>
      <c r="E1840" s="28">
        <v>17.069999694824219</v>
      </c>
      <c r="F1840" s="28">
        <v>16.649999618530273</v>
      </c>
      <c r="G1840" s="24">
        <v>16.680000305175781</v>
      </c>
      <c r="H1840" s="13">
        <v>17.739999771118164</v>
      </c>
      <c r="I1840" s="14">
        <v>17.75</v>
      </c>
      <c r="J1840" s="14">
        <v>17.350000381469727</v>
      </c>
      <c r="K1840" s="24">
        <v>17.409999847412109</v>
      </c>
      <c r="L1840">
        <f t="shared" si="87"/>
        <v>0</v>
      </c>
      <c r="M1840">
        <f>IF(AND(B1840&gt;Summary!$E$17,B1840&lt;Summary!$E$18),1,0)</f>
        <v>0</v>
      </c>
      <c r="N1840">
        <f>IF(M1840=1,oneday(G1839,G1840,K1840,L1840,Summary!$E$13/2,Data!N1839,Data!O1839,Summary!$E$15,Summary!$E$14,Summary!$E$16,1),0)</f>
        <v>0</v>
      </c>
      <c r="O1840" s="31">
        <f>IF(M1840=1,oneday(G1839,G1840,K1840,L1840,Summary!$E$13/2,Data!N1839,Data!O1839,Summary!$E$15,Summary!$E$14,Summary!$E$16,2),0)</f>
        <v>0</v>
      </c>
      <c r="P1840" s="31">
        <f t="shared" si="86"/>
        <v>0</v>
      </c>
      <c r="Q1840" s="31">
        <f>IF(M1840=1,oneday(G1839,G1840,K1840,L1840,Summary!$E$13/2,Data!N1839,Data!O1839,Summary!$E$15,Summary!$E$14,Summary!$E$16,3),0)</f>
        <v>0</v>
      </c>
    </row>
    <row r="1841" spans="1:17" x14ac:dyDescent="0.25">
      <c r="A1841" s="32">
        <f>VLOOKUP(B1841,'Expiration Dates'!$C$40:$J$272,8)</f>
        <v>33044</v>
      </c>
      <c r="B1841" s="1">
        <v>33052</v>
      </c>
      <c r="C1841">
        <f t="shared" si="85"/>
        <v>1841</v>
      </c>
      <c r="D1841" s="27">
        <v>16.780000686645508</v>
      </c>
      <c r="E1841" s="28">
        <v>17.350000381469727</v>
      </c>
      <c r="F1841" s="28">
        <v>16.75</v>
      </c>
      <c r="G1841" s="24">
        <v>17.149999618530273</v>
      </c>
      <c r="H1841" s="13">
        <v>17.5</v>
      </c>
      <c r="I1841" s="14">
        <v>18.010000228881836</v>
      </c>
      <c r="J1841" s="14">
        <v>17.450000762939453</v>
      </c>
      <c r="K1841" s="24">
        <v>17.870000839233398</v>
      </c>
      <c r="L1841">
        <f t="shared" si="87"/>
        <v>0</v>
      </c>
      <c r="M1841">
        <f>IF(AND(B1841&gt;Summary!$E$17,B1841&lt;Summary!$E$18),1,0)</f>
        <v>0</v>
      </c>
      <c r="N1841">
        <f>IF(M1841=1,oneday(G1840,G1841,K1841,L1841,Summary!$E$13/2,Data!N1840,Data!O1840,Summary!$E$15,Summary!$E$14,Summary!$E$16,1),0)</f>
        <v>0</v>
      </c>
      <c r="O1841" s="31">
        <f>IF(M1841=1,oneday(G1840,G1841,K1841,L1841,Summary!$E$13/2,Data!N1840,Data!O1840,Summary!$E$15,Summary!$E$14,Summary!$E$16,2),0)</f>
        <v>0</v>
      </c>
      <c r="P1841" s="31">
        <f t="shared" si="86"/>
        <v>0</v>
      </c>
      <c r="Q1841" s="31">
        <f>IF(M1841=1,oneday(G1840,G1841,K1841,L1841,Summary!$E$13/2,Data!N1840,Data!O1840,Summary!$E$15,Summary!$E$14,Summary!$E$16,3),0)</f>
        <v>0</v>
      </c>
    </row>
    <row r="1842" spans="1:17" x14ac:dyDescent="0.25">
      <c r="A1842" s="32">
        <f>VLOOKUP(B1842,'Expiration Dates'!$C$40:$J$272,8)</f>
        <v>33044</v>
      </c>
      <c r="B1842" s="1">
        <v>33053</v>
      </c>
      <c r="C1842">
        <f t="shared" si="85"/>
        <v>1842</v>
      </c>
      <c r="D1842" s="27">
        <v>17.239999771118164</v>
      </c>
      <c r="E1842" s="28">
        <v>17.309999465942383</v>
      </c>
      <c r="F1842" s="28">
        <v>16.959999084472656</v>
      </c>
      <c r="G1842" s="24">
        <v>17.069999694824219</v>
      </c>
      <c r="H1842" s="13">
        <v>17.920000076293945</v>
      </c>
      <c r="I1842" s="14">
        <v>17.969999313354492</v>
      </c>
      <c r="J1842" s="14">
        <v>17.649999618530273</v>
      </c>
      <c r="K1842" s="24">
        <v>17.719999313354492</v>
      </c>
      <c r="L1842">
        <f t="shared" si="87"/>
        <v>0</v>
      </c>
      <c r="M1842">
        <f>IF(AND(B1842&gt;Summary!$E$17,B1842&lt;Summary!$E$18),1,0)</f>
        <v>0</v>
      </c>
      <c r="N1842">
        <f>IF(M1842=1,oneday(G1841,G1842,K1842,L1842,Summary!$E$13/2,Data!N1841,Data!O1841,Summary!$E$15,Summary!$E$14,Summary!$E$16,1),0)</f>
        <v>0</v>
      </c>
      <c r="O1842" s="31">
        <f>IF(M1842=1,oneday(G1841,G1842,K1842,L1842,Summary!$E$13/2,Data!N1841,Data!O1841,Summary!$E$15,Summary!$E$14,Summary!$E$16,2),0)</f>
        <v>0</v>
      </c>
      <c r="P1842" s="31">
        <f t="shared" si="86"/>
        <v>0</v>
      </c>
      <c r="Q1842" s="31">
        <f>IF(M1842=1,oneday(G1841,G1842,K1842,L1842,Summary!$E$13/2,Data!N1841,Data!O1841,Summary!$E$15,Summary!$E$14,Summary!$E$16,3),0)</f>
        <v>0</v>
      </c>
    </row>
    <row r="1843" spans="1:17" x14ac:dyDescent="0.25">
      <c r="A1843" s="32">
        <f>VLOOKUP(B1843,'Expiration Dates'!$C$40:$J$272,8)</f>
        <v>33074</v>
      </c>
      <c r="B1843" s="1">
        <v>33056</v>
      </c>
      <c r="C1843">
        <f t="shared" si="85"/>
        <v>1843</v>
      </c>
      <c r="D1843" s="27">
        <v>17.030000686645508</v>
      </c>
      <c r="E1843" s="28">
        <v>17.299999237060547</v>
      </c>
      <c r="F1843" s="28">
        <v>16.629999160766602</v>
      </c>
      <c r="G1843" s="24">
        <v>16.719999313354492</v>
      </c>
      <c r="H1843" s="13">
        <v>17.649999618530273</v>
      </c>
      <c r="I1843" s="14">
        <v>17.899999618530273</v>
      </c>
      <c r="J1843" s="14">
        <v>17.350000381469727</v>
      </c>
      <c r="K1843" s="24">
        <v>17.420000076293945</v>
      </c>
      <c r="L1843">
        <f t="shared" si="87"/>
        <v>0</v>
      </c>
      <c r="M1843">
        <f>IF(AND(B1843&gt;Summary!$E$17,B1843&lt;Summary!$E$18),1,0)</f>
        <v>0</v>
      </c>
      <c r="N1843">
        <f>IF(M1843=1,oneday(G1842,G1843,K1843,L1843,Summary!$E$13/2,Data!N1842,Data!O1842,Summary!$E$15,Summary!$E$14,Summary!$E$16,1),0)</f>
        <v>0</v>
      </c>
      <c r="O1843" s="31">
        <f>IF(M1843=1,oneday(G1842,G1843,K1843,L1843,Summary!$E$13/2,Data!N1842,Data!O1842,Summary!$E$15,Summary!$E$14,Summary!$E$16,2),0)</f>
        <v>0</v>
      </c>
      <c r="P1843" s="31">
        <f t="shared" si="86"/>
        <v>0</v>
      </c>
      <c r="Q1843" s="31">
        <f>IF(M1843=1,oneday(G1842,G1843,K1843,L1843,Summary!$E$13/2,Data!N1842,Data!O1842,Summary!$E$15,Summary!$E$14,Summary!$E$16,3),0)</f>
        <v>0</v>
      </c>
    </row>
    <row r="1844" spans="1:17" x14ac:dyDescent="0.25">
      <c r="A1844" s="32">
        <f>VLOOKUP(B1844,'Expiration Dates'!$C$40:$J$272,8)</f>
        <v>33074</v>
      </c>
      <c r="B1844" s="1">
        <v>33057</v>
      </c>
      <c r="C1844">
        <f t="shared" si="85"/>
        <v>1844</v>
      </c>
      <c r="D1844" s="27">
        <v>16.850000381469727</v>
      </c>
      <c r="E1844" s="28">
        <v>16.950000762939453</v>
      </c>
      <c r="F1844" s="28">
        <v>16.719999313354492</v>
      </c>
      <c r="G1844" s="24">
        <v>16.799999237060547</v>
      </c>
      <c r="H1844" s="13">
        <v>17.549999237060547</v>
      </c>
      <c r="I1844" s="14">
        <v>17.620000839233398</v>
      </c>
      <c r="J1844" s="14">
        <v>17.399999618530273</v>
      </c>
      <c r="K1844" s="24">
        <v>17.440000534057617</v>
      </c>
      <c r="L1844">
        <f t="shared" si="87"/>
        <v>0</v>
      </c>
      <c r="M1844">
        <f>IF(AND(B1844&gt;Summary!$E$17,B1844&lt;Summary!$E$18),1,0)</f>
        <v>0</v>
      </c>
      <c r="N1844">
        <f>IF(M1844=1,oneday(G1843,G1844,K1844,L1844,Summary!$E$13/2,Data!N1843,Data!O1843,Summary!$E$15,Summary!$E$14,Summary!$E$16,1),0)</f>
        <v>0</v>
      </c>
      <c r="O1844" s="31">
        <f>IF(M1844=1,oneday(G1843,G1844,K1844,L1844,Summary!$E$13/2,Data!N1843,Data!O1843,Summary!$E$15,Summary!$E$14,Summary!$E$16,2),0)</f>
        <v>0</v>
      </c>
      <c r="P1844" s="31">
        <f t="shared" si="86"/>
        <v>0</v>
      </c>
      <c r="Q1844" s="31">
        <f>IF(M1844=1,oneday(G1843,G1844,K1844,L1844,Summary!$E$13/2,Data!N1843,Data!O1843,Summary!$E$15,Summary!$E$14,Summary!$E$16,3),0)</f>
        <v>0</v>
      </c>
    </row>
    <row r="1845" spans="1:17" x14ac:dyDescent="0.25">
      <c r="A1845" s="32">
        <f>VLOOKUP(B1845,'Expiration Dates'!$C$40:$J$272,8)</f>
        <v>33074</v>
      </c>
      <c r="B1845" s="1">
        <v>33059</v>
      </c>
      <c r="C1845">
        <f t="shared" si="85"/>
        <v>1845</v>
      </c>
      <c r="D1845" s="27">
        <v>16.649999618530273</v>
      </c>
      <c r="E1845" s="28">
        <v>16.649999618530273</v>
      </c>
      <c r="F1845" s="28">
        <v>16.290000915527344</v>
      </c>
      <c r="G1845" s="24">
        <v>16.5</v>
      </c>
      <c r="H1845" s="13">
        <v>17.299999237060547</v>
      </c>
      <c r="I1845" s="14">
        <v>17.299999237060547</v>
      </c>
      <c r="J1845" s="14">
        <v>17.049999237060547</v>
      </c>
      <c r="K1845" s="24">
        <v>17.239999771118164</v>
      </c>
      <c r="L1845">
        <f t="shared" si="87"/>
        <v>0</v>
      </c>
      <c r="M1845">
        <f>IF(AND(B1845&gt;Summary!$E$17,B1845&lt;Summary!$E$18),1,0)</f>
        <v>0</v>
      </c>
      <c r="N1845">
        <f>IF(M1845=1,oneday(G1844,G1845,K1845,L1845,Summary!$E$13/2,Data!N1844,Data!O1844,Summary!$E$15,Summary!$E$14,Summary!$E$16,1),0)</f>
        <v>0</v>
      </c>
      <c r="O1845" s="31">
        <f>IF(M1845=1,oneday(G1844,G1845,K1845,L1845,Summary!$E$13/2,Data!N1844,Data!O1844,Summary!$E$15,Summary!$E$14,Summary!$E$16,2),0)</f>
        <v>0</v>
      </c>
      <c r="P1845" s="31">
        <f t="shared" si="86"/>
        <v>0</v>
      </c>
      <c r="Q1845" s="31">
        <f>IF(M1845=1,oneday(G1844,G1845,K1845,L1845,Summary!$E$13/2,Data!N1844,Data!O1844,Summary!$E$15,Summary!$E$14,Summary!$E$16,3),0)</f>
        <v>0</v>
      </c>
    </row>
    <row r="1846" spans="1:17" x14ac:dyDescent="0.25">
      <c r="A1846" s="32">
        <f>VLOOKUP(B1846,'Expiration Dates'!$C$40:$J$272,8)</f>
        <v>33074</v>
      </c>
      <c r="B1846" s="1">
        <v>33060</v>
      </c>
      <c r="C1846">
        <f t="shared" si="85"/>
        <v>1846</v>
      </c>
      <c r="D1846" s="27">
        <v>16.600000381469727</v>
      </c>
      <c r="E1846" s="28">
        <v>16.709999084472656</v>
      </c>
      <c r="F1846" s="28">
        <v>16.430000305175781</v>
      </c>
      <c r="G1846" s="24">
        <v>16.469999313354492</v>
      </c>
      <c r="H1846" s="13">
        <v>17.299999237060547</v>
      </c>
      <c r="I1846" s="14">
        <v>17.420000076293945</v>
      </c>
      <c r="J1846" s="14">
        <v>17.170000076293945</v>
      </c>
      <c r="K1846" s="24">
        <v>17.200000762939453</v>
      </c>
      <c r="L1846">
        <f t="shared" si="87"/>
        <v>0</v>
      </c>
      <c r="M1846">
        <f>IF(AND(B1846&gt;Summary!$E$17,B1846&lt;Summary!$E$18),1,0)</f>
        <v>0</v>
      </c>
      <c r="N1846">
        <f>IF(M1846=1,oneday(G1845,G1846,K1846,L1846,Summary!$E$13/2,Data!N1845,Data!O1845,Summary!$E$15,Summary!$E$14,Summary!$E$16,1),0)</f>
        <v>0</v>
      </c>
      <c r="O1846" s="31">
        <f>IF(M1846=1,oneday(G1845,G1846,K1846,L1846,Summary!$E$13/2,Data!N1845,Data!O1845,Summary!$E$15,Summary!$E$14,Summary!$E$16,2),0)</f>
        <v>0</v>
      </c>
      <c r="P1846" s="31">
        <f t="shared" si="86"/>
        <v>0</v>
      </c>
      <c r="Q1846" s="31">
        <f>IF(M1846=1,oneday(G1845,G1846,K1846,L1846,Summary!$E$13/2,Data!N1845,Data!O1845,Summary!$E$15,Summary!$E$14,Summary!$E$16,3),0)</f>
        <v>0</v>
      </c>
    </row>
    <row r="1847" spans="1:17" x14ac:dyDescent="0.25">
      <c r="A1847" s="32">
        <f>VLOOKUP(B1847,'Expiration Dates'!$C$40:$J$272,8)</f>
        <v>33074</v>
      </c>
      <c r="B1847" s="1">
        <v>33063</v>
      </c>
      <c r="C1847">
        <f t="shared" si="85"/>
        <v>1847</v>
      </c>
      <c r="D1847" s="27">
        <v>16.25</v>
      </c>
      <c r="E1847" s="28">
        <v>16.649999618530273</v>
      </c>
      <c r="F1847" s="28">
        <v>16.059999465942383</v>
      </c>
      <c r="G1847" s="24">
        <v>16.579999923706055</v>
      </c>
      <c r="H1847" s="13">
        <v>16.979999542236328</v>
      </c>
      <c r="I1847" s="14">
        <v>17.479999542236328</v>
      </c>
      <c r="J1847" s="14">
        <v>16.899999618530273</v>
      </c>
      <c r="K1847" s="24">
        <v>17.370000839233398</v>
      </c>
      <c r="L1847">
        <f t="shared" si="87"/>
        <v>0</v>
      </c>
      <c r="M1847">
        <f>IF(AND(B1847&gt;Summary!$E$17,B1847&lt;Summary!$E$18),1,0)</f>
        <v>0</v>
      </c>
      <c r="N1847">
        <f>IF(M1847=1,oneday(G1846,G1847,K1847,L1847,Summary!$E$13/2,Data!N1846,Data!O1846,Summary!$E$15,Summary!$E$14,Summary!$E$16,1),0)</f>
        <v>0</v>
      </c>
      <c r="O1847" s="31">
        <f>IF(M1847=1,oneday(G1846,G1847,K1847,L1847,Summary!$E$13/2,Data!N1846,Data!O1846,Summary!$E$15,Summary!$E$14,Summary!$E$16,2),0)</f>
        <v>0</v>
      </c>
      <c r="P1847" s="31">
        <f t="shared" si="86"/>
        <v>0</v>
      </c>
      <c r="Q1847" s="31">
        <f>IF(M1847=1,oneday(G1846,G1847,K1847,L1847,Summary!$E$13/2,Data!N1846,Data!O1846,Summary!$E$15,Summary!$E$14,Summary!$E$16,3),0)</f>
        <v>0</v>
      </c>
    </row>
    <row r="1848" spans="1:17" x14ac:dyDescent="0.25">
      <c r="A1848" s="32">
        <f>VLOOKUP(B1848,'Expiration Dates'!$C$40:$J$272,8)</f>
        <v>33074</v>
      </c>
      <c r="B1848" s="1">
        <v>33064</v>
      </c>
      <c r="C1848">
        <f t="shared" si="85"/>
        <v>1848</v>
      </c>
      <c r="D1848" s="27">
        <v>16.729999542236328</v>
      </c>
      <c r="E1848" s="28">
        <v>17.090000152587891</v>
      </c>
      <c r="F1848" s="28">
        <v>16.700000762939453</v>
      </c>
      <c r="G1848" s="24">
        <v>16.940000534057617</v>
      </c>
      <c r="H1848" s="13">
        <v>17.5</v>
      </c>
      <c r="I1848" s="14">
        <v>17.799999237060547</v>
      </c>
      <c r="J1848" s="14">
        <v>17.5</v>
      </c>
      <c r="K1848" s="24">
        <v>17.709999084472656</v>
      </c>
      <c r="L1848">
        <f t="shared" si="87"/>
        <v>0</v>
      </c>
      <c r="M1848">
        <f>IF(AND(B1848&gt;Summary!$E$17,B1848&lt;Summary!$E$18),1,0)</f>
        <v>0</v>
      </c>
      <c r="N1848">
        <f>IF(M1848=1,oneday(G1847,G1848,K1848,L1848,Summary!$E$13/2,Data!N1847,Data!O1847,Summary!$E$15,Summary!$E$14,Summary!$E$16,1),0)</f>
        <v>0</v>
      </c>
      <c r="O1848" s="31">
        <f>IF(M1848=1,oneday(G1847,G1848,K1848,L1848,Summary!$E$13/2,Data!N1847,Data!O1847,Summary!$E$15,Summary!$E$14,Summary!$E$16,2),0)</f>
        <v>0</v>
      </c>
      <c r="P1848" s="31">
        <f t="shared" si="86"/>
        <v>0</v>
      </c>
      <c r="Q1848" s="31">
        <f>IF(M1848=1,oneday(G1847,G1848,K1848,L1848,Summary!$E$13/2,Data!N1847,Data!O1847,Summary!$E$15,Summary!$E$14,Summary!$E$16,3),0)</f>
        <v>0</v>
      </c>
    </row>
    <row r="1849" spans="1:17" x14ac:dyDescent="0.25">
      <c r="A1849" s="32">
        <f>VLOOKUP(B1849,'Expiration Dates'!$C$40:$J$272,8)</f>
        <v>33074</v>
      </c>
      <c r="B1849" s="1">
        <v>33065</v>
      </c>
      <c r="C1849">
        <f t="shared" si="85"/>
        <v>1849</v>
      </c>
      <c r="D1849" s="27">
        <v>17.200000762939453</v>
      </c>
      <c r="E1849" s="28">
        <v>17.549999237060547</v>
      </c>
      <c r="F1849" s="28">
        <v>17.149999618530273</v>
      </c>
      <c r="G1849" s="24">
        <v>17.469999313354492</v>
      </c>
      <c r="H1849" s="13">
        <v>17.950000762939453</v>
      </c>
      <c r="I1849" s="14">
        <v>18.229999542236328</v>
      </c>
      <c r="J1849" s="14">
        <v>17.860000610351563</v>
      </c>
      <c r="K1849" s="24">
        <v>18.180000305175781</v>
      </c>
      <c r="L1849">
        <f t="shared" si="87"/>
        <v>0</v>
      </c>
      <c r="M1849">
        <f>IF(AND(B1849&gt;Summary!$E$17,B1849&lt;Summary!$E$18),1,0)</f>
        <v>0</v>
      </c>
      <c r="N1849">
        <f>IF(M1849=1,oneday(G1848,G1849,K1849,L1849,Summary!$E$13/2,Data!N1848,Data!O1848,Summary!$E$15,Summary!$E$14,Summary!$E$16,1),0)</f>
        <v>0</v>
      </c>
      <c r="O1849" s="31">
        <f>IF(M1849=1,oneday(G1848,G1849,K1849,L1849,Summary!$E$13/2,Data!N1848,Data!O1848,Summary!$E$15,Summary!$E$14,Summary!$E$16,2),0)</f>
        <v>0</v>
      </c>
      <c r="P1849" s="31">
        <f t="shared" si="86"/>
        <v>0</v>
      </c>
      <c r="Q1849" s="31">
        <f>IF(M1849=1,oneday(G1848,G1849,K1849,L1849,Summary!$E$13/2,Data!N1848,Data!O1848,Summary!$E$15,Summary!$E$14,Summary!$E$16,3),0)</f>
        <v>0</v>
      </c>
    </row>
    <row r="1850" spans="1:17" x14ac:dyDescent="0.25">
      <c r="A1850" s="32">
        <f>VLOOKUP(B1850,'Expiration Dates'!$C$40:$J$272,8)</f>
        <v>33074</v>
      </c>
      <c r="B1850" s="1">
        <v>33066</v>
      </c>
      <c r="C1850">
        <f t="shared" si="85"/>
        <v>1850</v>
      </c>
      <c r="D1850" s="27">
        <v>17.559999465942383</v>
      </c>
      <c r="E1850" s="28">
        <v>18.559999465942383</v>
      </c>
      <c r="F1850" s="28">
        <v>17.280000686645508</v>
      </c>
      <c r="G1850" s="24">
        <v>18.459999084472656</v>
      </c>
      <c r="H1850" s="13">
        <v>18.270000457763672</v>
      </c>
      <c r="I1850" s="14">
        <v>19.180000305175781</v>
      </c>
      <c r="J1850" s="14">
        <v>18.079999923706055</v>
      </c>
      <c r="K1850" s="24">
        <v>19.180000305175781</v>
      </c>
      <c r="L1850">
        <f t="shared" si="87"/>
        <v>0</v>
      </c>
      <c r="M1850">
        <f>IF(AND(B1850&gt;Summary!$E$17,B1850&lt;Summary!$E$18),1,0)</f>
        <v>0</v>
      </c>
      <c r="N1850">
        <f>IF(M1850=1,oneday(G1849,G1850,K1850,L1850,Summary!$E$13/2,Data!N1849,Data!O1849,Summary!$E$15,Summary!$E$14,Summary!$E$16,1),0)</f>
        <v>0</v>
      </c>
      <c r="O1850" s="31">
        <f>IF(M1850=1,oneday(G1849,G1850,K1850,L1850,Summary!$E$13/2,Data!N1849,Data!O1849,Summary!$E$15,Summary!$E$14,Summary!$E$16,2),0)</f>
        <v>0</v>
      </c>
      <c r="P1850" s="31">
        <f t="shared" si="86"/>
        <v>0</v>
      </c>
      <c r="Q1850" s="31">
        <f>IF(M1850=1,oneday(G1849,G1850,K1850,L1850,Summary!$E$13/2,Data!N1849,Data!O1849,Summary!$E$15,Summary!$E$14,Summary!$E$16,3),0)</f>
        <v>0</v>
      </c>
    </row>
    <row r="1851" spans="1:17" x14ac:dyDescent="0.25">
      <c r="A1851" s="32">
        <f>VLOOKUP(B1851,'Expiration Dates'!$C$40:$J$272,8)</f>
        <v>33074</v>
      </c>
      <c r="B1851" s="1">
        <v>33067</v>
      </c>
      <c r="C1851">
        <f t="shared" si="85"/>
        <v>1851</v>
      </c>
      <c r="D1851" s="27">
        <v>18.549999237060547</v>
      </c>
      <c r="E1851" s="28">
        <v>19.049999237060547</v>
      </c>
      <c r="F1851" s="28">
        <v>18.090000152587891</v>
      </c>
      <c r="G1851" s="24">
        <v>18.360000610351563</v>
      </c>
      <c r="H1851" s="13">
        <v>19.299999237060547</v>
      </c>
      <c r="I1851" s="14">
        <v>19.850000381469727</v>
      </c>
      <c r="J1851" s="14">
        <v>19.049999237060547</v>
      </c>
      <c r="K1851" s="24">
        <v>19.350000381469727</v>
      </c>
      <c r="L1851">
        <f t="shared" si="87"/>
        <v>0</v>
      </c>
      <c r="M1851">
        <f>IF(AND(B1851&gt;Summary!$E$17,B1851&lt;Summary!$E$18),1,0)</f>
        <v>0</v>
      </c>
      <c r="N1851">
        <f>IF(M1851=1,oneday(G1850,G1851,K1851,L1851,Summary!$E$13/2,Data!N1850,Data!O1850,Summary!$E$15,Summary!$E$14,Summary!$E$16,1),0)</f>
        <v>0</v>
      </c>
      <c r="O1851" s="31">
        <f>IF(M1851=1,oneday(G1850,G1851,K1851,L1851,Summary!$E$13/2,Data!N1850,Data!O1850,Summary!$E$15,Summary!$E$14,Summary!$E$16,2),0)</f>
        <v>0</v>
      </c>
      <c r="P1851" s="31">
        <f t="shared" si="86"/>
        <v>0</v>
      </c>
      <c r="Q1851" s="31">
        <f>IF(M1851=1,oneday(G1850,G1851,K1851,L1851,Summary!$E$13/2,Data!N1850,Data!O1850,Summary!$E$15,Summary!$E$14,Summary!$E$16,3),0)</f>
        <v>0</v>
      </c>
    </row>
    <row r="1852" spans="1:17" x14ac:dyDescent="0.25">
      <c r="A1852" s="32">
        <f>VLOOKUP(B1852,'Expiration Dates'!$C$40:$J$272,8)</f>
        <v>33074</v>
      </c>
      <c r="B1852" s="1">
        <v>33070</v>
      </c>
      <c r="C1852">
        <f t="shared" si="85"/>
        <v>1852</v>
      </c>
      <c r="D1852" s="27">
        <v>18.75</v>
      </c>
      <c r="E1852" s="28">
        <v>18.829999923706055</v>
      </c>
      <c r="F1852" s="28">
        <v>18.420000076293945</v>
      </c>
      <c r="G1852" s="24">
        <v>18.670000076293945</v>
      </c>
      <c r="H1852" s="13">
        <v>19.75</v>
      </c>
      <c r="I1852" s="14">
        <v>19.950000762939453</v>
      </c>
      <c r="J1852" s="14">
        <v>19.549999237060547</v>
      </c>
      <c r="K1852" s="24">
        <v>19.850000381469727</v>
      </c>
      <c r="L1852">
        <f t="shared" si="87"/>
        <v>0</v>
      </c>
      <c r="M1852">
        <f>IF(AND(B1852&gt;Summary!$E$17,B1852&lt;Summary!$E$18),1,0)</f>
        <v>0</v>
      </c>
      <c r="N1852">
        <f>IF(M1852=1,oneday(G1851,G1852,K1852,L1852,Summary!$E$13/2,Data!N1851,Data!O1851,Summary!$E$15,Summary!$E$14,Summary!$E$16,1),0)</f>
        <v>0</v>
      </c>
      <c r="O1852" s="31">
        <f>IF(M1852=1,oneday(G1851,G1852,K1852,L1852,Summary!$E$13/2,Data!N1851,Data!O1851,Summary!$E$15,Summary!$E$14,Summary!$E$16,2),0)</f>
        <v>0</v>
      </c>
      <c r="P1852" s="31">
        <f t="shared" si="86"/>
        <v>0</v>
      </c>
      <c r="Q1852" s="31">
        <f>IF(M1852=1,oneday(G1851,G1852,K1852,L1852,Summary!$E$13/2,Data!N1851,Data!O1851,Summary!$E$15,Summary!$E$14,Summary!$E$16,3),0)</f>
        <v>0</v>
      </c>
    </row>
    <row r="1853" spans="1:17" x14ac:dyDescent="0.25">
      <c r="A1853" s="32">
        <f>VLOOKUP(B1853,'Expiration Dates'!$C$40:$J$272,8)</f>
        <v>33074</v>
      </c>
      <c r="B1853" s="1">
        <v>33071</v>
      </c>
      <c r="C1853">
        <f t="shared" si="85"/>
        <v>1853</v>
      </c>
      <c r="D1853" s="27">
        <v>18.350000381469727</v>
      </c>
      <c r="E1853" s="28">
        <v>18.670000076293945</v>
      </c>
      <c r="F1853" s="28">
        <v>18.110000610351563</v>
      </c>
      <c r="G1853" s="24">
        <v>18.649999618530273</v>
      </c>
      <c r="H1853" s="13">
        <v>19.5</v>
      </c>
      <c r="I1853" s="14">
        <v>19.819999694824219</v>
      </c>
      <c r="J1853" s="14">
        <v>19.379999160766602</v>
      </c>
      <c r="K1853" s="24">
        <v>19.770000457763672</v>
      </c>
      <c r="L1853">
        <f t="shared" si="87"/>
        <v>0</v>
      </c>
      <c r="M1853">
        <f>IF(AND(B1853&gt;Summary!$E$17,B1853&lt;Summary!$E$18),1,0)</f>
        <v>0</v>
      </c>
      <c r="N1853">
        <f>IF(M1853=1,oneday(G1852,G1853,K1853,L1853,Summary!$E$13/2,Data!N1852,Data!O1852,Summary!$E$15,Summary!$E$14,Summary!$E$16,1),0)</f>
        <v>0</v>
      </c>
      <c r="O1853" s="31">
        <f>IF(M1853=1,oneday(G1852,G1853,K1853,L1853,Summary!$E$13/2,Data!N1852,Data!O1852,Summary!$E$15,Summary!$E$14,Summary!$E$16,2),0)</f>
        <v>0</v>
      </c>
      <c r="P1853" s="31">
        <f t="shared" si="86"/>
        <v>0</v>
      </c>
      <c r="Q1853" s="31">
        <f>IF(M1853=1,oneday(G1852,G1853,K1853,L1853,Summary!$E$13/2,Data!N1852,Data!O1852,Summary!$E$15,Summary!$E$14,Summary!$E$16,3),0)</f>
        <v>0</v>
      </c>
    </row>
    <row r="1854" spans="1:17" x14ac:dyDescent="0.25">
      <c r="A1854" s="32">
        <f>VLOOKUP(B1854,'Expiration Dates'!$C$40:$J$272,8)</f>
        <v>33074</v>
      </c>
      <c r="B1854" s="1">
        <v>33072</v>
      </c>
      <c r="C1854">
        <f t="shared" si="85"/>
        <v>1854</v>
      </c>
      <c r="D1854" s="27">
        <v>18.579999923706055</v>
      </c>
      <c r="E1854" s="28">
        <v>18.850000381469727</v>
      </c>
      <c r="F1854" s="28">
        <v>18.360000610351563</v>
      </c>
      <c r="G1854" s="24">
        <v>18.549999237060547</v>
      </c>
      <c r="H1854" s="13">
        <v>19.649999618530273</v>
      </c>
      <c r="I1854" s="14">
        <v>20</v>
      </c>
      <c r="J1854" s="14">
        <v>19.510000228881836</v>
      </c>
      <c r="K1854" s="24">
        <v>19.610000610351563</v>
      </c>
      <c r="L1854">
        <f t="shared" si="87"/>
        <v>0</v>
      </c>
      <c r="M1854">
        <f>IF(AND(B1854&gt;Summary!$E$17,B1854&lt;Summary!$E$18),1,0)</f>
        <v>0</v>
      </c>
      <c r="N1854">
        <f>IF(M1854=1,oneday(G1853,G1854,K1854,L1854,Summary!$E$13/2,Data!N1853,Data!O1853,Summary!$E$15,Summary!$E$14,Summary!$E$16,1),0)</f>
        <v>0</v>
      </c>
      <c r="O1854" s="31">
        <f>IF(M1854=1,oneday(G1853,G1854,K1854,L1854,Summary!$E$13/2,Data!N1853,Data!O1853,Summary!$E$15,Summary!$E$14,Summary!$E$16,2),0)</f>
        <v>0</v>
      </c>
      <c r="P1854" s="31">
        <f t="shared" si="86"/>
        <v>0</v>
      </c>
      <c r="Q1854" s="31">
        <f>IF(M1854=1,oneday(G1853,G1854,K1854,L1854,Summary!$E$13/2,Data!N1853,Data!O1853,Summary!$E$15,Summary!$E$14,Summary!$E$16,3),0)</f>
        <v>0</v>
      </c>
    </row>
    <row r="1855" spans="1:17" x14ac:dyDescent="0.25">
      <c r="A1855" s="32">
        <f>VLOOKUP(B1855,'Expiration Dates'!$C$40:$J$272,8)</f>
        <v>33074</v>
      </c>
      <c r="B1855" s="1">
        <v>33073</v>
      </c>
      <c r="C1855">
        <f t="shared" si="85"/>
        <v>1855</v>
      </c>
      <c r="D1855" s="27">
        <v>18.549999237060547</v>
      </c>
      <c r="E1855" s="28">
        <v>19.510000228881836</v>
      </c>
      <c r="F1855" s="28">
        <v>18.469999313354492</v>
      </c>
      <c r="G1855" s="24">
        <v>18.989999771118164</v>
      </c>
      <c r="H1855" s="13">
        <v>19.569999694824219</v>
      </c>
      <c r="I1855" s="14">
        <v>20.350000381469727</v>
      </c>
      <c r="J1855" s="14">
        <v>19.450000762939453</v>
      </c>
      <c r="K1855" s="24">
        <v>19.860000610351563</v>
      </c>
      <c r="L1855">
        <f t="shared" si="87"/>
        <v>0</v>
      </c>
      <c r="M1855">
        <f>IF(AND(B1855&gt;Summary!$E$17,B1855&lt;Summary!$E$18),1,0)</f>
        <v>0</v>
      </c>
      <c r="N1855">
        <f>IF(M1855=1,oneday(G1854,G1855,K1855,L1855,Summary!$E$13/2,Data!N1854,Data!O1854,Summary!$E$15,Summary!$E$14,Summary!$E$16,1),0)</f>
        <v>0</v>
      </c>
      <c r="O1855" s="31">
        <f>IF(M1855=1,oneday(G1854,G1855,K1855,L1855,Summary!$E$13/2,Data!N1854,Data!O1854,Summary!$E$15,Summary!$E$14,Summary!$E$16,2),0)</f>
        <v>0</v>
      </c>
      <c r="P1855" s="31">
        <f t="shared" si="86"/>
        <v>0</v>
      </c>
      <c r="Q1855" s="31">
        <f>IF(M1855=1,oneday(G1854,G1855,K1855,L1855,Summary!$E$13/2,Data!N1854,Data!O1854,Summary!$E$15,Summary!$E$14,Summary!$E$16,3),0)</f>
        <v>0</v>
      </c>
    </row>
    <row r="1856" spans="1:17" x14ac:dyDescent="0.25">
      <c r="A1856" s="32">
        <f>VLOOKUP(B1856,'Expiration Dates'!$C$40:$J$272,8)</f>
        <v>33074</v>
      </c>
      <c r="B1856" s="1">
        <v>33074</v>
      </c>
      <c r="C1856">
        <f t="shared" si="85"/>
        <v>1856</v>
      </c>
      <c r="D1856" s="27">
        <v>18.899999618530273</v>
      </c>
      <c r="E1856" s="28">
        <v>19.700000762939453</v>
      </c>
      <c r="F1856" s="28">
        <v>18.850000381469727</v>
      </c>
      <c r="G1856" s="24">
        <v>19.610000610351563</v>
      </c>
      <c r="H1856" s="13">
        <v>19.75</v>
      </c>
      <c r="I1856" s="14">
        <v>20.159999847412109</v>
      </c>
      <c r="J1856" s="14">
        <v>19.719999313354492</v>
      </c>
      <c r="K1856" s="24">
        <v>20.059999465942383</v>
      </c>
      <c r="L1856">
        <f t="shared" si="87"/>
        <v>1</v>
      </c>
      <c r="M1856">
        <f>IF(AND(B1856&gt;Summary!$E$17,B1856&lt;Summary!$E$18),1,0)</f>
        <v>0</v>
      </c>
      <c r="N1856">
        <f>IF(M1856=1,oneday(G1855,G1856,K1856,L1856,Summary!$E$13/2,Data!N1855,Data!O1855,Summary!$E$15,Summary!$E$14,Summary!$E$16,1),0)</f>
        <v>0</v>
      </c>
      <c r="O1856" s="31">
        <f>IF(M1856=1,oneday(G1855,G1856,K1856,L1856,Summary!$E$13/2,Data!N1855,Data!O1855,Summary!$E$15,Summary!$E$14,Summary!$E$16,2),0)</f>
        <v>0</v>
      </c>
      <c r="P1856" s="31">
        <f t="shared" si="86"/>
        <v>0</v>
      </c>
      <c r="Q1856" s="31">
        <f>IF(M1856=1,oneday(G1855,G1856,K1856,L1856,Summary!$E$13/2,Data!N1855,Data!O1855,Summary!$E$15,Summary!$E$14,Summary!$E$16,3),0)</f>
        <v>0</v>
      </c>
    </row>
    <row r="1857" spans="1:17" x14ac:dyDescent="0.25">
      <c r="A1857" s="32">
        <f>VLOOKUP(B1857,'Expiration Dates'!$C$40:$J$272,8)</f>
        <v>33074</v>
      </c>
      <c r="B1857" s="1">
        <v>33077</v>
      </c>
      <c r="C1857">
        <f t="shared" si="85"/>
        <v>1857</v>
      </c>
      <c r="D1857" s="27">
        <v>20.420000076293945</v>
      </c>
      <c r="E1857" s="28">
        <v>20.600000381469727</v>
      </c>
      <c r="F1857" s="28">
        <v>20.149999618530273</v>
      </c>
      <c r="G1857" s="24">
        <v>20.5</v>
      </c>
      <c r="H1857" s="13">
        <v>20.719999313354492</v>
      </c>
      <c r="I1857" s="14">
        <v>20.979999542236328</v>
      </c>
      <c r="J1857" s="14">
        <v>20.530000686645508</v>
      </c>
      <c r="K1857" s="24">
        <v>20.909999847412109</v>
      </c>
      <c r="L1857">
        <f t="shared" si="87"/>
        <v>0</v>
      </c>
      <c r="M1857">
        <f>IF(AND(B1857&gt;Summary!$E$17,B1857&lt;Summary!$E$18),1,0)</f>
        <v>0</v>
      </c>
      <c r="N1857">
        <f>IF(M1857=1,oneday(G1856,G1857,K1857,L1857,Summary!$E$13/2,Data!N1856,Data!O1856,Summary!$E$15,Summary!$E$14,Summary!$E$16,1),0)</f>
        <v>0</v>
      </c>
      <c r="O1857" s="31">
        <f>IF(M1857=1,oneday(G1856,G1857,K1857,L1857,Summary!$E$13/2,Data!N1856,Data!O1856,Summary!$E$15,Summary!$E$14,Summary!$E$16,2),0)</f>
        <v>0</v>
      </c>
      <c r="P1857" s="31">
        <f t="shared" si="86"/>
        <v>0</v>
      </c>
      <c r="Q1857" s="31">
        <f>IF(M1857=1,oneday(G1856,G1857,K1857,L1857,Summary!$E$13/2,Data!N1856,Data!O1856,Summary!$E$15,Summary!$E$14,Summary!$E$16,3),0)</f>
        <v>0</v>
      </c>
    </row>
    <row r="1858" spans="1:17" x14ac:dyDescent="0.25">
      <c r="A1858" s="32">
        <f>VLOOKUP(B1858,'Expiration Dates'!$C$40:$J$272,8)</f>
        <v>33074</v>
      </c>
      <c r="B1858" s="1">
        <v>33078</v>
      </c>
      <c r="C1858">
        <f t="shared" si="85"/>
        <v>1858</v>
      </c>
      <c r="D1858" s="27">
        <v>20.799999237060547</v>
      </c>
      <c r="E1858" s="28">
        <v>20.920000076293945</v>
      </c>
      <c r="F1858" s="28">
        <v>20.399999618530273</v>
      </c>
      <c r="G1858" s="24">
        <v>20.559999465942383</v>
      </c>
      <c r="H1858" s="13">
        <v>21.200000762939453</v>
      </c>
      <c r="I1858" s="14">
        <v>21.280000686645508</v>
      </c>
      <c r="J1858" s="14">
        <v>20.979999542236328</v>
      </c>
      <c r="K1858" s="24">
        <v>21.020000457763672</v>
      </c>
      <c r="L1858">
        <f t="shared" si="87"/>
        <v>0</v>
      </c>
      <c r="M1858">
        <f>IF(AND(B1858&gt;Summary!$E$17,B1858&lt;Summary!$E$18),1,0)</f>
        <v>0</v>
      </c>
      <c r="N1858">
        <f>IF(M1858=1,oneday(G1857,G1858,K1858,L1858,Summary!$E$13/2,Data!N1857,Data!O1857,Summary!$E$15,Summary!$E$14,Summary!$E$16,1),0)</f>
        <v>0</v>
      </c>
      <c r="O1858" s="31">
        <f>IF(M1858=1,oneday(G1857,G1858,K1858,L1858,Summary!$E$13/2,Data!N1857,Data!O1857,Summary!$E$15,Summary!$E$14,Summary!$E$16,2),0)</f>
        <v>0</v>
      </c>
      <c r="P1858" s="31">
        <f t="shared" si="86"/>
        <v>0</v>
      </c>
      <c r="Q1858" s="31">
        <f>IF(M1858=1,oneday(G1857,G1858,K1858,L1858,Summary!$E$13/2,Data!N1857,Data!O1857,Summary!$E$15,Summary!$E$14,Summary!$E$16,3),0)</f>
        <v>0</v>
      </c>
    </row>
    <row r="1859" spans="1:17" x14ac:dyDescent="0.25">
      <c r="A1859" s="32">
        <f>VLOOKUP(B1859,'Expiration Dates'!$C$40:$J$272,8)</f>
        <v>33074</v>
      </c>
      <c r="B1859" s="1">
        <v>33079</v>
      </c>
      <c r="C1859">
        <f t="shared" si="85"/>
        <v>1859</v>
      </c>
      <c r="D1859" s="27">
        <v>20.5</v>
      </c>
      <c r="E1859" s="28">
        <v>20.690000534057617</v>
      </c>
      <c r="F1859" s="28">
        <v>20.25</v>
      </c>
      <c r="G1859" s="24">
        <v>20.379999160766602</v>
      </c>
      <c r="H1859" s="13">
        <v>20.950000762939453</v>
      </c>
      <c r="I1859" s="14">
        <v>21.180000305175781</v>
      </c>
      <c r="J1859" s="14">
        <v>20.770000457763672</v>
      </c>
      <c r="K1859" s="24">
        <v>20.889999389648438</v>
      </c>
      <c r="L1859">
        <f t="shared" si="87"/>
        <v>0</v>
      </c>
      <c r="M1859">
        <f>IF(AND(B1859&gt;Summary!$E$17,B1859&lt;Summary!$E$18),1,0)</f>
        <v>0</v>
      </c>
      <c r="N1859">
        <f>IF(M1859=1,oneday(G1858,G1859,K1859,L1859,Summary!$E$13/2,Data!N1858,Data!O1858,Summary!$E$15,Summary!$E$14,Summary!$E$16,1),0)</f>
        <v>0</v>
      </c>
      <c r="O1859" s="31">
        <f>IF(M1859=1,oneday(G1858,G1859,K1859,L1859,Summary!$E$13/2,Data!N1858,Data!O1858,Summary!$E$15,Summary!$E$14,Summary!$E$16,2),0)</f>
        <v>0</v>
      </c>
      <c r="P1859" s="31">
        <f t="shared" si="86"/>
        <v>0</v>
      </c>
      <c r="Q1859" s="31">
        <f>IF(M1859=1,oneday(G1858,G1859,K1859,L1859,Summary!$E$13/2,Data!N1858,Data!O1858,Summary!$E$15,Summary!$E$14,Summary!$E$16,3),0)</f>
        <v>0</v>
      </c>
    </row>
    <row r="1860" spans="1:17" x14ac:dyDescent="0.25">
      <c r="A1860" s="32">
        <f>VLOOKUP(B1860,'Expiration Dates'!$C$40:$J$272,8)</f>
        <v>33074</v>
      </c>
      <c r="B1860" s="1">
        <v>33080</v>
      </c>
      <c r="C1860">
        <f t="shared" si="85"/>
        <v>1860</v>
      </c>
      <c r="D1860" s="27">
        <v>20.180000305175781</v>
      </c>
      <c r="E1860" s="28">
        <v>20.569999694824219</v>
      </c>
      <c r="F1860" s="28">
        <v>19.950000762939453</v>
      </c>
      <c r="G1860" s="24">
        <v>20.299999237060547</v>
      </c>
      <c r="H1860" s="13">
        <v>20.600000381469727</v>
      </c>
      <c r="I1860" s="14">
        <v>21.200000762939453</v>
      </c>
      <c r="J1860" s="14">
        <v>20.5</v>
      </c>
      <c r="K1860" s="24">
        <v>21</v>
      </c>
      <c r="L1860">
        <f t="shared" si="87"/>
        <v>0</v>
      </c>
      <c r="M1860">
        <f>IF(AND(B1860&gt;Summary!$E$17,B1860&lt;Summary!$E$18),1,0)</f>
        <v>0</v>
      </c>
      <c r="N1860">
        <f>IF(M1860=1,oneday(G1859,G1860,K1860,L1860,Summary!$E$13/2,Data!N1859,Data!O1859,Summary!$E$15,Summary!$E$14,Summary!$E$16,1),0)</f>
        <v>0</v>
      </c>
      <c r="O1860" s="31">
        <f>IF(M1860=1,oneday(G1859,G1860,K1860,L1860,Summary!$E$13/2,Data!N1859,Data!O1859,Summary!$E$15,Summary!$E$14,Summary!$E$16,2),0)</f>
        <v>0</v>
      </c>
      <c r="P1860" s="31">
        <f t="shared" si="86"/>
        <v>0</v>
      </c>
      <c r="Q1860" s="31">
        <f>IF(M1860=1,oneday(G1859,G1860,K1860,L1860,Summary!$E$13/2,Data!N1859,Data!O1859,Summary!$E$15,Summary!$E$14,Summary!$E$16,3),0)</f>
        <v>0</v>
      </c>
    </row>
    <row r="1861" spans="1:17" x14ac:dyDescent="0.25">
      <c r="A1861" s="32">
        <f>VLOOKUP(B1861,'Expiration Dates'!$C$40:$J$272,8)</f>
        <v>33074</v>
      </c>
      <c r="B1861" s="1">
        <v>33081</v>
      </c>
      <c r="C1861">
        <f t="shared" si="85"/>
        <v>1861</v>
      </c>
      <c r="D1861" s="27">
        <v>20.5</v>
      </c>
      <c r="E1861" s="28">
        <v>20.5</v>
      </c>
      <c r="F1861" s="28">
        <v>20</v>
      </c>
      <c r="G1861" s="24">
        <v>20.040000915527344</v>
      </c>
      <c r="H1861" s="13">
        <v>21.180000305175781</v>
      </c>
      <c r="I1861" s="14">
        <v>21.270000457763672</v>
      </c>
      <c r="J1861" s="14">
        <v>20.819999694824219</v>
      </c>
      <c r="K1861" s="24">
        <v>20.860000610351563</v>
      </c>
      <c r="L1861">
        <f t="shared" si="87"/>
        <v>0</v>
      </c>
      <c r="M1861">
        <f>IF(AND(B1861&gt;Summary!$E$17,B1861&lt;Summary!$E$18),1,0)</f>
        <v>0</v>
      </c>
      <c r="N1861">
        <f>IF(M1861=1,oneday(G1860,G1861,K1861,L1861,Summary!$E$13/2,Data!N1860,Data!O1860,Summary!$E$15,Summary!$E$14,Summary!$E$16,1),0)</f>
        <v>0</v>
      </c>
      <c r="O1861" s="31">
        <f>IF(M1861=1,oneday(G1860,G1861,K1861,L1861,Summary!$E$13/2,Data!N1860,Data!O1860,Summary!$E$15,Summary!$E$14,Summary!$E$16,2),0)</f>
        <v>0</v>
      </c>
      <c r="P1861" s="31">
        <f t="shared" si="86"/>
        <v>0</v>
      </c>
      <c r="Q1861" s="31">
        <f>IF(M1861=1,oneday(G1860,G1861,K1861,L1861,Summary!$E$13/2,Data!N1860,Data!O1860,Summary!$E$15,Summary!$E$14,Summary!$E$16,3),0)</f>
        <v>0</v>
      </c>
    </row>
    <row r="1862" spans="1:17" x14ac:dyDescent="0.25">
      <c r="A1862" s="32">
        <f>VLOOKUP(B1862,'Expiration Dates'!$C$40:$J$272,8)</f>
        <v>33074</v>
      </c>
      <c r="B1862" s="1">
        <v>33084</v>
      </c>
      <c r="C1862">
        <f t="shared" si="85"/>
        <v>1862</v>
      </c>
      <c r="D1862" s="27">
        <v>20.129999160766602</v>
      </c>
      <c r="E1862" s="28">
        <v>20.350000381469727</v>
      </c>
      <c r="F1862" s="28">
        <v>19.909999847412109</v>
      </c>
      <c r="G1862" s="24">
        <v>20.209999084472656</v>
      </c>
      <c r="H1862" s="13">
        <v>20.930000305175781</v>
      </c>
      <c r="I1862" s="14">
        <v>21.100000381469727</v>
      </c>
      <c r="J1862" s="14">
        <v>20.75</v>
      </c>
      <c r="K1862" s="24">
        <v>20.969999313354492</v>
      </c>
      <c r="L1862">
        <f t="shared" si="87"/>
        <v>0</v>
      </c>
      <c r="M1862">
        <f>IF(AND(B1862&gt;Summary!$E$17,B1862&lt;Summary!$E$18),1,0)</f>
        <v>0</v>
      </c>
      <c r="N1862">
        <f>IF(M1862=1,oneday(G1861,G1862,K1862,L1862,Summary!$E$13/2,Data!N1861,Data!O1861,Summary!$E$15,Summary!$E$14,Summary!$E$16,1),0)</f>
        <v>0</v>
      </c>
      <c r="O1862" s="31">
        <f>IF(M1862=1,oneday(G1861,G1862,K1862,L1862,Summary!$E$13/2,Data!N1861,Data!O1861,Summary!$E$15,Summary!$E$14,Summary!$E$16,2),0)</f>
        <v>0</v>
      </c>
      <c r="P1862" s="31">
        <f t="shared" si="86"/>
        <v>0</v>
      </c>
      <c r="Q1862" s="31">
        <f>IF(M1862=1,oneday(G1861,G1862,K1862,L1862,Summary!$E$13/2,Data!N1861,Data!O1861,Summary!$E$15,Summary!$E$14,Summary!$E$16,3),0)</f>
        <v>0</v>
      </c>
    </row>
    <row r="1863" spans="1:17" x14ac:dyDescent="0.25">
      <c r="A1863" s="32">
        <f>VLOOKUP(B1863,'Expiration Dates'!$C$40:$J$272,8)</f>
        <v>33074</v>
      </c>
      <c r="B1863" s="1">
        <v>33085</v>
      </c>
      <c r="C1863">
        <f t="shared" si="85"/>
        <v>1863</v>
      </c>
      <c r="D1863" s="27">
        <v>20.350000381469727</v>
      </c>
      <c r="E1863" s="28">
        <v>20.770000457763672</v>
      </c>
      <c r="F1863" s="28">
        <v>20.319999694824219</v>
      </c>
      <c r="G1863" s="24">
        <v>20.690000534057617</v>
      </c>
      <c r="H1863" s="13">
        <v>21.129999160766602</v>
      </c>
      <c r="I1863" s="14">
        <v>21.299999237060547</v>
      </c>
      <c r="J1863" s="14">
        <v>21.100000381469727</v>
      </c>
      <c r="K1863" s="24">
        <v>21.219999313354492</v>
      </c>
      <c r="L1863">
        <f t="shared" si="87"/>
        <v>0</v>
      </c>
      <c r="M1863">
        <f>IF(AND(B1863&gt;Summary!$E$17,B1863&lt;Summary!$E$18),1,0)</f>
        <v>0</v>
      </c>
      <c r="N1863">
        <f>IF(M1863=1,oneday(G1862,G1863,K1863,L1863,Summary!$E$13/2,Data!N1862,Data!O1862,Summary!$E$15,Summary!$E$14,Summary!$E$16,1),0)</f>
        <v>0</v>
      </c>
      <c r="O1863" s="31">
        <f>IF(M1863=1,oneday(G1862,G1863,K1863,L1863,Summary!$E$13/2,Data!N1862,Data!O1862,Summary!$E$15,Summary!$E$14,Summary!$E$16,2),0)</f>
        <v>0</v>
      </c>
      <c r="P1863" s="31">
        <f t="shared" si="86"/>
        <v>0</v>
      </c>
      <c r="Q1863" s="31">
        <f>IF(M1863=1,oneday(G1862,G1863,K1863,L1863,Summary!$E$13/2,Data!N1862,Data!O1862,Summary!$E$15,Summary!$E$14,Summary!$E$16,3),0)</f>
        <v>0</v>
      </c>
    </row>
    <row r="1864" spans="1:17" x14ac:dyDescent="0.25">
      <c r="A1864" s="32">
        <f>VLOOKUP(B1864,'Expiration Dates'!$C$40:$J$272,8)</f>
        <v>33106</v>
      </c>
      <c r="B1864" s="1">
        <v>33086</v>
      </c>
      <c r="C1864">
        <f t="shared" si="85"/>
        <v>1864</v>
      </c>
      <c r="D1864" s="27">
        <v>20.850000381469727</v>
      </c>
      <c r="E1864" s="28">
        <v>21.600000381469727</v>
      </c>
      <c r="F1864" s="28">
        <v>20.780000686645508</v>
      </c>
      <c r="G1864" s="24">
        <v>21.540000915527344</v>
      </c>
      <c r="H1864" s="13">
        <v>21.329999923706055</v>
      </c>
      <c r="I1864" s="14">
        <v>22.200000762939453</v>
      </c>
      <c r="J1864" s="14">
        <v>21.299999237060547</v>
      </c>
      <c r="K1864" s="24">
        <v>22.100000381469727</v>
      </c>
      <c r="L1864">
        <f t="shared" si="87"/>
        <v>0</v>
      </c>
      <c r="M1864">
        <f>IF(AND(B1864&gt;Summary!$E$17,B1864&lt;Summary!$E$18),1,0)</f>
        <v>0</v>
      </c>
      <c r="N1864">
        <f>IF(M1864=1,oneday(G1863,G1864,K1864,L1864,Summary!$E$13/2,Data!N1863,Data!O1863,Summary!$E$15,Summary!$E$14,Summary!$E$16,1),0)</f>
        <v>0</v>
      </c>
      <c r="O1864" s="31">
        <f>IF(M1864=1,oneday(G1863,G1864,K1864,L1864,Summary!$E$13/2,Data!N1863,Data!O1863,Summary!$E$15,Summary!$E$14,Summary!$E$16,2),0)</f>
        <v>0</v>
      </c>
      <c r="P1864" s="31">
        <f t="shared" si="86"/>
        <v>0</v>
      </c>
      <c r="Q1864" s="31">
        <f>IF(M1864=1,oneday(G1863,G1864,K1864,L1864,Summary!$E$13/2,Data!N1863,Data!O1863,Summary!$E$15,Summary!$E$14,Summary!$E$16,3),0)</f>
        <v>0</v>
      </c>
    </row>
    <row r="1865" spans="1:17" x14ac:dyDescent="0.25">
      <c r="A1865" s="32">
        <f>VLOOKUP(B1865,'Expiration Dates'!$C$40:$J$272,8)</f>
        <v>33106</v>
      </c>
      <c r="B1865" s="1">
        <v>33087</v>
      </c>
      <c r="C1865">
        <f t="shared" si="85"/>
        <v>1865</v>
      </c>
      <c r="D1865" s="27">
        <v>23.25</v>
      </c>
      <c r="E1865" s="28">
        <v>23.799999237060547</v>
      </c>
      <c r="F1865" s="28">
        <v>22.350000381469727</v>
      </c>
      <c r="G1865" s="24">
        <v>23.110000610351563</v>
      </c>
      <c r="H1865" s="13">
        <v>23.100000381469727</v>
      </c>
      <c r="I1865" s="14">
        <v>23.100000381469727</v>
      </c>
      <c r="J1865" s="14">
        <v>22.600000381469727</v>
      </c>
      <c r="K1865" s="24">
        <v>23.100000381469727</v>
      </c>
      <c r="L1865">
        <f t="shared" si="87"/>
        <v>0</v>
      </c>
      <c r="M1865">
        <f>IF(AND(B1865&gt;Summary!$E$17,B1865&lt;Summary!$E$18),1,0)</f>
        <v>0</v>
      </c>
      <c r="N1865">
        <f>IF(M1865=1,oneday(G1864,G1865,K1865,L1865,Summary!$E$13/2,Data!N1864,Data!O1864,Summary!$E$15,Summary!$E$14,Summary!$E$16,1),0)</f>
        <v>0</v>
      </c>
      <c r="O1865" s="31">
        <f>IF(M1865=1,oneday(G1864,G1865,K1865,L1865,Summary!$E$13/2,Data!N1864,Data!O1864,Summary!$E$15,Summary!$E$14,Summary!$E$16,2),0)</f>
        <v>0</v>
      </c>
      <c r="P1865" s="31">
        <f t="shared" si="86"/>
        <v>0</v>
      </c>
      <c r="Q1865" s="31">
        <f>IF(M1865=1,oneday(G1864,G1865,K1865,L1865,Summary!$E$13/2,Data!N1864,Data!O1864,Summary!$E$15,Summary!$E$14,Summary!$E$16,3),0)</f>
        <v>0</v>
      </c>
    </row>
    <row r="1866" spans="1:17" x14ac:dyDescent="0.25">
      <c r="A1866" s="32">
        <f>VLOOKUP(B1866,'Expiration Dates'!$C$40:$J$272,8)</f>
        <v>33106</v>
      </c>
      <c r="B1866" s="1">
        <v>33088</v>
      </c>
      <c r="C1866">
        <f t="shared" si="85"/>
        <v>1866</v>
      </c>
      <c r="D1866" s="27">
        <v>24.200000762939453</v>
      </c>
      <c r="E1866" s="28">
        <v>26.25</v>
      </c>
      <c r="F1866" s="28">
        <v>23.75</v>
      </c>
      <c r="G1866" s="24">
        <v>24.489999771118164</v>
      </c>
      <c r="H1866" s="13">
        <v>24.299999237060547</v>
      </c>
      <c r="I1866" s="14">
        <v>24.600000381469727</v>
      </c>
      <c r="J1866" s="14">
        <v>23.649999618530273</v>
      </c>
      <c r="K1866" s="24">
        <v>24.379999160766602</v>
      </c>
      <c r="L1866">
        <f t="shared" si="87"/>
        <v>0</v>
      </c>
      <c r="M1866">
        <f>IF(AND(B1866&gt;Summary!$E$17,B1866&lt;Summary!$E$18),1,0)</f>
        <v>0</v>
      </c>
      <c r="N1866">
        <f>IF(M1866=1,oneday(G1865,G1866,K1866,L1866,Summary!$E$13/2,Data!N1865,Data!O1865,Summary!$E$15,Summary!$E$14,Summary!$E$16,1),0)</f>
        <v>0</v>
      </c>
      <c r="O1866" s="31">
        <f>IF(M1866=1,oneday(G1865,G1866,K1866,L1866,Summary!$E$13/2,Data!N1865,Data!O1865,Summary!$E$15,Summary!$E$14,Summary!$E$16,2),0)</f>
        <v>0</v>
      </c>
      <c r="P1866" s="31">
        <f t="shared" si="86"/>
        <v>0</v>
      </c>
      <c r="Q1866" s="31">
        <f>IF(M1866=1,oneday(G1865,G1866,K1866,L1866,Summary!$E$13/2,Data!N1865,Data!O1865,Summary!$E$15,Summary!$E$14,Summary!$E$16,3),0)</f>
        <v>0</v>
      </c>
    </row>
    <row r="1867" spans="1:17" x14ac:dyDescent="0.25">
      <c r="A1867" s="32">
        <f>VLOOKUP(B1867,'Expiration Dates'!$C$40:$J$272,8)</f>
        <v>33106</v>
      </c>
      <c r="B1867" s="1">
        <v>33091</v>
      </c>
      <c r="C1867">
        <f t="shared" si="85"/>
        <v>1867</v>
      </c>
      <c r="D1867" s="27">
        <v>27.200000762939453</v>
      </c>
      <c r="E1867" s="28">
        <v>28.200000762939453</v>
      </c>
      <c r="F1867" s="28">
        <v>26.75</v>
      </c>
      <c r="G1867" s="24">
        <v>28.049999237060547</v>
      </c>
      <c r="H1867" s="13">
        <v>25.379999160766602</v>
      </c>
      <c r="I1867" s="14">
        <v>25.379999160766602</v>
      </c>
      <c r="J1867" s="14">
        <v>25.379999160766602</v>
      </c>
      <c r="K1867" s="24">
        <v>25.379999160766602</v>
      </c>
      <c r="L1867">
        <f t="shared" si="87"/>
        <v>0</v>
      </c>
      <c r="M1867">
        <f>IF(AND(B1867&gt;Summary!$E$17,B1867&lt;Summary!$E$18),1,0)</f>
        <v>0</v>
      </c>
      <c r="N1867">
        <f>IF(M1867=1,oneday(G1866,G1867,K1867,L1867,Summary!$E$13/2,Data!N1866,Data!O1866,Summary!$E$15,Summary!$E$14,Summary!$E$16,1),0)</f>
        <v>0</v>
      </c>
      <c r="O1867" s="31">
        <f>IF(M1867=1,oneday(G1866,G1867,K1867,L1867,Summary!$E$13/2,Data!N1866,Data!O1866,Summary!$E$15,Summary!$E$14,Summary!$E$16,2),0)</f>
        <v>0</v>
      </c>
      <c r="P1867" s="31">
        <f t="shared" si="86"/>
        <v>0</v>
      </c>
      <c r="Q1867" s="31">
        <f>IF(M1867=1,oneday(G1866,G1867,K1867,L1867,Summary!$E$13/2,Data!N1866,Data!O1866,Summary!$E$15,Summary!$E$14,Summary!$E$16,3),0)</f>
        <v>0</v>
      </c>
    </row>
    <row r="1868" spans="1:17" x14ac:dyDescent="0.25">
      <c r="A1868" s="32">
        <f>VLOOKUP(B1868,'Expiration Dates'!$C$40:$J$272,8)</f>
        <v>33106</v>
      </c>
      <c r="B1868" s="1">
        <v>33092</v>
      </c>
      <c r="C1868">
        <f t="shared" si="85"/>
        <v>1868</v>
      </c>
      <c r="D1868" s="27">
        <v>27.5</v>
      </c>
      <c r="E1868" s="28">
        <v>29.049999237060547</v>
      </c>
      <c r="F1868" s="28">
        <v>26.5</v>
      </c>
      <c r="G1868" s="24">
        <v>28.309999465942383</v>
      </c>
      <c r="H1868" s="13">
        <v>26.879999160766602</v>
      </c>
      <c r="I1868" s="14">
        <v>26.879999160766602</v>
      </c>
      <c r="J1868" s="14">
        <v>26.100000381469727</v>
      </c>
      <c r="K1868" s="24">
        <v>26.879999160766602</v>
      </c>
      <c r="L1868">
        <f t="shared" si="87"/>
        <v>0</v>
      </c>
      <c r="M1868">
        <f>IF(AND(B1868&gt;Summary!$E$17,B1868&lt;Summary!$E$18),1,0)</f>
        <v>0</v>
      </c>
      <c r="N1868">
        <f>IF(M1868=1,oneday(G1867,G1868,K1868,L1868,Summary!$E$13/2,Data!N1867,Data!O1867,Summary!$E$15,Summary!$E$14,Summary!$E$16,1),0)</f>
        <v>0</v>
      </c>
      <c r="O1868" s="31">
        <f>IF(M1868=1,oneday(G1867,G1868,K1868,L1868,Summary!$E$13/2,Data!N1867,Data!O1867,Summary!$E$15,Summary!$E$14,Summary!$E$16,2),0)</f>
        <v>0</v>
      </c>
      <c r="P1868" s="31">
        <f t="shared" si="86"/>
        <v>0</v>
      </c>
      <c r="Q1868" s="31">
        <f>IF(M1868=1,oneday(G1867,G1868,K1868,L1868,Summary!$E$13/2,Data!N1867,Data!O1867,Summary!$E$15,Summary!$E$14,Summary!$E$16,3),0)</f>
        <v>0</v>
      </c>
    </row>
    <row r="1869" spans="1:17" x14ac:dyDescent="0.25">
      <c r="A1869" s="32">
        <f>VLOOKUP(B1869,'Expiration Dates'!$C$40:$J$272,8)</f>
        <v>33106</v>
      </c>
      <c r="B1869" s="1">
        <v>33093</v>
      </c>
      <c r="C1869">
        <f t="shared" si="85"/>
        <v>1869</v>
      </c>
      <c r="D1869" s="27">
        <v>27.299999237060547</v>
      </c>
      <c r="E1869" s="28">
        <v>27.75</v>
      </c>
      <c r="F1869" s="28">
        <v>25.299999237060547</v>
      </c>
      <c r="G1869" s="24">
        <v>25.959999084472656</v>
      </c>
      <c r="H1869" s="13">
        <v>26.75</v>
      </c>
      <c r="I1869" s="14">
        <v>27.299999237060547</v>
      </c>
      <c r="J1869" s="14">
        <v>25.100000381469727</v>
      </c>
      <c r="K1869" s="24">
        <v>25.559999465942383</v>
      </c>
      <c r="L1869">
        <f t="shared" si="87"/>
        <v>0</v>
      </c>
      <c r="M1869">
        <f>IF(AND(B1869&gt;Summary!$E$17,B1869&lt;Summary!$E$18),1,0)</f>
        <v>0</v>
      </c>
      <c r="N1869">
        <f>IF(M1869=1,oneday(G1868,G1869,K1869,L1869,Summary!$E$13/2,Data!N1868,Data!O1868,Summary!$E$15,Summary!$E$14,Summary!$E$16,1),0)</f>
        <v>0</v>
      </c>
      <c r="O1869" s="31">
        <f>IF(M1869=1,oneday(G1868,G1869,K1869,L1869,Summary!$E$13/2,Data!N1868,Data!O1868,Summary!$E$15,Summary!$E$14,Summary!$E$16,2),0)</f>
        <v>0</v>
      </c>
      <c r="P1869" s="31">
        <f t="shared" si="86"/>
        <v>0</v>
      </c>
      <c r="Q1869" s="31">
        <f>IF(M1869=1,oneday(G1868,G1869,K1869,L1869,Summary!$E$13/2,Data!N1868,Data!O1868,Summary!$E$15,Summary!$E$14,Summary!$E$16,3),0)</f>
        <v>0</v>
      </c>
    </row>
    <row r="1870" spans="1:17" x14ac:dyDescent="0.25">
      <c r="A1870" s="32">
        <f>VLOOKUP(B1870,'Expiration Dates'!$C$40:$J$272,8)</f>
        <v>33106</v>
      </c>
      <c r="B1870" s="1">
        <v>33094</v>
      </c>
      <c r="C1870">
        <f t="shared" si="85"/>
        <v>1870</v>
      </c>
      <c r="D1870" s="27">
        <v>25.5</v>
      </c>
      <c r="E1870" s="28">
        <v>26.600000381469727</v>
      </c>
      <c r="F1870" s="28">
        <v>25.350000381469727</v>
      </c>
      <c r="G1870" s="24">
        <v>25.670000076293945</v>
      </c>
      <c r="H1870" s="13">
        <v>25.200000762939453</v>
      </c>
      <c r="I1870" s="14">
        <v>26.200000762939453</v>
      </c>
      <c r="J1870" s="14">
        <v>25.059999465942383</v>
      </c>
      <c r="K1870" s="24">
        <v>25.360000610351563</v>
      </c>
      <c r="L1870">
        <f t="shared" si="87"/>
        <v>0</v>
      </c>
      <c r="M1870">
        <f>IF(AND(B1870&gt;Summary!$E$17,B1870&lt;Summary!$E$18),1,0)</f>
        <v>0</v>
      </c>
      <c r="N1870">
        <f>IF(M1870=1,oneday(G1869,G1870,K1870,L1870,Summary!$E$13/2,Data!N1869,Data!O1869,Summary!$E$15,Summary!$E$14,Summary!$E$16,1),0)</f>
        <v>0</v>
      </c>
      <c r="O1870" s="31">
        <f>IF(M1870=1,oneday(G1869,G1870,K1870,L1870,Summary!$E$13/2,Data!N1869,Data!O1869,Summary!$E$15,Summary!$E$14,Summary!$E$16,2),0)</f>
        <v>0</v>
      </c>
      <c r="P1870" s="31">
        <f t="shared" si="86"/>
        <v>0</v>
      </c>
      <c r="Q1870" s="31">
        <f>IF(M1870=1,oneday(G1869,G1870,K1870,L1870,Summary!$E$13/2,Data!N1869,Data!O1869,Summary!$E$15,Summary!$E$14,Summary!$E$16,3),0)</f>
        <v>0</v>
      </c>
    </row>
    <row r="1871" spans="1:17" x14ac:dyDescent="0.25">
      <c r="A1871" s="32">
        <f>VLOOKUP(B1871,'Expiration Dates'!$C$40:$J$272,8)</f>
        <v>33106</v>
      </c>
      <c r="B1871" s="1">
        <v>33095</v>
      </c>
      <c r="C1871">
        <f t="shared" ref="C1871:C1934" si="88">ROW(B1871)</f>
        <v>1871</v>
      </c>
      <c r="D1871" s="27">
        <v>25.850000381469727</v>
      </c>
      <c r="E1871" s="28">
        <v>26.600000381469727</v>
      </c>
      <c r="F1871" s="28">
        <v>25.649999618530273</v>
      </c>
      <c r="G1871" s="24">
        <v>26.229999542236328</v>
      </c>
      <c r="H1871" s="13">
        <v>25.549999237060547</v>
      </c>
      <c r="I1871" s="14">
        <v>26.319999694824219</v>
      </c>
      <c r="J1871" s="14">
        <v>25.350000381469727</v>
      </c>
      <c r="K1871" s="24">
        <v>26.049999237060547</v>
      </c>
      <c r="L1871">
        <f t="shared" si="87"/>
        <v>0</v>
      </c>
      <c r="M1871">
        <f>IF(AND(B1871&gt;Summary!$E$17,B1871&lt;Summary!$E$18),1,0)</f>
        <v>0</v>
      </c>
      <c r="N1871">
        <f>IF(M1871=1,oneday(G1870,G1871,K1871,L1871,Summary!$E$13/2,Data!N1870,Data!O1870,Summary!$E$15,Summary!$E$14,Summary!$E$16,1),0)</f>
        <v>0</v>
      </c>
      <c r="O1871" s="31">
        <f>IF(M1871=1,oneday(G1870,G1871,K1871,L1871,Summary!$E$13/2,Data!N1870,Data!O1870,Summary!$E$15,Summary!$E$14,Summary!$E$16,2),0)</f>
        <v>0</v>
      </c>
      <c r="P1871" s="31">
        <f t="shared" si="86"/>
        <v>0</v>
      </c>
      <c r="Q1871" s="31">
        <f>IF(M1871=1,oneday(G1870,G1871,K1871,L1871,Summary!$E$13/2,Data!N1870,Data!O1870,Summary!$E$15,Summary!$E$14,Summary!$E$16,3),0)</f>
        <v>0</v>
      </c>
    </row>
    <row r="1872" spans="1:17" x14ac:dyDescent="0.25">
      <c r="A1872" s="32">
        <f>VLOOKUP(B1872,'Expiration Dates'!$C$40:$J$272,8)</f>
        <v>33106</v>
      </c>
      <c r="B1872" s="1">
        <v>33099</v>
      </c>
      <c r="C1872">
        <f t="shared" si="88"/>
        <v>1872</v>
      </c>
      <c r="D1872" s="27">
        <v>26.549999237060547</v>
      </c>
      <c r="E1872" s="28">
        <v>27.450000762939453</v>
      </c>
      <c r="F1872" s="28">
        <v>26.069999694824219</v>
      </c>
      <c r="G1872" s="24">
        <v>26.420000076293945</v>
      </c>
      <c r="H1872" s="13">
        <v>26.450000762939453</v>
      </c>
      <c r="I1872" s="14">
        <v>27.049999237060547</v>
      </c>
      <c r="J1872" s="14">
        <v>26</v>
      </c>
      <c r="K1872" s="24">
        <v>26.329999923706055</v>
      </c>
      <c r="L1872">
        <f t="shared" si="87"/>
        <v>0</v>
      </c>
      <c r="M1872">
        <f>IF(AND(B1872&gt;Summary!$E$17,B1872&lt;Summary!$E$18),1,0)</f>
        <v>0</v>
      </c>
      <c r="N1872">
        <f>IF(M1872=1,oneday(G1871,G1872,K1872,L1872,Summary!$E$13/2,Data!N1871,Data!O1871,Summary!$E$15,Summary!$E$14,Summary!$E$16,1),0)</f>
        <v>0</v>
      </c>
      <c r="O1872" s="31">
        <f>IF(M1872=1,oneday(G1871,G1872,K1872,L1872,Summary!$E$13/2,Data!N1871,Data!O1871,Summary!$E$15,Summary!$E$14,Summary!$E$16,2),0)</f>
        <v>0</v>
      </c>
      <c r="P1872" s="31">
        <f t="shared" ref="P1872:P1935" si="89">IF(M1872=1,O1872-O1871,0)</f>
        <v>0</v>
      </c>
      <c r="Q1872" s="31">
        <f>IF(M1872=1,oneday(G1871,G1872,K1872,L1872,Summary!$E$13/2,Data!N1871,Data!O1871,Summary!$E$15,Summary!$E$14,Summary!$E$16,3),0)</f>
        <v>0</v>
      </c>
    </row>
    <row r="1873" spans="1:17" x14ac:dyDescent="0.25">
      <c r="A1873" s="32">
        <f>VLOOKUP(B1873,'Expiration Dates'!$C$40:$J$272,8)</f>
        <v>33106</v>
      </c>
      <c r="B1873" s="1">
        <v>33100</v>
      </c>
      <c r="C1873">
        <f t="shared" si="88"/>
        <v>1873</v>
      </c>
      <c r="D1873" s="27">
        <v>25.950000762939453</v>
      </c>
      <c r="E1873" s="28">
        <v>26.75</v>
      </c>
      <c r="F1873" s="28">
        <v>25.600000381469727</v>
      </c>
      <c r="G1873" s="24">
        <v>26.459999084472656</v>
      </c>
      <c r="H1873" s="13">
        <v>25.899999618530273</v>
      </c>
      <c r="I1873" s="14">
        <v>26.75</v>
      </c>
      <c r="J1873" s="14">
        <v>25.549999237060547</v>
      </c>
      <c r="K1873" s="24">
        <v>26.360000610351563</v>
      </c>
      <c r="L1873">
        <f t="shared" si="87"/>
        <v>0</v>
      </c>
      <c r="M1873">
        <f>IF(AND(B1873&gt;Summary!$E$17,B1873&lt;Summary!$E$18),1,0)</f>
        <v>0</v>
      </c>
      <c r="N1873">
        <f>IF(M1873=1,oneday(G1872,G1873,K1873,L1873,Summary!$E$13/2,Data!N1872,Data!O1872,Summary!$E$15,Summary!$E$14,Summary!$E$16,1),0)</f>
        <v>0</v>
      </c>
      <c r="O1873" s="31">
        <f>IF(M1873=1,oneday(G1872,G1873,K1873,L1873,Summary!$E$13/2,Data!N1872,Data!O1872,Summary!$E$15,Summary!$E$14,Summary!$E$16,2),0)</f>
        <v>0</v>
      </c>
      <c r="P1873" s="31">
        <f t="shared" si="89"/>
        <v>0</v>
      </c>
      <c r="Q1873" s="31">
        <f>IF(M1873=1,oneday(G1872,G1873,K1873,L1873,Summary!$E$13/2,Data!N1872,Data!O1872,Summary!$E$15,Summary!$E$14,Summary!$E$16,3),0)</f>
        <v>0</v>
      </c>
    </row>
    <row r="1874" spans="1:17" x14ac:dyDescent="0.25">
      <c r="A1874" s="32">
        <f>VLOOKUP(B1874,'Expiration Dates'!$C$40:$J$272,8)</f>
        <v>33106</v>
      </c>
      <c r="B1874" s="1">
        <v>33101</v>
      </c>
      <c r="C1874">
        <f t="shared" si="88"/>
        <v>1874</v>
      </c>
      <c r="D1874" s="27">
        <v>26.799999237060547</v>
      </c>
      <c r="E1874" s="28">
        <v>27.5</v>
      </c>
      <c r="F1874" s="28">
        <v>26.700000762939453</v>
      </c>
      <c r="G1874" s="24">
        <v>27.360000610351563</v>
      </c>
      <c r="H1874" s="13">
        <v>26.75</v>
      </c>
      <c r="I1874" s="14">
        <v>27.360000610351563</v>
      </c>
      <c r="J1874" s="14">
        <v>26.549999237060547</v>
      </c>
      <c r="K1874" s="24">
        <v>27.280000686645508</v>
      </c>
      <c r="L1874">
        <f t="shared" si="87"/>
        <v>0</v>
      </c>
      <c r="M1874">
        <f>IF(AND(B1874&gt;Summary!$E$17,B1874&lt;Summary!$E$18),1,0)</f>
        <v>0</v>
      </c>
      <c r="N1874">
        <f>IF(M1874=1,oneday(G1873,G1874,K1874,L1874,Summary!$E$13/2,Data!N1873,Data!O1873,Summary!$E$15,Summary!$E$14,Summary!$E$16,1),0)</f>
        <v>0</v>
      </c>
      <c r="O1874" s="31">
        <f>IF(M1874=1,oneday(G1873,G1874,K1874,L1874,Summary!$E$13/2,Data!N1873,Data!O1873,Summary!$E$15,Summary!$E$14,Summary!$E$16,2),0)</f>
        <v>0</v>
      </c>
      <c r="P1874" s="31">
        <f t="shared" si="89"/>
        <v>0</v>
      </c>
      <c r="Q1874" s="31">
        <f>IF(M1874=1,oneday(G1873,G1874,K1874,L1874,Summary!$E$13/2,Data!N1873,Data!O1873,Summary!$E$15,Summary!$E$14,Summary!$E$16,3),0)</f>
        <v>0</v>
      </c>
    </row>
    <row r="1875" spans="1:17" x14ac:dyDescent="0.25">
      <c r="A1875" s="32">
        <f>VLOOKUP(B1875,'Expiration Dates'!$C$40:$J$272,8)</f>
        <v>33106</v>
      </c>
      <c r="B1875" s="1">
        <v>33102</v>
      </c>
      <c r="C1875">
        <f t="shared" si="88"/>
        <v>1875</v>
      </c>
      <c r="D1875" s="27">
        <v>27.799999237060547</v>
      </c>
      <c r="E1875" s="28">
        <v>28.700000762939453</v>
      </c>
      <c r="F1875" s="28">
        <v>27.799999237060547</v>
      </c>
      <c r="G1875" s="24">
        <v>28.629999160766602</v>
      </c>
      <c r="H1875" s="13">
        <v>27.75</v>
      </c>
      <c r="I1875" s="14">
        <v>28.280000686645508</v>
      </c>
      <c r="J1875" s="14">
        <v>27.700000762939453</v>
      </c>
      <c r="K1875" s="24">
        <v>28.280000686645508</v>
      </c>
      <c r="L1875">
        <f t="shared" si="87"/>
        <v>0</v>
      </c>
      <c r="M1875">
        <f>IF(AND(B1875&gt;Summary!$E$17,B1875&lt;Summary!$E$18),1,0)</f>
        <v>0</v>
      </c>
      <c r="N1875">
        <f>IF(M1875=1,oneday(G1874,G1875,K1875,L1875,Summary!$E$13/2,Data!N1874,Data!O1874,Summary!$E$15,Summary!$E$14,Summary!$E$16,1),0)</f>
        <v>0</v>
      </c>
      <c r="O1875" s="31">
        <f>IF(M1875=1,oneday(G1874,G1875,K1875,L1875,Summary!$E$13/2,Data!N1874,Data!O1874,Summary!$E$15,Summary!$E$14,Summary!$E$16,2),0)</f>
        <v>0</v>
      </c>
      <c r="P1875" s="31">
        <f t="shared" si="89"/>
        <v>0</v>
      </c>
      <c r="Q1875" s="31">
        <f>IF(M1875=1,oneday(G1874,G1875,K1875,L1875,Summary!$E$13/2,Data!N1874,Data!O1874,Summary!$E$15,Summary!$E$14,Summary!$E$16,3),0)</f>
        <v>0</v>
      </c>
    </row>
    <row r="1876" spans="1:17" x14ac:dyDescent="0.25">
      <c r="A1876" s="32">
        <f>VLOOKUP(B1876,'Expiration Dates'!$C$40:$J$272,8)</f>
        <v>33106</v>
      </c>
      <c r="B1876" s="1">
        <v>33105</v>
      </c>
      <c r="C1876">
        <f t="shared" si="88"/>
        <v>1876</v>
      </c>
      <c r="D1876" s="27">
        <v>28.850000381469727</v>
      </c>
      <c r="E1876" s="28">
        <v>29.25</v>
      </c>
      <c r="F1876" s="28">
        <v>28.399999618530273</v>
      </c>
      <c r="G1876" s="24">
        <v>28.559999465942383</v>
      </c>
      <c r="H1876" s="13">
        <v>28.360000610351563</v>
      </c>
      <c r="I1876" s="14">
        <v>28.899999618530273</v>
      </c>
      <c r="J1876" s="14">
        <v>28.100000381469727</v>
      </c>
      <c r="K1876" s="24">
        <v>28.590000152587891</v>
      </c>
      <c r="L1876">
        <f t="shared" si="87"/>
        <v>0</v>
      </c>
      <c r="M1876">
        <f>IF(AND(B1876&gt;Summary!$E$17,B1876&lt;Summary!$E$18),1,0)</f>
        <v>0</v>
      </c>
      <c r="N1876">
        <f>IF(M1876=1,oneday(G1875,G1876,K1876,L1876,Summary!$E$13/2,Data!N1875,Data!O1875,Summary!$E$15,Summary!$E$14,Summary!$E$16,1),0)</f>
        <v>0</v>
      </c>
      <c r="O1876" s="31">
        <f>IF(M1876=1,oneday(G1875,G1876,K1876,L1876,Summary!$E$13/2,Data!N1875,Data!O1875,Summary!$E$15,Summary!$E$14,Summary!$E$16,2),0)</f>
        <v>0</v>
      </c>
      <c r="P1876" s="31">
        <f t="shared" si="89"/>
        <v>0</v>
      </c>
      <c r="Q1876" s="31">
        <f>IF(M1876=1,oneday(G1875,G1876,K1876,L1876,Summary!$E$13/2,Data!N1875,Data!O1875,Summary!$E$15,Summary!$E$14,Summary!$E$16,3),0)</f>
        <v>0</v>
      </c>
    </row>
    <row r="1877" spans="1:17" x14ac:dyDescent="0.25">
      <c r="A1877" s="32">
        <f>VLOOKUP(B1877,'Expiration Dates'!$C$40:$J$272,8)</f>
        <v>33106</v>
      </c>
      <c r="B1877" s="1">
        <v>33106</v>
      </c>
      <c r="C1877">
        <f t="shared" si="88"/>
        <v>1877</v>
      </c>
      <c r="D1877" s="27">
        <v>28.799999237060547</v>
      </c>
      <c r="E1877" s="28">
        <v>29.090000152587891</v>
      </c>
      <c r="F1877" s="28">
        <v>27.600000381469727</v>
      </c>
      <c r="G1877" s="24">
        <v>28.409999847412109</v>
      </c>
      <c r="H1877" s="13">
        <v>28.850000381469727</v>
      </c>
      <c r="I1877" s="14">
        <v>29.450000762939453</v>
      </c>
      <c r="J1877" s="14">
        <v>28</v>
      </c>
      <c r="K1877" s="24">
        <v>28.709999084472656</v>
      </c>
      <c r="L1877">
        <f t="shared" si="87"/>
        <v>1</v>
      </c>
      <c r="M1877">
        <f>IF(AND(B1877&gt;Summary!$E$17,B1877&lt;Summary!$E$18),1,0)</f>
        <v>0</v>
      </c>
      <c r="N1877">
        <f>IF(M1877=1,oneday(G1876,G1877,K1877,L1877,Summary!$E$13/2,Data!N1876,Data!O1876,Summary!$E$15,Summary!$E$14,Summary!$E$16,1),0)</f>
        <v>0</v>
      </c>
      <c r="O1877" s="31">
        <f>IF(M1877=1,oneday(G1876,G1877,K1877,L1877,Summary!$E$13/2,Data!N1876,Data!O1876,Summary!$E$15,Summary!$E$14,Summary!$E$16,2),0)</f>
        <v>0</v>
      </c>
      <c r="P1877" s="31">
        <f t="shared" si="89"/>
        <v>0</v>
      </c>
      <c r="Q1877" s="31">
        <f>IF(M1877=1,oneday(G1876,G1877,K1877,L1877,Summary!$E$13/2,Data!N1876,Data!O1876,Summary!$E$15,Summary!$E$14,Summary!$E$16,3),0)</f>
        <v>0</v>
      </c>
    </row>
    <row r="1878" spans="1:17" x14ac:dyDescent="0.25">
      <c r="A1878" s="32">
        <f>VLOOKUP(B1878,'Expiration Dates'!$C$40:$J$272,8)</f>
        <v>33106</v>
      </c>
      <c r="B1878" s="1">
        <v>33107</v>
      </c>
      <c r="C1878">
        <f t="shared" si="88"/>
        <v>1878</v>
      </c>
      <c r="D1878" s="27">
        <v>29.049999237060547</v>
      </c>
      <c r="E1878" s="28">
        <v>31.299999237060547</v>
      </c>
      <c r="F1878" s="28">
        <v>29.049999237060547</v>
      </c>
      <c r="G1878" s="24">
        <v>31.219999313354492</v>
      </c>
      <c r="H1878" s="13">
        <v>28.649999618530273</v>
      </c>
      <c r="I1878" s="14">
        <v>29.139999389648438</v>
      </c>
      <c r="J1878" s="14">
        <v>28.600000381469727</v>
      </c>
      <c r="K1878" s="24">
        <v>29.139999389648438</v>
      </c>
      <c r="L1878">
        <f t="shared" si="87"/>
        <v>0</v>
      </c>
      <c r="M1878">
        <f>IF(AND(B1878&gt;Summary!$E$17,B1878&lt;Summary!$E$18),1,0)</f>
        <v>0</v>
      </c>
      <c r="N1878">
        <f>IF(M1878=1,oneday(G1877,G1878,K1878,L1878,Summary!$E$13/2,Data!N1877,Data!O1877,Summary!$E$15,Summary!$E$14,Summary!$E$16,1),0)</f>
        <v>0</v>
      </c>
      <c r="O1878" s="31">
        <f>IF(M1878=1,oneday(G1877,G1878,K1878,L1878,Summary!$E$13/2,Data!N1877,Data!O1877,Summary!$E$15,Summary!$E$14,Summary!$E$16,2),0)</f>
        <v>0</v>
      </c>
      <c r="P1878" s="31">
        <f t="shared" si="89"/>
        <v>0</v>
      </c>
      <c r="Q1878" s="31">
        <f>IF(M1878=1,oneday(G1877,G1878,K1878,L1878,Summary!$E$13/2,Data!N1877,Data!O1877,Summary!$E$15,Summary!$E$14,Summary!$E$16,3),0)</f>
        <v>0</v>
      </c>
    </row>
    <row r="1879" spans="1:17" x14ac:dyDescent="0.25">
      <c r="A1879" s="32">
        <f>VLOOKUP(B1879,'Expiration Dates'!$C$40:$J$272,8)</f>
        <v>33106</v>
      </c>
      <c r="B1879" s="1">
        <v>33108</v>
      </c>
      <c r="C1879">
        <f t="shared" si="88"/>
        <v>1879</v>
      </c>
      <c r="D1879" s="27">
        <v>30.799999237060547</v>
      </c>
      <c r="E1879" s="28">
        <v>32.349998474121094</v>
      </c>
      <c r="F1879" s="28">
        <v>30.600000381469727</v>
      </c>
      <c r="G1879" s="24">
        <v>31.930000305175781</v>
      </c>
      <c r="H1879" s="13">
        <v>30.25</v>
      </c>
      <c r="I1879" s="14">
        <v>30.639999389648438</v>
      </c>
      <c r="J1879" s="14">
        <v>29.899999618530273</v>
      </c>
      <c r="K1879" s="24">
        <v>30.639999389648438</v>
      </c>
      <c r="L1879">
        <f t="shared" si="87"/>
        <v>0</v>
      </c>
      <c r="M1879">
        <f>IF(AND(B1879&gt;Summary!$E$17,B1879&lt;Summary!$E$18),1,0)</f>
        <v>0</v>
      </c>
      <c r="N1879">
        <f>IF(M1879=1,oneday(G1878,G1879,K1879,L1879,Summary!$E$13/2,Data!N1878,Data!O1878,Summary!$E$15,Summary!$E$14,Summary!$E$16,1),0)</f>
        <v>0</v>
      </c>
      <c r="O1879" s="31">
        <f>IF(M1879=1,oneday(G1878,G1879,K1879,L1879,Summary!$E$13/2,Data!N1878,Data!O1878,Summary!$E$15,Summary!$E$14,Summary!$E$16,2),0)</f>
        <v>0</v>
      </c>
      <c r="P1879" s="31">
        <f t="shared" si="89"/>
        <v>0</v>
      </c>
      <c r="Q1879" s="31">
        <f>IF(M1879=1,oneday(G1878,G1879,K1879,L1879,Summary!$E$13/2,Data!N1878,Data!O1878,Summary!$E$15,Summary!$E$14,Summary!$E$16,3),0)</f>
        <v>0</v>
      </c>
    </row>
    <row r="1880" spans="1:17" x14ac:dyDescent="0.25">
      <c r="A1880" s="32">
        <f>VLOOKUP(B1880,'Expiration Dates'!$C$40:$J$272,8)</f>
        <v>33106</v>
      </c>
      <c r="B1880" s="1">
        <v>33109</v>
      </c>
      <c r="C1880">
        <f t="shared" si="88"/>
        <v>1880</v>
      </c>
      <c r="D1880" s="27">
        <v>31.200000762939453</v>
      </c>
      <c r="E1880" s="28">
        <v>31.600000381469727</v>
      </c>
      <c r="F1880" s="28">
        <v>30.75</v>
      </c>
      <c r="G1880" s="24">
        <v>30.909999847412109</v>
      </c>
      <c r="H1880" s="13">
        <v>30.299999237060547</v>
      </c>
      <c r="I1880" s="14">
        <v>30.799999237060547</v>
      </c>
      <c r="J1880" s="14">
        <v>29.950000762939453</v>
      </c>
      <c r="K1880" s="24">
        <v>30.059999465942383</v>
      </c>
      <c r="L1880">
        <f t="shared" si="87"/>
        <v>0</v>
      </c>
      <c r="M1880">
        <f>IF(AND(B1880&gt;Summary!$E$17,B1880&lt;Summary!$E$18),1,0)</f>
        <v>0</v>
      </c>
      <c r="N1880">
        <f>IF(M1880=1,oneday(G1879,G1880,K1880,L1880,Summary!$E$13/2,Data!N1879,Data!O1879,Summary!$E$15,Summary!$E$14,Summary!$E$16,1),0)</f>
        <v>0</v>
      </c>
      <c r="O1880" s="31">
        <f>IF(M1880=1,oneday(G1879,G1880,K1880,L1880,Summary!$E$13/2,Data!N1879,Data!O1879,Summary!$E$15,Summary!$E$14,Summary!$E$16,2),0)</f>
        <v>0</v>
      </c>
      <c r="P1880" s="31">
        <f t="shared" si="89"/>
        <v>0</v>
      </c>
      <c r="Q1880" s="31">
        <f>IF(M1880=1,oneday(G1879,G1880,K1880,L1880,Summary!$E$13/2,Data!N1879,Data!O1879,Summary!$E$15,Summary!$E$14,Summary!$E$16,3),0)</f>
        <v>0</v>
      </c>
    </row>
    <row r="1881" spans="1:17" x14ac:dyDescent="0.25">
      <c r="A1881" s="32">
        <f>VLOOKUP(B1881,'Expiration Dates'!$C$40:$J$272,8)</f>
        <v>33106</v>
      </c>
      <c r="B1881" s="1">
        <v>33112</v>
      </c>
      <c r="C1881">
        <f t="shared" si="88"/>
        <v>1881</v>
      </c>
      <c r="D1881" s="27">
        <v>28.5</v>
      </c>
      <c r="E1881" s="28">
        <v>29.299999237060547</v>
      </c>
      <c r="F1881" s="28">
        <v>26.049999237060547</v>
      </c>
      <c r="G1881" s="24">
        <v>26.909999847412109</v>
      </c>
      <c r="H1881" s="13">
        <v>28.059999465942383</v>
      </c>
      <c r="I1881" s="14">
        <v>28.059999465942383</v>
      </c>
      <c r="J1881" s="14">
        <v>28.059999465942383</v>
      </c>
      <c r="K1881" s="24">
        <v>28.059999465942383</v>
      </c>
      <c r="L1881">
        <f t="shared" si="87"/>
        <v>0</v>
      </c>
      <c r="M1881">
        <f>IF(AND(B1881&gt;Summary!$E$17,B1881&lt;Summary!$E$18),1,0)</f>
        <v>0</v>
      </c>
      <c r="N1881">
        <f>IF(M1881=1,oneday(G1880,G1881,K1881,L1881,Summary!$E$13/2,Data!N1880,Data!O1880,Summary!$E$15,Summary!$E$14,Summary!$E$16,1),0)</f>
        <v>0</v>
      </c>
      <c r="O1881" s="31">
        <f>IF(M1881=1,oneday(G1880,G1881,K1881,L1881,Summary!$E$13/2,Data!N1880,Data!O1880,Summary!$E$15,Summary!$E$14,Summary!$E$16,2),0)</f>
        <v>0</v>
      </c>
      <c r="P1881" s="31">
        <f t="shared" si="89"/>
        <v>0</v>
      </c>
      <c r="Q1881" s="31">
        <f>IF(M1881=1,oneday(G1880,G1881,K1881,L1881,Summary!$E$13/2,Data!N1880,Data!O1880,Summary!$E$15,Summary!$E$14,Summary!$E$16,3),0)</f>
        <v>0</v>
      </c>
    </row>
    <row r="1882" spans="1:17" x14ac:dyDescent="0.25">
      <c r="A1882" s="32">
        <f>VLOOKUP(B1882,'Expiration Dates'!$C$40:$J$272,8)</f>
        <v>33106</v>
      </c>
      <c r="B1882" s="1">
        <v>33113</v>
      </c>
      <c r="C1882">
        <f t="shared" si="88"/>
        <v>1882</v>
      </c>
      <c r="D1882" s="27">
        <v>27.25</v>
      </c>
      <c r="E1882" s="28">
        <v>27.950000762939453</v>
      </c>
      <c r="F1882" s="28">
        <v>26.700000762939453</v>
      </c>
      <c r="G1882" s="24">
        <v>27.879999160766602</v>
      </c>
      <c r="H1882" s="13">
        <v>26.700000762939453</v>
      </c>
      <c r="I1882" s="14">
        <v>27.5</v>
      </c>
      <c r="J1882" s="14">
        <v>26.100000381469727</v>
      </c>
      <c r="K1882" s="24">
        <v>27.399999618530273</v>
      </c>
      <c r="L1882">
        <f t="shared" si="87"/>
        <v>0</v>
      </c>
      <c r="M1882">
        <f>IF(AND(B1882&gt;Summary!$E$17,B1882&lt;Summary!$E$18),1,0)</f>
        <v>0</v>
      </c>
      <c r="N1882">
        <f>IF(M1882=1,oneday(G1881,G1882,K1882,L1882,Summary!$E$13/2,Data!N1881,Data!O1881,Summary!$E$15,Summary!$E$14,Summary!$E$16,1),0)</f>
        <v>0</v>
      </c>
      <c r="O1882" s="31">
        <f>IF(M1882=1,oneday(G1881,G1882,K1882,L1882,Summary!$E$13/2,Data!N1881,Data!O1881,Summary!$E$15,Summary!$E$14,Summary!$E$16,2),0)</f>
        <v>0</v>
      </c>
      <c r="P1882" s="31">
        <f t="shared" si="89"/>
        <v>0</v>
      </c>
      <c r="Q1882" s="31">
        <f>IF(M1882=1,oneday(G1881,G1882,K1882,L1882,Summary!$E$13/2,Data!N1881,Data!O1881,Summary!$E$15,Summary!$E$14,Summary!$E$16,3),0)</f>
        <v>0</v>
      </c>
    </row>
    <row r="1883" spans="1:17" x14ac:dyDescent="0.25">
      <c r="A1883" s="32">
        <f>VLOOKUP(B1883,'Expiration Dates'!$C$40:$J$272,8)</f>
        <v>33106</v>
      </c>
      <c r="B1883" s="1">
        <v>33114</v>
      </c>
      <c r="C1883">
        <f t="shared" si="88"/>
        <v>1883</v>
      </c>
      <c r="D1883" s="27">
        <v>26.649999618530273</v>
      </c>
      <c r="E1883" s="28">
        <v>26.850000381469727</v>
      </c>
      <c r="F1883" s="28">
        <v>25.319999694824219</v>
      </c>
      <c r="G1883" s="24">
        <v>25.920000076293945</v>
      </c>
      <c r="H1883" s="13">
        <v>26.200000762939453</v>
      </c>
      <c r="I1883" s="14">
        <v>26.5</v>
      </c>
      <c r="J1883" s="14">
        <v>25.299999237060547</v>
      </c>
      <c r="K1883" s="24">
        <v>25.819999694824219</v>
      </c>
      <c r="L1883">
        <f t="shared" si="87"/>
        <v>0</v>
      </c>
      <c r="M1883">
        <f>IF(AND(B1883&gt;Summary!$E$17,B1883&lt;Summary!$E$18),1,0)</f>
        <v>0</v>
      </c>
      <c r="N1883">
        <f>IF(M1883=1,oneday(G1882,G1883,K1883,L1883,Summary!$E$13/2,Data!N1882,Data!O1882,Summary!$E$15,Summary!$E$14,Summary!$E$16,1),0)</f>
        <v>0</v>
      </c>
      <c r="O1883" s="31">
        <f>IF(M1883=1,oneday(G1882,G1883,K1883,L1883,Summary!$E$13/2,Data!N1882,Data!O1882,Summary!$E$15,Summary!$E$14,Summary!$E$16,2),0)</f>
        <v>0</v>
      </c>
      <c r="P1883" s="31">
        <f t="shared" si="89"/>
        <v>0</v>
      </c>
      <c r="Q1883" s="31">
        <f>IF(M1883=1,oneday(G1882,G1883,K1883,L1883,Summary!$E$13/2,Data!N1882,Data!O1882,Summary!$E$15,Summary!$E$14,Summary!$E$16,3),0)</f>
        <v>0</v>
      </c>
    </row>
    <row r="1884" spans="1:17" x14ac:dyDescent="0.25">
      <c r="A1884" s="32">
        <f>VLOOKUP(B1884,'Expiration Dates'!$C$40:$J$272,8)</f>
        <v>33106</v>
      </c>
      <c r="B1884" s="1">
        <v>33115</v>
      </c>
      <c r="C1884">
        <f t="shared" si="88"/>
        <v>1884</v>
      </c>
      <c r="D1884" s="27">
        <v>26.5</v>
      </c>
      <c r="E1884" s="28">
        <v>27.5</v>
      </c>
      <c r="F1884" s="28">
        <v>26.5</v>
      </c>
      <c r="G1884" s="24">
        <v>26.770000457763672</v>
      </c>
      <c r="H1884" s="13">
        <v>26.450000762939453</v>
      </c>
      <c r="I1884" s="14">
        <v>27.25</v>
      </c>
      <c r="J1884" s="14">
        <v>26.350000381469727</v>
      </c>
      <c r="K1884" s="24">
        <v>26.540000915527344</v>
      </c>
      <c r="L1884">
        <f t="shared" si="87"/>
        <v>0</v>
      </c>
      <c r="M1884">
        <f>IF(AND(B1884&gt;Summary!$E$17,B1884&lt;Summary!$E$18),1,0)</f>
        <v>0</v>
      </c>
      <c r="N1884">
        <f>IF(M1884=1,oneday(G1883,G1884,K1884,L1884,Summary!$E$13/2,Data!N1883,Data!O1883,Summary!$E$15,Summary!$E$14,Summary!$E$16,1),0)</f>
        <v>0</v>
      </c>
      <c r="O1884" s="31">
        <f>IF(M1884=1,oneday(G1883,G1884,K1884,L1884,Summary!$E$13/2,Data!N1883,Data!O1883,Summary!$E$15,Summary!$E$14,Summary!$E$16,2),0)</f>
        <v>0</v>
      </c>
      <c r="P1884" s="31">
        <f t="shared" si="89"/>
        <v>0</v>
      </c>
      <c r="Q1884" s="31">
        <f>IF(M1884=1,oneday(G1883,G1884,K1884,L1884,Summary!$E$13/2,Data!N1883,Data!O1883,Summary!$E$15,Summary!$E$14,Summary!$E$16,3),0)</f>
        <v>0</v>
      </c>
    </row>
    <row r="1885" spans="1:17" x14ac:dyDescent="0.25">
      <c r="A1885" s="32">
        <f>VLOOKUP(B1885,'Expiration Dates'!$C$40:$J$272,8)</f>
        <v>33106</v>
      </c>
      <c r="B1885" s="1">
        <v>33116</v>
      </c>
      <c r="C1885">
        <f t="shared" si="88"/>
        <v>1885</v>
      </c>
      <c r="D1885" s="27">
        <v>27.309999465942383</v>
      </c>
      <c r="E1885" s="28">
        <v>27.75</v>
      </c>
      <c r="F1885" s="28">
        <v>27.149999618530273</v>
      </c>
      <c r="G1885" s="24">
        <v>27.319999694824219</v>
      </c>
      <c r="H1885" s="13">
        <v>27.100000381469727</v>
      </c>
      <c r="I1885" s="14">
        <v>27.5</v>
      </c>
      <c r="J1885" s="14">
        <v>26.950000762939453</v>
      </c>
      <c r="K1885" s="24">
        <v>27.059999465942383</v>
      </c>
      <c r="L1885">
        <f t="shared" si="87"/>
        <v>0</v>
      </c>
      <c r="M1885">
        <f>IF(AND(B1885&gt;Summary!$E$17,B1885&lt;Summary!$E$18),1,0)</f>
        <v>0</v>
      </c>
      <c r="N1885">
        <f>IF(M1885=1,oneday(G1884,G1885,K1885,L1885,Summary!$E$13/2,Data!N1884,Data!O1884,Summary!$E$15,Summary!$E$14,Summary!$E$16,1),0)</f>
        <v>0</v>
      </c>
      <c r="O1885" s="31">
        <f>IF(M1885=1,oneday(G1884,G1885,K1885,L1885,Summary!$E$13/2,Data!N1884,Data!O1884,Summary!$E$15,Summary!$E$14,Summary!$E$16,2),0)</f>
        <v>0</v>
      </c>
      <c r="P1885" s="31">
        <f t="shared" si="89"/>
        <v>0</v>
      </c>
      <c r="Q1885" s="31">
        <f>IF(M1885=1,oneday(G1884,G1885,K1885,L1885,Summary!$E$13/2,Data!N1884,Data!O1884,Summary!$E$15,Summary!$E$14,Summary!$E$16,3),0)</f>
        <v>0</v>
      </c>
    </row>
    <row r="1886" spans="1:17" x14ac:dyDescent="0.25">
      <c r="A1886" s="32">
        <f>VLOOKUP(B1886,'Expiration Dates'!$C$40:$J$272,8)</f>
        <v>33136</v>
      </c>
      <c r="B1886" s="1">
        <v>33120</v>
      </c>
      <c r="C1886">
        <f t="shared" si="88"/>
        <v>1886</v>
      </c>
      <c r="D1886" s="27">
        <v>28.200000762939453</v>
      </c>
      <c r="E1886" s="28">
        <v>29.309999465942383</v>
      </c>
      <c r="F1886" s="28">
        <v>28.200000762939453</v>
      </c>
      <c r="G1886" s="24">
        <v>29.120000839233398</v>
      </c>
      <c r="H1886" s="13">
        <v>28</v>
      </c>
      <c r="I1886" s="14">
        <v>28.559999465942383</v>
      </c>
      <c r="J1886" s="14">
        <v>28</v>
      </c>
      <c r="K1886" s="24">
        <v>28.559999465942383</v>
      </c>
      <c r="L1886">
        <f t="shared" si="87"/>
        <v>0</v>
      </c>
      <c r="M1886">
        <f>IF(AND(B1886&gt;Summary!$E$17,B1886&lt;Summary!$E$18),1,0)</f>
        <v>0</v>
      </c>
      <c r="N1886">
        <f>IF(M1886=1,oneday(G1885,G1886,K1886,L1886,Summary!$E$13/2,Data!N1885,Data!O1885,Summary!$E$15,Summary!$E$14,Summary!$E$16,1),0)</f>
        <v>0</v>
      </c>
      <c r="O1886" s="31">
        <f>IF(M1886=1,oneday(G1885,G1886,K1886,L1886,Summary!$E$13/2,Data!N1885,Data!O1885,Summary!$E$15,Summary!$E$14,Summary!$E$16,2),0)</f>
        <v>0</v>
      </c>
      <c r="P1886" s="31">
        <f t="shared" si="89"/>
        <v>0</v>
      </c>
      <c r="Q1886" s="31">
        <f>IF(M1886=1,oneday(G1885,G1886,K1886,L1886,Summary!$E$13/2,Data!N1885,Data!O1885,Summary!$E$15,Summary!$E$14,Summary!$E$16,3),0)</f>
        <v>0</v>
      </c>
    </row>
    <row r="1887" spans="1:17" x14ac:dyDescent="0.25">
      <c r="A1887" s="32">
        <f>VLOOKUP(B1887,'Expiration Dates'!$C$40:$J$272,8)</f>
        <v>33136</v>
      </c>
      <c r="B1887" s="1">
        <v>33121</v>
      </c>
      <c r="C1887">
        <f t="shared" si="88"/>
        <v>1887</v>
      </c>
      <c r="D1887" s="27">
        <v>29.299999237060547</v>
      </c>
      <c r="E1887" s="28">
        <v>29.899999618530273</v>
      </c>
      <c r="F1887" s="28">
        <v>28.899999618530273</v>
      </c>
      <c r="G1887" s="24">
        <v>29.770000457763672</v>
      </c>
      <c r="H1887" s="13">
        <v>28.930000305175781</v>
      </c>
      <c r="I1887" s="14">
        <v>29.450000762939453</v>
      </c>
      <c r="J1887" s="14">
        <v>28.549999237060547</v>
      </c>
      <c r="K1887" s="24">
        <v>29.319999694824219</v>
      </c>
      <c r="L1887">
        <f t="shared" si="87"/>
        <v>0</v>
      </c>
      <c r="M1887">
        <f>IF(AND(B1887&gt;Summary!$E$17,B1887&lt;Summary!$E$18),1,0)</f>
        <v>0</v>
      </c>
      <c r="N1887">
        <f>IF(M1887=1,oneday(G1886,G1887,K1887,L1887,Summary!$E$13/2,Data!N1886,Data!O1886,Summary!$E$15,Summary!$E$14,Summary!$E$16,1),0)</f>
        <v>0</v>
      </c>
      <c r="O1887" s="31">
        <f>IF(M1887=1,oneday(G1886,G1887,K1887,L1887,Summary!$E$13/2,Data!N1886,Data!O1886,Summary!$E$15,Summary!$E$14,Summary!$E$16,2),0)</f>
        <v>0</v>
      </c>
      <c r="P1887" s="31">
        <f t="shared" si="89"/>
        <v>0</v>
      </c>
      <c r="Q1887" s="31">
        <f>IF(M1887=1,oneday(G1886,G1887,K1887,L1887,Summary!$E$13/2,Data!N1886,Data!O1886,Summary!$E$15,Summary!$E$14,Summary!$E$16,3),0)</f>
        <v>0</v>
      </c>
    </row>
    <row r="1888" spans="1:17" x14ac:dyDescent="0.25">
      <c r="A1888" s="32">
        <f>VLOOKUP(B1888,'Expiration Dates'!$C$40:$J$272,8)</f>
        <v>33136</v>
      </c>
      <c r="B1888" s="1">
        <v>33122</v>
      </c>
      <c r="C1888">
        <f t="shared" si="88"/>
        <v>1888</v>
      </c>
      <c r="D1888" s="27">
        <v>30.399999618530273</v>
      </c>
      <c r="E1888" s="28">
        <v>31.579999923706055</v>
      </c>
      <c r="F1888" s="28">
        <v>30.399999618530273</v>
      </c>
      <c r="G1888" s="24">
        <v>31.430000305175781</v>
      </c>
      <c r="H1888" s="13">
        <v>29.899999618530273</v>
      </c>
      <c r="I1888" s="14">
        <v>31</v>
      </c>
      <c r="J1888" s="14">
        <v>29.899999618530273</v>
      </c>
      <c r="K1888" s="24">
        <v>30.870000839233398</v>
      </c>
      <c r="L1888">
        <f t="shared" si="87"/>
        <v>0</v>
      </c>
      <c r="M1888">
        <f>IF(AND(B1888&gt;Summary!$E$17,B1888&lt;Summary!$E$18),1,0)</f>
        <v>0</v>
      </c>
      <c r="N1888">
        <f>IF(M1888=1,oneday(G1887,G1888,K1888,L1888,Summary!$E$13/2,Data!N1887,Data!O1887,Summary!$E$15,Summary!$E$14,Summary!$E$16,1),0)</f>
        <v>0</v>
      </c>
      <c r="O1888" s="31">
        <f>IF(M1888=1,oneday(G1887,G1888,K1888,L1888,Summary!$E$13/2,Data!N1887,Data!O1887,Summary!$E$15,Summary!$E$14,Summary!$E$16,2),0)</f>
        <v>0</v>
      </c>
      <c r="P1888" s="31">
        <f t="shared" si="89"/>
        <v>0</v>
      </c>
      <c r="Q1888" s="31">
        <f>IF(M1888=1,oneday(G1887,G1888,K1888,L1888,Summary!$E$13/2,Data!N1887,Data!O1887,Summary!$E$15,Summary!$E$14,Summary!$E$16,3),0)</f>
        <v>0</v>
      </c>
    </row>
    <row r="1889" spans="1:17" x14ac:dyDescent="0.25">
      <c r="A1889" s="32">
        <f>VLOOKUP(B1889,'Expiration Dates'!$C$40:$J$272,8)</f>
        <v>33136</v>
      </c>
      <c r="B1889" s="1">
        <v>33123</v>
      </c>
      <c r="C1889">
        <f t="shared" si="88"/>
        <v>1889</v>
      </c>
      <c r="D1889" s="27">
        <v>30.299999237060547</v>
      </c>
      <c r="E1889" s="28">
        <v>30.850000381469727</v>
      </c>
      <c r="F1889" s="28">
        <v>29.899999618530273</v>
      </c>
      <c r="G1889" s="24">
        <v>30.040000915527344</v>
      </c>
      <c r="H1889" s="13">
        <v>30</v>
      </c>
      <c r="I1889" s="14">
        <v>30.299999237060547</v>
      </c>
      <c r="J1889" s="14">
        <v>29.370000839233398</v>
      </c>
      <c r="K1889" s="24">
        <v>29.420000076293945</v>
      </c>
      <c r="L1889">
        <f t="shared" si="87"/>
        <v>0</v>
      </c>
      <c r="M1889">
        <f>IF(AND(B1889&gt;Summary!$E$17,B1889&lt;Summary!$E$18),1,0)</f>
        <v>0</v>
      </c>
      <c r="N1889">
        <f>IF(M1889=1,oneday(G1888,G1889,K1889,L1889,Summary!$E$13/2,Data!N1888,Data!O1888,Summary!$E$15,Summary!$E$14,Summary!$E$16,1),0)</f>
        <v>0</v>
      </c>
      <c r="O1889" s="31">
        <f>IF(M1889=1,oneday(G1888,G1889,K1889,L1889,Summary!$E$13/2,Data!N1888,Data!O1888,Summary!$E$15,Summary!$E$14,Summary!$E$16,2),0)</f>
        <v>0</v>
      </c>
      <c r="P1889" s="31">
        <f t="shared" si="89"/>
        <v>0</v>
      </c>
      <c r="Q1889" s="31">
        <f>IF(M1889=1,oneday(G1888,G1889,K1889,L1889,Summary!$E$13/2,Data!N1888,Data!O1888,Summary!$E$15,Summary!$E$14,Summary!$E$16,3),0)</f>
        <v>0</v>
      </c>
    </row>
    <row r="1890" spans="1:17" x14ac:dyDescent="0.25">
      <c r="A1890" s="32">
        <f>VLOOKUP(B1890,'Expiration Dates'!$C$40:$J$272,8)</f>
        <v>33136</v>
      </c>
      <c r="B1890" s="1">
        <v>33126</v>
      </c>
      <c r="C1890">
        <f t="shared" si="88"/>
        <v>1890</v>
      </c>
      <c r="D1890" s="27">
        <v>28.549999237060547</v>
      </c>
      <c r="E1890" s="28">
        <v>31.600000381469727</v>
      </c>
      <c r="F1890" s="28">
        <v>28.350000381469727</v>
      </c>
      <c r="G1890" s="24">
        <v>31.299999237060547</v>
      </c>
      <c r="H1890" s="13">
        <v>27.920000076293945</v>
      </c>
      <c r="I1890" s="14">
        <v>30.700000762939453</v>
      </c>
      <c r="J1890" s="14">
        <v>27.920000076293945</v>
      </c>
      <c r="K1890" s="24">
        <v>30.489999771118164</v>
      </c>
      <c r="L1890">
        <f t="shared" si="87"/>
        <v>0</v>
      </c>
      <c r="M1890">
        <f>IF(AND(B1890&gt;Summary!$E$17,B1890&lt;Summary!$E$18),1,0)</f>
        <v>0</v>
      </c>
      <c r="N1890">
        <f>IF(M1890=1,oneday(G1889,G1890,K1890,L1890,Summary!$E$13/2,Data!N1889,Data!O1889,Summary!$E$15,Summary!$E$14,Summary!$E$16,1),0)</f>
        <v>0</v>
      </c>
      <c r="O1890" s="31">
        <f>IF(M1890=1,oneday(G1889,G1890,K1890,L1890,Summary!$E$13/2,Data!N1889,Data!O1889,Summary!$E$15,Summary!$E$14,Summary!$E$16,2),0)</f>
        <v>0</v>
      </c>
      <c r="P1890" s="31">
        <f t="shared" si="89"/>
        <v>0</v>
      </c>
      <c r="Q1890" s="31">
        <f>IF(M1890=1,oneday(G1889,G1890,K1890,L1890,Summary!$E$13/2,Data!N1889,Data!O1889,Summary!$E$15,Summary!$E$14,Summary!$E$16,3),0)</f>
        <v>0</v>
      </c>
    </row>
    <row r="1891" spans="1:17" x14ac:dyDescent="0.25">
      <c r="A1891" s="32">
        <f>VLOOKUP(B1891,'Expiration Dates'!$C$40:$J$272,8)</f>
        <v>33136</v>
      </c>
      <c r="B1891" s="1">
        <v>33127</v>
      </c>
      <c r="C1891">
        <f t="shared" si="88"/>
        <v>1891</v>
      </c>
      <c r="D1891" s="27">
        <v>30.799999237060547</v>
      </c>
      <c r="E1891" s="28">
        <v>31.75</v>
      </c>
      <c r="F1891" s="28">
        <v>30.399999618530273</v>
      </c>
      <c r="G1891" s="24">
        <v>30.760000228881836</v>
      </c>
      <c r="H1891" s="13">
        <v>30.100000381469727</v>
      </c>
      <c r="I1891" s="14">
        <v>30.899999618530273</v>
      </c>
      <c r="J1891" s="14">
        <v>29.700000762939453</v>
      </c>
      <c r="K1891" s="24">
        <v>29.870000839233398</v>
      </c>
      <c r="L1891">
        <f t="shared" si="87"/>
        <v>0</v>
      </c>
      <c r="M1891">
        <f>IF(AND(B1891&gt;Summary!$E$17,B1891&lt;Summary!$E$18),1,0)</f>
        <v>0</v>
      </c>
      <c r="N1891">
        <f>IF(M1891=1,oneday(G1890,G1891,K1891,L1891,Summary!$E$13/2,Data!N1890,Data!O1890,Summary!$E$15,Summary!$E$14,Summary!$E$16,1),0)</f>
        <v>0</v>
      </c>
      <c r="O1891" s="31">
        <f>IF(M1891=1,oneday(G1890,G1891,K1891,L1891,Summary!$E$13/2,Data!N1890,Data!O1890,Summary!$E$15,Summary!$E$14,Summary!$E$16,2),0)</f>
        <v>0</v>
      </c>
      <c r="P1891" s="31">
        <f t="shared" si="89"/>
        <v>0</v>
      </c>
      <c r="Q1891" s="31">
        <f>IF(M1891=1,oneday(G1890,G1891,K1891,L1891,Summary!$E$13/2,Data!N1890,Data!O1890,Summary!$E$15,Summary!$E$14,Summary!$E$16,3),0)</f>
        <v>0</v>
      </c>
    </row>
    <row r="1892" spans="1:17" x14ac:dyDescent="0.25">
      <c r="A1892" s="32">
        <f>VLOOKUP(B1892,'Expiration Dates'!$C$40:$J$272,8)</f>
        <v>33136</v>
      </c>
      <c r="B1892" s="1">
        <v>33128</v>
      </c>
      <c r="C1892">
        <f t="shared" si="88"/>
        <v>1892</v>
      </c>
      <c r="D1892" s="27">
        <v>30.799999237060547</v>
      </c>
      <c r="E1892" s="28">
        <v>31.100000381469727</v>
      </c>
      <c r="F1892" s="28">
        <v>30.049999237060547</v>
      </c>
      <c r="G1892" s="24">
        <v>30.969999313354492</v>
      </c>
      <c r="H1892" s="13">
        <v>29.850000381469727</v>
      </c>
      <c r="I1892" s="14">
        <v>30.299999237060547</v>
      </c>
      <c r="J1892" s="14">
        <v>29.399999618530273</v>
      </c>
      <c r="K1892" s="24">
        <v>30.209999084472656</v>
      </c>
      <c r="L1892">
        <f t="shared" ref="L1892:L1955" si="90">IF(A1892=B1892,1,0)</f>
        <v>0</v>
      </c>
      <c r="M1892">
        <f>IF(AND(B1892&gt;Summary!$E$17,B1892&lt;Summary!$E$18),1,0)</f>
        <v>0</v>
      </c>
      <c r="N1892">
        <f>IF(M1892=1,oneday(G1891,G1892,K1892,L1892,Summary!$E$13/2,Data!N1891,Data!O1891,Summary!$E$15,Summary!$E$14,Summary!$E$16,1),0)</f>
        <v>0</v>
      </c>
      <c r="O1892" s="31">
        <f>IF(M1892=1,oneday(G1891,G1892,K1892,L1892,Summary!$E$13/2,Data!N1891,Data!O1891,Summary!$E$15,Summary!$E$14,Summary!$E$16,2),0)</f>
        <v>0</v>
      </c>
      <c r="P1892" s="31">
        <f t="shared" si="89"/>
        <v>0</v>
      </c>
      <c r="Q1892" s="31">
        <f>IF(M1892=1,oneday(G1891,G1892,K1892,L1892,Summary!$E$13/2,Data!N1891,Data!O1891,Summary!$E$15,Summary!$E$14,Summary!$E$16,3),0)</f>
        <v>0</v>
      </c>
    </row>
    <row r="1893" spans="1:17" x14ac:dyDescent="0.25">
      <c r="A1893" s="32">
        <f>VLOOKUP(B1893,'Expiration Dates'!$C$40:$J$272,8)</f>
        <v>33136</v>
      </c>
      <c r="B1893" s="1">
        <v>33129</v>
      </c>
      <c r="C1893">
        <f t="shared" si="88"/>
        <v>1893</v>
      </c>
      <c r="D1893" s="27">
        <v>31.299999237060547</v>
      </c>
      <c r="E1893" s="28">
        <v>31.450000762939453</v>
      </c>
      <c r="F1893" s="28">
        <v>30.850000381469727</v>
      </c>
      <c r="G1893" s="24">
        <v>31.069999694824219</v>
      </c>
      <c r="H1893" s="13">
        <v>30.510000228881836</v>
      </c>
      <c r="I1893" s="14">
        <v>30.799999237060547</v>
      </c>
      <c r="J1893" s="14">
        <v>30.25</v>
      </c>
      <c r="K1893" s="24">
        <v>30.590000152587891</v>
      </c>
      <c r="L1893">
        <f t="shared" si="90"/>
        <v>0</v>
      </c>
      <c r="M1893">
        <f>IF(AND(B1893&gt;Summary!$E$17,B1893&lt;Summary!$E$18),1,0)</f>
        <v>0</v>
      </c>
      <c r="N1893">
        <f>IF(M1893=1,oneday(G1892,G1893,K1893,L1893,Summary!$E$13/2,Data!N1892,Data!O1892,Summary!$E$15,Summary!$E$14,Summary!$E$16,1),0)</f>
        <v>0</v>
      </c>
      <c r="O1893" s="31">
        <f>IF(M1893=1,oneday(G1892,G1893,K1893,L1893,Summary!$E$13/2,Data!N1892,Data!O1892,Summary!$E$15,Summary!$E$14,Summary!$E$16,2),0)</f>
        <v>0</v>
      </c>
      <c r="P1893" s="31">
        <f t="shared" si="89"/>
        <v>0</v>
      </c>
      <c r="Q1893" s="31">
        <f>IF(M1893=1,oneday(G1892,G1893,K1893,L1893,Summary!$E$13/2,Data!N1892,Data!O1892,Summary!$E$15,Summary!$E$14,Summary!$E$16,3),0)</f>
        <v>0</v>
      </c>
    </row>
    <row r="1894" spans="1:17" x14ac:dyDescent="0.25">
      <c r="A1894" s="32">
        <f>VLOOKUP(B1894,'Expiration Dates'!$C$40:$J$272,8)</f>
        <v>33136</v>
      </c>
      <c r="B1894" s="1">
        <v>33130</v>
      </c>
      <c r="C1894">
        <f t="shared" si="88"/>
        <v>1894</v>
      </c>
      <c r="D1894" s="27">
        <v>31.75</v>
      </c>
      <c r="E1894" s="28">
        <v>32.200000762939453</v>
      </c>
      <c r="F1894" s="28">
        <v>31.299999237060547</v>
      </c>
      <c r="G1894" s="24">
        <v>31.760000228881836</v>
      </c>
      <c r="H1894" s="13">
        <v>31.200000762939453</v>
      </c>
      <c r="I1894" s="14">
        <v>31.590000152587891</v>
      </c>
      <c r="J1894" s="14">
        <v>30.799999237060547</v>
      </c>
      <c r="K1894" s="24">
        <v>31.159999847412109</v>
      </c>
      <c r="L1894">
        <f t="shared" si="90"/>
        <v>0</v>
      </c>
      <c r="M1894">
        <f>IF(AND(B1894&gt;Summary!$E$17,B1894&lt;Summary!$E$18),1,0)</f>
        <v>0</v>
      </c>
      <c r="N1894">
        <f>IF(M1894=1,oneday(G1893,G1894,K1894,L1894,Summary!$E$13/2,Data!N1893,Data!O1893,Summary!$E$15,Summary!$E$14,Summary!$E$16,1),0)</f>
        <v>0</v>
      </c>
      <c r="O1894" s="31">
        <f>IF(M1894=1,oneday(G1893,G1894,K1894,L1894,Summary!$E$13/2,Data!N1893,Data!O1893,Summary!$E$15,Summary!$E$14,Summary!$E$16,2),0)</f>
        <v>0</v>
      </c>
      <c r="P1894" s="31">
        <f t="shared" si="89"/>
        <v>0</v>
      </c>
      <c r="Q1894" s="31">
        <f>IF(M1894=1,oneday(G1893,G1894,K1894,L1894,Summary!$E$13/2,Data!N1893,Data!O1893,Summary!$E$15,Summary!$E$14,Summary!$E$16,3),0)</f>
        <v>0</v>
      </c>
    </row>
    <row r="1895" spans="1:17" x14ac:dyDescent="0.25">
      <c r="A1895" s="32">
        <f>VLOOKUP(B1895,'Expiration Dates'!$C$40:$J$272,8)</f>
        <v>33136</v>
      </c>
      <c r="B1895" s="1">
        <v>33133</v>
      </c>
      <c r="C1895">
        <f t="shared" si="88"/>
        <v>1895</v>
      </c>
      <c r="D1895" s="27">
        <v>32.799999237060547</v>
      </c>
      <c r="E1895" s="28">
        <v>33.799999237060547</v>
      </c>
      <c r="F1895" s="28">
        <v>32.549999237060547</v>
      </c>
      <c r="G1895" s="24">
        <v>33.630001068115234</v>
      </c>
      <c r="H1895" s="13">
        <v>32.130001068115234</v>
      </c>
      <c r="I1895" s="14">
        <v>32.159999847412109</v>
      </c>
      <c r="J1895" s="14">
        <v>31.879999160766602</v>
      </c>
      <c r="K1895" s="24">
        <v>32.159999847412109</v>
      </c>
      <c r="L1895">
        <f t="shared" si="90"/>
        <v>0</v>
      </c>
      <c r="M1895">
        <f>IF(AND(B1895&gt;Summary!$E$17,B1895&lt;Summary!$E$18),1,0)</f>
        <v>0</v>
      </c>
      <c r="N1895">
        <f>IF(M1895=1,oneday(G1894,G1895,K1895,L1895,Summary!$E$13/2,Data!N1894,Data!O1894,Summary!$E$15,Summary!$E$14,Summary!$E$16,1),0)</f>
        <v>0</v>
      </c>
      <c r="O1895" s="31">
        <f>IF(M1895=1,oneday(G1894,G1895,K1895,L1895,Summary!$E$13/2,Data!N1894,Data!O1894,Summary!$E$15,Summary!$E$14,Summary!$E$16,2),0)</f>
        <v>0</v>
      </c>
      <c r="P1895" s="31">
        <f t="shared" si="89"/>
        <v>0</v>
      </c>
      <c r="Q1895" s="31">
        <f>IF(M1895=1,oneday(G1894,G1895,K1895,L1895,Summary!$E$13/2,Data!N1894,Data!O1894,Summary!$E$15,Summary!$E$14,Summary!$E$16,3),0)</f>
        <v>0</v>
      </c>
    </row>
    <row r="1896" spans="1:17" x14ac:dyDescent="0.25">
      <c r="A1896" s="32">
        <f>VLOOKUP(B1896,'Expiration Dates'!$C$40:$J$272,8)</f>
        <v>33136</v>
      </c>
      <c r="B1896" s="1">
        <v>33134</v>
      </c>
      <c r="C1896">
        <f t="shared" si="88"/>
        <v>1896</v>
      </c>
      <c r="D1896" s="27">
        <v>33</v>
      </c>
      <c r="E1896" s="28">
        <v>33.700000762939453</v>
      </c>
      <c r="F1896" s="28">
        <v>32.599998474121094</v>
      </c>
      <c r="G1896" s="24">
        <v>33.409999847412109</v>
      </c>
      <c r="H1896" s="13">
        <v>32.299999237060547</v>
      </c>
      <c r="I1896" s="14">
        <v>33.099998474121094</v>
      </c>
      <c r="J1896" s="14">
        <v>31.899999618530273</v>
      </c>
      <c r="K1896" s="24">
        <v>32.669998168945313</v>
      </c>
      <c r="L1896">
        <f t="shared" si="90"/>
        <v>0</v>
      </c>
      <c r="M1896">
        <f>IF(AND(B1896&gt;Summary!$E$17,B1896&lt;Summary!$E$18),1,0)</f>
        <v>0</v>
      </c>
      <c r="N1896">
        <f>IF(M1896=1,oneday(G1895,G1896,K1896,L1896,Summary!$E$13/2,Data!N1895,Data!O1895,Summary!$E$15,Summary!$E$14,Summary!$E$16,1),0)</f>
        <v>0</v>
      </c>
      <c r="O1896" s="31">
        <f>IF(M1896=1,oneday(G1895,G1896,K1896,L1896,Summary!$E$13/2,Data!N1895,Data!O1895,Summary!$E$15,Summary!$E$14,Summary!$E$16,2),0)</f>
        <v>0</v>
      </c>
      <c r="P1896" s="31">
        <f t="shared" si="89"/>
        <v>0</v>
      </c>
      <c r="Q1896" s="31">
        <f>IF(M1896=1,oneday(G1895,G1896,K1896,L1896,Summary!$E$13/2,Data!N1895,Data!O1895,Summary!$E$15,Summary!$E$14,Summary!$E$16,3),0)</f>
        <v>0</v>
      </c>
    </row>
    <row r="1897" spans="1:17" x14ac:dyDescent="0.25">
      <c r="A1897" s="32">
        <f>VLOOKUP(B1897,'Expiration Dates'!$C$40:$J$272,8)</f>
        <v>33136</v>
      </c>
      <c r="B1897" s="1">
        <v>33135</v>
      </c>
      <c r="C1897">
        <f t="shared" si="88"/>
        <v>1897</v>
      </c>
      <c r="D1897" s="27">
        <v>32.310001373291016</v>
      </c>
      <c r="E1897" s="28">
        <v>33.299999237060547</v>
      </c>
      <c r="F1897" s="28">
        <v>32.25</v>
      </c>
      <c r="G1897" s="24">
        <v>33.180000305175781</v>
      </c>
      <c r="H1897" s="13">
        <v>31.700000762939453</v>
      </c>
      <c r="I1897" s="14">
        <v>33.099998474121094</v>
      </c>
      <c r="J1897" s="14">
        <v>31.700000762939453</v>
      </c>
      <c r="K1897" s="24">
        <v>32.970001220703125</v>
      </c>
      <c r="L1897">
        <f t="shared" si="90"/>
        <v>0</v>
      </c>
      <c r="M1897">
        <f>IF(AND(B1897&gt;Summary!$E$17,B1897&lt;Summary!$E$18),1,0)</f>
        <v>0</v>
      </c>
      <c r="N1897">
        <f>IF(M1897=1,oneday(G1896,G1897,K1897,L1897,Summary!$E$13/2,Data!N1896,Data!O1896,Summary!$E$15,Summary!$E$14,Summary!$E$16,1),0)</f>
        <v>0</v>
      </c>
      <c r="O1897" s="31">
        <f>IF(M1897=1,oneday(G1896,G1897,K1897,L1897,Summary!$E$13/2,Data!N1896,Data!O1896,Summary!$E$15,Summary!$E$14,Summary!$E$16,2),0)</f>
        <v>0</v>
      </c>
      <c r="P1897" s="31">
        <f t="shared" si="89"/>
        <v>0</v>
      </c>
      <c r="Q1897" s="31">
        <f>IF(M1897=1,oneday(G1896,G1897,K1897,L1897,Summary!$E$13/2,Data!N1896,Data!O1896,Summary!$E$15,Summary!$E$14,Summary!$E$16,3),0)</f>
        <v>0</v>
      </c>
    </row>
    <row r="1898" spans="1:17" x14ac:dyDescent="0.25">
      <c r="A1898" s="32">
        <f>VLOOKUP(B1898,'Expiration Dates'!$C$40:$J$272,8)</f>
        <v>33136</v>
      </c>
      <c r="B1898" s="1">
        <v>33136</v>
      </c>
      <c r="C1898">
        <f t="shared" si="88"/>
        <v>1898</v>
      </c>
      <c r="D1898" s="27">
        <v>32.979999542236328</v>
      </c>
      <c r="E1898" s="28">
        <v>35</v>
      </c>
      <c r="F1898" s="28">
        <v>32.75</v>
      </c>
      <c r="G1898" s="24">
        <v>34.709999084472656</v>
      </c>
      <c r="H1898" s="13">
        <v>32.700000762939453</v>
      </c>
      <c r="I1898" s="14">
        <v>33.599998474121094</v>
      </c>
      <c r="J1898" s="14">
        <v>32.450000762939453</v>
      </c>
      <c r="K1898" s="24">
        <v>33.419998168945313</v>
      </c>
      <c r="L1898">
        <f t="shared" si="90"/>
        <v>1</v>
      </c>
      <c r="M1898">
        <f>IF(AND(B1898&gt;Summary!$E$17,B1898&lt;Summary!$E$18),1,0)</f>
        <v>0</v>
      </c>
      <c r="N1898">
        <f>IF(M1898=1,oneday(G1897,G1898,K1898,L1898,Summary!$E$13/2,Data!N1897,Data!O1897,Summary!$E$15,Summary!$E$14,Summary!$E$16,1),0)</f>
        <v>0</v>
      </c>
      <c r="O1898" s="31">
        <f>IF(M1898=1,oneday(G1897,G1898,K1898,L1898,Summary!$E$13/2,Data!N1897,Data!O1897,Summary!$E$15,Summary!$E$14,Summary!$E$16,2),0)</f>
        <v>0</v>
      </c>
      <c r="P1898" s="31">
        <f t="shared" si="89"/>
        <v>0</v>
      </c>
      <c r="Q1898" s="31">
        <f>IF(M1898=1,oneday(G1897,G1898,K1898,L1898,Summary!$E$13/2,Data!N1897,Data!O1897,Summary!$E$15,Summary!$E$14,Summary!$E$16,3),0)</f>
        <v>0</v>
      </c>
    </row>
    <row r="1899" spans="1:17" x14ac:dyDescent="0.25">
      <c r="A1899" s="32">
        <f>VLOOKUP(B1899,'Expiration Dates'!$C$40:$J$272,8)</f>
        <v>33136</v>
      </c>
      <c r="B1899" s="1">
        <v>33137</v>
      </c>
      <c r="C1899">
        <f t="shared" si="88"/>
        <v>1899</v>
      </c>
      <c r="D1899" s="27">
        <v>34.049999237060547</v>
      </c>
      <c r="E1899" s="28">
        <v>35.599998474121094</v>
      </c>
      <c r="F1899" s="28">
        <v>34.049999237060547</v>
      </c>
      <c r="G1899" s="24">
        <v>35.430000305175781</v>
      </c>
      <c r="H1899" s="13">
        <v>32.700000762939453</v>
      </c>
      <c r="I1899" s="14">
        <v>33.319999694824219</v>
      </c>
      <c r="J1899" s="14">
        <v>32.700000762939453</v>
      </c>
      <c r="K1899" s="24">
        <v>33.319999694824219</v>
      </c>
      <c r="L1899">
        <f t="shared" si="90"/>
        <v>0</v>
      </c>
      <c r="M1899">
        <f>IF(AND(B1899&gt;Summary!$E$17,B1899&lt;Summary!$E$18),1,0)</f>
        <v>0</v>
      </c>
      <c r="N1899">
        <f>IF(M1899=1,oneday(G1898,G1899,K1899,L1899,Summary!$E$13/2,Data!N1898,Data!O1898,Summary!$E$15,Summary!$E$14,Summary!$E$16,1),0)</f>
        <v>0</v>
      </c>
      <c r="O1899" s="31">
        <f>IF(M1899=1,oneday(G1898,G1899,K1899,L1899,Summary!$E$13/2,Data!N1898,Data!O1898,Summary!$E$15,Summary!$E$14,Summary!$E$16,2),0)</f>
        <v>0</v>
      </c>
      <c r="P1899" s="31">
        <f t="shared" si="89"/>
        <v>0</v>
      </c>
      <c r="Q1899" s="31">
        <f>IF(M1899=1,oneday(G1898,G1899,K1899,L1899,Summary!$E$13/2,Data!N1898,Data!O1898,Summary!$E$15,Summary!$E$14,Summary!$E$16,3),0)</f>
        <v>0</v>
      </c>
    </row>
    <row r="1900" spans="1:17" x14ac:dyDescent="0.25">
      <c r="A1900" s="32">
        <f>VLOOKUP(B1900,'Expiration Dates'!$C$40:$J$272,8)</f>
        <v>33136</v>
      </c>
      <c r="B1900" s="1">
        <v>33140</v>
      </c>
      <c r="C1900">
        <f t="shared" si="88"/>
        <v>1900</v>
      </c>
      <c r="D1900" s="27">
        <v>37.200000762939453</v>
      </c>
      <c r="E1900" s="28">
        <v>39.200000762939453</v>
      </c>
      <c r="F1900" s="28">
        <v>36.909999847412109</v>
      </c>
      <c r="G1900" s="24">
        <v>38.25</v>
      </c>
      <c r="H1900" s="13">
        <v>34.819999694824219</v>
      </c>
      <c r="I1900" s="14">
        <v>34.819999694824219</v>
      </c>
      <c r="J1900" s="14">
        <v>34.819999694824219</v>
      </c>
      <c r="K1900" s="24">
        <v>34.819999694824219</v>
      </c>
      <c r="L1900">
        <f t="shared" si="90"/>
        <v>0</v>
      </c>
      <c r="M1900">
        <f>IF(AND(B1900&gt;Summary!$E$17,B1900&lt;Summary!$E$18),1,0)</f>
        <v>0</v>
      </c>
      <c r="N1900">
        <f>IF(M1900=1,oneday(G1899,G1900,K1900,L1900,Summary!$E$13/2,Data!N1899,Data!O1899,Summary!$E$15,Summary!$E$14,Summary!$E$16,1),0)</f>
        <v>0</v>
      </c>
      <c r="O1900" s="31">
        <f>IF(M1900=1,oneday(G1899,G1900,K1900,L1900,Summary!$E$13/2,Data!N1899,Data!O1899,Summary!$E$15,Summary!$E$14,Summary!$E$16,2),0)</f>
        <v>0</v>
      </c>
      <c r="P1900" s="31">
        <f t="shared" si="89"/>
        <v>0</v>
      </c>
      <c r="Q1900" s="31">
        <f>IF(M1900=1,oneday(G1899,G1900,K1900,L1900,Summary!$E$13/2,Data!N1899,Data!O1899,Summary!$E$15,Summary!$E$14,Summary!$E$16,3),0)</f>
        <v>0</v>
      </c>
    </row>
    <row r="1901" spans="1:17" x14ac:dyDescent="0.25">
      <c r="A1901" s="32">
        <f>VLOOKUP(B1901,'Expiration Dates'!$C$40:$J$272,8)</f>
        <v>33136</v>
      </c>
      <c r="B1901" s="1">
        <v>33141</v>
      </c>
      <c r="C1901">
        <f t="shared" si="88"/>
        <v>1901</v>
      </c>
      <c r="D1901" s="27">
        <v>37.299999237060547</v>
      </c>
      <c r="E1901" s="28">
        <v>38.900001525878906</v>
      </c>
      <c r="F1901" s="28">
        <v>37.099998474121094</v>
      </c>
      <c r="G1901" s="24">
        <v>37.529998779296875</v>
      </c>
      <c r="H1901" s="13">
        <v>36</v>
      </c>
      <c r="I1901" s="14">
        <v>36.819999694824219</v>
      </c>
      <c r="J1901" s="14">
        <v>35.650001525878906</v>
      </c>
      <c r="K1901" s="24">
        <v>36.069999694824219</v>
      </c>
      <c r="L1901">
        <f t="shared" si="90"/>
        <v>0</v>
      </c>
      <c r="M1901">
        <f>IF(AND(B1901&gt;Summary!$E$17,B1901&lt;Summary!$E$18),1,0)</f>
        <v>0</v>
      </c>
      <c r="N1901">
        <f>IF(M1901=1,oneday(G1900,G1901,K1901,L1901,Summary!$E$13/2,Data!N1900,Data!O1900,Summary!$E$15,Summary!$E$14,Summary!$E$16,1),0)</f>
        <v>0</v>
      </c>
      <c r="O1901" s="31">
        <f>IF(M1901=1,oneday(G1900,G1901,K1901,L1901,Summary!$E$13/2,Data!N1900,Data!O1900,Summary!$E$15,Summary!$E$14,Summary!$E$16,2),0)</f>
        <v>0</v>
      </c>
      <c r="P1901" s="31">
        <f t="shared" si="89"/>
        <v>0</v>
      </c>
      <c r="Q1901" s="31">
        <f>IF(M1901=1,oneday(G1900,G1901,K1901,L1901,Summary!$E$13/2,Data!N1900,Data!O1900,Summary!$E$15,Summary!$E$14,Summary!$E$16,3),0)</f>
        <v>0</v>
      </c>
    </row>
    <row r="1902" spans="1:17" x14ac:dyDescent="0.25">
      <c r="A1902" s="32">
        <f>VLOOKUP(B1902,'Expiration Dates'!$C$40:$J$272,8)</f>
        <v>33136</v>
      </c>
      <c r="B1902" s="1">
        <v>33142</v>
      </c>
      <c r="C1902">
        <f t="shared" si="88"/>
        <v>1902</v>
      </c>
      <c r="D1902" s="27">
        <v>36.700000762939453</v>
      </c>
      <c r="E1902" s="28">
        <v>39.049999237060547</v>
      </c>
      <c r="F1902" s="28">
        <v>36.479999542236328</v>
      </c>
      <c r="G1902" s="24">
        <v>38.669998168945313</v>
      </c>
      <c r="H1902" s="13">
        <v>35.349998474121094</v>
      </c>
      <c r="I1902" s="14">
        <v>37.450000762939453</v>
      </c>
      <c r="J1902" s="14">
        <v>35.099998474121094</v>
      </c>
      <c r="K1902" s="24">
        <v>37.130001068115234</v>
      </c>
      <c r="L1902">
        <f t="shared" si="90"/>
        <v>0</v>
      </c>
      <c r="M1902">
        <f>IF(AND(B1902&gt;Summary!$E$17,B1902&lt;Summary!$E$18),1,0)</f>
        <v>0</v>
      </c>
      <c r="N1902">
        <f>IF(M1902=1,oneday(G1901,G1902,K1902,L1902,Summary!$E$13/2,Data!N1901,Data!O1901,Summary!$E$15,Summary!$E$14,Summary!$E$16,1),0)</f>
        <v>0</v>
      </c>
      <c r="O1902" s="31">
        <f>IF(M1902=1,oneday(G1901,G1902,K1902,L1902,Summary!$E$13/2,Data!N1901,Data!O1901,Summary!$E$15,Summary!$E$14,Summary!$E$16,2),0)</f>
        <v>0</v>
      </c>
      <c r="P1902" s="31">
        <f t="shared" si="89"/>
        <v>0</v>
      </c>
      <c r="Q1902" s="31">
        <f>IF(M1902=1,oneday(G1901,G1902,K1902,L1902,Summary!$E$13/2,Data!N1901,Data!O1901,Summary!$E$15,Summary!$E$14,Summary!$E$16,3),0)</f>
        <v>0</v>
      </c>
    </row>
    <row r="1903" spans="1:17" x14ac:dyDescent="0.25">
      <c r="A1903" s="32">
        <f>VLOOKUP(B1903,'Expiration Dates'!$C$40:$J$272,8)</f>
        <v>33136</v>
      </c>
      <c r="B1903" s="1">
        <v>33143</v>
      </c>
      <c r="C1903">
        <f t="shared" si="88"/>
        <v>1903</v>
      </c>
      <c r="D1903" s="27">
        <v>37.669998168945313</v>
      </c>
      <c r="E1903" s="28">
        <v>40.099998474121094</v>
      </c>
      <c r="F1903" s="28">
        <v>37.669998168945313</v>
      </c>
      <c r="G1903" s="24">
        <v>39.540000915527344</v>
      </c>
      <c r="H1903" s="13">
        <v>36.25</v>
      </c>
      <c r="I1903" s="14">
        <v>38.450000762939453</v>
      </c>
      <c r="J1903" s="14">
        <v>36.25</v>
      </c>
      <c r="K1903" s="24">
        <v>38.130001068115234</v>
      </c>
      <c r="L1903">
        <f t="shared" si="90"/>
        <v>0</v>
      </c>
      <c r="M1903">
        <f>IF(AND(B1903&gt;Summary!$E$17,B1903&lt;Summary!$E$18),1,0)</f>
        <v>0</v>
      </c>
      <c r="N1903">
        <f>IF(M1903=1,oneday(G1902,G1903,K1903,L1903,Summary!$E$13/2,Data!N1902,Data!O1902,Summary!$E$15,Summary!$E$14,Summary!$E$16,1),0)</f>
        <v>0</v>
      </c>
      <c r="O1903" s="31">
        <f>IF(M1903=1,oneday(G1902,G1903,K1903,L1903,Summary!$E$13/2,Data!N1902,Data!O1902,Summary!$E$15,Summary!$E$14,Summary!$E$16,2),0)</f>
        <v>0</v>
      </c>
      <c r="P1903" s="31">
        <f t="shared" si="89"/>
        <v>0</v>
      </c>
      <c r="Q1903" s="31">
        <f>IF(M1903=1,oneday(G1902,G1903,K1903,L1903,Summary!$E$13/2,Data!N1902,Data!O1902,Summary!$E$15,Summary!$E$14,Summary!$E$16,3),0)</f>
        <v>0</v>
      </c>
    </row>
    <row r="1904" spans="1:17" x14ac:dyDescent="0.25">
      <c r="A1904" s="32">
        <f>VLOOKUP(B1904,'Expiration Dates'!$C$40:$J$272,8)</f>
        <v>33136</v>
      </c>
      <c r="B1904" s="1">
        <v>33144</v>
      </c>
      <c r="C1904">
        <f t="shared" si="88"/>
        <v>1904</v>
      </c>
      <c r="D1904" s="27">
        <v>39.700000762939453</v>
      </c>
      <c r="E1904" s="28">
        <v>39.950000762939453</v>
      </c>
      <c r="F1904" s="28">
        <v>38.650001525878906</v>
      </c>
      <c r="G1904" s="24">
        <v>39.509998321533203</v>
      </c>
      <c r="H1904" s="13">
        <v>38.299999237060547</v>
      </c>
      <c r="I1904" s="14">
        <v>38.5</v>
      </c>
      <c r="J1904" s="14">
        <v>37.5</v>
      </c>
      <c r="K1904" s="24">
        <v>38.310001373291016</v>
      </c>
      <c r="L1904">
        <f t="shared" si="90"/>
        <v>0</v>
      </c>
      <c r="M1904">
        <f>IF(AND(B1904&gt;Summary!$E$17,B1904&lt;Summary!$E$18),1,0)</f>
        <v>0</v>
      </c>
      <c r="N1904">
        <f>IF(M1904=1,oneday(G1903,G1904,K1904,L1904,Summary!$E$13/2,Data!N1903,Data!O1903,Summary!$E$15,Summary!$E$14,Summary!$E$16,1),0)</f>
        <v>0</v>
      </c>
      <c r="O1904" s="31">
        <f>IF(M1904=1,oneday(G1903,G1904,K1904,L1904,Summary!$E$13/2,Data!N1903,Data!O1903,Summary!$E$15,Summary!$E$14,Summary!$E$16,2),0)</f>
        <v>0</v>
      </c>
      <c r="P1904" s="31">
        <f t="shared" si="89"/>
        <v>0</v>
      </c>
      <c r="Q1904" s="31">
        <f>IF(M1904=1,oneday(G1903,G1904,K1904,L1904,Summary!$E$13/2,Data!N1903,Data!O1903,Summary!$E$15,Summary!$E$14,Summary!$E$16,3),0)</f>
        <v>0</v>
      </c>
    </row>
    <row r="1905" spans="1:17" x14ac:dyDescent="0.25">
      <c r="A1905" s="32">
        <f>VLOOKUP(B1905,'Expiration Dates'!$C$40:$J$272,8)</f>
        <v>33168</v>
      </c>
      <c r="B1905" s="1">
        <v>33147</v>
      </c>
      <c r="C1905">
        <f t="shared" si="88"/>
        <v>1905</v>
      </c>
      <c r="D1905" s="27">
        <v>38.5</v>
      </c>
      <c r="E1905" s="28">
        <v>38.599998474121094</v>
      </c>
      <c r="F1905" s="28">
        <v>35.849998474121094</v>
      </c>
      <c r="G1905" s="24">
        <v>37.090000152587891</v>
      </c>
      <c r="H1905" s="13">
        <v>37.310001373291016</v>
      </c>
      <c r="I1905" s="14">
        <v>37.400001525878906</v>
      </c>
      <c r="J1905" s="14">
        <v>37.310001373291016</v>
      </c>
      <c r="K1905" s="24">
        <v>37.310001373291016</v>
      </c>
      <c r="L1905">
        <f t="shared" si="90"/>
        <v>0</v>
      </c>
      <c r="M1905">
        <f>IF(AND(B1905&gt;Summary!$E$17,B1905&lt;Summary!$E$18),1,0)</f>
        <v>0</v>
      </c>
      <c r="N1905">
        <f>IF(M1905=1,oneday(G1904,G1905,K1905,L1905,Summary!$E$13/2,Data!N1904,Data!O1904,Summary!$E$15,Summary!$E$14,Summary!$E$16,1),0)</f>
        <v>0</v>
      </c>
      <c r="O1905" s="31">
        <f>IF(M1905=1,oneday(G1904,G1905,K1905,L1905,Summary!$E$13/2,Data!N1904,Data!O1904,Summary!$E$15,Summary!$E$14,Summary!$E$16,2),0)</f>
        <v>0</v>
      </c>
      <c r="P1905" s="31">
        <f t="shared" si="89"/>
        <v>0</v>
      </c>
      <c r="Q1905" s="31">
        <f>IF(M1905=1,oneday(G1904,G1905,K1905,L1905,Summary!$E$13/2,Data!N1904,Data!O1904,Summary!$E$15,Summary!$E$14,Summary!$E$16,3),0)</f>
        <v>0</v>
      </c>
    </row>
    <row r="1906" spans="1:17" x14ac:dyDescent="0.25">
      <c r="A1906" s="32">
        <f>VLOOKUP(B1906,'Expiration Dates'!$C$40:$J$272,8)</f>
        <v>33168</v>
      </c>
      <c r="B1906" s="1">
        <v>33148</v>
      </c>
      <c r="C1906">
        <f t="shared" si="88"/>
        <v>1906</v>
      </c>
      <c r="D1906" s="27">
        <v>35.700000762939453</v>
      </c>
      <c r="E1906" s="28">
        <v>36.450000762939453</v>
      </c>
      <c r="F1906" s="28">
        <v>33.849998474121094</v>
      </c>
      <c r="G1906" s="24">
        <v>33.950000762939453</v>
      </c>
      <c r="H1906" s="13">
        <v>35.810001373291016</v>
      </c>
      <c r="I1906" s="14">
        <v>35.810001373291016</v>
      </c>
      <c r="J1906" s="14">
        <v>35.810001373291016</v>
      </c>
      <c r="K1906" s="24">
        <v>35.810001373291016</v>
      </c>
      <c r="L1906">
        <f t="shared" si="90"/>
        <v>0</v>
      </c>
      <c r="M1906">
        <f>IF(AND(B1906&gt;Summary!$E$17,B1906&lt;Summary!$E$18),1,0)</f>
        <v>0</v>
      </c>
      <c r="N1906">
        <f>IF(M1906=1,oneday(G1905,G1906,K1906,L1906,Summary!$E$13/2,Data!N1905,Data!O1905,Summary!$E$15,Summary!$E$14,Summary!$E$16,1),0)</f>
        <v>0</v>
      </c>
      <c r="O1906" s="31">
        <f>IF(M1906=1,oneday(G1905,G1906,K1906,L1906,Summary!$E$13/2,Data!N1905,Data!O1905,Summary!$E$15,Summary!$E$14,Summary!$E$16,2),0)</f>
        <v>0</v>
      </c>
      <c r="P1906" s="31">
        <f t="shared" si="89"/>
        <v>0</v>
      </c>
      <c r="Q1906" s="31">
        <f>IF(M1906=1,oneday(G1905,G1906,K1906,L1906,Summary!$E$13/2,Data!N1905,Data!O1905,Summary!$E$15,Summary!$E$14,Summary!$E$16,3),0)</f>
        <v>0</v>
      </c>
    </row>
    <row r="1907" spans="1:17" x14ac:dyDescent="0.25">
      <c r="A1907" s="32">
        <f>VLOOKUP(B1907,'Expiration Dates'!$C$40:$J$272,8)</f>
        <v>33168</v>
      </c>
      <c r="B1907" s="1">
        <v>33149</v>
      </c>
      <c r="C1907">
        <f t="shared" si="88"/>
        <v>1907</v>
      </c>
      <c r="D1907" s="27">
        <v>34.799999237060547</v>
      </c>
      <c r="E1907" s="28">
        <v>37.450000762939453</v>
      </c>
      <c r="F1907" s="28">
        <v>34.299999237060547</v>
      </c>
      <c r="G1907" s="24">
        <v>37.319999694824219</v>
      </c>
      <c r="H1907" s="13">
        <v>34</v>
      </c>
      <c r="I1907" s="14">
        <v>36.25</v>
      </c>
      <c r="J1907" s="14">
        <v>33.810001373291016</v>
      </c>
      <c r="K1907" s="24">
        <v>36.169998168945313</v>
      </c>
      <c r="L1907">
        <f t="shared" si="90"/>
        <v>0</v>
      </c>
      <c r="M1907">
        <f>IF(AND(B1907&gt;Summary!$E$17,B1907&lt;Summary!$E$18),1,0)</f>
        <v>0</v>
      </c>
      <c r="N1907">
        <f>IF(M1907=1,oneday(G1906,G1907,K1907,L1907,Summary!$E$13/2,Data!N1906,Data!O1906,Summary!$E$15,Summary!$E$14,Summary!$E$16,1),0)</f>
        <v>0</v>
      </c>
      <c r="O1907" s="31">
        <f>IF(M1907=1,oneday(G1906,G1907,K1907,L1907,Summary!$E$13/2,Data!N1906,Data!O1906,Summary!$E$15,Summary!$E$14,Summary!$E$16,2),0)</f>
        <v>0</v>
      </c>
      <c r="P1907" s="31">
        <f t="shared" si="89"/>
        <v>0</v>
      </c>
      <c r="Q1907" s="31">
        <f>IF(M1907=1,oneday(G1906,G1907,K1907,L1907,Summary!$E$13/2,Data!N1906,Data!O1906,Summary!$E$15,Summary!$E$14,Summary!$E$16,3),0)</f>
        <v>0</v>
      </c>
    </row>
    <row r="1908" spans="1:17" x14ac:dyDescent="0.25">
      <c r="A1908" s="32">
        <f>VLOOKUP(B1908,'Expiration Dates'!$C$40:$J$272,8)</f>
        <v>33168</v>
      </c>
      <c r="B1908" s="1">
        <v>33150</v>
      </c>
      <c r="C1908">
        <f t="shared" si="88"/>
        <v>1908</v>
      </c>
      <c r="D1908" s="27">
        <v>37.450000762939453</v>
      </c>
      <c r="E1908" s="28">
        <v>38.25</v>
      </c>
      <c r="F1908" s="28">
        <v>36.299999237060547</v>
      </c>
      <c r="G1908" s="24">
        <v>36.930000305175781</v>
      </c>
      <c r="H1908" s="13">
        <v>36.299999237060547</v>
      </c>
      <c r="I1908" s="14">
        <v>37.150001525878906</v>
      </c>
      <c r="J1908" s="14">
        <v>35.25</v>
      </c>
      <c r="K1908" s="24">
        <v>35.819999694824219</v>
      </c>
      <c r="L1908">
        <f t="shared" si="90"/>
        <v>0</v>
      </c>
      <c r="M1908">
        <f>IF(AND(B1908&gt;Summary!$E$17,B1908&lt;Summary!$E$18),1,0)</f>
        <v>0</v>
      </c>
      <c r="N1908">
        <f>IF(M1908=1,oneday(G1907,G1908,K1908,L1908,Summary!$E$13/2,Data!N1907,Data!O1907,Summary!$E$15,Summary!$E$14,Summary!$E$16,1),0)</f>
        <v>0</v>
      </c>
      <c r="O1908" s="31">
        <f>IF(M1908=1,oneday(G1907,G1908,K1908,L1908,Summary!$E$13/2,Data!N1907,Data!O1907,Summary!$E$15,Summary!$E$14,Summary!$E$16,2),0)</f>
        <v>0</v>
      </c>
      <c r="P1908" s="31">
        <f t="shared" si="89"/>
        <v>0</v>
      </c>
      <c r="Q1908" s="31">
        <f>IF(M1908=1,oneday(G1907,G1908,K1908,L1908,Summary!$E$13/2,Data!N1907,Data!O1907,Summary!$E$15,Summary!$E$14,Summary!$E$16,3),0)</f>
        <v>0</v>
      </c>
    </row>
    <row r="1909" spans="1:17" x14ac:dyDescent="0.25">
      <c r="A1909" s="32">
        <f>VLOOKUP(B1909,'Expiration Dates'!$C$40:$J$272,8)</f>
        <v>33168</v>
      </c>
      <c r="B1909" s="1">
        <v>33151</v>
      </c>
      <c r="C1909">
        <f t="shared" si="88"/>
        <v>1909</v>
      </c>
      <c r="D1909" s="27">
        <v>37.799999237060547</v>
      </c>
      <c r="E1909" s="28">
        <v>38.299999237060547</v>
      </c>
      <c r="F1909" s="28">
        <v>37.25</v>
      </c>
      <c r="G1909" s="24">
        <v>37.990001678466797</v>
      </c>
      <c r="H1909" s="13">
        <v>36.700000762939453</v>
      </c>
      <c r="I1909" s="14">
        <v>37.200000762939453</v>
      </c>
      <c r="J1909" s="14">
        <v>36.200000762939453</v>
      </c>
      <c r="K1909" s="24">
        <v>36.869998931884766</v>
      </c>
      <c r="L1909">
        <f t="shared" si="90"/>
        <v>0</v>
      </c>
      <c r="M1909">
        <f>IF(AND(B1909&gt;Summary!$E$17,B1909&lt;Summary!$E$18),1,0)</f>
        <v>0</v>
      </c>
      <c r="N1909">
        <f>IF(M1909=1,oneday(G1908,G1909,K1909,L1909,Summary!$E$13/2,Data!N1908,Data!O1908,Summary!$E$15,Summary!$E$14,Summary!$E$16,1),0)</f>
        <v>0</v>
      </c>
      <c r="O1909" s="31">
        <f>IF(M1909=1,oneday(G1908,G1909,K1909,L1909,Summary!$E$13/2,Data!N1908,Data!O1908,Summary!$E$15,Summary!$E$14,Summary!$E$16,2),0)</f>
        <v>0</v>
      </c>
      <c r="P1909" s="31">
        <f t="shared" si="89"/>
        <v>0</v>
      </c>
      <c r="Q1909" s="31">
        <f>IF(M1909=1,oneday(G1908,G1909,K1909,L1909,Summary!$E$13/2,Data!N1908,Data!O1908,Summary!$E$15,Summary!$E$14,Summary!$E$16,3),0)</f>
        <v>0</v>
      </c>
    </row>
    <row r="1910" spans="1:17" x14ac:dyDescent="0.25">
      <c r="A1910" s="32">
        <f>VLOOKUP(B1910,'Expiration Dates'!$C$40:$J$272,8)</f>
        <v>33168</v>
      </c>
      <c r="B1910" s="1">
        <v>33154</v>
      </c>
      <c r="C1910">
        <f t="shared" si="88"/>
        <v>1910</v>
      </c>
      <c r="D1910" s="27">
        <v>37.75</v>
      </c>
      <c r="E1910" s="28">
        <v>39.400001525878906</v>
      </c>
      <c r="F1910" s="28">
        <v>37.700000762939453</v>
      </c>
      <c r="G1910" s="24">
        <v>38.950000762939453</v>
      </c>
      <c r="H1910" s="13">
        <v>36.650001525878906</v>
      </c>
      <c r="I1910" s="14">
        <v>38.099998474121094</v>
      </c>
      <c r="J1910" s="14">
        <v>36.599998474121094</v>
      </c>
      <c r="K1910" s="24">
        <v>37.770000457763672</v>
      </c>
      <c r="L1910">
        <f t="shared" si="90"/>
        <v>0</v>
      </c>
      <c r="M1910">
        <f>IF(AND(B1910&gt;Summary!$E$17,B1910&lt;Summary!$E$18),1,0)</f>
        <v>0</v>
      </c>
      <c r="N1910">
        <f>IF(M1910=1,oneday(G1909,G1910,K1910,L1910,Summary!$E$13/2,Data!N1909,Data!O1909,Summary!$E$15,Summary!$E$14,Summary!$E$16,1),0)</f>
        <v>0</v>
      </c>
      <c r="O1910" s="31">
        <f>IF(M1910=1,oneday(G1909,G1910,K1910,L1910,Summary!$E$13/2,Data!N1909,Data!O1909,Summary!$E$15,Summary!$E$14,Summary!$E$16,2),0)</f>
        <v>0</v>
      </c>
      <c r="P1910" s="31">
        <f t="shared" si="89"/>
        <v>0</v>
      </c>
      <c r="Q1910" s="31">
        <f>IF(M1910=1,oneday(G1909,G1910,K1910,L1910,Summary!$E$13/2,Data!N1909,Data!O1909,Summary!$E$15,Summary!$E$14,Summary!$E$16,3),0)</f>
        <v>0</v>
      </c>
    </row>
    <row r="1911" spans="1:17" x14ac:dyDescent="0.25">
      <c r="A1911" s="32">
        <f>VLOOKUP(B1911,'Expiration Dates'!$C$40:$J$272,8)</f>
        <v>33168</v>
      </c>
      <c r="B1911" s="1">
        <v>33155</v>
      </c>
      <c r="C1911">
        <f t="shared" si="88"/>
        <v>1911</v>
      </c>
      <c r="D1911" s="27">
        <v>40.25</v>
      </c>
      <c r="E1911" s="28">
        <v>40.950000762939453</v>
      </c>
      <c r="F1911" s="28">
        <v>40.099998474121094</v>
      </c>
      <c r="G1911" s="24">
        <v>40.400001525878906</v>
      </c>
      <c r="H1911" s="13">
        <v>38.770000457763672</v>
      </c>
      <c r="I1911" s="14">
        <v>38.770000457763672</v>
      </c>
      <c r="J1911" s="14">
        <v>38.770000457763672</v>
      </c>
      <c r="K1911" s="24">
        <v>38.770000457763672</v>
      </c>
      <c r="L1911">
        <f t="shared" si="90"/>
        <v>0</v>
      </c>
      <c r="M1911">
        <f>IF(AND(B1911&gt;Summary!$E$17,B1911&lt;Summary!$E$18),1,0)</f>
        <v>0</v>
      </c>
      <c r="N1911">
        <f>IF(M1911=1,oneday(G1910,G1911,K1911,L1911,Summary!$E$13/2,Data!N1910,Data!O1910,Summary!$E$15,Summary!$E$14,Summary!$E$16,1),0)</f>
        <v>0</v>
      </c>
      <c r="O1911" s="31">
        <f>IF(M1911=1,oneday(G1910,G1911,K1911,L1911,Summary!$E$13/2,Data!N1910,Data!O1910,Summary!$E$15,Summary!$E$14,Summary!$E$16,2),0)</f>
        <v>0</v>
      </c>
      <c r="P1911" s="31">
        <f t="shared" si="89"/>
        <v>0</v>
      </c>
      <c r="Q1911" s="31">
        <f>IF(M1911=1,oneday(G1910,G1911,K1911,L1911,Summary!$E$13/2,Data!N1910,Data!O1910,Summary!$E$15,Summary!$E$14,Summary!$E$16,3),0)</f>
        <v>0</v>
      </c>
    </row>
    <row r="1912" spans="1:17" x14ac:dyDescent="0.25">
      <c r="A1912" s="32">
        <f>VLOOKUP(B1912,'Expiration Dates'!$C$40:$J$272,8)</f>
        <v>33168</v>
      </c>
      <c r="B1912" s="1">
        <v>33156</v>
      </c>
      <c r="C1912">
        <f t="shared" si="88"/>
        <v>1912</v>
      </c>
      <c r="D1912" s="27">
        <v>40.799999237060547</v>
      </c>
      <c r="E1912" s="28">
        <v>41.150001525878906</v>
      </c>
      <c r="F1912" s="28">
        <v>38</v>
      </c>
      <c r="G1912" s="24">
        <v>38.689998626708984</v>
      </c>
      <c r="H1912" s="13">
        <v>39.5</v>
      </c>
      <c r="I1912" s="14">
        <v>39.900001525878906</v>
      </c>
      <c r="J1912" s="14">
        <v>37.270000457763672</v>
      </c>
      <c r="K1912" s="24">
        <v>37.299999237060547</v>
      </c>
      <c r="L1912">
        <f t="shared" si="90"/>
        <v>0</v>
      </c>
      <c r="M1912">
        <f>IF(AND(B1912&gt;Summary!$E$17,B1912&lt;Summary!$E$18),1,0)</f>
        <v>0</v>
      </c>
      <c r="N1912">
        <f>IF(M1912=1,oneday(G1911,G1912,K1912,L1912,Summary!$E$13/2,Data!N1911,Data!O1911,Summary!$E$15,Summary!$E$14,Summary!$E$16,1),0)</f>
        <v>0</v>
      </c>
      <c r="O1912" s="31">
        <f>IF(M1912=1,oneday(G1911,G1912,K1912,L1912,Summary!$E$13/2,Data!N1911,Data!O1911,Summary!$E$15,Summary!$E$14,Summary!$E$16,2),0)</f>
        <v>0</v>
      </c>
      <c r="P1912" s="31">
        <f t="shared" si="89"/>
        <v>0</v>
      </c>
      <c r="Q1912" s="31">
        <f>IF(M1912=1,oneday(G1911,G1912,K1912,L1912,Summary!$E$13/2,Data!N1911,Data!O1911,Summary!$E$15,Summary!$E$14,Summary!$E$16,3),0)</f>
        <v>0</v>
      </c>
    </row>
    <row r="1913" spans="1:17" x14ac:dyDescent="0.25">
      <c r="A1913" s="32">
        <f>VLOOKUP(B1913,'Expiration Dates'!$C$40:$J$272,8)</f>
        <v>33168</v>
      </c>
      <c r="B1913" s="1">
        <v>33157</v>
      </c>
      <c r="C1913">
        <f t="shared" si="88"/>
        <v>1913</v>
      </c>
      <c r="D1913" s="27">
        <v>39.599998474121094</v>
      </c>
      <c r="E1913" s="28">
        <v>40.700000762939453</v>
      </c>
      <c r="F1913" s="28">
        <v>39.25</v>
      </c>
      <c r="G1913" s="24">
        <v>40.419998168945313</v>
      </c>
      <c r="H1913" s="13">
        <v>38.200000762939453</v>
      </c>
      <c r="I1913" s="14">
        <v>38.799999237060547</v>
      </c>
      <c r="J1913" s="14">
        <v>37.75</v>
      </c>
      <c r="K1913" s="24">
        <v>38.799999237060547</v>
      </c>
      <c r="L1913">
        <f t="shared" si="90"/>
        <v>0</v>
      </c>
      <c r="M1913">
        <f>IF(AND(B1913&gt;Summary!$E$17,B1913&lt;Summary!$E$18),1,0)</f>
        <v>0</v>
      </c>
      <c r="N1913">
        <f>IF(M1913=1,oneday(G1912,G1913,K1913,L1913,Summary!$E$13/2,Data!N1912,Data!O1912,Summary!$E$15,Summary!$E$14,Summary!$E$16,1),0)</f>
        <v>0</v>
      </c>
      <c r="O1913" s="31">
        <f>IF(M1913=1,oneday(G1912,G1913,K1913,L1913,Summary!$E$13/2,Data!N1912,Data!O1912,Summary!$E$15,Summary!$E$14,Summary!$E$16,2),0)</f>
        <v>0</v>
      </c>
      <c r="P1913" s="31">
        <f t="shared" si="89"/>
        <v>0</v>
      </c>
      <c r="Q1913" s="31">
        <f>IF(M1913=1,oneday(G1912,G1913,K1913,L1913,Summary!$E$13/2,Data!N1912,Data!O1912,Summary!$E$15,Summary!$E$14,Summary!$E$16,3),0)</f>
        <v>0</v>
      </c>
    </row>
    <row r="1914" spans="1:17" x14ac:dyDescent="0.25">
      <c r="A1914" s="32">
        <f>VLOOKUP(B1914,'Expiration Dates'!$C$40:$J$272,8)</f>
        <v>33168</v>
      </c>
      <c r="B1914" s="1">
        <v>33158</v>
      </c>
      <c r="C1914">
        <f t="shared" si="88"/>
        <v>1914</v>
      </c>
      <c r="D1914" s="27">
        <v>40.25</v>
      </c>
      <c r="E1914" s="28">
        <v>40.599998474121094</v>
      </c>
      <c r="F1914" s="28">
        <v>38.5</v>
      </c>
      <c r="G1914" s="24">
        <v>39.689998626708984</v>
      </c>
      <c r="H1914" s="13">
        <v>38.599998474121094</v>
      </c>
      <c r="I1914" s="14">
        <v>39.060001373291016</v>
      </c>
      <c r="J1914" s="14">
        <v>37</v>
      </c>
      <c r="K1914" s="24">
        <v>38.099998474121094</v>
      </c>
      <c r="L1914">
        <f t="shared" si="90"/>
        <v>0</v>
      </c>
      <c r="M1914">
        <f>IF(AND(B1914&gt;Summary!$E$17,B1914&lt;Summary!$E$18),1,0)</f>
        <v>0</v>
      </c>
      <c r="N1914">
        <f>IF(M1914=1,oneday(G1913,G1914,K1914,L1914,Summary!$E$13/2,Data!N1913,Data!O1913,Summary!$E$15,Summary!$E$14,Summary!$E$16,1),0)</f>
        <v>0</v>
      </c>
      <c r="O1914" s="31">
        <f>IF(M1914=1,oneday(G1913,G1914,K1914,L1914,Summary!$E$13/2,Data!N1913,Data!O1913,Summary!$E$15,Summary!$E$14,Summary!$E$16,2),0)</f>
        <v>0</v>
      </c>
      <c r="P1914" s="31">
        <f t="shared" si="89"/>
        <v>0</v>
      </c>
      <c r="Q1914" s="31">
        <f>IF(M1914=1,oneday(G1913,G1914,K1914,L1914,Summary!$E$13/2,Data!N1913,Data!O1913,Summary!$E$15,Summary!$E$14,Summary!$E$16,3),0)</f>
        <v>0</v>
      </c>
    </row>
    <row r="1915" spans="1:17" x14ac:dyDescent="0.25">
      <c r="A1915" s="32">
        <f>VLOOKUP(B1915,'Expiration Dates'!$C$40:$J$272,8)</f>
        <v>33168</v>
      </c>
      <c r="B1915" s="1">
        <v>33161</v>
      </c>
      <c r="C1915">
        <f t="shared" si="88"/>
        <v>1915</v>
      </c>
      <c r="D1915" s="27">
        <v>39</v>
      </c>
      <c r="E1915" s="28">
        <v>39</v>
      </c>
      <c r="F1915" s="28">
        <v>37.25</v>
      </c>
      <c r="G1915" s="24">
        <v>37.950000762939453</v>
      </c>
      <c r="H1915" s="13">
        <v>37</v>
      </c>
      <c r="I1915" s="14">
        <v>37.099998474121094</v>
      </c>
      <c r="J1915" s="14">
        <v>36.099998474121094</v>
      </c>
      <c r="K1915" s="24">
        <v>36.540000915527344</v>
      </c>
      <c r="L1915">
        <f t="shared" si="90"/>
        <v>0</v>
      </c>
      <c r="M1915">
        <f>IF(AND(B1915&gt;Summary!$E$17,B1915&lt;Summary!$E$18),1,0)</f>
        <v>0</v>
      </c>
      <c r="N1915">
        <f>IF(M1915=1,oneday(G1914,G1915,K1915,L1915,Summary!$E$13/2,Data!N1914,Data!O1914,Summary!$E$15,Summary!$E$14,Summary!$E$16,1),0)</f>
        <v>0</v>
      </c>
      <c r="O1915" s="31">
        <f>IF(M1915=1,oneday(G1914,G1915,K1915,L1915,Summary!$E$13/2,Data!N1914,Data!O1914,Summary!$E$15,Summary!$E$14,Summary!$E$16,2),0)</f>
        <v>0</v>
      </c>
      <c r="P1915" s="31">
        <f t="shared" si="89"/>
        <v>0</v>
      </c>
      <c r="Q1915" s="31">
        <f>IF(M1915=1,oneday(G1914,G1915,K1915,L1915,Summary!$E$13/2,Data!N1914,Data!O1914,Summary!$E$15,Summary!$E$14,Summary!$E$16,3),0)</f>
        <v>0</v>
      </c>
    </row>
    <row r="1916" spans="1:17" x14ac:dyDescent="0.25">
      <c r="A1916" s="32">
        <f>VLOOKUP(B1916,'Expiration Dates'!$C$40:$J$272,8)</f>
        <v>33168</v>
      </c>
      <c r="B1916" s="1">
        <v>33162</v>
      </c>
      <c r="C1916">
        <f t="shared" si="88"/>
        <v>1916</v>
      </c>
      <c r="D1916" s="27">
        <v>37.950000762939453</v>
      </c>
      <c r="E1916" s="28">
        <v>39</v>
      </c>
      <c r="F1916" s="28">
        <v>37.150001525878906</v>
      </c>
      <c r="G1916" s="24">
        <v>38.889999389648438</v>
      </c>
      <c r="H1916" s="13">
        <v>36.619998931884766</v>
      </c>
      <c r="I1916" s="14">
        <v>37.5</v>
      </c>
      <c r="J1916" s="14">
        <v>35.849998474121094</v>
      </c>
      <c r="K1916" s="24">
        <v>37.450000762939453</v>
      </c>
      <c r="L1916">
        <f t="shared" si="90"/>
        <v>0</v>
      </c>
      <c r="M1916">
        <f>IF(AND(B1916&gt;Summary!$E$17,B1916&lt;Summary!$E$18),1,0)</f>
        <v>0</v>
      </c>
      <c r="N1916">
        <f>IF(M1916=1,oneday(G1915,G1916,K1916,L1916,Summary!$E$13/2,Data!N1915,Data!O1915,Summary!$E$15,Summary!$E$14,Summary!$E$16,1),0)</f>
        <v>0</v>
      </c>
      <c r="O1916" s="31">
        <f>IF(M1916=1,oneday(G1915,G1916,K1916,L1916,Summary!$E$13/2,Data!N1915,Data!O1915,Summary!$E$15,Summary!$E$14,Summary!$E$16,2),0)</f>
        <v>0</v>
      </c>
      <c r="P1916" s="31">
        <f t="shared" si="89"/>
        <v>0</v>
      </c>
      <c r="Q1916" s="31">
        <f>IF(M1916=1,oneday(G1915,G1916,K1916,L1916,Summary!$E$13/2,Data!N1915,Data!O1915,Summary!$E$15,Summary!$E$14,Summary!$E$16,3),0)</f>
        <v>0</v>
      </c>
    </row>
    <row r="1917" spans="1:17" x14ac:dyDescent="0.25">
      <c r="A1917" s="32">
        <f>VLOOKUP(B1917,'Expiration Dates'!$C$40:$J$272,8)</f>
        <v>33168</v>
      </c>
      <c r="B1917" s="1">
        <v>33163</v>
      </c>
      <c r="C1917">
        <f t="shared" si="88"/>
        <v>1917</v>
      </c>
      <c r="D1917" s="27">
        <v>38.860000610351563</v>
      </c>
      <c r="E1917" s="28">
        <v>38.900001525878906</v>
      </c>
      <c r="F1917" s="28">
        <v>36.25</v>
      </c>
      <c r="G1917" s="24">
        <v>36.720001220703125</v>
      </c>
      <c r="H1917" s="13">
        <v>37.450000762939453</v>
      </c>
      <c r="I1917" s="14">
        <v>37.5</v>
      </c>
      <c r="J1917" s="14">
        <v>35.950000762939453</v>
      </c>
      <c r="K1917" s="24">
        <v>35.950000762939453</v>
      </c>
      <c r="L1917">
        <f t="shared" si="90"/>
        <v>0</v>
      </c>
      <c r="M1917">
        <f>IF(AND(B1917&gt;Summary!$E$17,B1917&lt;Summary!$E$18),1,0)</f>
        <v>0</v>
      </c>
      <c r="N1917">
        <f>IF(M1917=1,oneday(G1916,G1917,K1917,L1917,Summary!$E$13/2,Data!N1916,Data!O1916,Summary!$E$15,Summary!$E$14,Summary!$E$16,1),0)</f>
        <v>0</v>
      </c>
      <c r="O1917" s="31">
        <f>IF(M1917=1,oneday(G1916,G1917,K1917,L1917,Summary!$E$13/2,Data!N1916,Data!O1916,Summary!$E$15,Summary!$E$14,Summary!$E$16,2),0)</f>
        <v>0</v>
      </c>
      <c r="P1917" s="31">
        <f t="shared" si="89"/>
        <v>0</v>
      </c>
      <c r="Q1917" s="31">
        <f>IF(M1917=1,oneday(G1916,G1917,K1917,L1917,Summary!$E$13/2,Data!N1916,Data!O1916,Summary!$E$15,Summary!$E$14,Summary!$E$16,3),0)</f>
        <v>0</v>
      </c>
    </row>
    <row r="1918" spans="1:17" x14ac:dyDescent="0.25">
      <c r="A1918" s="32">
        <f>VLOOKUP(B1918,'Expiration Dates'!$C$40:$J$272,8)</f>
        <v>33168</v>
      </c>
      <c r="B1918" s="1">
        <v>33164</v>
      </c>
      <c r="C1918">
        <f t="shared" si="88"/>
        <v>1918</v>
      </c>
      <c r="D1918" s="27">
        <v>35.299999237060547</v>
      </c>
      <c r="E1918" s="28">
        <v>37.200000762939453</v>
      </c>
      <c r="F1918" s="28">
        <v>34.400001525878906</v>
      </c>
      <c r="G1918" s="24">
        <v>36.799999237060547</v>
      </c>
      <c r="H1918" s="13">
        <v>33.950000762939453</v>
      </c>
      <c r="I1918" s="14">
        <v>35.799999237060547</v>
      </c>
      <c r="J1918" s="14">
        <v>33.950000762939453</v>
      </c>
      <c r="K1918" s="24">
        <v>35.409999847412109</v>
      </c>
      <c r="L1918">
        <f t="shared" si="90"/>
        <v>0</v>
      </c>
      <c r="M1918">
        <f>IF(AND(B1918&gt;Summary!$E$17,B1918&lt;Summary!$E$18),1,0)</f>
        <v>0</v>
      </c>
      <c r="N1918">
        <f>IF(M1918=1,oneday(G1917,G1918,K1918,L1918,Summary!$E$13/2,Data!N1917,Data!O1917,Summary!$E$15,Summary!$E$14,Summary!$E$16,1),0)</f>
        <v>0</v>
      </c>
      <c r="O1918" s="31">
        <f>IF(M1918=1,oneday(G1917,G1918,K1918,L1918,Summary!$E$13/2,Data!N1917,Data!O1917,Summary!$E$15,Summary!$E$14,Summary!$E$16,2),0)</f>
        <v>0</v>
      </c>
      <c r="P1918" s="31">
        <f t="shared" si="89"/>
        <v>0</v>
      </c>
      <c r="Q1918" s="31">
        <f>IF(M1918=1,oneday(G1917,G1918,K1918,L1918,Summary!$E$13/2,Data!N1917,Data!O1917,Summary!$E$15,Summary!$E$14,Summary!$E$16,3),0)</f>
        <v>0</v>
      </c>
    </row>
    <row r="1919" spans="1:17" x14ac:dyDescent="0.25">
      <c r="A1919" s="32">
        <f>VLOOKUP(B1919,'Expiration Dates'!$C$40:$J$272,8)</f>
        <v>33168</v>
      </c>
      <c r="B1919" s="1">
        <v>33165</v>
      </c>
      <c r="C1919">
        <f t="shared" si="88"/>
        <v>1919</v>
      </c>
      <c r="D1919" s="27">
        <v>34.5</v>
      </c>
      <c r="E1919" s="28">
        <v>35.5</v>
      </c>
      <c r="F1919" s="28">
        <v>33.5</v>
      </c>
      <c r="G1919" s="24">
        <v>33.790000915527344</v>
      </c>
      <c r="H1919" s="13">
        <v>33.409999847412109</v>
      </c>
      <c r="I1919" s="14">
        <v>34.099998474121094</v>
      </c>
      <c r="J1919" s="14">
        <v>33.409999847412109</v>
      </c>
      <c r="K1919" s="24">
        <v>33.409999847412109</v>
      </c>
      <c r="L1919">
        <f t="shared" si="90"/>
        <v>0</v>
      </c>
      <c r="M1919">
        <f>IF(AND(B1919&gt;Summary!$E$17,B1919&lt;Summary!$E$18),1,0)</f>
        <v>0</v>
      </c>
      <c r="N1919">
        <f>IF(M1919=1,oneday(G1918,G1919,K1919,L1919,Summary!$E$13/2,Data!N1918,Data!O1918,Summary!$E$15,Summary!$E$14,Summary!$E$16,1),0)</f>
        <v>0</v>
      </c>
      <c r="O1919" s="31">
        <f>IF(M1919=1,oneday(G1918,G1919,K1919,L1919,Summary!$E$13/2,Data!N1918,Data!O1918,Summary!$E$15,Summary!$E$14,Summary!$E$16,2),0)</f>
        <v>0</v>
      </c>
      <c r="P1919" s="31">
        <f t="shared" si="89"/>
        <v>0</v>
      </c>
      <c r="Q1919" s="31">
        <f>IF(M1919=1,oneday(G1918,G1919,K1919,L1919,Summary!$E$13/2,Data!N1918,Data!O1918,Summary!$E$15,Summary!$E$14,Summary!$E$16,3),0)</f>
        <v>0</v>
      </c>
    </row>
    <row r="1920" spans="1:17" x14ac:dyDescent="0.25">
      <c r="A1920" s="32">
        <f>VLOOKUP(B1920,'Expiration Dates'!$C$40:$J$272,8)</f>
        <v>33168</v>
      </c>
      <c r="B1920" s="1">
        <v>33168</v>
      </c>
      <c r="C1920">
        <f t="shared" si="88"/>
        <v>1920</v>
      </c>
      <c r="D1920" s="27">
        <v>30.5</v>
      </c>
      <c r="E1920" s="28">
        <v>31</v>
      </c>
      <c r="F1920" s="28">
        <v>27.899999618530273</v>
      </c>
      <c r="G1920" s="24">
        <v>28.379999160766602</v>
      </c>
      <c r="H1920" s="13">
        <v>30.409999847412109</v>
      </c>
      <c r="I1920" s="14">
        <v>30.409999847412109</v>
      </c>
      <c r="J1920" s="14">
        <v>30.409999847412109</v>
      </c>
      <c r="K1920" s="24">
        <v>30.409999847412109</v>
      </c>
      <c r="L1920">
        <f t="shared" si="90"/>
        <v>1</v>
      </c>
      <c r="M1920">
        <f>IF(AND(B1920&gt;Summary!$E$17,B1920&lt;Summary!$E$18),1,0)</f>
        <v>0</v>
      </c>
      <c r="N1920">
        <f>IF(M1920=1,oneday(G1919,G1920,K1920,L1920,Summary!$E$13/2,Data!N1919,Data!O1919,Summary!$E$15,Summary!$E$14,Summary!$E$16,1),0)</f>
        <v>0</v>
      </c>
      <c r="O1920" s="31">
        <f>IF(M1920=1,oneday(G1919,G1920,K1920,L1920,Summary!$E$13/2,Data!N1919,Data!O1919,Summary!$E$15,Summary!$E$14,Summary!$E$16,2),0)</f>
        <v>0</v>
      </c>
      <c r="P1920" s="31">
        <f t="shared" si="89"/>
        <v>0</v>
      </c>
      <c r="Q1920" s="31">
        <f>IF(M1920=1,oneday(G1919,G1920,K1920,L1920,Summary!$E$13/2,Data!N1919,Data!O1919,Summary!$E$15,Summary!$E$14,Summary!$E$16,3),0)</f>
        <v>0</v>
      </c>
    </row>
    <row r="1921" spans="1:17" x14ac:dyDescent="0.25">
      <c r="A1921" s="32">
        <f>VLOOKUP(B1921,'Expiration Dates'!$C$40:$J$272,8)</f>
        <v>33168</v>
      </c>
      <c r="B1921" s="1">
        <v>33169</v>
      </c>
      <c r="C1921">
        <f t="shared" si="88"/>
        <v>1921</v>
      </c>
      <c r="D1921" s="27">
        <v>30.010000228881836</v>
      </c>
      <c r="E1921" s="28">
        <v>30.25</v>
      </c>
      <c r="F1921" s="28">
        <v>28.299999237060547</v>
      </c>
      <c r="G1921" s="24">
        <v>29.370000839233398</v>
      </c>
      <c r="H1921" s="13">
        <v>28.549999237060547</v>
      </c>
      <c r="I1921" s="14">
        <v>29.200000762939453</v>
      </c>
      <c r="J1921" s="14">
        <v>27.399999618530273</v>
      </c>
      <c r="K1921" s="24">
        <v>28.239999771118164</v>
      </c>
      <c r="L1921">
        <f t="shared" si="90"/>
        <v>0</v>
      </c>
      <c r="M1921">
        <f>IF(AND(B1921&gt;Summary!$E$17,B1921&lt;Summary!$E$18),1,0)</f>
        <v>0</v>
      </c>
      <c r="N1921">
        <f>IF(M1921=1,oneday(G1920,G1921,K1921,L1921,Summary!$E$13/2,Data!N1920,Data!O1920,Summary!$E$15,Summary!$E$14,Summary!$E$16,1),0)</f>
        <v>0</v>
      </c>
      <c r="O1921" s="31">
        <f>IF(M1921=1,oneday(G1920,G1921,K1921,L1921,Summary!$E$13/2,Data!N1920,Data!O1920,Summary!$E$15,Summary!$E$14,Summary!$E$16,2),0)</f>
        <v>0</v>
      </c>
      <c r="P1921" s="31">
        <f t="shared" si="89"/>
        <v>0</v>
      </c>
      <c r="Q1921" s="31">
        <f>IF(M1921=1,oneday(G1920,G1921,K1921,L1921,Summary!$E$13/2,Data!N1920,Data!O1920,Summary!$E$15,Summary!$E$14,Summary!$E$16,3),0)</f>
        <v>0</v>
      </c>
    </row>
    <row r="1922" spans="1:17" x14ac:dyDescent="0.25">
      <c r="A1922" s="32">
        <f>VLOOKUP(B1922,'Expiration Dates'!$C$40:$J$272,8)</f>
        <v>33168</v>
      </c>
      <c r="B1922" s="1">
        <v>33170</v>
      </c>
      <c r="C1922">
        <f t="shared" si="88"/>
        <v>1922</v>
      </c>
      <c r="D1922" s="27">
        <v>30.299999237060547</v>
      </c>
      <c r="E1922" s="28">
        <v>31.600000381469727</v>
      </c>
      <c r="F1922" s="28">
        <v>30.100000381469727</v>
      </c>
      <c r="G1922" s="24">
        <v>31.079999923706055</v>
      </c>
      <c r="H1922" s="13">
        <v>29.399999618530273</v>
      </c>
      <c r="I1922" s="14">
        <v>30.5</v>
      </c>
      <c r="J1922" s="14">
        <v>29.299999237060547</v>
      </c>
      <c r="K1922" s="24">
        <v>30.190000534057617</v>
      </c>
      <c r="L1922">
        <f t="shared" si="90"/>
        <v>0</v>
      </c>
      <c r="M1922">
        <f>IF(AND(B1922&gt;Summary!$E$17,B1922&lt;Summary!$E$18),1,0)</f>
        <v>0</v>
      </c>
      <c r="N1922">
        <f>IF(M1922=1,oneday(G1921,G1922,K1922,L1922,Summary!$E$13/2,Data!N1921,Data!O1921,Summary!$E$15,Summary!$E$14,Summary!$E$16,1),0)</f>
        <v>0</v>
      </c>
      <c r="O1922" s="31">
        <f>IF(M1922=1,oneday(G1921,G1922,K1922,L1922,Summary!$E$13/2,Data!N1921,Data!O1921,Summary!$E$15,Summary!$E$14,Summary!$E$16,2),0)</f>
        <v>0</v>
      </c>
      <c r="P1922" s="31">
        <f t="shared" si="89"/>
        <v>0</v>
      </c>
      <c r="Q1922" s="31">
        <f>IF(M1922=1,oneday(G1921,G1922,K1922,L1922,Summary!$E$13/2,Data!N1921,Data!O1921,Summary!$E$15,Summary!$E$14,Summary!$E$16,3),0)</f>
        <v>0</v>
      </c>
    </row>
    <row r="1923" spans="1:17" x14ac:dyDescent="0.25">
      <c r="A1923" s="32">
        <f>VLOOKUP(B1923,'Expiration Dates'!$C$40:$J$272,8)</f>
        <v>33168</v>
      </c>
      <c r="B1923" s="1">
        <v>33171</v>
      </c>
      <c r="C1923">
        <f t="shared" si="88"/>
        <v>1923</v>
      </c>
      <c r="D1923" s="27">
        <v>32.299999237060547</v>
      </c>
      <c r="E1923" s="28">
        <v>34.400001525878906</v>
      </c>
      <c r="F1923" s="28">
        <v>32.200000762939453</v>
      </c>
      <c r="G1923" s="24">
        <v>34.25</v>
      </c>
      <c r="H1923" s="13">
        <v>31.569999694824219</v>
      </c>
      <c r="I1923" s="14">
        <v>32.189998626708984</v>
      </c>
      <c r="J1923" s="14">
        <v>31.5</v>
      </c>
      <c r="K1923" s="24">
        <v>32.189998626708984</v>
      </c>
      <c r="L1923">
        <f t="shared" si="90"/>
        <v>0</v>
      </c>
      <c r="M1923">
        <f>IF(AND(B1923&gt;Summary!$E$17,B1923&lt;Summary!$E$18),1,0)</f>
        <v>0</v>
      </c>
      <c r="N1923">
        <f>IF(M1923=1,oneday(G1922,G1923,K1923,L1923,Summary!$E$13/2,Data!N1922,Data!O1922,Summary!$E$15,Summary!$E$14,Summary!$E$16,1),0)</f>
        <v>0</v>
      </c>
      <c r="O1923" s="31">
        <f>IF(M1923=1,oneday(G1922,G1923,K1923,L1923,Summary!$E$13/2,Data!N1922,Data!O1922,Summary!$E$15,Summary!$E$14,Summary!$E$16,2),0)</f>
        <v>0</v>
      </c>
      <c r="P1923" s="31">
        <f t="shared" si="89"/>
        <v>0</v>
      </c>
      <c r="Q1923" s="31">
        <f>IF(M1923=1,oneday(G1922,G1923,K1923,L1923,Summary!$E$13/2,Data!N1922,Data!O1922,Summary!$E$15,Summary!$E$14,Summary!$E$16,3),0)</f>
        <v>0</v>
      </c>
    </row>
    <row r="1924" spans="1:17" x14ac:dyDescent="0.25">
      <c r="A1924" s="32">
        <f>VLOOKUP(B1924,'Expiration Dates'!$C$40:$J$272,8)</f>
        <v>33168</v>
      </c>
      <c r="B1924" s="1">
        <v>33172</v>
      </c>
      <c r="C1924">
        <f t="shared" si="88"/>
        <v>1924</v>
      </c>
      <c r="D1924" s="27">
        <v>35.349998474121094</v>
      </c>
      <c r="E1924" s="28">
        <v>35.400001525878906</v>
      </c>
      <c r="F1924" s="28">
        <v>32.849998474121094</v>
      </c>
      <c r="G1924" s="24">
        <v>33.009998321533203</v>
      </c>
      <c r="H1924" s="13">
        <v>34.200000762939453</v>
      </c>
      <c r="I1924" s="14">
        <v>34.25</v>
      </c>
      <c r="J1924" s="14">
        <v>31.700000762939453</v>
      </c>
      <c r="K1924" s="24">
        <v>31.870000839233398</v>
      </c>
      <c r="L1924">
        <f t="shared" si="90"/>
        <v>0</v>
      </c>
      <c r="M1924">
        <f>IF(AND(B1924&gt;Summary!$E$17,B1924&lt;Summary!$E$18),1,0)</f>
        <v>0</v>
      </c>
      <c r="N1924">
        <f>IF(M1924=1,oneday(G1923,G1924,K1924,L1924,Summary!$E$13/2,Data!N1923,Data!O1923,Summary!$E$15,Summary!$E$14,Summary!$E$16,1),0)</f>
        <v>0</v>
      </c>
      <c r="O1924" s="31">
        <f>IF(M1924=1,oneday(G1923,G1924,K1924,L1924,Summary!$E$13/2,Data!N1923,Data!O1923,Summary!$E$15,Summary!$E$14,Summary!$E$16,2),0)</f>
        <v>0</v>
      </c>
      <c r="P1924" s="31">
        <f t="shared" si="89"/>
        <v>0</v>
      </c>
      <c r="Q1924" s="31">
        <f>IF(M1924=1,oneday(G1923,G1924,K1924,L1924,Summary!$E$13/2,Data!N1923,Data!O1923,Summary!$E$15,Summary!$E$14,Summary!$E$16,3),0)</f>
        <v>0</v>
      </c>
    </row>
    <row r="1925" spans="1:17" x14ac:dyDescent="0.25">
      <c r="A1925" s="32">
        <f>VLOOKUP(B1925,'Expiration Dates'!$C$40:$J$272,8)</f>
        <v>33168</v>
      </c>
      <c r="B1925" s="1">
        <v>33175</v>
      </c>
      <c r="C1925">
        <f t="shared" si="88"/>
        <v>1925</v>
      </c>
      <c r="D1925" s="27">
        <v>34.400001525878906</v>
      </c>
      <c r="E1925" s="28">
        <v>34.849998474121094</v>
      </c>
      <c r="F1925" s="28">
        <v>33.900001525878906</v>
      </c>
      <c r="G1925" s="24">
        <v>34.680000305175781</v>
      </c>
      <c r="H1925" s="13">
        <v>33.25</v>
      </c>
      <c r="I1925" s="14">
        <v>33.599998474121094</v>
      </c>
      <c r="J1925" s="14">
        <v>32.75</v>
      </c>
      <c r="K1925" s="24">
        <v>33.380001068115234</v>
      </c>
      <c r="L1925">
        <f t="shared" si="90"/>
        <v>0</v>
      </c>
      <c r="M1925">
        <f>IF(AND(B1925&gt;Summary!$E$17,B1925&lt;Summary!$E$18),1,0)</f>
        <v>0</v>
      </c>
      <c r="N1925">
        <f>IF(M1925=1,oneday(G1924,G1925,K1925,L1925,Summary!$E$13/2,Data!N1924,Data!O1924,Summary!$E$15,Summary!$E$14,Summary!$E$16,1),0)</f>
        <v>0</v>
      </c>
      <c r="O1925" s="31">
        <f>IF(M1925=1,oneday(G1924,G1925,K1925,L1925,Summary!$E$13/2,Data!N1924,Data!O1924,Summary!$E$15,Summary!$E$14,Summary!$E$16,2),0)</f>
        <v>0</v>
      </c>
      <c r="P1925" s="31">
        <f t="shared" si="89"/>
        <v>0</v>
      </c>
      <c r="Q1925" s="31">
        <f>IF(M1925=1,oneday(G1924,G1925,K1925,L1925,Summary!$E$13/2,Data!N1924,Data!O1924,Summary!$E$15,Summary!$E$14,Summary!$E$16,3),0)</f>
        <v>0</v>
      </c>
    </row>
    <row r="1926" spans="1:17" x14ac:dyDescent="0.25">
      <c r="A1926" s="32">
        <f>VLOOKUP(B1926,'Expiration Dates'!$C$40:$J$272,8)</f>
        <v>33168</v>
      </c>
      <c r="B1926" s="1">
        <v>33176</v>
      </c>
      <c r="C1926">
        <f t="shared" si="88"/>
        <v>1926</v>
      </c>
      <c r="D1926" s="27">
        <v>35.599998474121094</v>
      </c>
      <c r="E1926" s="28">
        <v>35.75</v>
      </c>
      <c r="F1926" s="28">
        <v>34.200000762939453</v>
      </c>
      <c r="G1926" s="24">
        <v>34.540000915527344</v>
      </c>
      <c r="H1926" s="13">
        <v>34.299999237060547</v>
      </c>
      <c r="I1926" s="14">
        <v>34.400001525878906</v>
      </c>
      <c r="J1926" s="14">
        <v>33.049999237060547</v>
      </c>
      <c r="K1926" s="24">
        <v>33.299999237060547</v>
      </c>
      <c r="L1926">
        <f t="shared" si="90"/>
        <v>0</v>
      </c>
      <c r="M1926">
        <f>IF(AND(B1926&gt;Summary!$E$17,B1926&lt;Summary!$E$18),1,0)</f>
        <v>0</v>
      </c>
      <c r="N1926">
        <f>IF(M1926=1,oneday(G1925,G1926,K1926,L1926,Summary!$E$13/2,Data!N1925,Data!O1925,Summary!$E$15,Summary!$E$14,Summary!$E$16,1),0)</f>
        <v>0</v>
      </c>
      <c r="O1926" s="31">
        <f>IF(M1926=1,oneday(G1925,G1926,K1926,L1926,Summary!$E$13/2,Data!N1925,Data!O1925,Summary!$E$15,Summary!$E$14,Summary!$E$16,2),0)</f>
        <v>0</v>
      </c>
      <c r="P1926" s="31">
        <f t="shared" si="89"/>
        <v>0</v>
      </c>
      <c r="Q1926" s="31">
        <f>IF(M1926=1,oneday(G1925,G1926,K1926,L1926,Summary!$E$13/2,Data!N1925,Data!O1925,Summary!$E$15,Summary!$E$14,Summary!$E$16,3),0)</f>
        <v>0</v>
      </c>
    </row>
    <row r="1927" spans="1:17" x14ac:dyDescent="0.25">
      <c r="A1927" s="32">
        <f>VLOOKUP(B1927,'Expiration Dates'!$C$40:$J$272,8)</f>
        <v>33168</v>
      </c>
      <c r="B1927" s="1">
        <v>33177</v>
      </c>
      <c r="C1927">
        <f t="shared" si="88"/>
        <v>1927</v>
      </c>
      <c r="D1927" s="27">
        <v>34</v>
      </c>
      <c r="E1927" s="28">
        <v>35.450000762939453</v>
      </c>
      <c r="F1927" s="28">
        <v>33.400001525878906</v>
      </c>
      <c r="G1927" s="24">
        <v>35.229999542236328</v>
      </c>
      <c r="H1927" s="13">
        <v>32.900001525878906</v>
      </c>
      <c r="I1927" s="14">
        <v>34.200000762939453</v>
      </c>
      <c r="J1927" s="14">
        <v>32.299999237060547</v>
      </c>
      <c r="K1927" s="24">
        <v>33.970001220703125</v>
      </c>
      <c r="L1927">
        <f t="shared" si="90"/>
        <v>0</v>
      </c>
      <c r="M1927">
        <f>IF(AND(B1927&gt;Summary!$E$17,B1927&lt;Summary!$E$18),1,0)</f>
        <v>0</v>
      </c>
      <c r="N1927">
        <f>IF(M1927=1,oneday(G1926,G1927,K1927,L1927,Summary!$E$13/2,Data!N1926,Data!O1926,Summary!$E$15,Summary!$E$14,Summary!$E$16,1),0)</f>
        <v>0</v>
      </c>
      <c r="O1927" s="31">
        <f>IF(M1927=1,oneday(G1926,G1927,K1927,L1927,Summary!$E$13/2,Data!N1926,Data!O1926,Summary!$E$15,Summary!$E$14,Summary!$E$16,2),0)</f>
        <v>0</v>
      </c>
      <c r="P1927" s="31">
        <f t="shared" si="89"/>
        <v>0</v>
      </c>
      <c r="Q1927" s="31">
        <f>IF(M1927=1,oneday(G1926,G1927,K1927,L1927,Summary!$E$13/2,Data!N1926,Data!O1926,Summary!$E$15,Summary!$E$14,Summary!$E$16,3),0)</f>
        <v>0</v>
      </c>
    </row>
    <row r="1928" spans="1:17" x14ac:dyDescent="0.25">
      <c r="A1928" s="32">
        <f>VLOOKUP(B1928,'Expiration Dates'!$C$40:$J$272,8)</f>
        <v>33196</v>
      </c>
      <c r="B1928" s="1">
        <v>33178</v>
      </c>
      <c r="C1928">
        <f t="shared" si="88"/>
        <v>1928</v>
      </c>
      <c r="D1928" s="27">
        <v>35.200000762939453</v>
      </c>
      <c r="E1928" s="28">
        <v>35.849998474121094</v>
      </c>
      <c r="F1928" s="28">
        <v>34.400001525878906</v>
      </c>
      <c r="G1928" s="24">
        <v>35.169998168945313</v>
      </c>
      <c r="H1928" s="13">
        <v>34.200000762939453</v>
      </c>
      <c r="I1928" s="14">
        <v>34.650001525878906</v>
      </c>
      <c r="J1928" s="14">
        <v>33.299999237060547</v>
      </c>
      <c r="K1928" s="24">
        <v>34</v>
      </c>
      <c r="L1928">
        <f t="shared" si="90"/>
        <v>0</v>
      </c>
      <c r="M1928">
        <f>IF(AND(B1928&gt;Summary!$E$17,B1928&lt;Summary!$E$18),1,0)</f>
        <v>0</v>
      </c>
      <c r="N1928">
        <f>IF(M1928=1,oneday(G1927,G1928,K1928,L1928,Summary!$E$13/2,Data!N1927,Data!O1927,Summary!$E$15,Summary!$E$14,Summary!$E$16,1),0)</f>
        <v>0</v>
      </c>
      <c r="O1928" s="31">
        <f>IF(M1928=1,oneday(G1927,G1928,K1928,L1928,Summary!$E$13/2,Data!N1927,Data!O1927,Summary!$E$15,Summary!$E$14,Summary!$E$16,2),0)</f>
        <v>0</v>
      </c>
      <c r="P1928" s="31">
        <f t="shared" si="89"/>
        <v>0</v>
      </c>
      <c r="Q1928" s="31">
        <f>IF(M1928=1,oneday(G1927,G1928,K1928,L1928,Summary!$E$13/2,Data!N1927,Data!O1927,Summary!$E$15,Summary!$E$14,Summary!$E$16,3),0)</f>
        <v>0</v>
      </c>
    </row>
    <row r="1929" spans="1:17" x14ac:dyDescent="0.25">
      <c r="A1929" s="32">
        <f>VLOOKUP(B1929,'Expiration Dates'!$C$40:$J$272,8)</f>
        <v>33196</v>
      </c>
      <c r="B1929" s="1">
        <v>33179</v>
      </c>
      <c r="C1929">
        <f t="shared" si="88"/>
        <v>1929</v>
      </c>
      <c r="D1929" s="27">
        <v>34.700000762939453</v>
      </c>
      <c r="E1929" s="28">
        <v>34.799999237060547</v>
      </c>
      <c r="F1929" s="28">
        <v>33.900001525878906</v>
      </c>
      <c r="G1929" s="24">
        <v>34</v>
      </c>
      <c r="H1929" s="13">
        <v>33.549999237060547</v>
      </c>
      <c r="I1929" s="14">
        <v>33.650001525878906</v>
      </c>
      <c r="J1929" s="14">
        <v>32.849998474121094</v>
      </c>
      <c r="K1929" s="24">
        <v>33.020000457763672</v>
      </c>
      <c r="L1929">
        <f t="shared" si="90"/>
        <v>0</v>
      </c>
      <c r="M1929">
        <f>IF(AND(B1929&gt;Summary!$E$17,B1929&lt;Summary!$E$18),1,0)</f>
        <v>0</v>
      </c>
      <c r="N1929">
        <f>IF(M1929=1,oneday(G1928,G1929,K1929,L1929,Summary!$E$13/2,Data!N1928,Data!O1928,Summary!$E$15,Summary!$E$14,Summary!$E$16,1),0)</f>
        <v>0</v>
      </c>
      <c r="O1929" s="31">
        <f>IF(M1929=1,oneday(G1928,G1929,K1929,L1929,Summary!$E$13/2,Data!N1928,Data!O1928,Summary!$E$15,Summary!$E$14,Summary!$E$16,2),0)</f>
        <v>0</v>
      </c>
      <c r="P1929" s="31">
        <f t="shared" si="89"/>
        <v>0</v>
      </c>
      <c r="Q1929" s="31">
        <f>IF(M1929=1,oneday(G1928,G1929,K1929,L1929,Summary!$E$13/2,Data!N1928,Data!O1928,Summary!$E$15,Summary!$E$14,Summary!$E$16,3),0)</f>
        <v>0</v>
      </c>
    </row>
    <row r="1930" spans="1:17" x14ac:dyDescent="0.25">
      <c r="A1930" s="32">
        <f>VLOOKUP(B1930,'Expiration Dates'!$C$40:$J$272,8)</f>
        <v>33196</v>
      </c>
      <c r="B1930" s="1">
        <v>33182</v>
      </c>
      <c r="C1930">
        <f t="shared" si="88"/>
        <v>1930</v>
      </c>
      <c r="D1930" s="27">
        <v>32.849998474121094</v>
      </c>
      <c r="E1930" s="28">
        <v>33.5</v>
      </c>
      <c r="F1930" s="28">
        <v>31.799999237060547</v>
      </c>
      <c r="G1930" s="24">
        <v>31.959999084472656</v>
      </c>
      <c r="H1930" s="13">
        <v>32.020000457763672</v>
      </c>
      <c r="I1930" s="14">
        <v>32.400001525878906</v>
      </c>
      <c r="J1930" s="14">
        <v>32.020000457763672</v>
      </c>
      <c r="K1930" s="24">
        <v>32.020000457763672</v>
      </c>
      <c r="L1930">
        <f t="shared" si="90"/>
        <v>0</v>
      </c>
      <c r="M1930">
        <f>IF(AND(B1930&gt;Summary!$E$17,B1930&lt;Summary!$E$18),1,0)</f>
        <v>0</v>
      </c>
      <c r="N1930">
        <f>IF(M1930=1,oneday(G1929,G1930,K1930,L1930,Summary!$E$13/2,Data!N1929,Data!O1929,Summary!$E$15,Summary!$E$14,Summary!$E$16,1),0)</f>
        <v>0</v>
      </c>
      <c r="O1930" s="31">
        <f>IF(M1930=1,oneday(G1929,G1930,K1930,L1930,Summary!$E$13/2,Data!N1929,Data!O1929,Summary!$E$15,Summary!$E$14,Summary!$E$16,2),0)</f>
        <v>0</v>
      </c>
      <c r="P1930" s="31">
        <f t="shared" si="89"/>
        <v>0</v>
      </c>
      <c r="Q1930" s="31">
        <f>IF(M1930=1,oneday(G1929,G1930,K1930,L1930,Summary!$E$13/2,Data!N1929,Data!O1929,Summary!$E$15,Summary!$E$14,Summary!$E$16,3),0)</f>
        <v>0</v>
      </c>
    </row>
    <row r="1931" spans="1:17" x14ac:dyDescent="0.25">
      <c r="A1931" s="32">
        <f>VLOOKUP(B1931,'Expiration Dates'!$C$40:$J$272,8)</f>
        <v>33196</v>
      </c>
      <c r="B1931" s="1">
        <v>33183</v>
      </c>
      <c r="C1931">
        <f t="shared" si="88"/>
        <v>1931</v>
      </c>
      <c r="D1931" s="27">
        <v>32</v>
      </c>
      <c r="E1931" s="28">
        <v>32.950000762939453</v>
      </c>
      <c r="F1931" s="28">
        <v>31.75</v>
      </c>
      <c r="G1931" s="24">
        <v>32.630001068115234</v>
      </c>
      <c r="H1931" s="13">
        <v>31.100000381469727</v>
      </c>
      <c r="I1931" s="14">
        <v>31.799999237060547</v>
      </c>
      <c r="J1931" s="14">
        <v>30.700000762939453</v>
      </c>
      <c r="K1931" s="24">
        <v>31.590000152587891</v>
      </c>
      <c r="L1931">
        <f t="shared" si="90"/>
        <v>0</v>
      </c>
      <c r="M1931">
        <f>IF(AND(B1931&gt;Summary!$E$17,B1931&lt;Summary!$E$18),1,0)</f>
        <v>0</v>
      </c>
      <c r="N1931">
        <f>IF(M1931=1,oneday(G1930,G1931,K1931,L1931,Summary!$E$13/2,Data!N1930,Data!O1930,Summary!$E$15,Summary!$E$14,Summary!$E$16,1),0)</f>
        <v>0</v>
      </c>
      <c r="O1931" s="31">
        <f>IF(M1931=1,oneday(G1930,G1931,K1931,L1931,Summary!$E$13/2,Data!N1930,Data!O1930,Summary!$E$15,Summary!$E$14,Summary!$E$16,2),0)</f>
        <v>0</v>
      </c>
      <c r="P1931" s="31">
        <f t="shared" si="89"/>
        <v>0</v>
      </c>
      <c r="Q1931" s="31">
        <f>IF(M1931=1,oneday(G1930,G1931,K1931,L1931,Summary!$E$13/2,Data!N1930,Data!O1930,Summary!$E$15,Summary!$E$14,Summary!$E$16,3),0)</f>
        <v>0</v>
      </c>
    </row>
    <row r="1932" spans="1:17" x14ac:dyDescent="0.25">
      <c r="A1932" s="32">
        <f>VLOOKUP(B1932,'Expiration Dates'!$C$40:$J$272,8)</f>
        <v>33196</v>
      </c>
      <c r="B1932" s="1">
        <v>33184</v>
      </c>
      <c r="C1932">
        <f t="shared" si="88"/>
        <v>1932</v>
      </c>
      <c r="D1932" s="27">
        <v>32.400001525878906</v>
      </c>
      <c r="E1932" s="28">
        <v>35.450000762939453</v>
      </c>
      <c r="F1932" s="28">
        <v>32.349998474121094</v>
      </c>
      <c r="G1932" s="24">
        <v>35.310001373291016</v>
      </c>
      <c r="H1932" s="13">
        <v>31.450000762939453</v>
      </c>
      <c r="I1932" s="14">
        <v>33.090000152587891</v>
      </c>
      <c r="J1932" s="14">
        <v>31.299999237060547</v>
      </c>
      <c r="K1932" s="24">
        <v>33.090000152587891</v>
      </c>
      <c r="L1932">
        <f t="shared" si="90"/>
        <v>0</v>
      </c>
      <c r="M1932">
        <f>IF(AND(B1932&gt;Summary!$E$17,B1932&lt;Summary!$E$18),1,0)</f>
        <v>0</v>
      </c>
      <c r="N1932">
        <f>IF(M1932=1,oneday(G1931,G1932,K1932,L1932,Summary!$E$13/2,Data!N1931,Data!O1931,Summary!$E$15,Summary!$E$14,Summary!$E$16,1),0)</f>
        <v>0</v>
      </c>
      <c r="O1932" s="31">
        <f>IF(M1932=1,oneday(G1931,G1932,K1932,L1932,Summary!$E$13/2,Data!N1931,Data!O1931,Summary!$E$15,Summary!$E$14,Summary!$E$16,2),0)</f>
        <v>0</v>
      </c>
      <c r="P1932" s="31">
        <f t="shared" si="89"/>
        <v>0</v>
      </c>
      <c r="Q1932" s="31">
        <f>IF(M1932=1,oneday(G1931,G1932,K1932,L1932,Summary!$E$13/2,Data!N1931,Data!O1931,Summary!$E$15,Summary!$E$14,Summary!$E$16,3),0)</f>
        <v>0</v>
      </c>
    </row>
    <row r="1933" spans="1:17" x14ac:dyDescent="0.25">
      <c r="A1933" s="32">
        <f>VLOOKUP(B1933,'Expiration Dates'!$C$40:$J$272,8)</f>
        <v>33196</v>
      </c>
      <c r="B1933" s="1">
        <v>33185</v>
      </c>
      <c r="C1933">
        <f t="shared" si="88"/>
        <v>1933</v>
      </c>
      <c r="D1933" s="27">
        <v>34.799999237060547</v>
      </c>
      <c r="E1933" s="28">
        <v>35.849998474121094</v>
      </c>
      <c r="F1933" s="28">
        <v>34</v>
      </c>
      <c r="G1933" s="24">
        <v>35.529998779296875</v>
      </c>
      <c r="H1933" s="13">
        <v>33.75</v>
      </c>
      <c r="I1933" s="14">
        <v>34.650001525878906</v>
      </c>
      <c r="J1933" s="14">
        <v>33</v>
      </c>
      <c r="K1933" s="24">
        <v>34.369998931884766</v>
      </c>
      <c r="L1933">
        <f t="shared" si="90"/>
        <v>0</v>
      </c>
      <c r="M1933">
        <f>IF(AND(B1933&gt;Summary!$E$17,B1933&lt;Summary!$E$18),1,0)</f>
        <v>0</v>
      </c>
      <c r="N1933">
        <f>IF(M1933=1,oneday(G1932,G1933,K1933,L1933,Summary!$E$13/2,Data!N1932,Data!O1932,Summary!$E$15,Summary!$E$14,Summary!$E$16,1),0)</f>
        <v>0</v>
      </c>
      <c r="O1933" s="31">
        <f>IF(M1933=1,oneday(G1932,G1933,K1933,L1933,Summary!$E$13/2,Data!N1932,Data!O1932,Summary!$E$15,Summary!$E$14,Summary!$E$16,2),0)</f>
        <v>0</v>
      </c>
      <c r="P1933" s="31">
        <f t="shared" si="89"/>
        <v>0</v>
      </c>
      <c r="Q1933" s="31">
        <f>IF(M1933=1,oneday(G1932,G1933,K1933,L1933,Summary!$E$13/2,Data!N1932,Data!O1932,Summary!$E$15,Summary!$E$14,Summary!$E$16,3),0)</f>
        <v>0</v>
      </c>
    </row>
    <row r="1934" spans="1:17" x14ac:dyDescent="0.25">
      <c r="A1934" s="32">
        <f>VLOOKUP(B1934,'Expiration Dates'!$C$40:$J$272,8)</f>
        <v>33196</v>
      </c>
      <c r="B1934" s="1">
        <v>33186</v>
      </c>
      <c r="C1934">
        <f t="shared" si="88"/>
        <v>1934</v>
      </c>
      <c r="D1934" s="27">
        <v>34.950000762939453</v>
      </c>
      <c r="E1934" s="28">
        <v>35.400001525878906</v>
      </c>
      <c r="F1934" s="28">
        <v>33.799999237060547</v>
      </c>
      <c r="G1934" s="24">
        <v>33.889999389648438</v>
      </c>
      <c r="H1934" s="13">
        <v>34</v>
      </c>
      <c r="I1934" s="14">
        <v>34.299999237060547</v>
      </c>
      <c r="J1934" s="14">
        <v>32.75</v>
      </c>
      <c r="K1934" s="24">
        <v>32.909999847412109</v>
      </c>
      <c r="L1934">
        <f t="shared" si="90"/>
        <v>0</v>
      </c>
      <c r="M1934">
        <f>IF(AND(B1934&gt;Summary!$E$17,B1934&lt;Summary!$E$18),1,0)</f>
        <v>0</v>
      </c>
      <c r="N1934">
        <f>IF(M1934=1,oneday(G1933,G1934,K1934,L1934,Summary!$E$13/2,Data!N1933,Data!O1933,Summary!$E$15,Summary!$E$14,Summary!$E$16,1),0)</f>
        <v>0</v>
      </c>
      <c r="O1934" s="31">
        <f>IF(M1934=1,oneday(G1933,G1934,K1934,L1934,Summary!$E$13/2,Data!N1933,Data!O1933,Summary!$E$15,Summary!$E$14,Summary!$E$16,2),0)</f>
        <v>0</v>
      </c>
      <c r="P1934" s="31">
        <f t="shared" si="89"/>
        <v>0</v>
      </c>
      <c r="Q1934" s="31">
        <f>IF(M1934=1,oneday(G1933,G1934,K1934,L1934,Summary!$E$13/2,Data!N1933,Data!O1933,Summary!$E$15,Summary!$E$14,Summary!$E$16,3),0)</f>
        <v>0</v>
      </c>
    </row>
    <row r="1935" spans="1:17" x14ac:dyDescent="0.25">
      <c r="A1935" s="32">
        <f>VLOOKUP(B1935,'Expiration Dates'!$C$40:$J$272,8)</f>
        <v>33196</v>
      </c>
      <c r="B1935" s="1">
        <v>33189</v>
      </c>
      <c r="C1935">
        <f t="shared" ref="C1935:C1998" si="91">ROW(B1935)</f>
        <v>1935</v>
      </c>
      <c r="D1935" s="27">
        <v>32.799999237060547</v>
      </c>
      <c r="E1935" s="28">
        <v>32.799999237060547</v>
      </c>
      <c r="F1935" s="28">
        <v>31.649999618530273</v>
      </c>
      <c r="G1935" s="24">
        <v>31.870000839233398</v>
      </c>
      <c r="H1935" s="13">
        <v>31.700000762939453</v>
      </c>
      <c r="I1935" s="14">
        <v>31.700000762939453</v>
      </c>
      <c r="J1935" s="14">
        <v>31.409999847412109</v>
      </c>
      <c r="K1935" s="24">
        <v>31.409999847412109</v>
      </c>
      <c r="L1935">
        <f t="shared" si="90"/>
        <v>0</v>
      </c>
      <c r="M1935">
        <f>IF(AND(B1935&gt;Summary!$E$17,B1935&lt;Summary!$E$18),1,0)</f>
        <v>0</v>
      </c>
      <c r="N1935">
        <f>IF(M1935=1,oneday(G1934,G1935,K1935,L1935,Summary!$E$13/2,Data!N1934,Data!O1934,Summary!$E$15,Summary!$E$14,Summary!$E$16,1),0)</f>
        <v>0</v>
      </c>
      <c r="O1935" s="31">
        <f>IF(M1935=1,oneday(G1934,G1935,K1935,L1935,Summary!$E$13/2,Data!N1934,Data!O1934,Summary!$E$15,Summary!$E$14,Summary!$E$16,2),0)</f>
        <v>0</v>
      </c>
      <c r="P1935" s="31">
        <f t="shared" si="89"/>
        <v>0</v>
      </c>
      <c r="Q1935" s="31">
        <f>IF(M1935=1,oneday(G1934,G1935,K1935,L1935,Summary!$E$13/2,Data!N1934,Data!O1934,Summary!$E$15,Summary!$E$14,Summary!$E$16,3),0)</f>
        <v>0</v>
      </c>
    </row>
    <row r="1936" spans="1:17" x14ac:dyDescent="0.25">
      <c r="A1936" s="32">
        <f>VLOOKUP(B1936,'Expiration Dates'!$C$40:$J$272,8)</f>
        <v>33196</v>
      </c>
      <c r="B1936" s="1">
        <v>33190</v>
      </c>
      <c r="C1936">
        <f t="shared" si="91"/>
        <v>1936</v>
      </c>
      <c r="D1936" s="27">
        <v>32.150001525878906</v>
      </c>
      <c r="E1936" s="28">
        <v>33.700000762939453</v>
      </c>
      <c r="F1936" s="28">
        <v>32.049999237060547</v>
      </c>
      <c r="G1936" s="24">
        <v>33.119998931884766</v>
      </c>
      <c r="H1936" s="13">
        <v>31.409999847412109</v>
      </c>
      <c r="I1936" s="14">
        <v>32.75</v>
      </c>
      <c r="J1936" s="14">
        <v>31.350000381469727</v>
      </c>
      <c r="K1936" s="24">
        <v>32.169998168945313</v>
      </c>
      <c r="L1936">
        <f t="shared" si="90"/>
        <v>0</v>
      </c>
      <c r="M1936">
        <f>IF(AND(B1936&gt;Summary!$E$17,B1936&lt;Summary!$E$18),1,0)</f>
        <v>0</v>
      </c>
      <c r="N1936">
        <f>IF(M1936=1,oneday(G1935,G1936,K1936,L1936,Summary!$E$13/2,Data!N1935,Data!O1935,Summary!$E$15,Summary!$E$14,Summary!$E$16,1),0)</f>
        <v>0</v>
      </c>
      <c r="O1936" s="31">
        <f>IF(M1936=1,oneday(G1935,G1936,K1936,L1936,Summary!$E$13/2,Data!N1935,Data!O1935,Summary!$E$15,Summary!$E$14,Summary!$E$16,2),0)</f>
        <v>0</v>
      </c>
      <c r="P1936" s="31">
        <f t="shared" ref="P1936:P1999" si="92">IF(M1936=1,O1936-O1935,0)</f>
        <v>0</v>
      </c>
      <c r="Q1936" s="31">
        <f>IF(M1936=1,oneday(G1935,G1936,K1936,L1936,Summary!$E$13/2,Data!N1935,Data!O1935,Summary!$E$15,Summary!$E$14,Summary!$E$16,3),0)</f>
        <v>0</v>
      </c>
    </row>
    <row r="1937" spans="1:17" x14ac:dyDescent="0.25">
      <c r="A1937" s="32">
        <f>VLOOKUP(B1937,'Expiration Dates'!$C$40:$J$272,8)</f>
        <v>33196</v>
      </c>
      <c r="B1937" s="1">
        <v>33191</v>
      </c>
      <c r="C1937">
        <f t="shared" si="91"/>
        <v>1937</v>
      </c>
      <c r="D1937" s="27">
        <v>33.200000762939453</v>
      </c>
      <c r="E1937" s="28">
        <v>33.400001525878906</v>
      </c>
      <c r="F1937" s="28">
        <v>30.899999618530273</v>
      </c>
      <c r="G1937" s="24">
        <v>31.159999847412109</v>
      </c>
      <c r="H1937" s="13">
        <v>32.25</v>
      </c>
      <c r="I1937" s="14">
        <v>32.299999237060547</v>
      </c>
      <c r="J1937" s="14">
        <v>30.5</v>
      </c>
      <c r="K1937" s="24">
        <v>30.739999771118164</v>
      </c>
      <c r="L1937">
        <f t="shared" si="90"/>
        <v>0</v>
      </c>
      <c r="M1937">
        <f>IF(AND(B1937&gt;Summary!$E$17,B1937&lt;Summary!$E$18),1,0)</f>
        <v>0</v>
      </c>
      <c r="N1937">
        <f>IF(M1937=1,oneday(G1936,G1937,K1937,L1937,Summary!$E$13/2,Data!N1936,Data!O1936,Summary!$E$15,Summary!$E$14,Summary!$E$16,1),0)</f>
        <v>0</v>
      </c>
      <c r="O1937" s="31">
        <f>IF(M1937=1,oneday(G1936,G1937,K1937,L1937,Summary!$E$13/2,Data!N1936,Data!O1936,Summary!$E$15,Summary!$E$14,Summary!$E$16,2),0)</f>
        <v>0</v>
      </c>
      <c r="P1937" s="31">
        <f t="shared" si="92"/>
        <v>0</v>
      </c>
      <c r="Q1937" s="31">
        <f>IF(M1937=1,oneday(G1936,G1937,K1937,L1937,Summary!$E$13/2,Data!N1936,Data!O1936,Summary!$E$15,Summary!$E$14,Summary!$E$16,3),0)</f>
        <v>0</v>
      </c>
    </row>
    <row r="1938" spans="1:17" x14ac:dyDescent="0.25">
      <c r="A1938" s="32">
        <f>VLOOKUP(B1938,'Expiration Dates'!$C$40:$J$272,8)</f>
        <v>33196</v>
      </c>
      <c r="B1938" s="1">
        <v>33192</v>
      </c>
      <c r="C1938">
        <f t="shared" si="91"/>
        <v>1938</v>
      </c>
      <c r="D1938" s="27">
        <v>31.600000381469727</v>
      </c>
      <c r="E1938" s="28">
        <v>31.850000381469727</v>
      </c>
      <c r="F1938" s="28">
        <v>30.149999618530273</v>
      </c>
      <c r="G1938" s="24">
        <v>31.120000839233398</v>
      </c>
      <c r="H1938" s="13">
        <v>31.110000610351563</v>
      </c>
      <c r="I1938" s="14">
        <v>31.399999618530273</v>
      </c>
      <c r="J1938" s="14">
        <v>30</v>
      </c>
      <c r="K1938" s="24">
        <v>30.639999389648438</v>
      </c>
      <c r="L1938">
        <f t="shared" si="90"/>
        <v>0</v>
      </c>
      <c r="M1938">
        <f>IF(AND(B1938&gt;Summary!$E$17,B1938&lt;Summary!$E$18),1,0)</f>
        <v>0</v>
      </c>
      <c r="N1938">
        <f>IF(M1938=1,oneday(G1937,G1938,K1938,L1938,Summary!$E$13/2,Data!N1937,Data!O1937,Summary!$E$15,Summary!$E$14,Summary!$E$16,1),0)</f>
        <v>0</v>
      </c>
      <c r="O1938" s="31">
        <f>IF(M1938=1,oneday(G1937,G1938,K1938,L1938,Summary!$E$13/2,Data!N1937,Data!O1937,Summary!$E$15,Summary!$E$14,Summary!$E$16,2),0)</f>
        <v>0</v>
      </c>
      <c r="P1938" s="31">
        <f t="shared" si="92"/>
        <v>0</v>
      </c>
      <c r="Q1938" s="31">
        <f>IF(M1938=1,oneday(G1937,G1938,K1938,L1938,Summary!$E$13/2,Data!N1937,Data!O1937,Summary!$E$15,Summary!$E$14,Summary!$E$16,3),0)</f>
        <v>0</v>
      </c>
    </row>
    <row r="1939" spans="1:17" x14ac:dyDescent="0.25">
      <c r="A1939" s="32">
        <f>VLOOKUP(B1939,'Expiration Dates'!$C$40:$J$272,8)</f>
        <v>33196</v>
      </c>
      <c r="B1939" s="1">
        <v>33193</v>
      </c>
      <c r="C1939">
        <f t="shared" si="91"/>
        <v>1939</v>
      </c>
      <c r="D1939" s="27">
        <v>29.899999618530273</v>
      </c>
      <c r="E1939" s="28">
        <v>30.299999237060547</v>
      </c>
      <c r="F1939" s="28">
        <v>29.25</v>
      </c>
      <c r="G1939" s="24">
        <v>29.780000686645508</v>
      </c>
      <c r="H1939" s="13">
        <v>29.399999618530273</v>
      </c>
      <c r="I1939" s="14">
        <v>29.950000762939453</v>
      </c>
      <c r="J1939" s="14">
        <v>29.139999389648438</v>
      </c>
      <c r="K1939" s="24">
        <v>29.590000152587891</v>
      </c>
      <c r="L1939">
        <f t="shared" si="90"/>
        <v>0</v>
      </c>
      <c r="M1939">
        <f>IF(AND(B1939&gt;Summary!$E$17,B1939&lt;Summary!$E$18),1,0)</f>
        <v>0</v>
      </c>
      <c r="N1939">
        <f>IF(M1939=1,oneday(G1938,G1939,K1939,L1939,Summary!$E$13/2,Data!N1938,Data!O1938,Summary!$E$15,Summary!$E$14,Summary!$E$16,1),0)</f>
        <v>0</v>
      </c>
      <c r="O1939" s="31">
        <f>IF(M1939=1,oneday(G1938,G1939,K1939,L1939,Summary!$E$13/2,Data!N1938,Data!O1938,Summary!$E$15,Summary!$E$14,Summary!$E$16,2),0)</f>
        <v>0</v>
      </c>
      <c r="P1939" s="31">
        <f t="shared" si="92"/>
        <v>0</v>
      </c>
      <c r="Q1939" s="31">
        <f>IF(M1939=1,oneday(G1938,G1939,K1939,L1939,Summary!$E$13/2,Data!N1938,Data!O1938,Summary!$E$15,Summary!$E$14,Summary!$E$16,3),0)</f>
        <v>0</v>
      </c>
    </row>
    <row r="1940" spans="1:17" x14ac:dyDescent="0.25">
      <c r="A1940" s="32">
        <f>VLOOKUP(B1940,'Expiration Dates'!$C$40:$J$272,8)</f>
        <v>33196</v>
      </c>
      <c r="B1940" s="1">
        <v>33196</v>
      </c>
      <c r="C1940">
        <f t="shared" si="91"/>
        <v>1940</v>
      </c>
      <c r="D1940" s="27">
        <v>28.899999618530273</v>
      </c>
      <c r="E1940" s="28">
        <v>31.799999237060547</v>
      </c>
      <c r="F1940" s="28">
        <v>28.5</v>
      </c>
      <c r="G1940" s="24">
        <v>31.5</v>
      </c>
      <c r="H1940" s="13">
        <v>28.590000152587891</v>
      </c>
      <c r="I1940" s="14">
        <v>31</v>
      </c>
      <c r="J1940" s="14">
        <v>28.549999237060547</v>
      </c>
      <c r="K1940" s="24">
        <v>30.719999313354492</v>
      </c>
      <c r="L1940">
        <f t="shared" si="90"/>
        <v>1</v>
      </c>
      <c r="M1940">
        <f>IF(AND(B1940&gt;Summary!$E$17,B1940&lt;Summary!$E$18),1,0)</f>
        <v>0</v>
      </c>
      <c r="N1940">
        <f>IF(M1940=1,oneday(G1939,G1940,K1940,L1940,Summary!$E$13/2,Data!N1939,Data!O1939,Summary!$E$15,Summary!$E$14,Summary!$E$16,1),0)</f>
        <v>0</v>
      </c>
      <c r="O1940" s="31">
        <f>IF(M1940=1,oneday(G1939,G1940,K1940,L1940,Summary!$E$13/2,Data!N1939,Data!O1939,Summary!$E$15,Summary!$E$14,Summary!$E$16,2),0)</f>
        <v>0</v>
      </c>
      <c r="P1940" s="31">
        <f t="shared" si="92"/>
        <v>0</v>
      </c>
      <c r="Q1940" s="31">
        <f>IF(M1940=1,oneday(G1939,G1940,K1940,L1940,Summary!$E$13/2,Data!N1939,Data!O1939,Summary!$E$15,Summary!$E$14,Summary!$E$16,3),0)</f>
        <v>0</v>
      </c>
    </row>
    <row r="1941" spans="1:17" x14ac:dyDescent="0.25">
      <c r="A1941" s="32">
        <f>VLOOKUP(B1941,'Expiration Dates'!$C$40:$J$272,8)</f>
        <v>33196</v>
      </c>
      <c r="B1941" s="1">
        <v>33197</v>
      </c>
      <c r="C1941">
        <f t="shared" si="91"/>
        <v>1941</v>
      </c>
      <c r="D1941" s="27">
        <v>30.399999618530273</v>
      </c>
      <c r="E1941" s="28">
        <v>30.75</v>
      </c>
      <c r="F1941" s="28">
        <v>28.799999237060547</v>
      </c>
      <c r="G1941" s="24">
        <v>28.909999847412109</v>
      </c>
      <c r="H1941" s="13">
        <v>29.350000381469727</v>
      </c>
      <c r="I1941" s="14">
        <v>29.799999237060547</v>
      </c>
      <c r="J1941" s="14">
        <v>28.239999771118164</v>
      </c>
      <c r="K1941" s="24">
        <v>28.270000457763672</v>
      </c>
      <c r="L1941">
        <f t="shared" si="90"/>
        <v>0</v>
      </c>
      <c r="M1941">
        <f>IF(AND(B1941&gt;Summary!$E$17,B1941&lt;Summary!$E$18),1,0)</f>
        <v>0</v>
      </c>
      <c r="N1941">
        <f>IF(M1941=1,oneday(G1940,G1941,K1941,L1941,Summary!$E$13/2,Data!N1940,Data!O1940,Summary!$E$15,Summary!$E$14,Summary!$E$16,1),0)</f>
        <v>0</v>
      </c>
      <c r="O1941" s="31">
        <f>IF(M1941=1,oneday(G1940,G1941,K1941,L1941,Summary!$E$13/2,Data!N1940,Data!O1940,Summary!$E$15,Summary!$E$14,Summary!$E$16,2),0)</f>
        <v>0</v>
      </c>
      <c r="P1941" s="31">
        <f t="shared" si="92"/>
        <v>0</v>
      </c>
      <c r="Q1941" s="31">
        <f>IF(M1941=1,oneday(G1940,G1941,K1941,L1941,Summary!$E$13/2,Data!N1940,Data!O1940,Summary!$E$15,Summary!$E$14,Summary!$E$16,3),0)</f>
        <v>0</v>
      </c>
    </row>
    <row r="1942" spans="1:17" x14ac:dyDescent="0.25">
      <c r="A1942" s="32">
        <f>VLOOKUP(B1942,'Expiration Dates'!$C$40:$J$272,8)</f>
        <v>33196</v>
      </c>
      <c r="B1942" s="1">
        <v>33198</v>
      </c>
      <c r="C1942">
        <f t="shared" si="91"/>
        <v>1942</v>
      </c>
      <c r="D1942" s="27">
        <v>29.649999618530273</v>
      </c>
      <c r="E1942" s="28">
        <v>30.200000762939453</v>
      </c>
      <c r="F1942" s="28">
        <v>29.5</v>
      </c>
      <c r="G1942" s="24">
        <v>29.629999160766602</v>
      </c>
      <c r="H1942" s="13">
        <v>28.899999618530273</v>
      </c>
      <c r="I1942" s="14">
        <v>29.370000839233398</v>
      </c>
      <c r="J1942" s="14">
        <v>28.700000762939453</v>
      </c>
      <c r="K1942" s="24">
        <v>28.770000457763672</v>
      </c>
      <c r="L1942">
        <f t="shared" si="90"/>
        <v>0</v>
      </c>
      <c r="M1942">
        <f>IF(AND(B1942&gt;Summary!$E$17,B1942&lt;Summary!$E$18),1,0)</f>
        <v>0</v>
      </c>
      <c r="N1942">
        <f>IF(M1942=1,oneday(G1941,G1942,K1942,L1942,Summary!$E$13/2,Data!N1941,Data!O1941,Summary!$E$15,Summary!$E$14,Summary!$E$16,1),0)</f>
        <v>0</v>
      </c>
      <c r="O1942" s="31">
        <f>IF(M1942=1,oneday(G1941,G1942,K1942,L1942,Summary!$E$13/2,Data!N1941,Data!O1941,Summary!$E$15,Summary!$E$14,Summary!$E$16,2),0)</f>
        <v>0</v>
      </c>
      <c r="P1942" s="31">
        <f t="shared" si="92"/>
        <v>0</v>
      </c>
      <c r="Q1942" s="31">
        <f>IF(M1942=1,oneday(G1941,G1942,K1942,L1942,Summary!$E$13/2,Data!N1941,Data!O1941,Summary!$E$15,Summary!$E$14,Summary!$E$16,3),0)</f>
        <v>0</v>
      </c>
    </row>
    <row r="1943" spans="1:17" x14ac:dyDescent="0.25">
      <c r="A1943" s="32">
        <f>VLOOKUP(B1943,'Expiration Dates'!$C$40:$J$272,8)</f>
        <v>33196</v>
      </c>
      <c r="B1943" s="1">
        <v>33200</v>
      </c>
      <c r="C1943">
        <f t="shared" si="91"/>
        <v>1943</v>
      </c>
      <c r="D1943" s="27">
        <v>31.049999237060547</v>
      </c>
      <c r="E1943" s="28">
        <v>31.979999542236328</v>
      </c>
      <c r="F1943" s="28">
        <v>30.899999618530273</v>
      </c>
      <c r="G1943" s="24">
        <v>31.899999618530273</v>
      </c>
      <c r="H1943" s="13">
        <v>30.200000762939453</v>
      </c>
      <c r="I1943" s="14">
        <v>30.270000457763672</v>
      </c>
      <c r="J1943" s="14">
        <v>29.950000762939453</v>
      </c>
      <c r="K1943" s="24">
        <v>30.270000457763672</v>
      </c>
      <c r="L1943">
        <f t="shared" si="90"/>
        <v>0</v>
      </c>
      <c r="M1943">
        <f>IF(AND(B1943&gt;Summary!$E$17,B1943&lt;Summary!$E$18),1,0)</f>
        <v>0</v>
      </c>
      <c r="N1943">
        <f>IF(M1943=1,oneday(G1942,G1943,K1943,L1943,Summary!$E$13/2,Data!N1942,Data!O1942,Summary!$E$15,Summary!$E$14,Summary!$E$16,1),0)</f>
        <v>0</v>
      </c>
      <c r="O1943" s="31">
        <f>IF(M1943=1,oneday(G1942,G1943,K1943,L1943,Summary!$E$13/2,Data!N1942,Data!O1942,Summary!$E$15,Summary!$E$14,Summary!$E$16,2),0)</f>
        <v>0</v>
      </c>
      <c r="P1943" s="31">
        <f t="shared" si="92"/>
        <v>0</v>
      </c>
      <c r="Q1943" s="31">
        <f>IF(M1943=1,oneday(G1942,G1943,K1943,L1943,Summary!$E$13/2,Data!N1942,Data!O1942,Summary!$E$15,Summary!$E$14,Summary!$E$16,3),0)</f>
        <v>0</v>
      </c>
    </row>
    <row r="1944" spans="1:17" x14ac:dyDescent="0.25">
      <c r="A1944" s="32">
        <f>VLOOKUP(B1944,'Expiration Dates'!$C$40:$J$272,8)</f>
        <v>33196</v>
      </c>
      <c r="B1944" s="1">
        <v>33203</v>
      </c>
      <c r="C1944">
        <f t="shared" si="91"/>
        <v>1944</v>
      </c>
      <c r="D1944" s="27">
        <v>33.950000762939453</v>
      </c>
      <c r="E1944" s="28">
        <v>34.25</v>
      </c>
      <c r="F1944" s="28">
        <v>32.900001525878906</v>
      </c>
      <c r="G1944" s="24">
        <v>32.950000762939453</v>
      </c>
      <c r="H1944" s="13">
        <v>33</v>
      </c>
      <c r="I1944" s="14">
        <v>33</v>
      </c>
      <c r="J1944" s="14">
        <v>31.75</v>
      </c>
      <c r="K1944" s="24">
        <v>31.829999923706055</v>
      </c>
      <c r="L1944">
        <f t="shared" si="90"/>
        <v>0</v>
      </c>
      <c r="M1944">
        <f>IF(AND(B1944&gt;Summary!$E$17,B1944&lt;Summary!$E$18),1,0)</f>
        <v>0</v>
      </c>
      <c r="N1944">
        <f>IF(M1944=1,oneday(G1943,G1944,K1944,L1944,Summary!$E$13/2,Data!N1943,Data!O1943,Summary!$E$15,Summary!$E$14,Summary!$E$16,1),0)</f>
        <v>0</v>
      </c>
      <c r="O1944" s="31">
        <f>IF(M1944=1,oneday(G1943,G1944,K1944,L1944,Summary!$E$13/2,Data!N1943,Data!O1943,Summary!$E$15,Summary!$E$14,Summary!$E$16,2),0)</f>
        <v>0</v>
      </c>
      <c r="P1944" s="31">
        <f t="shared" si="92"/>
        <v>0</v>
      </c>
      <c r="Q1944" s="31">
        <f>IF(M1944=1,oneday(G1943,G1944,K1944,L1944,Summary!$E$13/2,Data!N1943,Data!O1943,Summary!$E$15,Summary!$E$14,Summary!$E$16,3),0)</f>
        <v>0</v>
      </c>
    </row>
    <row r="1945" spans="1:17" x14ac:dyDescent="0.25">
      <c r="A1945" s="32">
        <f>VLOOKUP(B1945,'Expiration Dates'!$C$40:$J$272,8)</f>
        <v>33196</v>
      </c>
      <c r="B1945" s="1">
        <v>33204</v>
      </c>
      <c r="C1945">
        <f t="shared" si="91"/>
        <v>1945</v>
      </c>
      <c r="D1945" s="27">
        <v>32.700000762939453</v>
      </c>
      <c r="E1945" s="28">
        <v>33.400001525878906</v>
      </c>
      <c r="F1945" s="28">
        <v>32.349998474121094</v>
      </c>
      <c r="G1945" s="24">
        <v>32.860000610351563</v>
      </c>
      <c r="H1945" s="13">
        <v>31.75</v>
      </c>
      <c r="I1945" s="14">
        <v>32.200000762939453</v>
      </c>
      <c r="J1945" s="14">
        <v>31.399999618530273</v>
      </c>
      <c r="K1945" s="24">
        <v>31.920000076293945</v>
      </c>
      <c r="L1945">
        <f t="shared" si="90"/>
        <v>0</v>
      </c>
      <c r="M1945">
        <f>IF(AND(B1945&gt;Summary!$E$17,B1945&lt;Summary!$E$18),1,0)</f>
        <v>0</v>
      </c>
      <c r="N1945">
        <f>IF(M1945=1,oneday(G1944,G1945,K1945,L1945,Summary!$E$13/2,Data!N1944,Data!O1944,Summary!$E$15,Summary!$E$14,Summary!$E$16,1),0)</f>
        <v>0</v>
      </c>
      <c r="O1945" s="31">
        <f>IF(M1945=1,oneday(G1944,G1945,K1945,L1945,Summary!$E$13/2,Data!N1944,Data!O1944,Summary!$E$15,Summary!$E$14,Summary!$E$16,2),0)</f>
        <v>0</v>
      </c>
      <c r="P1945" s="31">
        <f t="shared" si="92"/>
        <v>0</v>
      </c>
      <c r="Q1945" s="31">
        <f>IF(M1945=1,oneday(G1944,G1945,K1945,L1945,Summary!$E$13/2,Data!N1944,Data!O1944,Summary!$E$15,Summary!$E$14,Summary!$E$16,3),0)</f>
        <v>0</v>
      </c>
    </row>
    <row r="1946" spans="1:17" x14ac:dyDescent="0.25">
      <c r="A1946" s="32">
        <f>VLOOKUP(B1946,'Expiration Dates'!$C$40:$J$272,8)</f>
        <v>33196</v>
      </c>
      <c r="B1946" s="1">
        <v>33205</v>
      </c>
      <c r="C1946">
        <f t="shared" si="91"/>
        <v>1946</v>
      </c>
      <c r="D1946" s="27">
        <v>32.799999237060547</v>
      </c>
      <c r="E1946" s="28">
        <v>33.400001525878906</v>
      </c>
      <c r="F1946" s="28">
        <v>32.150001525878906</v>
      </c>
      <c r="G1946" s="24">
        <v>33.279998779296875</v>
      </c>
      <c r="H1946" s="13">
        <v>31.799999237060547</v>
      </c>
      <c r="I1946" s="14">
        <v>32.450000762939453</v>
      </c>
      <c r="J1946" s="14">
        <v>31.399999618530273</v>
      </c>
      <c r="K1946" s="24">
        <v>32.349998474121094</v>
      </c>
      <c r="L1946">
        <f t="shared" si="90"/>
        <v>0</v>
      </c>
      <c r="M1946">
        <f>IF(AND(B1946&gt;Summary!$E$17,B1946&lt;Summary!$E$18),1,0)</f>
        <v>0</v>
      </c>
      <c r="N1946">
        <f>IF(M1946=1,oneday(G1945,G1946,K1946,L1946,Summary!$E$13/2,Data!N1945,Data!O1945,Summary!$E$15,Summary!$E$14,Summary!$E$16,1),0)</f>
        <v>0</v>
      </c>
      <c r="O1946" s="31">
        <f>IF(M1946=1,oneday(G1945,G1946,K1946,L1946,Summary!$E$13/2,Data!N1945,Data!O1945,Summary!$E$15,Summary!$E$14,Summary!$E$16,2),0)</f>
        <v>0</v>
      </c>
      <c r="P1946" s="31">
        <f t="shared" si="92"/>
        <v>0</v>
      </c>
      <c r="Q1946" s="31">
        <f>IF(M1946=1,oneday(G1945,G1946,K1946,L1946,Summary!$E$13/2,Data!N1945,Data!O1945,Summary!$E$15,Summary!$E$14,Summary!$E$16,3),0)</f>
        <v>0</v>
      </c>
    </row>
    <row r="1947" spans="1:17" x14ac:dyDescent="0.25">
      <c r="A1947" s="32">
        <f>VLOOKUP(B1947,'Expiration Dates'!$C$40:$J$272,8)</f>
        <v>33196</v>
      </c>
      <c r="B1947" s="1">
        <v>33206</v>
      </c>
      <c r="C1947">
        <f t="shared" si="91"/>
        <v>1947</v>
      </c>
      <c r="D1947" s="27">
        <v>33.299999237060547</v>
      </c>
      <c r="E1947" s="28">
        <v>33.75</v>
      </c>
      <c r="F1947" s="28">
        <v>32.700000762939453</v>
      </c>
      <c r="G1947" s="24">
        <v>32.909999847412109</v>
      </c>
      <c r="H1947" s="13">
        <v>32.299999237060547</v>
      </c>
      <c r="I1947" s="14">
        <v>32.799999237060547</v>
      </c>
      <c r="J1947" s="14">
        <v>31.899999618530273</v>
      </c>
      <c r="K1947" s="24">
        <v>32.040000915527344</v>
      </c>
      <c r="L1947">
        <f t="shared" si="90"/>
        <v>0</v>
      </c>
      <c r="M1947">
        <f>IF(AND(B1947&gt;Summary!$E$17,B1947&lt;Summary!$E$18),1,0)</f>
        <v>0</v>
      </c>
      <c r="N1947">
        <f>IF(M1947=1,oneday(G1946,G1947,K1947,L1947,Summary!$E$13/2,Data!N1946,Data!O1946,Summary!$E$15,Summary!$E$14,Summary!$E$16,1),0)</f>
        <v>0</v>
      </c>
      <c r="O1947" s="31">
        <f>IF(M1947=1,oneday(G1946,G1947,K1947,L1947,Summary!$E$13/2,Data!N1946,Data!O1946,Summary!$E$15,Summary!$E$14,Summary!$E$16,2),0)</f>
        <v>0</v>
      </c>
      <c r="P1947" s="31">
        <f t="shared" si="92"/>
        <v>0</v>
      </c>
      <c r="Q1947" s="31">
        <f>IF(M1947=1,oneday(G1946,G1947,K1947,L1947,Summary!$E$13/2,Data!N1946,Data!O1946,Summary!$E$15,Summary!$E$14,Summary!$E$16,3),0)</f>
        <v>0</v>
      </c>
    </row>
    <row r="1948" spans="1:17" x14ac:dyDescent="0.25">
      <c r="A1948" s="32">
        <f>VLOOKUP(B1948,'Expiration Dates'!$C$40:$J$272,8)</f>
        <v>33196</v>
      </c>
      <c r="B1948" s="1">
        <v>33207</v>
      </c>
      <c r="C1948">
        <f t="shared" si="91"/>
        <v>1948</v>
      </c>
      <c r="D1948" s="27">
        <v>32.75</v>
      </c>
      <c r="E1948" s="28">
        <v>32.799999237060547</v>
      </c>
      <c r="F1948" s="28">
        <v>28.700000762939453</v>
      </c>
      <c r="G1948" s="24">
        <v>28.850000381469727</v>
      </c>
      <c r="H1948" s="13">
        <v>31.75</v>
      </c>
      <c r="I1948" s="14">
        <v>31.899999618530273</v>
      </c>
      <c r="J1948" s="14">
        <v>30.540000915527344</v>
      </c>
      <c r="K1948" s="24">
        <v>30.540000915527344</v>
      </c>
      <c r="L1948">
        <f t="shared" si="90"/>
        <v>0</v>
      </c>
      <c r="M1948">
        <f>IF(AND(B1948&gt;Summary!$E$17,B1948&lt;Summary!$E$18),1,0)</f>
        <v>0</v>
      </c>
      <c r="N1948">
        <f>IF(M1948=1,oneday(G1947,G1948,K1948,L1948,Summary!$E$13/2,Data!N1947,Data!O1947,Summary!$E$15,Summary!$E$14,Summary!$E$16,1),0)</f>
        <v>0</v>
      </c>
      <c r="O1948" s="31">
        <f>IF(M1948=1,oneday(G1947,G1948,K1948,L1948,Summary!$E$13/2,Data!N1947,Data!O1947,Summary!$E$15,Summary!$E$14,Summary!$E$16,2),0)</f>
        <v>0</v>
      </c>
      <c r="P1948" s="31">
        <f t="shared" si="92"/>
        <v>0</v>
      </c>
      <c r="Q1948" s="31">
        <f>IF(M1948=1,oneday(G1947,G1948,K1948,L1948,Summary!$E$13/2,Data!N1947,Data!O1947,Summary!$E$15,Summary!$E$14,Summary!$E$16,3),0)</f>
        <v>0</v>
      </c>
    </row>
    <row r="1949" spans="1:17" x14ac:dyDescent="0.25">
      <c r="A1949" s="32">
        <f>VLOOKUP(B1949,'Expiration Dates'!$C$40:$J$272,8)</f>
        <v>33226</v>
      </c>
      <c r="B1949" s="1">
        <v>33210</v>
      </c>
      <c r="C1949">
        <f t="shared" si="91"/>
        <v>1949</v>
      </c>
      <c r="D1949" s="27">
        <v>29.200000762939453</v>
      </c>
      <c r="E1949" s="28">
        <v>30.479999542236328</v>
      </c>
      <c r="F1949" s="28">
        <v>29.049999237060547</v>
      </c>
      <c r="G1949" s="24">
        <v>29.149999618530273</v>
      </c>
      <c r="H1949" s="13">
        <v>28.700000762939453</v>
      </c>
      <c r="I1949" s="14">
        <v>29.75</v>
      </c>
      <c r="J1949" s="14">
        <v>28.450000762939453</v>
      </c>
      <c r="K1949" s="24">
        <v>28.569999694824219</v>
      </c>
      <c r="L1949">
        <f t="shared" si="90"/>
        <v>0</v>
      </c>
      <c r="M1949">
        <f>IF(AND(B1949&gt;Summary!$E$17,B1949&lt;Summary!$E$18),1,0)</f>
        <v>0</v>
      </c>
      <c r="N1949">
        <f>IF(M1949=1,oneday(G1948,G1949,K1949,L1949,Summary!$E$13/2,Data!N1948,Data!O1948,Summary!$E$15,Summary!$E$14,Summary!$E$16,1),0)</f>
        <v>0</v>
      </c>
      <c r="O1949" s="31">
        <f>IF(M1949=1,oneday(G1948,G1949,K1949,L1949,Summary!$E$13/2,Data!N1948,Data!O1948,Summary!$E$15,Summary!$E$14,Summary!$E$16,2),0)</f>
        <v>0</v>
      </c>
      <c r="P1949" s="31">
        <f t="shared" si="92"/>
        <v>0</v>
      </c>
      <c r="Q1949" s="31">
        <f>IF(M1949=1,oneday(G1948,G1949,K1949,L1949,Summary!$E$13/2,Data!N1948,Data!O1948,Summary!$E$15,Summary!$E$14,Summary!$E$16,3),0)</f>
        <v>0</v>
      </c>
    </row>
    <row r="1950" spans="1:17" x14ac:dyDescent="0.25">
      <c r="A1950" s="32">
        <f>VLOOKUP(B1950,'Expiration Dates'!$C$40:$J$272,8)</f>
        <v>33226</v>
      </c>
      <c r="B1950" s="1">
        <v>33211</v>
      </c>
      <c r="C1950">
        <f t="shared" si="91"/>
        <v>1950</v>
      </c>
      <c r="D1950" s="27">
        <v>29.899999618530273</v>
      </c>
      <c r="E1950" s="28">
        <v>30.899999618530273</v>
      </c>
      <c r="F1950" s="28">
        <v>29.100000381469727</v>
      </c>
      <c r="G1950" s="24">
        <v>30.659999847412109</v>
      </c>
      <c r="H1950" s="13">
        <v>29.149999618530273</v>
      </c>
      <c r="I1950" s="14">
        <v>30</v>
      </c>
      <c r="J1950" s="14">
        <v>28.5</v>
      </c>
      <c r="K1950" s="24">
        <v>29.879999160766602</v>
      </c>
      <c r="L1950">
        <f t="shared" si="90"/>
        <v>0</v>
      </c>
      <c r="M1950">
        <f>IF(AND(B1950&gt;Summary!$E$17,B1950&lt;Summary!$E$18),1,0)</f>
        <v>0</v>
      </c>
      <c r="N1950">
        <f>IF(M1950=1,oneday(G1949,G1950,K1950,L1950,Summary!$E$13/2,Data!N1949,Data!O1949,Summary!$E$15,Summary!$E$14,Summary!$E$16,1),0)</f>
        <v>0</v>
      </c>
      <c r="O1950" s="31">
        <f>IF(M1950=1,oneday(G1949,G1950,K1950,L1950,Summary!$E$13/2,Data!N1949,Data!O1949,Summary!$E$15,Summary!$E$14,Summary!$E$16,2),0)</f>
        <v>0</v>
      </c>
      <c r="P1950" s="31">
        <f t="shared" si="92"/>
        <v>0</v>
      </c>
      <c r="Q1950" s="31">
        <f>IF(M1950=1,oneday(G1949,G1950,K1950,L1950,Summary!$E$13/2,Data!N1949,Data!O1949,Summary!$E$15,Summary!$E$14,Summary!$E$16,3),0)</f>
        <v>0</v>
      </c>
    </row>
    <row r="1951" spans="1:17" x14ac:dyDescent="0.25">
      <c r="A1951" s="32">
        <f>VLOOKUP(B1951,'Expiration Dates'!$C$40:$J$272,8)</f>
        <v>33226</v>
      </c>
      <c r="B1951" s="1">
        <v>33212</v>
      </c>
      <c r="C1951">
        <f t="shared" si="91"/>
        <v>1951</v>
      </c>
      <c r="D1951" s="27">
        <v>29.700000762939453</v>
      </c>
      <c r="E1951" s="28">
        <v>30.450000762939453</v>
      </c>
      <c r="F1951" s="28">
        <v>27.149999618530273</v>
      </c>
      <c r="G1951" s="24">
        <v>27.290000915527344</v>
      </c>
      <c r="H1951" s="13">
        <v>29.100000381469727</v>
      </c>
      <c r="I1951" s="14">
        <v>29.700000762939453</v>
      </c>
      <c r="J1951" s="14">
        <v>26.879999160766602</v>
      </c>
      <c r="K1951" s="24">
        <v>26.889999389648438</v>
      </c>
      <c r="L1951">
        <f t="shared" si="90"/>
        <v>0</v>
      </c>
      <c r="M1951">
        <f>IF(AND(B1951&gt;Summary!$E$17,B1951&lt;Summary!$E$18),1,0)</f>
        <v>0</v>
      </c>
      <c r="N1951">
        <f>IF(M1951=1,oneday(G1950,G1951,K1951,L1951,Summary!$E$13/2,Data!N1950,Data!O1950,Summary!$E$15,Summary!$E$14,Summary!$E$16,1),0)</f>
        <v>0</v>
      </c>
      <c r="O1951" s="31">
        <f>IF(M1951=1,oneday(G1950,G1951,K1951,L1951,Summary!$E$13/2,Data!N1950,Data!O1950,Summary!$E$15,Summary!$E$14,Summary!$E$16,2),0)</f>
        <v>0</v>
      </c>
      <c r="P1951" s="31">
        <f t="shared" si="92"/>
        <v>0</v>
      </c>
      <c r="Q1951" s="31">
        <f>IF(M1951=1,oneday(G1950,G1951,K1951,L1951,Summary!$E$13/2,Data!N1950,Data!O1950,Summary!$E$15,Summary!$E$14,Summary!$E$16,3),0)</f>
        <v>0</v>
      </c>
    </row>
    <row r="1952" spans="1:17" x14ac:dyDescent="0.25">
      <c r="A1952" s="32">
        <f>VLOOKUP(B1952,'Expiration Dates'!$C$40:$J$272,8)</f>
        <v>33226</v>
      </c>
      <c r="B1952" s="1">
        <v>33213</v>
      </c>
      <c r="C1952">
        <f t="shared" si="91"/>
        <v>1952</v>
      </c>
      <c r="D1952" s="27">
        <v>26.049999237060547</v>
      </c>
      <c r="E1952" s="28">
        <v>26.739999771118164</v>
      </c>
      <c r="F1952" s="28">
        <v>25.25</v>
      </c>
      <c r="G1952" s="24">
        <v>26.399999618530273</v>
      </c>
      <c r="H1952" s="13">
        <v>25.5</v>
      </c>
      <c r="I1952" s="14">
        <v>26.25</v>
      </c>
      <c r="J1952" s="14">
        <v>24.600000381469727</v>
      </c>
      <c r="K1952" s="24">
        <v>25.950000762939453</v>
      </c>
      <c r="L1952">
        <f t="shared" si="90"/>
        <v>0</v>
      </c>
      <c r="M1952">
        <f>IF(AND(B1952&gt;Summary!$E$17,B1952&lt;Summary!$E$18),1,0)</f>
        <v>0</v>
      </c>
      <c r="N1952">
        <f>IF(M1952=1,oneday(G1951,G1952,K1952,L1952,Summary!$E$13/2,Data!N1951,Data!O1951,Summary!$E$15,Summary!$E$14,Summary!$E$16,1),0)</f>
        <v>0</v>
      </c>
      <c r="O1952" s="31">
        <f>IF(M1952=1,oneday(G1951,G1952,K1952,L1952,Summary!$E$13/2,Data!N1951,Data!O1951,Summary!$E$15,Summary!$E$14,Summary!$E$16,2),0)</f>
        <v>0</v>
      </c>
      <c r="P1952" s="31">
        <f t="shared" si="92"/>
        <v>0</v>
      </c>
      <c r="Q1952" s="31">
        <f>IF(M1952=1,oneday(G1951,G1952,K1952,L1952,Summary!$E$13/2,Data!N1951,Data!O1951,Summary!$E$15,Summary!$E$14,Summary!$E$16,3),0)</f>
        <v>0</v>
      </c>
    </row>
    <row r="1953" spans="1:17" x14ac:dyDescent="0.25">
      <c r="A1953" s="32">
        <f>VLOOKUP(B1953,'Expiration Dates'!$C$40:$J$272,8)</f>
        <v>33226</v>
      </c>
      <c r="B1953" s="1">
        <v>33214</v>
      </c>
      <c r="C1953">
        <f t="shared" si="91"/>
        <v>1953</v>
      </c>
      <c r="D1953" s="27">
        <v>26.899999618530273</v>
      </c>
      <c r="E1953" s="28">
        <v>27</v>
      </c>
      <c r="F1953" s="28">
        <v>26.299999237060547</v>
      </c>
      <c r="G1953" s="24">
        <v>26.579999923706055</v>
      </c>
      <c r="H1953" s="13">
        <v>26.600000381469727</v>
      </c>
      <c r="I1953" s="14">
        <v>26.600000381469727</v>
      </c>
      <c r="J1953" s="14">
        <v>25.899999618530273</v>
      </c>
      <c r="K1953" s="24">
        <v>26.159999847412109</v>
      </c>
      <c r="L1953">
        <f t="shared" si="90"/>
        <v>0</v>
      </c>
      <c r="M1953">
        <f>IF(AND(B1953&gt;Summary!$E$17,B1953&lt;Summary!$E$18),1,0)</f>
        <v>0</v>
      </c>
      <c r="N1953">
        <f>IF(M1953=1,oneday(G1952,G1953,K1953,L1953,Summary!$E$13/2,Data!N1952,Data!O1952,Summary!$E$15,Summary!$E$14,Summary!$E$16,1),0)</f>
        <v>0</v>
      </c>
      <c r="O1953" s="31">
        <f>IF(M1953=1,oneday(G1952,G1953,K1953,L1953,Summary!$E$13/2,Data!N1952,Data!O1952,Summary!$E$15,Summary!$E$14,Summary!$E$16,2),0)</f>
        <v>0</v>
      </c>
      <c r="P1953" s="31">
        <f t="shared" si="92"/>
        <v>0</v>
      </c>
      <c r="Q1953" s="31">
        <f>IF(M1953=1,oneday(G1952,G1953,K1953,L1953,Summary!$E$13/2,Data!N1952,Data!O1952,Summary!$E$15,Summary!$E$14,Summary!$E$16,3),0)</f>
        <v>0</v>
      </c>
    </row>
    <row r="1954" spans="1:17" x14ac:dyDescent="0.25">
      <c r="A1954" s="32">
        <f>VLOOKUP(B1954,'Expiration Dates'!$C$40:$J$272,8)</f>
        <v>33226</v>
      </c>
      <c r="B1954" s="1">
        <v>33217</v>
      </c>
      <c r="C1954">
        <f t="shared" si="91"/>
        <v>1954</v>
      </c>
      <c r="D1954" s="27">
        <v>27.649999618530273</v>
      </c>
      <c r="E1954" s="28">
        <v>27.649999618530273</v>
      </c>
      <c r="F1954" s="28">
        <v>26.799999237060547</v>
      </c>
      <c r="G1954" s="24">
        <v>26.899999618530273</v>
      </c>
      <c r="H1954" s="13">
        <v>26.850000381469727</v>
      </c>
      <c r="I1954" s="14">
        <v>26.950000762939453</v>
      </c>
      <c r="J1954" s="14">
        <v>26.299999237060547</v>
      </c>
      <c r="K1954" s="24">
        <v>26.520000457763672</v>
      </c>
      <c r="L1954">
        <f t="shared" si="90"/>
        <v>0</v>
      </c>
      <c r="M1954">
        <f>IF(AND(B1954&gt;Summary!$E$17,B1954&lt;Summary!$E$18),1,0)</f>
        <v>0</v>
      </c>
      <c r="N1954">
        <f>IF(M1954=1,oneday(G1953,G1954,K1954,L1954,Summary!$E$13/2,Data!N1953,Data!O1953,Summary!$E$15,Summary!$E$14,Summary!$E$16,1),0)</f>
        <v>0</v>
      </c>
      <c r="O1954" s="31">
        <f>IF(M1954=1,oneday(G1953,G1954,K1954,L1954,Summary!$E$13/2,Data!N1953,Data!O1953,Summary!$E$15,Summary!$E$14,Summary!$E$16,2),0)</f>
        <v>0</v>
      </c>
      <c r="P1954" s="31">
        <f t="shared" si="92"/>
        <v>0</v>
      </c>
      <c r="Q1954" s="31">
        <f>IF(M1954=1,oneday(G1953,G1954,K1954,L1954,Summary!$E$13/2,Data!N1953,Data!O1953,Summary!$E$15,Summary!$E$14,Summary!$E$16,3),0)</f>
        <v>0</v>
      </c>
    </row>
    <row r="1955" spans="1:17" x14ac:dyDescent="0.25">
      <c r="A1955" s="32">
        <f>VLOOKUP(B1955,'Expiration Dates'!$C$40:$J$272,8)</f>
        <v>33226</v>
      </c>
      <c r="B1955" s="1">
        <v>33218</v>
      </c>
      <c r="C1955">
        <f t="shared" si="91"/>
        <v>1955</v>
      </c>
      <c r="D1955" s="27">
        <v>26.649999618530273</v>
      </c>
      <c r="E1955" s="28">
        <v>26.75</v>
      </c>
      <c r="F1955" s="28">
        <v>25.620000839233398</v>
      </c>
      <c r="G1955" s="24">
        <v>26.409999847412109</v>
      </c>
      <c r="H1955" s="13">
        <v>26.200000762939453</v>
      </c>
      <c r="I1955" s="14">
        <v>26.350000381469727</v>
      </c>
      <c r="J1955" s="14">
        <v>25.25</v>
      </c>
      <c r="K1955" s="24">
        <v>25.879999160766602</v>
      </c>
      <c r="L1955">
        <f t="shared" si="90"/>
        <v>0</v>
      </c>
      <c r="M1955">
        <f>IF(AND(B1955&gt;Summary!$E$17,B1955&lt;Summary!$E$18),1,0)</f>
        <v>0</v>
      </c>
      <c r="N1955">
        <f>IF(M1955=1,oneday(G1954,G1955,K1955,L1955,Summary!$E$13/2,Data!N1954,Data!O1954,Summary!$E$15,Summary!$E$14,Summary!$E$16,1),0)</f>
        <v>0</v>
      </c>
      <c r="O1955" s="31">
        <f>IF(M1955=1,oneday(G1954,G1955,K1955,L1955,Summary!$E$13/2,Data!N1954,Data!O1954,Summary!$E$15,Summary!$E$14,Summary!$E$16,2),0)</f>
        <v>0</v>
      </c>
      <c r="P1955" s="31">
        <f t="shared" si="92"/>
        <v>0</v>
      </c>
      <c r="Q1955" s="31">
        <f>IF(M1955=1,oneday(G1954,G1955,K1955,L1955,Summary!$E$13/2,Data!N1954,Data!O1954,Summary!$E$15,Summary!$E$14,Summary!$E$16,3),0)</f>
        <v>0</v>
      </c>
    </row>
    <row r="1956" spans="1:17" x14ac:dyDescent="0.25">
      <c r="A1956" s="32">
        <f>VLOOKUP(B1956,'Expiration Dates'!$C$40:$J$272,8)</f>
        <v>33226</v>
      </c>
      <c r="B1956" s="1">
        <v>33219</v>
      </c>
      <c r="C1956">
        <f t="shared" si="91"/>
        <v>1956</v>
      </c>
      <c r="D1956" s="27">
        <v>26</v>
      </c>
      <c r="E1956" s="28">
        <v>26.700000762939453</v>
      </c>
      <c r="F1956" s="28">
        <v>25.229999542236328</v>
      </c>
      <c r="G1956" s="24">
        <v>25.350000381469727</v>
      </c>
      <c r="H1956" s="13">
        <v>25.600000381469727</v>
      </c>
      <c r="I1956" s="14">
        <v>25.899999618530273</v>
      </c>
      <c r="J1956" s="14">
        <v>24.5</v>
      </c>
      <c r="K1956" s="24">
        <v>24.659999847412109</v>
      </c>
      <c r="L1956">
        <f t="shared" ref="L1956:L2019" si="93">IF(A1956=B1956,1,0)</f>
        <v>0</v>
      </c>
      <c r="M1956">
        <f>IF(AND(B1956&gt;Summary!$E$17,B1956&lt;Summary!$E$18),1,0)</f>
        <v>0</v>
      </c>
      <c r="N1956">
        <f>IF(M1956=1,oneday(G1955,G1956,K1956,L1956,Summary!$E$13/2,Data!N1955,Data!O1955,Summary!$E$15,Summary!$E$14,Summary!$E$16,1),0)</f>
        <v>0</v>
      </c>
      <c r="O1956" s="31">
        <f>IF(M1956=1,oneday(G1955,G1956,K1956,L1956,Summary!$E$13/2,Data!N1955,Data!O1955,Summary!$E$15,Summary!$E$14,Summary!$E$16,2),0)</f>
        <v>0</v>
      </c>
      <c r="P1956" s="31">
        <f t="shared" si="92"/>
        <v>0</v>
      </c>
      <c r="Q1956" s="31">
        <f>IF(M1956=1,oneday(G1955,G1956,K1956,L1956,Summary!$E$13/2,Data!N1955,Data!O1955,Summary!$E$15,Summary!$E$14,Summary!$E$16,3),0)</f>
        <v>0</v>
      </c>
    </row>
    <row r="1957" spans="1:17" x14ac:dyDescent="0.25">
      <c r="A1957" s="32">
        <f>VLOOKUP(B1957,'Expiration Dates'!$C$40:$J$272,8)</f>
        <v>33226</v>
      </c>
      <c r="B1957" s="1">
        <v>33220</v>
      </c>
      <c r="C1957">
        <f t="shared" si="91"/>
        <v>1957</v>
      </c>
      <c r="D1957" s="27">
        <v>25.649999618530273</v>
      </c>
      <c r="E1957" s="28">
        <v>27</v>
      </c>
      <c r="F1957" s="28">
        <v>25.350000381469727</v>
      </c>
      <c r="G1957" s="24">
        <v>26.420000076293945</v>
      </c>
      <c r="H1957" s="13">
        <v>25.100000381469727</v>
      </c>
      <c r="I1957" s="14">
        <v>26.149999618530273</v>
      </c>
      <c r="J1957" s="14">
        <v>24.700000762939453</v>
      </c>
      <c r="K1957" s="24">
        <v>25.600000381469727</v>
      </c>
      <c r="L1957">
        <f t="shared" si="93"/>
        <v>0</v>
      </c>
      <c r="M1957">
        <f>IF(AND(B1957&gt;Summary!$E$17,B1957&lt;Summary!$E$18),1,0)</f>
        <v>0</v>
      </c>
      <c r="N1957">
        <f>IF(M1957=1,oneday(G1956,G1957,K1957,L1957,Summary!$E$13/2,Data!N1956,Data!O1956,Summary!$E$15,Summary!$E$14,Summary!$E$16,1),0)</f>
        <v>0</v>
      </c>
      <c r="O1957" s="31">
        <f>IF(M1957=1,oneday(G1956,G1957,K1957,L1957,Summary!$E$13/2,Data!N1956,Data!O1956,Summary!$E$15,Summary!$E$14,Summary!$E$16,2),0)</f>
        <v>0</v>
      </c>
      <c r="P1957" s="31">
        <f t="shared" si="92"/>
        <v>0</v>
      </c>
      <c r="Q1957" s="31">
        <f>IF(M1957=1,oneday(G1956,G1957,K1957,L1957,Summary!$E$13/2,Data!N1956,Data!O1956,Summary!$E$15,Summary!$E$14,Summary!$E$16,3),0)</f>
        <v>0</v>
      </c>
    </row>
    <row r="1958" spans="1:17" x14ac:dyDescent="0.25">
      <c r="A1958" s="32">
        <f>VLOOKUP(B1958,'Expiration Dates'!$C$40:$J$272,8)</f>
        <v>33226</v>
      </c>
      <c r="B1958" s="1">
        <v>33221</v>
      </c>
      <c r="C1958">
        <f t="shared" si="91"/>
        <v>1958</v>
      </c>
      <c r="D1958" s="27">
        <v>27</v>
      </c>
      <c r="E1958" s="28">
        <v>28.100000381469727</v>
      </c>
      <c r="F1958" s="28">
        <v>26.149999618530273</v>
      </c>
      <c r="G1958" s="24">
        <v>26.549999237060547</v>
      </c>
      <c r="H1958" s="13">
        <v>26.149999618530273</v>
      </c>
      <c r="I1958" s="14">
        <v>26.969999313354492</v>
      </c>
      <c r="J1958" s="14">
        <v>25.5</v>
      </c>
      <c r="K1958" s="24">
        <v>25.670000076293945</v>
      </c>
      <c r="L1958">
        <f t="shared" si="93"/>
        <v>0</v>
      </c>
      <c r="M1958">
        <f>IF(AND(B1958&gt;Summary!$E$17,B1958&lt;Summary!$E$18),1,0)</f>
        <v>0</v>
      </c>
      <c r="N1958">
        <f>IF(M1958=1,oneday(G1957,G1958,K1958,L1958,Summary!$E$13/2,Data!N1957,Data!O1957,Summary!$E$15,Summary!$E$14,Summary!$E$16,1),0)</f>
        <v>0</v>
      </c>
      <c r="O1958" s="31">
        <f>IF(M1958=1,oneday(G1957,G1958,K1958,L1958,Summary!$E$13/2,Data!N1957,Data!O1957,Summary!$E$15,Summary!$E$14,Summary!$E$16,2),0)</f>
        <v>0</v>
      </c>
      <c r="P1958" s="31">
        <f t="shared" si="92"/>
        <v>0</v>
      </c>
      <c r="Q1958" s="31">
        <f>IF(M1958=1,oneday(G1957,G1958,K1958,L1958,Summary!$E$13/2,Data!N1957,Data!O1957,Summary!$E$15,Summary!$E$14,Summary!$E$16,3),0)</f>
        <v>0</v>
      </c>
    </row>
    <row r="1959" spans="1:17" x14ac:dyDescent="0.25">
      <c r="A1959" s="32">
        <f>VLOOKUP(B1959,'Expiration Dates'!$C$40:$J$272,8)</f>
        <v>33226</v>
      </c>
      <c r="B1959" s="1">
        <v>33224</v>
      </c>
      <c r="C1959">
        <f t="shared" si="91"/>
        <v>1959</v>
      </c>
      <c r="D1959" s="27">
        <v>27.649999618530273</v>
      </c>
      <c r="E1959" s="28">
        <v>27.850000381469727</v>
      </c>
      <c r="F1959" s="28">
        <v>26.850000381469727</v>
      </c>
      <c r="G1959" s="24">
        <v>27.049999237060547</v>
      </c>
      <c r="H1959" s="13">
        <v>26.850000381469727</v>
      </c>
      <c r="I1959" s="14">
        <v>26.850000381469727</v>
      </c>
      <c r="J1959" s="14">
        <v>26.049999237060547</v>
      </c>
      <c r="K1959" s="24">
        <v>26.209999084472656</v>
      </c>
      <c r="L1959">
        <f t="shared" si="93"/>
        <v>0</v>
      </c>
      <c r="M1959">
        <f>IF(AND(B1959&gt;Summary!$E$17,B1959&lt;Summary!$E$18),1,0)</f>
        <v>0</v>
      </c>
      <c r="N1959">
        <f>IF(M1959=1,oneday(G1958,G1959,K1959,L1959,Summary!$E$13/2,Data!N1958,Data!O1958,Summary!$E$15,Summary!$E$14,Summary!$E$16,1),0)</f>
        <v>0</v>
      </c>
      <c r="O1959" s="31">
        <f>IF(M1959=1,oneday(G1958,G1959,K1959,L1959,Summary!$E$13/2,Data!N1958,Data!O1958,Summary!$E$15,Summary!$E$14,Summary!$E$16,2),0)</f>
        <v>0</v>
      </c>
      <c r="P1959" s="31">
        <f t="shared" si="92"/>
        <v>0</v>
      </c>
      <c r="Q1959" s="31">
        <f>IF(M1959=1,oneday(G1958,G1959,K1959,L1959,Summary!$E$13/2,Data!N1958,Data!O1958,Summary!$E$15,Summary!$E$14,Summary!$E$16,3),0)</f>
        <v>0</v>
      </c>
    </row>
    <row r="1960" spans="1:17" x14ac:dyDescent="0.25">
      <c r="A1960" s="32">
        <f>VLOOKUP(B1960,'Expiration Dates'!$C$40:$J$272,8)</f>
        <v>33226</v>
      </c>
      <c r="B1960" s="1">
        <v>33225</v>
      </c>
      <c r="C1960">
        <f t="shared" si="91"/>
        <v>1960</v>
      </c>
      <c r="D1960" s="27">
        <v>27.149999618530273</v>
      </c>
      <c r="E1960" s="28">
        <v>28.799999237060547</v>
      </c>
      <c r="F1960" s="28">
        <v>26.75</v>
      </c>
      <c r="G1960" s="24">
        <v>27.860000610351563</v>
      </c>
      <c r="H1960" s="13">
        <v>26.200000762939453</v>
      </c>
      <c r="I1960" s="14">
        <v>27</v>
      </c>
      <c r="J1960" s="14">
        <v>26.100000381469727</v>
      </c>
      <c r="K1960" s="24">
        <v>26.920000076293945</v>
      </c>
      <c r="L1960">
        <f t="shared" si="93"/>
        <v>0</v>
      </c>
      <c r="M1960">
        <f>IF(AND(B1960&gt;Summary!$E$17,B1960&lt;Summary!$E$18),1,0)</f>
        <v>0</v>
      </c>
      <c r="N1960">
        <f>IF(M1960=1,oneday(G1959,G1960,K1960,L1960,Summary!$E$13/2,Data!N1959,Data!O1959,Summary!$E$15,Summary!$E$14,Summary!$E$16,1),0)</f>
        <v>0</v>
      </c>
      <c r="O1960" s="31">
        <f>IF(M1960=1,oneday(G1959,G1960,K1960,L1960,Summary!$E$13/2,Data!N1959,Data!O1959,Summary!$E$15,Summary!$E$14,Summary!$E$16,2),0)</f>
        <v>0</v>
      </c>
      <c r="P1960" s="31">
        <f t="shared" si="92"/>
        <v>0</v>
      </c>
      <c r="Q1960" s="31">
        <f>IF(M1960=1,oneday(G1959,G1960,K1960,L1960,Summary!$E$13/2,Data!N1959,Data!O1959,Summary!$E$15,Summary!$E$14,Summary!$E$16,3),0)</f>
        <v>0</v>
      </c>
    </row>
    <row r="1961" spans="1:17" x14ac:dyDescent="0.25">
      <c r="A1961" s="32">
        <f>VLOOKUP(B1961,'Expiration Dates'!$C$40:$J$272,8)</f>
        <v>33226</v>
      </c>
      <c r="B1961" s="1">
        <v>33226</v>
      </c>
      <c r="C1961">
        <f t="shared" si="91"/>
        <v>1961</v>
      </c>
      <c r="D1961" s="27">
        <v>26.899999618530273</v>
      </c>
      <c r="E1961" s="28">
        <v>27.450000762939453</v>
      </c>
      <c r="F1961" s="28">
        <v>26.799999237060547</v>
      </c>
      <c r="G1961" s="24">
        <v>26.930000305175781</v>
      </c>
      <c r="H1961" s="13">
        <v>25.850000381469727</v>
      </c>
      <c r="I1961" s="14">
        <v>26.5</v>
      </c>
      <c r="J1961" s="14">
        <v>25.850000381469727</v>
      </c>
      <c r="K1961" s="24">
        <v>26.129999160766602</v>
      </c>
      <c r="L1961">
        <f t="shared" si="93"/>
        <v>1</v>
      </c>
      <c r="M1961">
        <f>IF(AND(B1961&gt;Summary!$E$17,B1961&lt;Summary!$E$18),1,0)</f>
        <v>0</v>
      </c>
      <c r="N1961">
        <f>IF(M1961=1,oneday(G1960,G1961,K1961,L1961,Summary!$E$13/2,Data!N1960,Data!O1960,Summary!$E$15,Summary!$E$14,Summary!$E$16,1),0)</f>
        <v>0</v>
      </c>
      <c r="O1961" s="31">
        <f>IF(M1961=1,oneday(G1960,G1961,K1961,L1961,Summary!$E$13/2,Data!N1960,Data!O1960,Summary!$E$15,Summary!$E$14,Summary!$E$16,2),0)</f>
        <v>0</v>
      </c>
      <c r="P1961" s="31">
        <f t="shared" si="92"/>
        <v>0</v>
      </c>
      <c r="Q1961" s="31">
        <f>IF(M1961=1,oneday(G1960,G1961,K1961,L1961,Summary!$E$13/2,Data!N1960,Data!O1960,Summary!$E$15,Summary!$E$14,Summary!$E$16,3),0)</f>
        <v>0</v>
      </c>
    </row>
    <row r="1962" spans="1:17" x14ac:dyDescent="0.25">
      <c r="A1962" s="32">
        <f>VLOOKUP(B1962,'Expiration Dates'!$C$40:$J$272,8)</f>
        <v>33226</v>
      </c>
      <c r="B1962" s="1">
        <v>33227</v>
      </c>
      <c r="C1962">
        <f t="shared" si="91"/>
        <v>1962</v>
      </c>
      <c r="D1962" s="27">
        <v>26.799999237060547</v>
      </c>
      <c r="E1962" s="28">
        <v>27.149999618530273</v>
      </c>
      <c r="F1962" s="28">
        <v>26.25</v>
      </c>
      <c r="G1962" s="24">
        <v>26.389999389648438</v>
      </c>
      <c r="H1962" s="13">
        <v>25.950000762939453</v>
      </c>
      <c r="I1962" s="14">
        <v>26.309999465942383</v>
      </c>
      <c r="J1962" s="14">
        <v>25.450000762939453</v>
      </c>
      <c r="K1962" s="24">
        <v>25.540000915527344</v>
      </c>
      <c r="L1962">
        <f t="shared" si="93"/>
        <v>0</v>
      </c>
      <c r="M1962">
        <f>IF(AND(B1962&gt;Summary!$E$17,B1962&lt;Summary!$E$18),1,0)</f>
        <v>0</v>
      </c>
      <c r="N1962">
        <f>IF(M1962=1,oneday(G1961,G1962,K1962,L1962,Summary!$E$13/2,Data!N1961,Data!O1961,Summary!$E$15,Summary!$E$14,Summary!$E$16,1),0)</f>
        <v>0</v>
      </c>
      <c r="O1962" s="31">
        <f>IF(M1962=1,oneday(G1961,G1962,K1962,L1962,Summary!$E$13/2,Data!N1961,Data!O1961,Summary!$E$15,Summary!$E$14,Summary!$E$16,2),0)</f>
        <v>0</v>
      </c>
      <c r="P1962" s="31">
        <f t="shared" si="92"/>
        <v>0</v>
      </c>
      <c r="Q1962" s="31">
        <f>IF(M1962=1,oneday(G1961,G1962,K1962,L1962,Summary!$E$13/2,Data!N1961,Data!O1961,Summary!$E$15,Summary!$E$14,Summary!$E$16,3),0)</f>
        <v>0</v>
      </c>
    </row>
    <row r="1963" spans="1:17" x14ac:dyDescent="0.25">
      <c r="A1963" s="32">
        <f>VLOOKUP(B1963,'Expiration Dates'!$C$40:$J$272,8)</f>
        <v>33226</v>
      </c>
      <c r="B1963" s="1">
        <v>33228</v>
      </c>
      <c r="C1963">
        <f t="shared" si="91"/>
        <v>1963</v>
      </c>
      <c r="D1963" s="27">
        <v>26.399999618530273</v>
      </c>
      <c r="E1963" s="28">
        <v>26.75</v>
      </c>
      <c r="F1963" s="28">
        <v>25.799999237060547</v>
      </c>
      <c r="G1963" s="24">
        <v>25.920000076293945</v>
      </c>
      <c r="H1963" s="13">
        <v>25.600000381469727</v>
      </c>
      <c r="I1963" s="14">
        <v>25.799999237060547</v>
      </c>
      <c r="J1963" s="14">
        <v>25</v>
      </c>
      <c r="K1963" s="24">
        <v>25.190000534057617</v>
      </c>
      <c r="L1963">
        <f t="shared" si="93"/>
        <v>0</v>
      </c>
      <c r="M1963">
        <f>IF(AND(B1963&gt;Summary!$E$17,B1963&lt;Summary!$E$18),1,0)</f>
        <v>0</v>
      </c>
      <c r="N1963">
        <f>IF(M1963=1,oneday(G1962,G1963,K1963,L1963,Summary!$E$13/2,Data!N1962,Data!O1962,Summary!$E$15,Summary!$E$14,Summary!$E$16,1),0)</f>
        <v>0</v>
      </c>
      <c r="O1963" s="31">
        <f>IF(M1963=1,oneday(G1962,G1963,K1963,L1963,Summary!$E$13/2,Data!N1962,Data!O1962,Summary!$E$15,Summary!$E$14,Summary!$E$16,2),0)</f>
        <v>0</v>
      </c>
      <c r="P1963" s="31">
        <f t="shared" si="92"/>
        <v>0</v>
      </c>
      <c r="Q1963" s="31">
        <f>IF(M1963=1,oneday(G1962,G1963,K1963,L1963,Summary!$E$13/2,Data!N1962,Data!O1962,Summary!$E$15,Summary!$E$14,Summary!$E$16,3),0)</f>
        <v>0</v>
      </c>
    </row>
    <row r="1964" spans="1:17" x14ac:dyDescent="0.25">
      <c r="A1964" s="32">
        <f>VLOOKUP(B1964,'Expiration Dates'!$C$40:$J$272,8)</f>
        <v>33226</v>
      </c>
      <c r="B1964" s="1">
        <v>33233</v>
      </c>
      <c r="C1964">
        <f t="shared" si="91"/>
        <v>1964</v>
      </c>
      <c r="D1964" s="27">
        <v>27</v>
      </c>
      <c r="E1964" s="28">
        <v>27.350000381469727</v>
      </c>
      <c r="F1964" s="28">
        <v>26.799999237060547</v>
      </c>
      <c r="G1964" s="24">
        <v>27.219999313354492</v>
      </c>
      <c r="H1964" s="13">
        <v>26.25</v>
      </c>
      <c r="I1964" s="14">
        <v>26.379999160766602</v>
      </c>
      <c r="J1964" s="14">
        <v>25.870000839233398</v>
      </c>
      <c r="K1964" s="24">
        <v>26.270000457763672</v>
      </c>
      <c r="L1964">
        <f t="shared" si="93"/>
        <v>0</v>
      </c>
      <c r="M1964">
        <f>IF(AND(B1964&gt;Summary!$E$17,B1964&lt;Summary!$E$18),1,0)</f>
        <v>0</v>
      </c>
      <c r="N1964">
        <f>IF(M1964=1,oneday(G1963,G1964,K1964,L1964,Summary!$E$13/2,Data!N1963,Data!O1963,Summary!$E$15,Summary!$E$14,Summary!$E$16,1),0)</f>
        <v>0</v>
      </c>
      <c r="O1964" s="31">
        <f>IF(M1964=1,oneday(G1963,G1964,K1964,L1964,Summary!$E$13/2,Data!N1963,Data!O1963,Summary!$E$15,Summary!$E$14,Summary!$E$16,2),0)</f>
        <v>0</v>
      </c>
      <c r="P1964" s="31">
        <f t="shared" si="92"/>
        <v>0</v>
      </c>
      <c r="Q1964" s="31">
        <f>IF(M1964=1,oneday(G1963,G1964,K1964,L1964,Summary!$E$13/2,Data!N1963,Data!O1963,Summary!$E$15,Summary!$E$14,Summary!$E$16,3),0)</f>
        <v>0</v>
      </c>
    </row>
    <row r="1965" spans="1:17" x14ac:dyDescent="0.25">
      <c r="A1965" s="32">
        <f>VLOOKUP(B1965,'Expiration Dates'!$C$40:$J$272,8)</f>
        <v>33226</v>
      </c>
      <c r="B1965" s="1">
        <v>33234</v>
      </c>
      <c r="C1965">
        <f t="shared" si="91"/>
        <v>1965</v>
      </c>
      <c r="D1965" s="27">
        <v>27</v>
      </c>
      <c r="E1965" s="28">
        <v>27.180000305175781</v>
      </c>
      <c r="F1965" s="28">
        <v>26.770000457763672</v>
      </c>
      <c r="G1965" s="24">
        <v>27.010000228881836</v>
      </c>
      <c r="H1965" s="13">
        <v>26.049999237060547</v>
      </c>
      <c r="I1965" s="14">
        <v>26.229999542236328</v>
      </c>
      <c r="J1965" s="14">
        <v>25.850000381469727</v>
      </c>
      <c r="K1965" s="24">
        <v>26.139999389648438</v>
      </c>
      <c r="L1965">
        <f t="shared" si="93"/>
        <v>0</v>
      </c>
      <c r="M1965">
        <f>IF(AND(B1965&gt;Summary!$E$17,B1965&lt;Summary!$E$18),1,0)</f>
        <v>0</v>
      </c>
      <c r="N1965">
        <f>IF(M1965=1,oneday(G1964,G1965,K1965,L1965,Summary!$E$13/2,Data!N1964,Data!O1964,Summary!$E$15,Summary!$E$14,Summary!$E$16,1),0)</f>
        <v>0</v>
      </c>
      <c r="O1965" s="31">
        <f>IF(M1965=1,oneday(G1964,G1965,K1965,L1965,Summary!$E$13/2,Data!N1964,Data!O1964,Summary!$E$15,Summary!$E$14,Summary!$E$16,2),0)</f>
        <v>0</v>
      </c>
      <c r="P1965" s="31">
        <f t="shared" si="92"/>
        <v>0</v>
      </c>
      <c r="Q1965" s="31">
        <f>IF(M1965=1,oneday(G1964,G1965,K1965,L1965,Summary!$E$13/2,Data!N1964,Data!O1964,Summary!$E$15,Summary!$E$14,Summary!$E$16,3),0)</f>
        <v>0</v>
      </c>
    </row>
    <row r="1966" spans="1:17" x14ac:dyDescent="0.25">
      <c r="A1966" s="32">
        <f>VLOOKUP(B1966,'Expiration Dates'!$C$40:$J$272,8)</f>
        <v>33226</v>
      </c>
      <c r="B1966" s="1">
        <v>33235</v>
      </c>
      <c r="C1966">
        <f t="shared" si="91"/>
        <v>1966</v>
      </c>
      <c r="D1966" s="27">
        <v>27.149999618530273</v>
      </c>
      <c r="E1966" s="28">
        <v>27.799999237060547</v>
      </c>
      <c r="F1966" s="28">
        <v>27.100000381469727</v>
      </c>
      <c r="G1966" s="24">
        <v>27.569999694824219</v>
      </c>
      <c r="H1966" s="13">
        <v>26.350000381469727</v>
      </c>
      <c r="I1966" s="14">
        <v>27.100000381469727</v>
      </c>
      <c r="J1966" s="14">
        <v>26.299999237060547</v>
      </c>
      <c r="K1966" s="24">
        <v>26.889999389648438</v>
      </c>
      <c r="L1966">
        <f t="shared" si="93"/>
        <v>0</v>
      </c>
      <c r="M1966">
        <f>IF(AND(B1966&gt;Summary!$E$17,B1966&lt;Summary!$E$18),1,0)</f>
        <v>0</v>
      </c>
      <c r="N1966">
        <f>IF(M1966=1,oneday(G1965,G1966,K1966,L1966,Summary!$E$13/2,Data!N1965,Data!O1965,Summary!$E$15,Summary!$E$14,Summary!$E$16,1),0)</f>
        <v>0</v>
      </c>
      <c r="O1966" s="31">
        <f>IF(M1966=1,oneday(G1965,G1966,K1966,L1966,Summary!$E$13/2,Data!N1965,Data!O1965,Summary!$E$15,Summary!$E$14,Summary!$E$16,2),0)</f>
        <v>0</v>
      </c>
      <c r="P1966" s="31">
        <f t="shared" si="92"/>
        <v>0</v>
      </c>
      <c r="Q1966" s="31">
        <f>IF(M1966=1,oneday(G1965,G1966,K1966,L1966,Summary!$E$13/2,Data!N1965,Data!O1965,Summary!$E$15,Summary!$E$14,Summary!$E$16,3),0)</f>
        <v>0</v>
      </c>
    </row>
    <row r="1967" spans="1:17" x14ac:dyDescent="0.25">
      <c r="A1967" s="32">
        <f>VLOOKUP(B1967,'Expiration Dates'!$C$40:$J$272,8)</f>
        <v>33226</v>
      </c>
      <c r="B1967" s="1">
        <v>33238</v>
      </c>
      <c r="C1967">
        <f t="shared" si="91"/>
        <v>1967</v>
      </c>
      <c r="D1967" s="27">
        <v>28.25</v>
      </c>
      <c r="E1967" s="28">
        <v>28.700000762939453</v>
      </c>
      <c r="F1967" s="28">
        <v>28</v>
      </c>
      <c r="G1967" s="24">
        <v>28.440000534057617</v>
      </c>
      <c r="H1967" s="13">
        <v>27.450000762939453</v>
      </c>
      <c r="I1967" s="14">
        <v>27.950000762939453</v>
      </c>
      <c r="J1967" s="14">
        <v>27.399999618530273</v>
      </c>
      <c r="K1967" s="24">
        <v>27.799999237060547</v>
      </c>
      <c r="L1967">
        <f t="shared" si="93"/>
        <v>0</v>
      </c>
      <c r="M1967">
        <f>IF(AND(B1967&gt;Summary!$E$17,B1967&lt;Summary!$E$18),1,0)</f>
        <v>0</v>
      </c>
      <c r="N1967">
        <f>IF(M1967=1,oneday(G1966,G1967,K1967,L1967,Summary!$E$13/2,Data!N1966,Data!O1966,Summary!$E$15,Summary!$E$14,Summary!$E$16,1),0)</f>
        <v>0</v>
      </c>
      <c r="O1967" s="31">
        <f>IF(M1967=1,oneday(G1966,G1967,K1967,L1967,Summary!$E$13/2,Data!N1966,Data!O1966,Summary!$E$15,Summary!$E$14,Summary!$E$16,2),0)</f>
        <v>0</v>
      </c>
      <c r="P1967" s="31">
        <f t="shared" si="92"/>
        <v>0</v>
      </c>
      <c r="Q1967" s="31">
        <f>IF(M1967=1,oneday(G1966,G1967,K1967,L1967,Summary!$E$13/2,Data!N1966,Data!O1966,Summary!$E$15,Summary!$E$14,Summary!$E$16,3),0)</f>
        <v>0</v>
      </c>
    </row>
    <row r="1968" spans="1:17" x14ac:dyDescent="0.25">
      <c r="A1968" s="32">
        <f>VLOOKUP(B1968,'Expiration Dates'!$C$40:$J$272,8)</f>
        <v>33260</v>
      </c>
      <c r="B1968" s="1">
        <v>33240</v>
      </c>
      <c r="C1968">
        <f t="shared" si="91"/>
        <v>1968</v>
      </c>
      <c r="D1968" s="27">
        <v>28.120000839233398</v>
      </c>
      <c r="E1968" s="28">
        <v>28.450000762939453</v>
      </c>
      <c r="F1968" s="28">
        <v>26.350000381469727</v>
      </c>
      <c r="G1968" s="24">
        <v>26.489999771118164</v>
      </c>
      <c r="H1968" s="13">
        <v>27.399999618530273</v>
      </c>
      <c r="I1968" s="14">
        <v>27.700000762939453</v>
      </c>
      <c r="J1968" s="14">
        <v>25.700000762939453</v>
      </c>
      <c r="K1968" s="24">
        <v>25.899999618530273</v>
      </c>
      <c r="L1968">
        <f t="shared" si="93"/>
        <v>0</v>
      </c>
      <c r="M1968">
        <f>IF(AND(B1968&gt;Summary!$E$17,B1968&lt;Summary!$E$18),1,0)</f>
        <v>0</v>
      </c>
      <c r="N1968">
        <f>IF(M1968=1,oneday(G1967,G1968,K1968,L1968,Summary!$E$13/2,Data!N1967,Data!O1967,Summary!$E$15,Summary!$E$14,Summary!$E$16,1),0)</f>
        <v>0</v>
      </c>
      <c r="O1968" s="31">
        <f>IF(M1968=1,oneday(G1967,G1968,K1968,L1968,Summary!$E$13/2,Data!N1967,Data!O1967,Summary!$E$15,Summary!$E$14,Summary!$E$16,2),0)</f>
        <v>0</v>
      </c>
      <c r="P1968" s="31">
        <f t="shared" si="92"/>
        <v>0</v>
      </c>
      <c r="Q1968" s="31">
        <f>IF(M1968=1,oneday(G1967,G1968,K1968,L1968,Summary!$E$13/2,Data!N1967,Data!O1967,Summary!$E$15,Summary!$E$14,Summary!$E$16,3),0)</f>
        <v>0</v>
      </c>
    </row>
    <row r="1969" spans="1:17" x14ac:dyDescent="0.25">
      <c r="A1969" s="32">
        <f>VLOOKUP(B1969,'Expiration Dates'!$C$40:$J$272,8)</f>
        <v>33260</v>
      </c>
      <c r="B1969" s="1">
        <v>33241</v>
      </c>
      <c r="C1969">
        <f t="shared" si="91"/>
        <v>1969</v>
      </c>
      <c r="D1969" s="27">
        <v>25.799999237060547</v>
      </c>
      <c r="E1969" s="28">
        <v>26.200000762939453</v>
      </c>
      <c r="F1969" s="28">
        <v>24.899999618530273</v>
      </c>
      <c r="G1969" s="24">
        <v>25.479999542236328</v>
      </c>
      <c r="H1969" s="13">
        <v>25.100000381469727</v>
      </c>
      <c r="I1969" s="14">
        <v>25.5</v>
      </c>
      <c r="J1969" s="14">
        <v>24.399999618530273</v>
      </c>
      <c r="K1969" s="24">
        <v>24.870000839233398</v>
      </c>
      <c r="L1969">
        <f t="shared" si="93"/>
        <v>0</v>
      </c>
      <c r="M1969">
        <f>IF(AND(B1969&gt;Summary!$E$17,B1969&lt;Summary!$E$18),1,0)</f>
        <v>0</v>
      </c>
      <c r="N1969">
        <f>IF(M1969=1,oneday(G1968,G1969,K1969,L1969,Summary!$E$13/2,Data!N1968,Data!O1968,Summary!$E$15,Summary!$E$14,Summary!$E$16,1),0)</f>
        <v>0</v>
      </c>
      <c r="O1969" s="31">
        <f>IF(M1969=1,oneday(G1968,G1969,K1969,L1969,Summary!$E$13/2,Data!N1968,Data!O1968,Summary!$E$15,Summary!$E$14,Summary!$E$16,2),0)</f>
        <v>0</v>
      </c>
      <c r="P1969" s="31">
        <f t="shared" si="92"/>
        <v>0</v>
      </c>
      <c r="Q1969" s="31">
        <f>IF(M1969=1,oneday(G1968,G1969,K1969,L1969,Summary!$E$13/2,Data!N1968,Data!O1968,Summary!$E$15,Summary!$E$14,Summary!$E$16,3),0)</f>
        <v>0</v>
      </c>
    </row>
    <row r="1970" spans="1:17" x14ac:dyDescent="0.25">
      <c r="A1970" s="32">
        <f>VLOOKUP(B1970,'Expiration Dates'!$C$40:$J$272,8)</f>
        <v>33260</v>
      </c>
      <c r="B1970" s="1">
        <v>33242</v>
      </c>
      <c r="C1970">
        <f t="shared" si="91"/>
        <v>1970</v>
      </c>
      <c r="D1970" s="27">
        <v>25.799999237060547</v>
      </c>
      <c r="E1970" s="28">
        <v>26.149999618530273</v>
      </c>
      <c r="F1970" s="28">
        <v>24.149999618530273</v>
      </c>
      <c r="G1970" s="24">
        <v>24.899999618530273</v>
      </c>
      <c r="H1970" s="13">
        <v>25.200000762939453</v>
      </c>
      <c r="I1970" s="14">
        <v>25.399999618530273</v>
      </c>
      <c r="J1970" s="14">
        <v>23.799999237060547</v>
      </c>
      <c r="K1970" s="24">
        <v>24.219999313354492</v>
      </c>
      <c r="L1970">
        <f t="shared" si="93"/>
        <v>0</v>
      </c>
      <c r="M1970">
        <f>IF(AND(B1970&gt;Summary!$E$17,B1970&lt;Summary!$E$18),1,0)</f>
        <v>0</v>
      </c>
      <c r="N1970">
        <f>IF(M1970=1,oneday(G1969,G1970,K1970,L1970,Summary!$E$13/2,Data!N1969,Data!O1969,Summary!$E$15,Summary!$E$14,Summary!$E$16,1),0)</f>
        <v>0</v>
      </c>
      <c r="O1970" s="31">
        <f>IF(M1970=1,oneday(G1969,G1970,K1970,L1970,Summary!$E$13/2,Data!N1969,Data!O1969,Summary!$E$15,Summary!$E$14,Summary!$E$16,2),0)</f>
        <v>0</v>
      </c>
      <c r="P1970" s="31">
        <f t="shared" si="92"/>
        <v>0</v>
      </c>
      <c r="Q1970" s="31">
        <f>IF(M1970=1,oneday(G1969,G1970,K1970,L1970,Summary!$E$13/2,Data!N1969,Data!O1969,Summary!$E$15,Summary!$E$14,Summary!$E$16,3),0)</f>
        <v>0</v>
      </c>
    </row>
    <row r="1971" spans="1:17" x14ac:dyDescent="0.25">
      <c r="A1971" s="32">
        <f>VLOOKUP(B1971,'Expiration Dates'!$C$40:$J$272,8)</f>
        <v>33260</v>
      </c>
      <c r="B1971" s="1">
        <v>33245</v>
      </c>
      <c r="C1971">
        <f t="shared" si="91"/>
        <v>1971</v>
      </c>
      <c r="D1971" s="27">
        <v>25.75</v>
      </c>
      <c r="E1971" s="28">
        <v>28</v>
      </c>
      <c r="F1971" s="28">
        <v>25.700000762939453</v>
      </c>
      <c r="G1971" s="24">
        <v>27.649999618530273</v>
      </c>
      <c r="H1971" s="13">
        <v>25.049999237060547</v>
      </c>
      <c r="I1971" s="14">
        <v>27.149999618530273</v>
      </c>
      <c r="J1971" s="14">
        <v>25.049999237060547</v>
      </c>
      <c r="K1971" s="24">
        <v>26.819999694824219</v>
      </c>
      <c r="L1971">
        <f t="shared" si="93"/>
        <v>0</v>
      </c>
      <c r="M1971">
        <f>IF(AND(B1971&gt;Summary!$E$17,B1971&lt;Summary!$E$18),1,0)</f>
        <v>0</v>
      </c>
      <c r="N1971">
        <f>IF(M1971=1,oneday(G1970,G1971,K1971,L1971,Summary!$E$13/2,Data!N1970,Data!O1970,Summary!$E$15,Summary!$E$14,Summary!$E$16,1),0)</f>
        <v>0</v>
      </c>
      <c r="O1971" s="31">
        <f>IF(M1971=1,oneday(G1970,G1971,K1971,L1971,Summary!$E$13/2,Data!N1970,Data!O1970,Summary!$E$15,Summary!$E$14,Summary!$E$16,2),0)</f>
        <v>0</v>
      </c>
      <c r="P1971" s="31">
        <f t="shared" si="92"/>
        <v>0</v>
      </c>
      <c r="Q1971" s="31">
        <f>IF(M1971=1,oneday(G1970,G1971,K1971,L1971,Summary!$E$13/2,Data!N1970,Data!O1970,Summary!$E$15,Summary!$E$14,Summary!$E$16,3),0)</f>
        <v>0</v>
      </c>
    </row>
    <row r="1972" spans="1:17" x14ac:dyDescent="0.25">
      <c r="A1972" s="32">
        <f>VLOOKUP(B1972,'Expiration Dates'!$C$40:$J$272,8)</f>
        <v>33260</v>
      </c>
      <c r="B1972" s="1">
        <v>33246</v>
      </c>
      <c r="C1972">
        <f t="shared" si="91"/>
        <v>1972</v>
      </c>
      <c r="D1972" s="27">
        <v>27.299999237060547</v>
      </c>
      <c r="E1972" s="28">
        <v>27.700000762939453</v>
      </c>
      <c r="F1972" s="28">
        <v>26.450000762939453</v>
      </c>
      <c r="G1972" s="24">
        <v>27.170000076293945</v>
      </c>
      <c r="H1972" s="13">
        <v>26.700000762939453</v>
      </c>
      <c r="I1972" s="14">
        <v>26.950000762939453</v>
      </c>
      <c r="J1972" s="14">
        <v>25.700000762939453</v>
      </c>
      <c r="K1972" s="24">
        <v>26.299999237060547</v>
      </c>
      <c r="L1972">
        <f t="shared" si="93"/>
        <v>0</v>
      </c>
      <c r="M1972">
        <f>IF(AND(B1972&gt;Summary!$E$17,B1972&lt;Summary!$E$18),1,0)</f>
        <v>0</v>
      </c>
      <c r="N1972">
        <f>IF(M1972=1,oneday(G1971,G1972,K1972,L1972,Summary!$E$13/2,Data!N1971,Data!O1971,Summary!$E$15,Summary!$E$14,Summary!$E$16,1),0)</f>
        <v>0</v>
      </c>
      <c r="O1972" s="31">
        <f>IF(M1972=1,oneday(G1971,G1972,K1972,L1972,Summary!$E$13/2,Data!N1971,Data!O1971,Summary!$E$15,Summary!$E$14,Summary!$E$16,2),0)</f>
        <v>0</v>
      </c>
      <c r="P1972" s="31">
        <f t="shared" si="92"/>
        <v>0</v>
      </c>
      <c r="Q1972" s="31">
        <f>IF(M1972=1,oneday(G1971,G1972,K1972,L1972,Summary!$E$13/2,Data!N1971,Data!O1971,Summary!$E$15,Summary!$E$14,Summary!$E$16,3),0)</f>
        <v>0</v>
      </c>
    </row>
    <row r="1973" spans="1:17" x14ac:dyDescent="0.25">
      <c r="A1973" s="32">
        <f>VLOOKUP(B1973,'Expiration Dates'!$C$40:$J$272,8)</f>
        <v>33260</v>
      </c>
      <c r="B1973" s="1">
        <v>33247</v>
      </c>
      <c r="C1973">
        <f t="shared" si="91"/>
        <v>1973</v>
      </c>
      <c r="D1973" s="27">
        <v>25.5</v>
      </c>
      <c r="E1973" s="28">
        <v>31</v>
      </c>
      <c r="F1973" s="28">
        <v>23.350000381469727</v>
      </c>
      <c r="G1973" s="24">
        <v>27.260000228881836</v>
      </c>
      <c r="H1973" s="13">
        <v>25</v>
      </c>
      <c r="I1973" s="14">
        <v>30</v>
      </c>
      <c r="J1973" s="14">
        <v>22.600000381469727</v>
      </c>
      <c r="K1973" s="24">
        <v>26.610000610351563</v>
      </c>
      <c r="L1973">
        <f t="shared" si="93"/>
        <v>0</v>
      </c>
      <c r="M1973">
        <f>IF(AND(B1973&gt;Summary!$E$17,B1973&lt;Summary!$E$18),1,0)</f>
        <v>0</v>
      </c>
      <c r="N1973">
        <f>IF(M1973=1,oneday(G1972,G1973,K1973,L1973,Summary!$E$13/2,Data!N1972,Data!O1972,Summary!$E$15,Summary!$E$14,Summary!$E$16,1),0)</f>
        <v>0</v>
      </c>
      <c r="O1973" s="31">
        <f>IF(M1973=1,oneday(G1972,G1973,K1973,L1973,Summary!$E$13/2,Data!N1972,Data!O1972,Summary!$E$15,Summary!$E$14,Summary!$E$16,2),0)</f>
        <v>0</v>
      </c>
      <c r="P1973" s="31">
        <f t="shared" si="92"/>
        <v>0</v>
      </c>
      <c r="Q1973" s="31">
        <f>IF(M1973=1,oneday(G1972,G1973,K1973,L1973,Summary!$E$13/2,Data!N1972,Data!O1972,Summary!$E$15,Summary!$E$14,Summary!$E$16,3),0)</f>
        <v>0</v>
      </c>
    </row>
    <row r="1974" spans="1:17" x14ac:dyDescent="0.25">
      <c r="A1974" s="32">
        <f>VLOOKUP(B1974,'Expiration Dates'!$C$40:$J$272,8)</f>
        <v>33260</v>
      </c>
      <c r="B1974" s="1">
        <v>33248</v>
      </c>
      <c r="C1974">
        <f t="shared" si="91"/>
        <v>1974</v>
      </c>
      <c r="D1974" s="27">
        <v>27.899999618530273</v>
      </c>
      <c r="E1974" s="28">
        <v>28.899999618530273</v>
      </c>
      <c r="F1974" s="28">
        <v>27.549999237060547</v>
      </c>
      <c r="G1974" s="24">
        <v>27.709999084472656</v>
      </c>
      <c r="H1974" s="13">
        <v>27.350000381469727</v>
      </c>
      <c r="I1974" s="14">
        <v>27.75</v>
      </c>
      <c r="J1974" s="14">
        <v>26.5</v>
      </c>
      <c r="K1974" s="24">
        <v>26.690000534057617</v>
      </c>
      <c r="L1974">
        <f t="shared" si="93"/>
        <v>0</v>
      </c>
      <c r="M1974">
        <f>IF(AND(B1974&gt;Summary!$E$17,B1974&lt;Summary!$E$18),1,0)</f>
        <v>0</v>
      </c>
      <c r="N1974">
        <f>IF(M1974=1,oneday(G1973,G1974,K1974,L1974,Summary!$E$13/2,Data!N1973,Data!O1973,Summary!$E$15,Summary!$E$14,Summary!$E$16,1),0)</f>
        <v>0</v>
      </c>
      <c r="O1974" s="31">
        <f>IF(M1974=1,oneday(G1973,G1974,K1974,L1974,Summary!$E$13/2,Data!N1973,Data!O1973,Summary!$E$15,Summary!$E$14,Summary!$E$16,2),0)</f>
        <v>0</v>
      </c>
      <c r="P1974" s="31">
        <f t="shared" si="92"/>
        <v>0</v>
      </c>
      <c r="Q1974" s="31">
        <f>IF(M1974=1,oneday(G1973,G1974,K1974,L1974,Summary!$E$13/2,Data!N1973,Data!O1973,Summary!$E$15,Summary!$E$14,Summary!$E$16,3),0)</f>
        <v>0</v>
      </c>
    </row>
    <row r="1975" spans="1:17" x14ac:dyDescent="0.25">
      <c r="A1975" s="32">
        <f>VLOOKUP(B1975,'Expiration Dates'!$C$40:$J$272,8)</f>
        <v>33260</v>
      </c>
      <c r="B1975" s="1">
        <v>33249</v>
      </c>
      <c r="C1975">
        <f t="shared" si="91"/>
        <v>1975</v>
      </c>
      <c r="D1975" s="27">
        <v>27.700000762939453</v>
      </c>
      <c r="E1975" s="28">
        <v>28.280000686645508</v>
      </c>
      <c r="F1975" s="28">
        <v>27.200000762939453</v>
      </c>
      <c r="G1975" s="24">
        <v>27.290000915527344</v>
      </c>
      <c r="H1975" s="13">
        <v>26.700000762939453</v>
      </c>
      <c r="I1975" s="14">
        <v>27.149999618530273</v>
      </c>
      <c r="J1975" s="14">
        <v>26.100000381469727</v>
      </c>
      <c r="K1975" s="24">
        <v>26.239999771118164</v>
      </c>
      <c r="L1975">
        <f t="shared" si="93"/>
        <v>0</v>
      </c>
      <c r="M1975">
        <f>IF(AND(B1975&gt;Summary!$E$17,B1975&lt;Summary!$E$18),1,0)</f>
        <v>0</v>
      </c>
      <c r="N1975">
        <f>IF(M1975=1,oneday(G1974,G1975,K1975,L1975,Summary!$E$13/2,Data!N1974,Data!O1974,Summary!$E$15,Summary!$E$14,Summary!$E$16,1),0)</f>
        <v>0</v>
      </c>
      <c r="O1975" s="31">
        <f>IF(M1975=1,oneday(G1974,G1975,K1975,L1975,Summary!$E$13/2,Data!N1974,Data!O1974,Summary!$E$15,Summary!$E$14,Summary!$E$16,2),0)</f>
        <v>0</v>
      </c>
      <c r="P1975" s="31">
        <f t="shared" si="92"/>
        <v>0</v>
      </c>
      <c r="Q1975" s="31">
        <f>IF(M1975=1,oneday(G1974,G1975,K1975,L1975,Summary!$E$13/2,Data!N1974,Data!O1974,Summary!$E$15,Summary!$E$14,Summary!$E$16,3),0)</f>
        <v>0</v>
      </c>
    </row>
    <row r="1976" spans="1:17" x14ac:dyDescent="0.25">
      <c r="A1976" s="32">
        <f>VLOOKUP(B1976,'Expiration Dates'!$C$40:$J$272,8)</f>
        <v>33260</v>
      </c>
      <c r="B1976" s="1">
        <v>33252</v>
      </c>
      <c r="C1976">
        <f t="shared" si="91"/>
        <v>1976</v>
      </c>
      <c r="D1976" s="27">
        <v>31.5</v>
      </c>
      <c r="E1976" s="28">
        <v>32</v>
      </c>
      <c r="F1976" s="28">
        <v>30.299999237060547</v>
      </c>
      <c r="G1976" s="24">
        <v>30.780000686645508</v>
      </c>
      <c r="H1976" s="13">
        <v>30</v>
      </c>
      <c r="I1976" s="14">
        <v>30.350000381469727</v>
      </c>
      <c r="J1976" s="14">
        <v>29.100000381469727</v>
      </c>
      <c r="K1976" s="24">
        <v>29.690000534057617</v>
      </c>
      <c r="L1976">
        <f t="shared" si="93"/>
        <v>0</v>
      </c>
      <c r="M1976">
        <f>IF(AND(B1976&gt;Summary!$E$17,B1976&lt;Summary!$E$18),1,0)</f>
        <v>0</v>
      </c>
      <c r="N1976">
        <f>IF(M1976=1,oneday(G1975,G1976,K1976,L1976,Summary!$E$13/2,Data!N1975,Data!O1975,Summary!$E$15,Summary!$E$14,Summary!$E$16,1),0)</f>
        <v>0</v>
      </c>
      <c r="O1976" s="31">
        <f>IF(M1976=1,oneday(G1975,G1976,K1976,L1976,Summary!$E$13/2,Data!N1975,Data!O1975,Summary!$E$15,Summary!$E$14,Summary!$E$16,2),0)</f>
        <v>0</v>
      </c>
      <c r="P1976" s="31">
        <f t="shared" si="92"/>
        <v>0</v>
      </c>
      <c r="Q1976" s="31">
        <f>IF(M1976=1,oneday(G1975,G1976,K1976,L1976,Summary!$E$13/2,Data!N1975,Data!O1975,Summary!$E$15,Summary!$E$14,Summary!$E$16,3),0)</f>
        <v>0</v>
      </c>
    </row>
    <row r="1977" spans="1:17" x14ac:dyDescent="0.25">
      <c r="A1977" s="32">
        <f>VLOOKUP(B1977,'Expiration Dates'!$C$40:$J$272,8)</f>
        <v>33260</v>
      </c>
      <c r="B1977" s="1">
        <v>33253</v>
      </c>
      <c r="C1977">
        <f t="shared" si="91"/>
        <v>1977</v>
      </c>
      <c r="D1977" s="27">
        <v>31.399999618530273</v>
      </c>
      <c r="E1977" s="28">
        <v>31.399999618530273</v>
      </c>
      <c r="F1977" s="28">
        <v>29.899999618530273</v>
      </c>
      <c r="G1977" s="24">
        <v>30.069999694824219</v>
      </c>
      <c r="H1977" s="13">
        <v>30.200000762939453</v>
      </c>
      <c r="I1977" s="14">
        <v>30.25</v>
      </c>
      <c r="J1977" s="14">
        <v>29</v>
      </c>
      <c r="K1977" s="24">
        <v>29.049999237060547</v>
      </c>
      <c r="L1977">
        <f t="shared" si="93"/>
        <v>0</v>
      </c>
      <c r="M1977">
        <f>IF(AND(B1977&gt;Summary!$E$17,B1977&lt;Summary!$E$18),1,0)</f>
        <v>0</v>
      </c>
      <c r="N1977">
        <f>IF(M1977=1,oneday(G1976,G1977,K1977,L1977,Summary!$E$13/2,Data!N1976,Data!O1976,Summary!$E$15,Summary!$E$14,Summary!$E$16,1),0)</f>
        <v>0</v>
      </c>
      <c r="O1977" s="31">
        <f>IF(M1977=1,oneday(G1976,G1977,K1977,L1977,Summary!$E$13/2,Data!N1976,Data!O1976,Summary!$E$15,Summary!$E$14,Summary!$E$16,2),0)</f>
        <v>0</v>
      </c>
      <c r="P1977" s="31">
        <f t="shared" si="92"/>
        <v>0</v>
      </c>
      <c r="Q1977" s="31">
        <f>IF(M1977=1,oneday(G1976,G1977,K1977,L1977,Summary!$E$13/2,Data!N1976,Data!O1976,Summary!$E$15,Summary!$E$14,Summary!$E$16,3),0)</f>
        <v>0</v>
      </c>
    </row>
    <row r="1978" spans="1:17" x14ac:dyDescent="0.25">
      <c r="A1978" s="32">
        <f>VLOOKUP(B1978,'Expiration Dates'!$C$40:$J$272,8)</f>
        <v>33260</v>
      </c>
      <c r="B1978" s="1">
        <v>33254</v>
      </c>
      <c r="C1978">
        <f t="shared" si="91"/>
        <v>1978</v>
      </c>
      <c r="D1978" s="27">
        <v>31.200000762939453</v>
      </c>
      <c r="E1978" s="28">
        <v>32.75</v>
      </c>
      <c r="F1978" s="28">
        <v>31</v>
      </c>
      <c r="G1978" s="24">
        <v>32</v>
      </c>
      <c r="H1978" s="13">
        <v>30</v>
      </c>
      <c r="I1978" s="14">
        <v>30.799999237060547</v>
      </c>
      <c r="J1978" s="14">
        <v>29.5</v>
      </c>
      <c r="K1978" s="24">
        <v>30.290000915527344</v>
      </c>
      <c r="L1978">
        <f t="shared" si="93"/>
        <v>0</v>
      </c>
      <c r="M1978">
        <f>IF(AND(B1978&gt;Summary!$E$17,B1978&lt;Summary!$E$18),1,0)</f>
        <v>0</v>
      </c>
      <c r="N1978">
        <f>IF(M1978=1,oneday(G1977,G1978,K1978,L1978,Summary!$E$13/2,Data!N1977,Data!O1977,Summary!$E$15,Summary!$E$14,Summary!$E$16,1),0)</f>
        <v>0</v>
      </c>
      <c r="O1978" s="31">
        <f>IF(M1978=1,oneday(G1977,G1978,K1978,L1978,Summary!$E$13/2,Data!N1977,Data!O1977,Summary!$E$15,Summary!$E$14,Summary!$E$16,2),0)</f>
        <v>0</v>
      </c>
      <c r="P1978" s="31">
        <f t="shared" si="92"/>
        <v>0</v>
      </c>
      <c r="Q1978" s="31">
        <f>IF(M1978=1,oneday(G1977,G1978,K1978,L1978,Summary!$E$13/2,Data!N1977,Data!O1977,Summary!$E$15,Summary!$E$14,Summary!$E$16,3),0)</f>
        <v>0</v>
      </c>
    </row>
    <row r="1979" spans="1:17" x14ac:dyDescent="0.25">
      <c r="A1979" s="32">
        <f>VLOOKUP(B1979,'Expiration Dates'!$C$40:$J$272,8)</f>
        <v>33260</v>
      </c>
      <c r="B1979" s="1">
        <v>33255</v>
      </c>
      <c r="C1979">
        <f t="shared" si="91"/>
        <v>1979</v>
      </c>
      <c r="D1979" s="27">
        <v>24.5</v>
      </c>
      <c r="E1979" s="28">
        <v>24.5</v>
      </c>
      <c r="F1979" s="28">
        <v>21.100000381469727</v>
      </c>
      <c r="G1979" s="24">
        <v>21.440000534057617</v>
      </c>
      <c r="H1979" s="13">
        <v>22.790000915527344</v>
      </c>
      <c r="I1979" s="14">
        <v>22.790000915527344</v>
      </c>
      <c r="J1979" s="14">
        <v>20.5</v>
      </c>
      <c r="K1979" s="24">
        <v>20.629999160766602</v>
      </c>
      <c r="L1979">
        <f t="shared" si="93"/>
        <v>0</v>
      </c>
      <c r="M1979">
        <f>IF(AND(B1979&gt;Summary!$E$17,B1979&lt;Summary!$E$18),1,0)</f>
        <v>0</v>
      </c>
      <c r="N1979">
        <f>IF(M1979=1,oneday(G1978,G1979,K1979,L1979,Summary!$E$13/2,Data!N1978,Data!O1978,Summary!$E$15,Summary!$E$14,Summary!$E$16,1),0)</f>
        <v>0</v>
      </c>
      <c r="O1979" s="31">
        <f>IF(M1979=1,oneday(G1978,G1979,K1979,L1979,Summary!$E$13/2,Data!N1978,Data!O1978,Summary!$E$15,Summary!$E$14,Summary!$E$16,2),0)</f>
        <v>0</v>
      </c>
      <c r="P1979" s="31">
        <f t="shared" si="92"/>
        <v>0</v>
      </c>
      <c r="Q1979" s="31">
        <f>IF(M1979=1,oneday(G1978,G1979,K1979,L1979,Summary!$E$13/2,Data!N1978,Data!O1978,Summary!$E$15,Summary!$E$14,Summary!$E$16,3),0)</f>
        <v>0</v>
      </c>
    </row>
    <row r="1980" spans="1:17" x14ac:dyDescent="0.25">
      <c r="A1980" s="32">
        <f>VLOOKUP(B1980,'Expiration Dates'!$C$40:$J$272,8)</f>
        <v>33260</v>
      </c>
      <c r="B1980" s="1">
        <v>33256</v>
      </c>
      <c r="C1980">
        <f t="shared" si="91"/>
        <v>1980</v>
      </c>
      <c r="D1980" s="27">
        <v>22.200000762939453</v>
      </c>
      <c r="E1980" s="28">
        <v>22.5</v>
      </c>
      <c r="F1980" s="28">
        <v>18</v>
      </c>
      <c r="G1980" s="24">
        <v>19.25</v>
      </c>
      <c r="H1980" s="13">
        <v>21.549999237060547</v>
      </c>
      <c r="I1980" s="14">
        <v>21.549999237060547</v>
      </c>
      <c r="J1980" s="14">
        <v>18.600000381469727</v>
      </c>
      <c r="K1980" s="24">
        <v>18.989999771118164</v>
      </c>
      <c r="L1980">
        <f t="shared" si="93"/>
        <v>0</v>
      </c>
      <c r="M1980">
        <f>IF(AND(B1980&gt;Summary!$E$17,B1980&lt;Summary!$E$18),1,0)</f>
        <v>0</v>
      </c>
      <c r="N1980">
        <f>IF(M1980=1,oneday(G1979,G1980,K1980,L1980,Summary!$E$13/2,Data!N1979,Data!O1979,Summary!$E$15,Summary!$E$14,Summary!$E$16,1),0)</f>
        <v>0</v>
      </c>
      <c r="O1980" s="31">
        <f>IF(M1980=1,oneday(G1979,G1980,K1980,L1980,Summary!$E$13/2,Data!N1979,Data!O1979,Summary!$E$15,Summary!$E$14,Summary!$E$16,2),0)</f>
        <v>0</v>
      </c>
      <c r="P1980" s="31">
        <f t="shared" si="92"/>
        <v>0</v>
      </c>
      <c r="Q1980" s="31">
        <f>IF(M1980=1,oneday(G1979,G1980,K1980,L1980,Summary!$E$13/2,Data!N1979,Data!O1979,Summary!$E$15,Summary!$E$14,Summary!$E$16,3),0)</f>
        <v>0</v>
      </c>
    </row>
    <row r="1981" spans="1:17" x14ac:dyDescent="0.25">
      <c r="A1981" s="32">
        <f>VLOOKUP(B1981,'Expiration Dates'!$C$40:$J$272,8)</f>
        <v>33260</v>
      </c>
      <c r="B1981" s="1">
        <v>33259</v>
      </c>
      <c r="C1981">
        <f t="shared" si="91"/>
        <v>1981</v>
      </c>
      <c r="D1981" s="27">
        <v>20.700000762939453</v>
      </c>
      <c r="E1981" s="28">
        <v>21.700000762939453</v>
      </c>
      <c r="F1981" s="28">
        <v>20.600000381469727</v>
      </c>
      <c r="G1981" s="24">
        <v>21.299999237060547</v>
      </c>
      <c r="H1981" s="13">
        <v>20.100000381469727</v>
      </c>
      <c r="I1981" s="14">
        <v>20.850000381469727</v>
      </c>
      <c r="J1981" s="14">
        <v>20</v>
      </c>
      <c r="K1981" s="24">
        <v>20.319999694824219</v>
      </c>
      <c r="L1981">
        <f t="shared" si="93"/>
        <v>0</v>
      </c>
      <c r="M1981">
        <f>IF(AND(B1981&gt;Summary!$E$17,B1981&lt;Summary!$E$18),1,0)</f>
        <v>0</v>
      </c>
      <c r="N1981">
        <f>IF(M1981=1,oneday(G1980,G1981,K1981,L1981,Summary!$E$13/2,Data!N1980,Data!O1980,Summary!$E$15,Summary!$E$14,Summary!$E$16,1),0)</f>
        <v>0</v>
      </c>
      <c r="O1981" s="31">
        <f>IF(M1981=1,oneday(G1980,G1981,K1981,L1981,Summary!$E$13/2,Data!N1980,Data!O1980,Summary!$E$15,Summary!$E$14,Summary!$E$16,2),0)</f>
        <v>0</v>
      </c>
      <c r="P1981" s="31">
        <f t="shared" si="92"/>
        <v>0</v>
      </c>
      <c r="Q1981" s="31">
        <f>IF(M1981=1,oneday(G1980,G1981,K1981,L1981,Summary!$E$13/2,Data!N1980,Data!O1980,Summary!$E$15,Summary!$E$14,Summary!$E$16,3),0)</f>
        <v>0</v>
      </c>
    </row>
    <row r="1982" spans="1:17" x14ac:dyDescent="0.25">
      <c r="A1982" s="32">
        <f>VLOOKUP(B1982,'Expiration Dates'!$C$40:$J$272,8)</f>
        <v>33260</v>
      </c>
      <c r="B1982" s="1">
        <v>33260</v>
      </c>
      <c r="C1982">
        <f t="shared" si="91"/>
        <v>1982</v>
      </c>
      <c r="D1982" s="27">
        <v>22.75</v>
      </c>
      <c r="E1982" s="28">
        <v>24.950000762939453</v>
      </c>
      <c r="F1982" s="28">
        <v>22.75</v>
      </c>
      <c r="G1982" s="24">
        <v>24.180000305175781</v>
      </c>
      <c r="H1982" s="13">
        <v>21.850000381469727</v>
      </c>
      <c r="I1982" s="14">
        <v>22.200000762939453</v>
      </c>
      <c r="J1982" s="14">
        <v>21.399999618530273</v>
      </c>
      <c r="K1982" s="24">
        <v>21.879999160766602</v>
      </c>
      <c r="L1982">
        <f t="shared" si="93"/>
        <v>1</v>
      </c>
      <c r="M1982">
        <f>IF(AND(B1982&gt;Summary!$E$17,B1982&lt;Summary!$E$18),1,0)</f>
        <v>0</v>
      </c>
      <c r="N1982">
        <f>IF(M1982=1,oneday(G1981,G1982,K1982,L1982,Summary!$E$13/2,Data!N1981,Data!O1981,Summary!$E$15,Summary!$E$14,Summary!$E$16,1),0)</f>
        <v>0</v>
      </c>
      <c r="O1982" s="31">
        <f>IF(M1982=1,oneday(G1981,G1982,K1982,L1982,Summary!$E$13/2,Data!N1981,Data!O1981,Summary!$E$15,Summary!$E$14,Summary!$E$16,2),0)</f>
        <v>0</v>
      </c>
      <c r="P1982" s="31">
        <f t="shared" si="92"/>
        <v>0</v>
      </c>
      <c r="Q1982" s="31">
        <f>IF(M1982=1,oneday(G1981,G1982,K1982,L1982,Summary!$E$13/2,Data!N1981,Data!O1981,Summary!$E$15,Summary!$E$14,Summary!$E$16,3),0)</f>
        <v>0</v>
      </c>
    </row>
    <row r="1983" spans="1:17" x14ac:dyDescent="0.25">
      <c r="A1983" s="32">
        <f>VLOOKUP(B1983,'Expiration Dates'!$C$40:$J$272,8)</f>
        <v>33260</v>
      </c>
      <c r="B1983" s="1">
        <v>33261</v>
      </c>
      <c r="C1983">
        <f t="shared" si="91"/>
        <v>1983</v>
      </c>
      <c r="D1983" s="27">
        <v>22.799999237060547</v>
      </c>
      <c r="E1983" s="28">
        <v>23.5</v>
      </c>
      <c r="F1983" s="28">
        <v>21.850000381469727</v>
      </c>
      <c r="G1983" s="24">
        <v>22.040000915527344</v>
      </c>
      <c r="H1983" s="13">
        <v>21.950000762939453</v>
      </c>
      <c r="I1983" s="14">
        <v>22.25</v>
      </c>
      <c r="J1983" s="14">
        <v>20.799999237060547</v>
      </c>
      <c r="K1983" s="24">
        <v>21.020000457763672</v>
      </c>
      <c r="L1983">
        <f t="shared" si="93"/>
        <v>0</v>
      </c>
      <c r="M1983">
        <f>IF(AND(B1983&gt;Summary!$E$17,B1983&lt;Summary!$E$18),1,0)</f>
        <v>0</v>
      </c>
      <c r="N1983">
        <f>IF(M1983=1,oneday(G1982,G1983,K1983,L1983,Summary!$E$13/2,Data!N1982,Data!O1982,Summary!$E$15,Summary!$E$14,Summary!$E$16,1),0)</f>
        <v>0</v>
      </c>
      <c r="O1983" s="31">
        <f>IF(M1983=1,oneday(G1982,G1983,K1983,L1983,Summary!$E$13/2,Data!N1982,Data!O1982,Summary!$E$15,Summary!$E$14,Summary!$E$16,2),0)</f>
        <v>0</v>
      </c>
      <c r="P1983" s="31">
        <f t="shared" si="92"/>
        <v>0</v>
      </c>
      <c r="Q1983" s="31">
        <f>IF(M1983=1,oneday(G1982,G1983,K1983,L1983,Summary!$E$13/2,Data!N1982,Data!O1982,Summary!$E$15,Summary!$E$14,Summary!$E$16,3),0)</f>
        <v>0</v>
      </c>
    </row>
    <row r="1984" spans="1:17" x14ac:dyDescent="0.25">
      <c r="A1984" s="32">
        <f>VLOOKUP(B1984,'Expiration Dates'!$C$40:$J$272,8)</f>
        <v>33260</v>
      </c>
      <c r="B1984" s="1">
        <v>33262</v>
      </c>
      <c r="C1984">
        <f t="shared" si="91"/>
        <v>1984</v>
      </c>
      <c r="D1984" s="27">
        <v>21.649999618530273</v>
      </c>
      <c r="E1984" s="28">
        <v>22.200000762939453</v>
      </c>
      <c r="F1984" s="28">
        <v>21.049999237060547</v>
      </c>
      <c r="G1984" s="24">
        <v>21.709999084472656</v>
      </c>
      <c r="H1984" s="13">
        <v>20.75</v>
      </c>
      <c r="I1984" s="14">
        <v>21</v>
      </c>
      <c r="J1984" s="14">
        <v>20.100000381469727</v>
      </c>
      <c r="K1984" s="24">
        <v>20.629999160766602</v>
      </c>
      <c r="L1984">
        <f t="shared" si="93"/>
        <v>0</v>
      </c>
      <c r="M1984">
        <f>IF(AND(B1984&gt;Summary!$E$17,B1984&lt;Summary!$E$18),1,0)</f>
        <v>0</v>
      </c>
      <c r="N1984">
        <f>IF(M1984=1,oneday(G1983,G1984,K1984,L1984,Summary!$E$13/2,Data!N1983,Data!O1983,Summary!$E$15,Summary!$E$14,Summary!$E$16,1),0)</f>
        <v>0</v>
      </c>
      <c r="O1984" s="31">
        <f>IF(M1984=1,oneday(G1983,G1984,K1984,L1984,Summary!$E$13/2,Data!N1983,Data!O1983,Summary!$E$15,Summary!$E$14,Summary!$E$16,2),0)</f>
        <v>0</v>
      </c>
      <c r="P1984" s="31">
        <f t="shared" si="92"/>
        <v>0</v>
      </c>
      <c r="Q1984" s="31">
        <f>IF(M1984=1,oneday(G1983,G1984,K1984,L1984,Summary!$E$13/2,Data!N1983,Data!O1983,Summary!$E$15,Summary!$E$14,Summary!$E$16,3),0)</f>
        <v>0</v>
      </c>
    </row>
    <row r="1985" spans="1:17" x14ac:dyDescent="0.25">
      <c r="A1985" s="32">
        <f>VLOOKUP(B1985,'Expiration Dates'!$C$40:$J$272,8)</f>
        <v>33260</v>
      </c>
      <c r="B1985" s="1">
        <v>33263</v>
      </c>
      <c r="C1985">
        <f t="shared" si="91"/>
        <v>1985</v>
      </c>
      <c r="D1985" s="27">
        <v>21.799999237060547</v>
      </c>
      <c r="E1985" s="28">
        <v>22.049999237060547</v>
      </c>
      <c r="F1985" s="28">
        <v>21.200000762939453</v>
      </c>
      <c r="G1985" s="24">
        <v>21.350000381469727</v>
      </c>
      <c r="H1985" s="13">
        <v>20.799999237060547</v>
      </c>
      <c r="I1985" s="14">
        <v>21</v>
      </c>
      <c r="J1985" s="14">
        <v>20.299999237060547</v>
      </c>
      <c r="K1985" s="24">
        <v>20.450000762939453</v>
      </c>
      <c r="L1985">
        <f t="shared" si="93"/>
        <v>0</v>
      </c>
      <c r="M1985">
        <f>IF(AND(B1985&gt;Summary!$E$17,B1985&lt;Summary!$E$18),1,0)</f>
        <v>0</v>
      </c>
      <c r="N1985">
        <f>IF(M1985=1,oneday(G1984,G1985,K1985,L1985,Summary!$E$13/2,Data!N1984,Data!O1984,Summary!$E$15,Summary!$E$14,Summary!$E$16,1),0)</f>
        <v>0</v>
      </c>
      <c r="O1985" s="31">
        <f>IF(M1985=1,oneday(G1984,G1985,K1985,L1985,Summary!$E$13/2,Data!N1984,Data!O1984,Summary!$E$15,Summary!$E$14,Summary!$E$16,2),0)</f>
        <v>0</v>
      </c>
      <c r="P1985" s="31">
        <f t="shared" si="92"/>
        <v>0</v>
      </c>
      <c r="Q1985" s="31">
        <f>IF(M1985=1,oneday(G1984,G1985,K1985,L1985,Summary!$E$13/2,Data!N1984,Data!O1984,Summary!$E$15,Summary!$E$14,Summary!$E$16,3),0)</f>
        <v>0</v>
      </c>
    </row>
    <row r="1986" spans="1:17" x14ac:dyDescent="0.25">
      <c r="A1986" s="32">
        <f>VLOOKUP(B1986,'Expiration Dates'!$C$40:$J$272,8)</f>
        <v>33260</v>
      </c>
      <c r="B1986" s="1">
        <v>33266</v>
      </c>
      <c r="C1986">
        <f t="shared" si="91"/>
        <v>1986</v>
      </c>
      <c r="D1986" s="27">
        <v>21.100000381469727</v>
      </c>
      <c r="E1986" s="28">
        <v>21.299999237060547</v>
      </c>
      <c r="F1986" s="28">
        <v>20.850000381469727</v>
      </c>
      <c r="G1986" s="24">
        <v>20.959999084472656</v>
      </c>
      <c r="H1986" s="13">
        <v>20.100000381469727</v>
      </c>
      <c r="I1986" s="14">
        <v>20.399999618530273</v>
      </c>
      <c r="J1986" s="14">
        <v>19.899999618530273</v>
      </c>
      <c r="K1986" s="24">
        <v>20.159999847412109</v>
      </c>
      <c r="L1986">
        <f t="shared" si="93"/>
        <v>0</v>
      </c>
      <c r="M1986">
        <f>IF(AND(B1986&gt;Summary!$E$17,B1986&lt;Summary!$E$18),1,0)</f>
        <v>0</v>
      </c>
      <c r="N1986">
        <f>IF(M1986=1,oneday(G1985,G1986,K1986,L1986,Summary!$E$13/2,Data!N1985,Data!O1985,Summary!$E$15,Summary!$E$14,Summary!$E$16,1),0)</f>
        <v>0</v>
      </c>
      <c r="O1986" s="31">
        <f>IF(M1986=1,oneday(G1985,G1986,K1986,L1986,Summary!$E$13/2,Data!N1985,Data!O1985,Summary!$E$15,Summary!$E$14,Summary!$E$16,2),0)</f>
        <v>0</v>
      </c>
      <c r="P1986" s="31">
        <f t="shared" si="92"/>
        <v>0</v>
      </c>
      <c r="Q1986" s="31">
        <f>IF(M1986=1,oneday(G1985,G1986,K1986,L1986,Summary!$E$13/2,Data!N1985,Data!O1985,Summary!$E$15,Summary!$E$14,Summary!$E$16,3),0)</f>
        <v>0</v>
      </c>
    </row>
    <row r="1987" spans="1:17" x14ac:dyDescent="0.25">
      <c r="A1987" s="32">
        <f>VLOOKUP(B1987,'Expiration Dates'!$C$40:$J$272,8)</f>
        <v>33260</v>
      </c>
      <c r="B1987" s="1">
        <v>33267</v>
      </c>
      <c r="C1987">
        <f t="shared" si="91"/>
        <v>1987</v>
      </c>
      <c r="D1987" s="27">
        <v>20.850000381469727</v>
      </c>
      <c r="E1987" s="28">
        <v>21.950000762939453</v>
      </c>
      <c r="F1987" s="28">
        <v>20.799999237060547</v>
      </c>
      <c r="G1987" s="24">
        <v>21.850000381469727</v>
      </c>
      <c r="H1987" s="13">
        <v>20.049999237060547</v>
      </c>
      <c r="I1987" s="14">
        <v>21</v>
      </c>
      <c r="J1987" s="14">
        <v>20.049999237060547</v>
      </c>
      <c r="K1987" s="24">
        <v>20.889999389648438</v>
      </c>
      <c r="L1987">
        <f t="shared" si="93"/>
        <v>0</v>
      </c>
      <c r="M1987">
        <f>IF(AND(B1987&gt;Summary!$E$17,B1987&lt;Summary!$E$18),1,0)</f>
        <v>0</v>
      </c>
      <c r="N1987">
        <f>IF(M1987=1,oneday(G1986,G1987,K1987,L1987,Summary!$E$13/2,Data!N1986,Data!O1986,Summary!$E$15,Summary!$E$14,Summary!$E$16,1),0)</f>
        <v>0</v>
      </c>
      <c r="O1987" s="31">
        <f>IF(M1987=1,oneday(G1986,G1987,K1987,L1987,Summary!$E$13/2,Data!N1986,Data!O1986,Summary!$E$15,Summary!$E$14,Summary!$E$16,2),0)</f>
        <v>0</v>
      </c>
      <c r="P1987" s="31">
        <f t="shared" si="92"/>
        <v>0</v>
      </c>
      <c r="Q1987" s="31">
        <f>IF(M1987=1,oneday(G1986,G1987,K1987,L1987,Summary!$E$13/2,Data!N1986,Data!O1986,Summary!$E$15,Summary!$E$14,Summary!$E$16,3),0)</f>
        <v>0</v>
      </c>
    </row>
    <row r="1988" spans="1:17" x14ac:dyDescent="0.25">
      <c r="A1988" s="32">
        <f>VLOOKUP(B1988,'Expiration Dates'!$C$40:$J$272,8)</f>
        <v>33260</v>
      </c>
      <c r="B1988" s="1">
        <v>33268</v>
      </c>
      <c r="C1988">
        <f t="shared" si="91"/>
        <v>1988</v>
      </c>
      <c r="D1988" s="27">
        <v>22.200000762939453</v>
      </c>
      <c r="E1988" s="28">
        <v>22.350000381469727</v>
      </c>
      <c r="F1988" s="28">
        <v>20.899999618530273</v>
      </c>
      <c r="G1988" s="24">
        <v>20.969999313354492</v>
      </c>
      <c r="H1988" s="13">
        <v>21.149999618530273</v>
      </c>
      <c r="I1988" s="14">
        <v>21.299999237060547</v>
      </c>
      <c r="J1988" s="14">
        <v>20.049999237060547</v>
      </c>
      <c r="K1988" s="24">
        <v>20.159999847412109</v>
      </c>
      <c r="L1988">
        <f t="shared" si="93"/>
        <v>0</v>
      </c>
      <c r="M1988">
        <f>IF(AND(B1988&gt;Summary!$E$17,B1988&lt;Summary!$E$18),1,0)</f>
        <v>0</v>
      </c>
      <c r="N1988">
        <f>IF(M1988=1,oneday(G1987,G1988,K1988,L1988,Summary!$E$13/2,Data!N1987,Data!O1987,Summary!$E$15,Summary!$E$14,Summary!$E$16,1),0)</f>
        <v>0</v>
      </c>
      <c r="O1988" s="31">
        <f>IF(M1988=1,oneday(G1987,G1988,K1988,L1988,Summary!$E$13/2,Data!N1987,Data!O1987,Summary!$E$15,Summary!$E$14,Summary!$E$16,2),0)</f>
        <v>0</v>
      </c>
      <c r="P1988" s="31">
        <f t="shared" si="92"/>
        <v>0</v>
      </c>
      <c r="Q1988" s="31">
        <f>IF(M1988=1,oneday(G1987,G1988,K1988,L1988,Summary!$E$13/2,Data!N1987,Data!O1987,Summary!$E$15,Summary!$E$14,Summary!$E$16,3),0)</f>
        <v>0</v>
      </c>
    </row>
    <row r="1989" spans="1:17" x14ac:dyDescent="0.25">
      <c r="A1989" s="32">
        <f>VLOOKUP(B1989,'Expiration Dates'!$C$40:$J$272,8)</f>
        <v>33260</v>
      </c>
      <c r="B1989" s="1">
        <v>33269</v>
      </c>
      <c r="C1989">
        <f t="shared" si="91"/>
        <v>1989</v>
      </c>
      <c r="D1989" s="27">
        <v>21.299999237060547</v>
      </c>
      <c r="E1989" s="28">
        <v>21.770000457763672</v>
      </c>
      <c r="F1989" s="28">
        <v>21.200000762939453</v>
      </c>
      <c r="G1989" s="24">
        <v>21.540000915527344</v>
      </c>
      <c r="H1989" s="13">
        <v>20.399999618530273</v>
      </c>
      <c r="I1989" s="14">
        <v>20.899999618530273</v>
      </c>
      <c r="J1989" s="14">
        <v>20.389999389648438</v>
      </c>
      <c r="K1989" s="24">
        <v>20.649999618530273</v>
      </c>
      <c r="L1989">
        <f t="shared" si="93"/>
        <v>0</v>
      </c>
      <c r="M1989">
        <f>IF(AND(B1989&gt;Summary!$E$17,B1989&lt;Summary!$E$18),1,0)</f>
        <v>0</v>
      </c>
      <c r="N1989">
        <f>IF(M1989=1,oneday(G1988,G1989,K1989,L1989,Summary!$E$13/2,Data!N1988,Data!O1988,Summary!$E$15,Summary!$E$14,Summary!$E$16,1),0)</f>
        <v>0</v>
      </c>
      <c r="O1989" s="31">
        <f>IF(M1989=1,oneday(G1988,G1989,K1989,L1989,Summary!$E$13/2,Data!N1988,Data!O1988,Summary!$E$15,Summary!$E$14,Summary!$E$16,2),0)</f>
        <v>0</v>
      </c>
      <c r="P1989" s="31">
        <f t="shared" si="92"/>
        <v>0</v>
      </c>
      <c r="Q1989" s="31">
        <f>IF(M1989=1,oneday(G1988,G1989,K1989,L1989,Summary!$E$13/2,Data!N1988,Data!O1988,Summary!$E$15,Summary!$E$14,Summary!$E$16,3),0)</f>
        <v>0</v>
      </c>
    </row>
    <row r="1990" spans="1:17" x14ac:dyDescent="0.25">
      <c r="A1990" s="32">
        <f>VLOOKUP(B1990,'Expiration Dates'!$C$40:$J$272,8)</f>
        <v>33289</v>
      </c>
      <c r="B1990" s="1">
        <v>33270</v>
      </c>
      <c r="C1990">
        <f t="shared" si="91"/>
        <v>1990</v>
      </c>
      <c r="D1990" s="27">
        <v>21.899999618530273</v>
      </c>
      <c r="E1990" s="28">
        <v>21.950000762939453</v>
      </c>
      <c r="F1990" s="28">
        <v>21.25</v>
      </c>
      <c r="G1990" s="24">
        <v>21.340000152587891</v>
      </c>
      <c r="H1990" s="13">
        <v>20.850000381469727</v>
      </c>
      <c r="I1990" s="14">
        <v>20.850000381469727</v>
      </c>
      <c r="J1990" s="14">
        <v>20.350000381469727</v>
      </c>
      <c r="K1990" s="24">
        <v>20.399999618530273</v>
      </c>
      <c r="L1990">
        <f t="shared" si="93"/>
        <v>0</v>
      </c>
      <c r="M1990">
        <f>IF(AND(B1990&gt;Summary!$E$17,B1990&lt;Summary!$E$18),1,0)</f>
        <v>0</v>
      </c>
      <c r="N1990">
        <f>IF(M1990=1,oneday(G1989,G1990,K1990,L1990,Summary!$E$13/2,Data!N1989,Data!O1989,Summary!$E$15,Summary!$E$14,Summary!$E$16,1),0)</f>
        <v>0</v>
      </c>
      <c r="O1990" s="31">
        <f>IF(M1990=1,oneday(G1989,G1990,K1990,L1990,Summary!$E$13/2,Data!N1989,Data!O1989,Summary!$E$15,Summary!$E$14,Summary!$E$16,2),0)</f>
        <v>0</v>
      </c>
      <c r="P1990" s="31">
        <f t="shared" si="92"/>
        <v>0</v>
      </c>
      <c r="Q1990" s="31">
        <f>IF(M1990=1,oneday(G1989,G1990,K1990,L1990,Summary!$E$13/2,Data!N1989,Data!O1989,Summary!$E$15,Summary!$E$14,Summary!$E$16,3),0)</f>
        <v>0</v>
      </c>
    </row>
    <row r="1991" spans="1:17" x14ac:dyDescent="0.25">
      <c r="A1991" s="32">
        <f>VLOOKUP(B1991,'Expiration Dates'!$C$40:$J$272,8)</f>
        <v>33289</v>
      </c>
      <c r="B1991" s="1">
        <v>33273</v>
      </c>
      <c r="C1991">
        <f t="shared" si="91"/>
        <v>1991</v>
      </c>
      <c r="D1991" s="27">
        <v>21.350000381469727</v>
      </c>
      <c r="E1991" s="28">
        <v>21.430000305175781</v>
      </c>
      <c r="F1991" s="28">
        <v>20.799999237060547</v>
      </c>
      <c r="G1991" s="24">
        <v>21.139999389648438</v>
      </c>
      <c r="H1991" s="13">
        <v>20.399999618530273</v>
      </c>
      <c r="I1991" s="14">
        <v>20.530000686645508</v>
      </c>
      <c r="J1991" s="14">
        <v>19.930000305175781</v>
      </c>
      <c r="K1991" s="24">
        <v>20.180000305175781</v>
      </c>
      <c r="L1991">
        <f t="shared" si="93"/>
        <v>0</v>
      </c>
      <c r="M1991">
        <f>IF(AND(B1991&gt;Summary!$E$17,B1991&lt;Summary!$E$18),1,0)</f>
        <v>0</v>
      </c>
      <c r="N1991">
        <f>IF(M1991=1,oneday(G1990,G1991,K1991,L1991,Summary!$E$13/2,Data!N1990,Data!O1990,Summary!$E$15,Summary!$E$14,Summary!$E$16,1),0)</f>
        <v>0</v>
      </c>
      <c r="O1991" s="31">
        <f>IF(M1991=1,oneday(G1990,G1991,K1991,L1991,Summary!$E$13/2,Data!N1990,Data!O1990,Summary!$E$15,Summary!$E$14,Summary!$E$16,2),0)</f>
        <v>0</v>
      </c>
      <c r="P1991" s="31">
        <f t="shared" si="92"/>
        <v>0</v>
      </c>
      <c r="Q1991" s="31">
        <f>IF(M1991=1,oneday(G1990,G1991,K1991,L1991,Summary!$E$13/2,Data!N1990,Data!O1990,Summary!$E$15,Summary!$E$14,Summary!$E$16,3),0)</f>
        <v>0</v>
      </c>
    </row>
    <row r="1992" spans="1:17" x14ac:dyDescent="0.25">
      <c r="A1992" s="32">
        <f>VLOOKUP(B1992,'Expiration Dates'!$C$40:$J$272,8)</f>
        <v>33289</v>
      </c>
      <c r="B1992" s="1">
        <v>33274</v>
      </c>
      <c r="C1992">
        <f t="shared" si="91"/>
        <v>1992</v>
      </c>
      <c r="D1992" s="27">
        <v>21.200000762939453</v>
      </c>
      <c r="E1992" s="28">
        <v>21.25</v>
      </c>
      <c r="F1992" s="28">
        <v>20.600000381469727</v>
      </c>
      <c r="G1992" s="24">
        <v>20.659999847412109</v>
      </c>
      <c r="H1992" s="13">
        <v>20.200000762939453</v>
      </c>
      <c r="I1992" s="14">
        <v>20.299999237060547</v>
      </c>
      <c r="J1992" s="14">
        <v>19.75</v>
      </c>
      <c r="K1992" s="24">
        <v>19.770000457763672</v>
      </c>
      <c r="L1992">
        <f t="shared" si="93"/>
        <v>0</v>
      </c>
      <c r="M1992">
        <f>IF(AND(B1992&gt;Summary!$E$17,B1992&lt;Summary!$E$18),1,0)</f>
        <v>0</v>
      </c>
      <c r="N1992">
        <f>IF(M1992=1,oneday(G1991,G1992,K1992,L1992,Summary!$E$13/2,Data!N1991,Data!O1991,Summary!$E$15,Summary!$E$14,Summary!$E$16,1),0)</f>
        <v>0</v>
      </c>
      <c r="O1992" s="31">
        <f>IF(M1992=1,oneday(G1991,G1992,K1992,L1992,Summary!$E$13/2,Data!N1991,Data!O1991,Summary!$E$15,Summary!$E$14,Summary!$E$16,2),0)</f>
        <v>0</v>
      </c>
      <c r="P1992" s="31">
        <f t="shared" si="92"/>
        <v>0</v>
      </c>
      <c r="Q1992" s="31">
        <f>IF(M1992=1,oneday(G1991,G1992,K1992,L1992,Summary!$E$13/2,Data!N1991,Data!O1991,Summary!$E$15,Summary!$E$14,Summary!$E$16,3),0)</f>
        <v>0</v>
      </c>
    </row>
    <row r="1993" spans="1:17" x14ac:dyDescent="0.25">
      <c r="A1993" s="32">
        <f>VLOOKUP(B1993,'Expiration Dates'!$C$40:$J$272,8)</f>
        <v>33289</v>
      </c>
      <c r="B1993" s="1">
        <v>33275</v>
      </c>
      <c r="C1993">
        <f t="shared" si="91"/>
        <v>1993</v>
      </c>
      <c r="D1993" s="27">
        <v>20.860000610351563</v>
      </c>
      <c r="E1993" s="28">
        <v>21.600000381469727</v>
      </c>
      <c r="F1993" s="28">
        <v>20.850000381469727</v>
      </c>
      <c r="G1993" s="24">
        <v>21.489999771118164</v>
      </c>
      <c r="H1993" s="13">
        <v>20</v>
      </c>
      <c r="I1993" s="14">
        <v>20.479999542236328</v>
      </c>
      <c r="J1993" s="14">
        <v>19.950000762939453</v>
      </c>
      <c r="K1993" s="24">
        <v>20.370000839233398</v>
      </c>
      <c r="L1993">
        <f t="shared" si="93"/>
        <v>0</v>
      </c>
      <c r="M1993">
        <f>IF(AND(B1993&gt;Summary!$E$17,B1993&lt;Summary!$E$18),1,0)</f>
        <v>0</v>
      </c>
      <c r="N1993">
        <f>IF(M1993=1,oneday(G1992,G1993,K1993,L1993,Summary!$E$13/2,Data!N1992,Data!O1992,Summary!$E$15,Summary!$E$14,Summary!$E$16,1),0)</f>
        <v>0</v>
      </c>
      <c r="O1993" s="31">
        <f>IF(M1993=1,oneday(G1992,G1993,K1993,L1993,Summary!$E$13/2,Data!N1992,Data!O1992,Summary!$E$15,Summary!$E$14,Summary!$E$16,2),0)</f>
        <v>0</v>
      </c>
      <c r="P1993" s="31">
        <f t="shared" si="92"/>
        <v>0</v>
      </c>
      <c r="Q1993" s="31">
        <f>IF(M1993=1,oneday(G1992,G1993,K1993,L1993,Summary!$E$13/2,Data!N1992,Data!O1992,Summary!$E$15,Summary!$E$14,Summary!$E$16,3),0)</f>
        <v>0</v>
      </c>
    </row>
    <row r="1994" spans="1:17" x14ac:dyDescent="0.25">
      <c r="A1994" s="32">
        <f>VLOOKUP(B1994,'Expiration Dates'!$C$40:$J$272,8)</f>
        <v>33289</v>
      </c>
      <c r="B1994" s="1">
        <v>33276</v>
      </c>
      <c r="C1994">
        <f t="shared" si="91"/>
        <v>1994</v>
      </c>
      <c r="D1994" s="27">
        <v>21.799999237060547</v>
      </c>
      <c r="E1994" s="28">
        <v>21.840000152587891</v>
      </c>
      <c r="F1994" s="28">
        <v>21.049999237060547</v>
      </c>
      <c r="G1994" s="24">
        <v>21.219999313354492</v>
      </c>
      <c r="H1994" s="13">
        <v>20.600000381469727</v>
      </c>
      <c r="I1994" s="14">
        <v>20.649999618530273</v>
      </c>
      <c r="J1994" s="14">
        <v>19.850000381469727</v>
      </c>
      <c r="K1994" s="24">
        <v>19.920000076293945</v>
      </c>
      <c r="L1994">
        <f t="shared" si="93"/>
        <v>0</v>
      </c>
      <c r="M1994">
        <f>IF(AND(B1994&gt;Summary!$E$17,B1994&lt;Summary!$E$18),1,0)</f>
        <v>0</v>
      </c>
      <c r="N1994">
        <f>IF(M1994=1,oneday(G1993,G1994,K1994,L1994,Summary!$E$13/2,Data!N1993,Data!O1993,Summary!$E$15,Summary!$E$14,Summary!$E$16,1),0)</f>
        <v>0</v>
      </c>
      <c r="O1994" s="31">
        <f>IF(M1994=1,oneday(G1993,G1994,K1994,L1994,Summary!$E$13/2,Data!N1993,Data!O1993,Summary!$E$15,Summary!$E$14,Summary!$E$16,2),0)</f>
        <v>0</v>
      </c>
      <c r="P1994" s="31">
        <f t="shared" si="92"/>
        <v>0</v>
      </c>
      <c r="Q1994" s="31">
        <f>IF(M1994=1,oneday(G1993,G1994,K1994,L1994,Summary!$E$13/2,Data!N1993,Data!O1993,Summary!$E$15,Summary!$E$14,Summary!$E$16,3),0)</f>
        <v>0</v>
      </c>
    </row>
    <row r="1995" spans="1:17" x14ac:dyDescent="0.25">
      <c r="A1995" s="32">
        <f>VLOOKUP(B1995,'Expiration Dates'!$C$40:$J$272,8)</f>
        <v>33289</v>
      </c>
      <c r="B1995" s="1">
        <v>33277</v>
      </c>
      <c r="C1995">
        <f t="shared" si="91"/>
        <v>1995</v>
      </c>
      <c r="D1995" s="27">
        <v>21.25</v>
      </c>
      <c r="E1995" s="28">
        <v>22</v>
      </c>
      <c r="F1995" s="28">
        <v>21.25</v>
      </c>
      <c r="G1995" s="24">
        <v>21.920000076293945</v>
      </c>
      <c r="H1995" s="13">
        <v>20.030000686645508</v>
      </c>
      <c r="I1995" s="14">
        <v>20.479999542236328</v>
      </c>
      <c r="J1995" s="14">
        <v>19.899999618530273</v>
      </c>
      <c r="K1995" s="24">
        <v>20.409999847412109</v>
      </c>
      <c r="L1995">
        <f t="shared" si="93"/>
        <v>0</v>
      </c>
      <c r="M1995">
        <f>IF(AND(B1995&gt;Summary!$E$17,B1995&lt;Summary!$E$18),1,0)</f>
        <v>0</v>
      </c>
      <c r="N1995">
        <f>IF(M1995=1,oneday(G1994,G1995,K1995,L1995,Summary!$E$13/2,Data!N1994,Data!O1994,Summary!$E$15,Summary!$E$14,Summary!$E$16,1),0)</f>
        <v>0</v>
      </c>
      <c r="O1995" s="31">
        <f>IF(M1995=1,oneday(G1994,G1995,K1995,L1995,Summary!$E$13/2,Data!N1994,Data!O1994,Summary!$E$15,Summary!$E$14,Summary!$E$16,2),0)</f>
        <v>0</v>
      </c>
      <c r="P1995" s="31">
        <f t="shared" si="92"/>
        <v>0</v>
      </c>
      <c r="Q1995" s="31">
        <f>IF(M1995=1,oneday(G1994,G1995,K1995,L1995,Summary!$E$13/2,Data!N1994,Data!O1994,Summary!$E$15,Summary!$E$14,Summary!$E$16,3),0)</f>
        <v>0</v>
      </c>
    </row>
    <row r="1996" spans="1:17" x14ac:dyDescent="0.25">
      <c r="A1996" s="32">
        <f>VLOOKUP(B1996,'Expiration Dates'!$C$40:$J$272,8)</f>
        <v>33289</v>
      </c>
      <c r="B1996" s="1">
        <v>33280</v>
      </c>
      <c r="C1996">
        <f t="shared" si="91"/>
        <v>1996</v>
      </c>
      <c r="D1996" s="27">
        <v>21.799999237060547</v>
      </c>
      <c r="E1996" s="28">
        <v>22.649999618530273</v>
      </c>
      <c r="F1996" s="28">
        <v>21.75</v>
      </c>
      <c r="G1996" s="24">
        <v>22.469999313354492</v>
      </c>
      <c r="H1996" s="13">
        <v>20.350000381469727</v>
      </c>
      <c r="I1996" s="14">
        <v>21.079999923706055</v>
      </c>
      <c r="J1996" s="14">
        <v>20.299999237060547</v>
      </c>
      <c r="K1996" s="24">
        <v>20.959999084472656</v>
      </c>
      <c r="L1996">
        <f t="shared" si="93"/>
        <v>0</v>
      </c>
      <c r="M1996">
        <f>IF(AND(B1996&gt;Summary!$E$17,B1996&lt;Summary!$E$18),1,0)</f>
        <v>0</v>
      </c>
      <c r="N1996">
        <f>IF(M1996=1,oneday(G1995,G1996,K1996,L1996,Summary!$E$13/2,Data!N1995,Data!O1995,Summary!$E$15,Summary!$E$14,Summary!$E$16,1),0)</f>
        <v>0</v>
      </c>
      <c r="O1996" s="31">
        <f>IF(M1996=1,oneday(G1995,G1996,K1996,L1996,Summary!$E$13/2,Data!N1995,Data!O1995,Summary!$E$15,Summary!$E$14,Summary!$E$16,2),0)</f>
        <v>0</v>
      </c>
      <c r="P1996" s="31">
        <f t="shared" si="92"/>
        <v>0</v>
      </c>
      <c r="Q1996" s="31">
        <f>IF(M1996=1,oneday(G1995,G1996,K1996,L1996,Summary!$E$13/2,Data!N1995,Data!O1995,Summary!$E$15,Summary!$E$14,Summary!$E$16,3),0)</f>
        <v>0</v>
      </c>
    </row>
    <row r="1997" spans="1:17" x14ac:dyDescent="0.25">
      <c r="A1997" s="32">
        <f>VLOOKUP(B1997,'Expiration Dates'!$C$40:$J$272,8)</f>
        <v>33289</v>
      </c>
      <c r="B1997" s="1">
        <v>33281</v>
      </c>
      <c r="C1997">
        <f t="shared" si="91"/>
        <v>1997</v>
      </c>
      <c r="D1997" s="27">
        <v>22.75</v>
      </c>
      <c r="E1997" s="28">
        <v>23.049999237060547</v>
      </c>
      <c r="F1997" s="28">
        <v>22.079999923706055</v>
      </c>
      <c r="G1997" s="24">
        <v>22.930000305175781</v>
      </c>
      <c r="H1997" s="13">
        <v>21.200000762939453</v>
      </c>
      <c r="I1997" s="14">
        <v>21.25</v>
      </c>
      <c r="J1997" s="14">
        <v>20.600000381469727</v>
      </c>
      <c r="K1997" s="24">
        <v>21.139999389648438</v>
      </c>
      <c r="L1997">
        <f t="shared" si="93"/>
        <v>0</v>
      </c>
      <c r="M1997">
        <f>IF(AND(B1997&gt;Summary!$E$17,B1997&lt;Summary!$E$18),1,0)</f>
        <v>0</v>
      </c>
      <c r="N1997">
        <f>IF(M1997=1,oneday(G1996,G1997,K1997,L1997,Summary!$E$13/2,Data!N1996,Data!O1996,Summary!$E$15,Summary!$E$14,Summary!$E$16,1),0)</f>
        <v>0</v>
      </c>
      <c r="O1997" s="31">
        <f>IF(M1997=1,oneday(G1996,G1997,K1997,L1997,Summary!$E$13/2,Data!N1996,Data!O1996,Summary!$E$15,Summary!$E$14,Summary!$E$16,2),0)</f>
        <v>0</v>
      </c>
      <c r="P1997" s="31">
        <f t="shared" si="92"/>
        <v>0</v>
      </c>
      <c r="Q1997" s="31">
        <f>IF(M1997=1,oneday(G1996,G1997,K1997,L1997,Summary!$E$13/2,Data!N1996,Data!O1996,Summary!$E$15,Summary!$E$14,Summary!$E$16,3),0)</f>
        <v>0</v>
      </c>
    </row>
    <row r="1998" spans="1:17" x14ac:dyDescent="0.25">
      <c r="A1998" s="32">
        <f>VLOOKUP(B1998,'Expiration Dates'!$C$40:$J$272,8)</f>
        <v>33289</v>
      </c>
      <c r="B1998" s="1">
        <v>33282</v>
      </c>
      <c r="C1998">
        <f t="shared" si="91"/>
        <v>1998</v>
      </c>
      <c r="D1998" s="27">
        <v>22.530000686645508</v>
      </c>
      <c r="E1998" s="28">
        <v>22.950000762939453</v>
      </c>
      <c r="F1998" s="28">
        <v>22.219999313354492</v>
      </c>
      <c r="G1998" s="24">
        <v>22.559999465942383</v>
      </c>
      <c r="H1998" s="13">
        <v>20.75</v>
      </c>
      <c r="I1998" s="14">
        <v>21.139999389648438</v>
      </c>
      <c r="J1998" s="14">
        <v>20.620000839233398</v>
      </c>
      <c r="K1998" s="24">
        <v>20.770000457763672</v>
      </c>
      <c r="L1998">
        <f t="shared" si="93"/>
        <v>0</v>
      </c>
      <c r="M1998">
        <f>IF(AND(B1998&gt;Summary!$E$17,B1998&lt;Summary!$E$18),1,0)</f>
        <v>0</v>
      </c>
      <c r="N1998">
        <f>IF(M1998=1,oneday(G1997,G1998,K1998,L1998,Summary!$E$13/2,Data!N1997,Data!O1997,Summary!$E$15,Summary!$E$14,Summary!$E$16,1),0)</f>
        <v>0</v>
      </c>
      <c r="O1998" s="31">
        <f>IF(M1998=1,oneday(G1997,G1998,K1998,L1998,Summary!$E$13/2,Data!N1997,Data!O1997,Summary!$E$15,Summary!$E$14,Summary!$E$16,2),0)</f>
        <v>0</v>
      </c>
      <c r="P1998" s="31">
        <f t="shared" si="92"/>
        <v>0</v>
      </c>
      <c r="Q1998" s="31">
        <f>IF(M1998=1,oneday(G1997,G1998,K1998,L1998,Summary!$E$13/2,Data!N1997,Data!O1997,Summary!$E$15,Summary!$E$14,Summary!$E$16,3),0)</f>
        <v>0</v>
      </c>
    </row>
    <row r="1999" spans="1:17" x14ac:dyDescent="0.25">
      <c r="A1999" s="32">
        <f>VLOOKUP(B1999,'Expiration Dates'!$C$40:$J$272,8)</f>
        <v>33289</v>
      </c>
      <c r="B1999" s="1">
        <v>33283</v>
      </c>
      <c r="C1999">
        <f t="shared" ref="C1999:C2062" si="94">ROW(B1999)</f>
        <v>1999</v>
      </c>
      <c r="D1999" s="27">
        <v>22.399999618530273</v>
      </c>
      <c r="E1999" s="28">
        <v>22.479999542236328</v>
      </c>
      <c r="F1999" s="28">
        <v>22.159999847412109</v>
      </c>
      <c r="G1999" s="24">
        <v>22.319999694824219</v>
      </c>
      <c r="H1999" s="13">
        <v>20.600000381469727</v>
      </c>
      <c r="I1999" s="14">
        <v>20.700000762939453</v>
      </c>
      <c r="J1999" s="14">
        <v>20.420000076293945</v>
      </c>
      <c r="K1999" s="24">
        <v>20.489999771118164</v>
      </c>
      <c r="L1999">
        <f t="shared" si="93"/>
        <v>0</v>
      </c>
      <c r="M1999">
        <f>IF(AND(B1999&gt;Summary!$E$17,B1999&lt;Summary!$E$18),1,0)</f>
        <v>0</v>
      </c>
      <c r="N1999">
        <f>IF(M1999=1,oneday(G1998,G1999,K1999,L1999,Summary!$E$13/2,Data!N1998,Data!O1998,Summary!$E$15,Summary!$E$14,Summary!$E$16,1),0)</f>
        <v>0</v>
      </c>
      <c r="O1999" s="31">
        <f>IF(M1999=1,oneday(G1998,G1999,K1999,L1999,Summary!$E$13/2,Data!N1998,Data!O1998,Summary!$E$15,Summary!$E$14,Summary!$E$16,2),0)</f>
        <v>0</v>
      </c>
      <c r="P1999" s="31">
        <f t="shared" si="92"/>
        <v>0</v>
      </c>
      <c r="Q1999" s="31">
        <f>IF(M1999=1,oneday(G1998,G1999,K1999,L1999,Summary!$E$13/2,Data!N1998,Data!O1998,Summary!$E$15,Summary!$E$14,Summary!$E$16,3),0)</f>
        <v>0</v>
      </c>
    </row>
    <row r="2000" spans="1:17" x14ac:dyDescent="0.25">
      <c r="A2000" s="32">
        <f>VLOOKUP(B2000,'Expiration Dates'!$C$40:$J$272,8)</f>
        <v>33289</v>
      </c>
      <c r="B2000" s="1">
        <v>33284</v>
      </c>
      <c r="C2000">
        <f t="shared" si="94"/>
        <v>2000</v>
      </c>
      <c r="D2000" s="27">
        <v>21.5</v>
      </c>
      <c r="E2000" s="28">
        <v>21.850000381469727</v>
      </c>
      <c r="F2000" s="28">
        <v>20.75</v>
      </c>
      <c r="G2000" s="24">
        <v>20.879999160766602</v>
      </c>
      <c r="H2000" s="13">
        <v>19.600000381469727</v>
      </c>
      <c r="I2000" s="14">
        <v>19.850000381469727</v>
      </c>
      <c r="J2000" s="14">
        <v>18.899999618530273</v>
      </c>
      <c r="K2000" s="24">
        <v>18.940000534057617</v>
      </c>
      <c r="L2000">
        <f t="shared" si="93"/>
        <v>0</v>
      </c>
      <c r="M2000">
        <f>IF(AND(B2000&gt;Summary!$E$17,B2000&lt;Summary!$E$18),1,0)</f>
        <v>0</v>
      </c>
      <c r="N2000">
        <f>IF(M2000=1,oneday(G1999,G2000,K2000,L2000,Summary!$E$13/2,Data!N1999,Data!O1999,Summary!$E$15,Summary!$E$14,Summary!$E$16,1),0)</f>
        <v>0</v>
      </c>
      <c r="O2000" s="31">
        <f>IF(M2000=1,oneday(G1999,G2000,K2000,L2000,Summary!$E$13/2,Data!N1999,Data!O1999,Summary!$E$15,Summary!$E$14,Summary!$E$16,2),0)</f>
        <v>0</v>
      </c>
      <c r="P2000" s="31">
        <f t="shared" ref="P2000:P2063" si="95">IF(M2000=1,O2000-O1999,0)</f>
        <v>0</v>
      </c>
      <c r="Q2000" s="31">
        <f>IF(M2000=1,oneday(G1999,G2000,K2000,L2000,Summary!$E$13/2,Data!N1999,Data!O1999,Summary!$E$15,Summary!$E$14,Summary!$E$16,3),0)</f>
        <v>0</v>
      </c>
    </row>
    <row r="2001" spans="1:17" x14ac:dyDescent="0.25">
      <c r="A2001" s="32">
        <f>VLOOKUP(B2001,'Expiration Dates'!$C$40:$J$272,8)</f>
        <v>33289</v>
      </c>
      <c r="B2001" s="1">
        <v>33288</v>
      </c>
      <c r="C2001">
        <f t="shared" si="94"/>
        <v>2001</v>
      </c>
      <c r="D2001" s="27">
        <v>20.549999237060547</v>
      </c>
      <c r="E2001" s="28">
        <v>21.149999618530273</v>
      </c>
      <c r="F2001" s="28">
        <v>19.850000381469727</v>
      </c>
      <c r="G2001" s="24">
        <v>20.069999694824219</v>
      </c>
      <c r="H2001" s="13">
        <v>18.5</v>
      </c>
      <c r="I2001" s="14">
        <v>19.100000381469727</v>
      </c>
      <c r="J2001" s="14">
        <v>18.299999237060547</v>
      </c>
      <c r="K2001" s="24">
        <v>18.790000915527344</v>
      </c>
      <c r="L2001">
        <f t="shared" si="93"/>
        <v>0</v>
      </c>
      <c r="M2001">
        <f>IF(AND(B2001&gt;Summary!$E$17,B2001&lt;Summary!$E$18),1,0)</f>
        <v>0</v>
      </c>
      <c r="N2001">
        <f>IF(M2001=1,oneday(G2000,G2001,K2001,L2001,Summary!$E$13/2,Data!N2000,Data!O2000,Summary!$E$15,Summary!$E$14,Summary!$E$16,1),0)</f>
        <v>0</v>
      </c>
      <c r="O2001" s="31">
        <f>IF(M2001=1,oneday(G2000,G2001,K2001,L2001,Summary!$E$13/2,Data!N2000,Data!O2000,Summary!$E$15,Summary!$E$14,Summary!$E$16,2),0)</f>
        <v>0</v>
      </c>
      <c r="P2001" s="31">
        <f t="shared" si="95"/>
        <v>0</v>
      </c>
      <c r="Q2001" s="31">
        <f>IF(M2001=1,oneday(G2000,G2001,K2001,L2001,Summary!$E$13/2,Data!N2000,Data!O2000,Summary!$E$15,Summary!$E$14,Summary!$E$16,3),0)</f>
        <v>0</v>
      </c>
    </row>
    <row r="2002" spans="1:17" x14ac:dyDescent="0.25">
      <c r="A2002" s="32">
        <f>VLOOKUP(B2002,'Expiration Dates'!$C$40:$J$272,8)</f>
        <v>33289</v>
      </c>
      <c r="B2002" s="1">
        <v>33289</v>
      </c>
      <c r="C2002">
        <f t="shared" si="94"/>
        <v>2002</v>
      </c>
      <c r="D2002" s="27">
        <v>20.25</v>
      </c>
      <c r="E2002" s="28">
        <v>20.950000762939453</v>
      </c>
      <c r="F2002" s="28">
        <v>20.200000762939453</v>
      </c>
      <c r="G2002" s="24">
        <v>20.479999542236328</v>
      </c>
      <c r="H2002" s="13">
        <v>18.950000762939453</v>
      </c>
      <c r="I2002" s="14">
        <v>19.649999618530273</v>
      </c>
      <c r="J2002" s="14">
        <v>18.899999618530273</v>
      </c>
      <c r="K2002" s="24">
        <v>19.549999237060547</v>
      </c>
      <c r="L2002">
        <f t="shared" si="93"/>
        <v>1</v>
      </c>
      <c r="M2002">
        <f>IF(AND(B2002&gt;Summary!$E$17,B2002&lt;Summary!$E$18),1,0)</f>
        <v>0</v>
      </c>
      <c r="N2002">
        <f>IF(M2002=1,oneday(G2001,G2002,K2002,L2002,Summary!$E$13/2,Data!N2001,Data!O2001,Summary!$E$15,Summary!$E$14,Summary!$E$16,1),0)</f>
        <v>0</v>
      </c>
      <c r="O2002" s="31">
        <f>IF(M2002=1,oneday(G2001,G2002,K2002,L2002,Summary!$E$13/2,Data!N2001,Data!O2001,Summary!$E$15,Summary!$E$14,Summary!$E$16,2),0)</f>
        <v>0</v>
      </c>
      <c r="P2002" s="31">
        <f t="shared" si="95"/>
        <v>0</v>
      </c>
      <c r="Q2002" s="31">
        <f>IF(M2002=1,oneday(G2001,G2002,K2002,L2002,Summary!$E$13/2,Data!N2001,Data!O2001,Summary!$E$15,Summary!$E$14,Summary!$E$16,3),0)</f>
        <v>0</v>
      </c>
    </row>
    <row r="2003" spans="1:17" x14ac:dyDescent="0.25">
      <c r="A2003" s="32">
        <f>VLOOKUP(B2003,'Expiration Dates'!$C$40:$J$272,8)</f>
        <v>33289</v>
      </c>
      <c r="B2003" s="1">
        <v>33290</v>
      </c>
      <c r="C2003">
        <f t="shared" si="94"/>
        <v>2003</v>
      </c>
      <c r="D2003" s="27">
        <v>19</v>
      </c>
      <c r="E2003" s="28">
        <v>19.700000762939453</v>
      </c>
      <c r="F2003" s="28">
        <v>18.399999618530273</v>
      </c>
      <c r="G2003" s="24">
        <v>18.5</v>
      </c>
      <c r="H2003" s="13">
        <v>18</v>
      </c>
      <c r="I2003" s="14">
        <v>18.799999237060547</v>
      </c>
      <c r="J2003" s="14">
        <v>17.799999237060547</v>
      </c>
      <c r="K2003" s="24">
        <v>17.840000152587891</v>
      </c>
      <c r="L2003">
        <f t="shared" si="93"/>
        <v>0</v>
      </c>
      <c r="M2003">
        <f>IF(AND(B2003&gt;Summary!$E$17,B2003&lt;Summary!$E$18),1,0)</f>
        <v>0</v>
      </c>
      <c r="N2003">
        <f>IF(M2003=1,oneday(G2002,G2003,K2003,L2003,Summary!$E$13/2,Data!N2002,Data!O2002,Summary!$E$15,Summary!$E$14,Summary!$E$16,1),0)</f>
        <v>0</v>
      </c>
      <c r="O2003" s="31">
        <f>IF(M2003=1,oneday(G2002,G2003,K2003,L2003,Summary!$E$13/2,Data!N2002,Data!O2002,Summary!$E$15,Summary!$E$14,Summary!$E$16,2),0)</f>
        <v>0</v>
      </c>
      <c r="P2003" s="31">
        <f t="shared" si="95"/>
        <v>0</v>
      </c>
      <c r="Q2003" s="31">
        <f>IF(M2003=1,oneday(G2002,G2003,K2003,L2003,Summary!$E$13/2,Data!N2002,Data!O2002,Summary!$E$15,Summary!$E$14,Summary!$E$16,3),0)</f>
        <v>0</v>
      </c>
    </row>
    <row r="2004" spans="1:17" x14ac:dyDescent="0.25">
      <c r="A2004" s="32">
        <f>VLOOKUP(B2004,'Expiration Dates'!$C$40:$J$272,8)</f>
        <v>33289</v>
      </c>
      <c r="B2004" s="1">
        <v>33291</v>
      </c>
      <c r="C2004">
        <f t="shared" si="94"/>
        <v>2004</v>
      </c>
      <c r="D2004" s="27">
        <v>18.549999237060547</v>
      </c>
      <c r="E2004" s="28">
        <v>18.700000762939453</v>
      </c>
      <c r="F2004" s="28">
        <v>17.610000610351563</v>
      </c>
      <c r="G2004" s="24">
        <v>17.909999847412109</v>
      </c>
      <c r="H2004" s="13">
        <v>17.950000762939453</v>
      </c>
      <c r="I2004" s="14">
        <v>17.950000762939453</v>
      </c>
      <c r="J2004" s="14">
        <v>17.299999237060547</v>
      </c>
      <c r="K2004" s="24">
        <v>17.520000457763672</v>
      </c>
      <c r="L2004">
        <f t="shared" si="93"/>
        <v>0</v>
      </c>
      <c r="M2004">
        <f>IF(AND(B2004&gt;Summary!$E$17,B2004&lt;Summary!$E$18),1,0)</f>
        <v>0</v>
      </c>
      <c r="N2004">
        <f>IF(M2004=1,oneday(G2003,G2004,K2004,L2004,Summary!$E$13/2,Data!N2003,Data!O2003,Summary!$E$15,Summary!$E$14,Summary!$E$16,1),0)</f>
        <v>0</v>
      </c>
      <c r="O2004" s="31">
        <f>IF(M2004=1,oneday(G2003,G2004,K2004,L2004,Summary!$E$13/2,Data!N2003,Data!O2003,Summary!$E$15,Summary!$E$14,Summary!$E$16,2),0)</f>
        <v>0</v>
      </c>
      <c r="P2004" s="31">
        <f t="shared" si="95"/>
        <v>0</v>
      </c>
      <c r="Q2004" s="31">
        <f>IF(M2004=1,oneday(G2003,G2004,K2004,L2004,Summary!$E$13/2,Data!N2003,Data!O2003,Summary!$E$15,Summary!$E$14,Summary!$E$16,3),0)</f>
        <v>0</v>
      </c>
    </row>
    <row r="2005" spans="1:17" x14ac:dyDescent="0.25">
      <c r="A2005" s="32">
        <f>VLOOKUP(B2005,'Expiration Dates'!$C$40:$J$272,8)</f>
        <v>33289</v>
      </c>
      <c r="B2005" s="1">
        <v>33294</v>
      </c>
      <c r="C2005">
        <f t="shared" si="94"/>
        <v>2005</v>
      </c>
      <c r="D2005" s="27">
        <v>17.600000381469727</v>
      </c>
      <c r="E2005" s="28">
        <v>18.370000839233398</v>
      </c>
      <c r="F2005" s="28">
        <v>17.450000762939453</v>
      </c>
      <c r="G2005" s="24">
        <v>17.940000534057617</v>
      </c>
      <c r="H2005" s="13">
        <v>17.299999237060547</v>
      </c>
      <c r="I2005" s="14">
        <v>17.979999542236328</v>
      </c>
      <c r="J2005" s="14">
        <v>17.200000762939453</v>
      </c>
      <c r="K2005" s="24">
        <v>17.549999237060547</v>
      </c>
      <c r="L2005">
        <f t="shared" si="93"/>
        <v>0</v>
      </c>
      <c r="M2005">
        <f>IF(AND(B2005&gt;Summary!$E$17,B2005&lt;Summary!$E$18),1,0)</f>
        <v>0</v>
      </c>
      <c r="N2005">
        <f>IF(M2005=1,oneday(G2004,G2005,K2005,L2005,Summary!$E$13/2,Data!N2004,Data!O2004,Summary!$E$15,Summary!$E$14,Summary!$E$16,1),0)</f>
        <v>0</v>
      </c>
      <c r="O2005" s="31">
        <f>IF(M2005=1,oneday(G2004,G2005,K2005,L2005,Summary!$E$13/2,Data!N2004,Data!O2004,Summary!$E$15,Summary!$E$14,Summary!$E$16,2),0)</f>
        <v>0</v>
      </c>
      <c r="P2005" s="31">
        <f t="shared" si="95"/>
        <v>0</v>
      </c>
      <c r="Q2005" s="31">
        <f>IF(M2005=1,oneday(G2004,G2005,K2005,L2005,Summary!$E$13/2,Data!N2004,Data!O2004,Summary!$E$15,Summary!$E$14,Summary!$E$16,3),0)</f>
        <v>0</v>
      </c>
    </row>
    <row r="2006" spans="1:17" x14ac:dyDescent="0.25">
      <c r="A2006" s="32">
        <f>VLOOKUP(B2006,'Expiration Dates'!$C$40:$J$272,8)</f>
        <v>33289</v>
      </c>
      <c r="B2006" s="1">
        <v>33295</v>
      </c>
      <c r="C2006">
        <f t="shared" si="94"/>
        <v>2006</v>
      </c>
      <c r="D2006" s="27">
        <v>18.25</v>
      </c>
      <c r="E2006" s="28">
        <v>18.5</v>
      </c>
      <c r="F2006" s="28">
        <v>18.120000839233398</v>
      </c>
      <c r="G2006" s="24">
        <v>18.370000839233398</v>
      </c>
      <c r="H2006" s="13">
        <v>17.899999618530273</v>
      </c>
      <c r="I2006" s="14">
        <v>18.049999237060547</v>
      </c>
      <c r="J2006" s="14">
        <v>17.700000762939453</v>
      </c>
      <c r="K2006" s="24">
        <v>18.010000228881836</v>
      </c>
      <c r="L2006">
        <f t="shared" si="93"/>
        <v>0</v>
      </c>
      <c r="M2006">
        <f>IF(AND(B2006&gt;Summary!$E$17,B2006&lt;Summary!$E$18),1,0)</f>
        <v>0</v>
      </c>
      <c r="N2006">
        <f>IF(M2006=1,oneday(G2005,G2006,K2006,L2006,Summary!$E$13/2,Data!N2005,Data!O2005,Summary!$E$15,Summary!$E$14,Summary!$E$16,1),0)</f>
        <v>0</v>
      </c>
      <c r="O2006" s="31">
        <f>IF(M2006=1,oneday(G2005,G2006,K2006,L2006,Summary!$E$13/2,Data!N2005,Data!O2005,Summary!$E$15,Summary!$E$14,Summary!$E$16,2),0)</f>
        <v>0</v>
      </c>
      <c r="P2006" s="31">
        <f t="shared" si="95"/>
        <v>0</v>
      </c>
      <c r="Q2006" s="31">
        <f>IF(M2006=1,oneday(G2005,G2006,K2006,L2006,Summary!$E$13/2,Data!N2005,Data!O2005,Summary!$E$15,Summary!$E$14,Summary!$E$16,3),0)</f>
        <v>0</v>
      </c>
    </row>
    <row r="2007" spans="1:17" x14ac:dyDescent="0.25">
      <c r="A2007" s="32">
        <f>VLOOKUP(B2007,'Expiration Dates'!$C$40:$J$272,8)</f>
        <v>33289</v>
      </c>
      <c r="B2007" s="1">
        <v>33296</v>
      </c>
      <c r="C2007">
        <f t="shared" si="94"/>
        <v>2007</v>
      </c>
      <c r="D2007" s="27">
        <v>18.719999313354492</v>
      </c>
      <c r="E2007" s="28">
        <v>18.979999542236328</v>
      </c>
      <c r="F2007" s="28">
        <v>18.629999160766602</v>
      </c>
      <c r="G2007" s="24">
        <v>18.860000610351563</v>
      </c>
      <c r="H2007" s="13">
        <v>18.379999160766602</v>
      </c>
      <c r="I2007" s="14">
        <v>18.600000381469727</v>
      </c>
      <c r="J2007" s="14">
        <v>18.239999771118164</v>
      </c>
      <c r="K2007" s="24">
        <v>18.5</v>
      </c>
      <c r="L2007">
        <f t="shared" si="93"/>
        <v>0</v>
      </c>
      <c r="M2007">
        <f>IF(AND(B2007&gt;Summary!$E$17,B2007&lt;Summary!$E$18),1,0)</f>
        <v>0</v>
      </c>
      <c r="N2007">
        <f>IF(M2007=1,oneday(G2006,G2007,K2007,L2007,Summary!$E$13/2,Data!N2006,Data!O2006,Summary!$E$15,Summary!$E$14,Summary!$E$16,1),0)</f>
        <v>0</v>
      </c>
      <c r="O2007" s="31">
        <f>IF(M2007=1,oneday(G2006,G2007,K2007,L2007,Summary!$E$13/2,Data!N2006,Data!O2006,Summary!$E$15,Summary!$E$14,Summary!$E$16,2),0)</f>
        <v>0</v>
      </c>
      <c r="P2007" s="31">
        <f t="shared" si="95"/>
        <v>0</v>
      </c>
      <c r="Q2007" s="31">
        <f>IF(M2007=1,oneday(G2006,G2007,K2007,L2007,Summary!$E$13/2,Data!N2006,Data!O2006,Summary!$E$15,Summary!$E$14,Summary!$E$16,3),0)</f>
        <v>0</v>
      </c>
    </row>
    <row r="2008" spans="1:17" x14ac:dyDescent="0.25">
      <c r="A2008" s="32">
        <f>VLOOKUP(B2008,'Expiration Dates'!$C$40:$J$272,8)</f>
        <v>33289</v>
      </c>
      <c r="B2008" s="1">
        <v>33297</v>
      </c>
      <c r="C2008">
        <f t="shared" si="94"/>
        <v>2008</v>
      </c>
      <c r="D2008" s="27">
        <v>19.299999237060547</v>
      </c>
      <c r="E2008" s="28">
        <v>19.5</v>
      </c>
      <c r="F2008" s="28">
        <v>19.069999694824219</v>
      </c>
      <c r="G2008" s="24">
        <v>19.159999847412109</v>
      </c>
      <c r="H2008" s="13">
        <v>18.850000381469727</v>
      </c>
      <c r="I2008" s="14">
        <v>19.100000381469727</v>
      </c>
      <c r="J2008" s="14">
        <v>18.670000076293945</v>
      </c>
      <c r="K2008" s="24">
        <v>18.760000228881836</v>
      </c>
      <c r="L2008">
        <f t="shared" si="93"/>
        <v>0</v>
      </c>
      <c r="M2008">
        <f>IF(AND(B2008&gt;Summary!$E$17,B2008&lt;Summary!$E$18),1,0)</f>
        <v>0</v>
      </c>
      <c r="N2008">
        <f>IF(M2008=1,oneday(G2007,G2008,K2008,L2008,Summary!$E$13/2,Data!N2007,Data!O2007,Summary!$E$15,Summary!$E$14,Summary!$E$16,1),0)</f>
        <v>0</v>
      </c>
      <c r="O2008" s="31">
        <f>IF(M2008=1,oneday(G2007,G2008,K2008,L2008,Summary!$E$13/2,Data!N2007,Data!O2007,Summary!$E$15,Summary!$E$14,Summary!$E$16,2),0)</f>
        <v>0</v>
      </c>
      <c r="P2008" s="31">
        <f t="shared" si="95"/>
        <v>0</v>
      </c>
      <c r="Q2008" s="31">
        <f>IF(M2008=1,oneday(G2007,G2008,K2008,L2008,Summary!$E$13/2,Data!N2007,Data!O2007,Summary!$E$15,Summary!$E$14,Summary!$E$16,3),0)</f>
        <v>0</v>
      </c>
    </row>
    <row r="2009" spans="1:17" x14ac:dyDescent="0.25">
      <c r="A2009" s="32">
        <f>VLOOKUP(B2009,'Expiration Dates'!$C$40:$J$272,8)</f>
        <v>33316</v>
      </c>
      <c r="B2009" s="1">
        <v>33298</v>
      </c>
      <c r="C2009">
        <f t="shared" si="94"/>
        <v>2009</v>
      </c>
      <c r="D2009" s="27">
        <v>19.049999237060547</v>
      </c>
      <c r="E2009" s="28">
        <v>19.450000762939453</v>
      </c>
      <c r="F2009" s="28">
        <v>18.850000381469727</v>
      </c>
      <c r="G2009" s="24">
        <v>19.379999160766602</v>
      </c>
      <c r="H2009" s="13">
        <v>18.559999465942383</v>
      </c>
      <c r="I2009" s="14">
        <v>19.149999618530273</v>
      </c>
      <c r="J2009" s="14">
        <v>18.469999313354492</v>
      </c>
      <c r="K2009" s="24">
        <v>19.110000610351563</v>
      </c>
      <c r="L2009">
        <f t="shared" si="93"/>
        <v>0</v>
      </c>
      <c r="M2009">
        <f>IF(AND(B2009&gt;Summary!$E$17,B2009&lt;Summary!$E$18),1,0)</f>
        <v>0</v>
      </c>
      <c r="N2009">
        <f>IF(M2009=1,oneday(G2008,G2009,K2009,L2009,Summary!$E$13/2,Data!N2008,Data!O2008,Summary!$E$15,Summary!$E$14,Summary!$E$16,1),0)</f>
        <v>0</v>
      </c>
      <c r="O2009" s="31">
        <f>IF(M2009=1,oneday(G2008,G2009,K2009,L2009,Summary!$E$13/2,Data!N2008,Data!O2008,Summary!$E$15,Summary!$E$14,Summary!$E$16,2),0)</f>
        <v>0</v>
      </c>
      <c r="P2009" s="31">
        <f t="shared" si="95"/>
        <v>0</v>
      </c>
      <c r="Q2009" s="31">
        <f>IF(M2009=1,oneday(G2008,G2009,K2009,L2009,Summary!$E$13/2,Data!N2008,Data!O2008,Summary!$E$15,Summary!$E$14,Summary!$E$16,3),0)</f>
        <v>0</v>
      </c>
    </row>
    <row r="2010" spans="1:17" x14ac:dyDescent="0.25">
      <c r="A2010" s="32">
        <f>VLOOKUP(B2010,'Expiration Dates'!$C$40:$J$272,8)</f>
        <v>33316</v>
      </c>
      <c r="B2010" s="1">
        <v>33301</v>
      </c>
      <c r="C2010">
        <f t="shared" si="94"/>
        <v>2010</v>
      </c>
      <c r="D2010" s="27">
        <v>19.799999237060547</v>
      </c>
      <c r="E2010" s="28">
        <v>20.379999160766602</v>
      </c>
      <c r="F2010" s="28">
        <v>19.649999618530273</v>
      </c>
      <c r="G2010" s="24">
        <v>20.25</v>
      </c>
      <c r="H2010" s="13">
        <v>19.399999618530273</v>
      </c>
      <c r="I2010" s="14">
        <v>19.950000762939453</v>
      </c>
      <c r="J2010" s="14">
        <v>19.399999618530273</v>
      </c>
      <c r="K2010" s="24">
        <v>19.879999160766602</v>
      </c>
      <c r="L2010">
        <f t="shared" si="93"/>
        <v>0</v>
      </c>
      <c r="M2010">
        <f>IF(AND(B2010&gt;Summary!$E$17,B2010&lt;Summary!$E$18),1,0)</f>
        <v>0</v>
      </c>
      <c r="N2010">
        <f>IF(M2010=1,oneday(G2009,G2010,K2010,L2010,Summary!$E$13/2,Data!N2009,Data!O2009,Summary!$E$15,Summary!$E$14,Summary!$E$16,1),0)</f>
        <v>0</v>
      </c>
      <c r="O2010" s="31">
        <f>IF(M2010=1,oneday(G2009,G2010,K2010,L2010,Summary!$E$13/2,Data!N2009,Data!O2009,Summary!$E$15,Summary!$E$14,Summary!$E$16,2),0)</f>
        <v>0</v>
      </c>
      <c r="P2010" s="31">
        <f t="shared" si="95"/>
        <v>0</v>
      </c>
      <c r="Q2010" s="31">
        <f>IF(M2010=1,oneday(G2009,G2010,K2010,L2010,Summary!$E$13/2,Data!N2009,Data!O2009,Summary!$E$15,Summary!$E$14,Summary!$E$16,3),0)</f>
        <v>0</v>
      </c>
    </row>
    <row r="2011" spans="1:17" x14ac:dyDescent="0.25">
      <c r="A2011" s="32">
        <f>VLOOKUP(B2011,'Expiration Dates'!$C$40:$J$272,8)</f>
        <v>33316</v>
      </c>
      <c r="B2011" s="1">
        <v>33302</v>
      </c>
      <c r="C2011">
        <f t="shared" si="94"/>
        <v>2011</v>
      </c>
      <c r="D2011" s="27">
        <v>20</v>
      </c>
      <c r="E2011" s="28">
        <v>20.670000076293945</v>
      </c>
      <c r="F2011" s="28">
        <v>19.950000762939453</v>
      </c>
      <c r="G2011" s="24">
        <v>20.430000305175781</v>
      </c>
      <c r="H2011" s="13">
        <v>19.649999618530273</v>
      </c>
      <c r="I2011" s="14">
        <v>20.200000762939453</v>
      </c>
      <c r="J2011" s="14">
        <v>19.600000381469727</v>
      </c>
      <c r="K2011" s="24">
        <v>20.020000457763672</v>
      </c>
      <c r="L2011">
        <f t="shared" si="93"/>
        <v>0</v>
      </c>
      <c r="M2011">
        <f>IF(AND(B2011&gt;Summary!$E$17,B2011&lt;Summary!$E$18),1,0)</f>
        <v>0</v>
      </c>
      <c r="N2011">
        <f>IF(M2011=1,oneday(G2010,G2011,K2011,L2011,Summary!$E$13/2,Data!N2010,Data!O2010,Summary!$E$15,Summary!$E$14,Summary!$E$16,1),0)</f>
        <v>0</v>
      </c>
      <c r="O2011" s="31">
        <f>IF(M2011=1,oneday(G2010,G2011,K2011,L2011,Summary!$E$13/2,Data!N2010,Data!O2010,Summary!$E$15,Summary!$E$14,Summary!$E$16,2),0)</f>
        <v>0</v>
      </c>
      <c r="P2011" s="31">
        <f t="shared" si="95"/>
        <v>0</v>
      </c>
      <c r="Q2011" s="31">
        <f>IF(M2011=1,oneday(G2010,G2011,K2011,L2011,Summary!$E$13/2,Data!N2010,Data!O2010,Summary!$E$15,Summary!$E$14,Summary!$E$16,3),0)</f>
        <v>0</v>
      </c>
    </row>
    <row r="2012" spans="1:17" x14ac:dyDescent="0.25">
      <c r="A2012" s="32">
        <f>VLOOKUP(B2012,'Expiration Dates'!$C$40:$J$272,8)</f>
        <v>33316</v>
      </c>
      <c r="B2012" s="1">
        <v>33303</v>
      </c>
      <c r="C2012">
        <f t="shared" si="94"/>
        <v>2012</v>
      </c>
      <c r="D2012" s="27">
        <v>20.680000305175781</v>
      </c>
      <c r="E2012" s="28">
        <v>20.75</v>
      </c>
      <c r="F2012" s="28">
        <v>19.670000076293945</v>
      </c>
      <c r="G2012" s="24">
        <v>19.729999542236328</v>
      </c>
      <c r="H2012" s="13">
        <v>20.270000457763672</v>
      </c>
      <c r="I2012" s="14">
        <v>20.299999237060547</v>
      </c>
      <c r="J2012" s="14">
        <v>19.379999160766602</v>
      </c>
      <c r="K2012" s="24">
        <v>19.510000228881836</v>
      </c>
      <c r="L2012">
        <f t="shared" si="93"/>
        <v>0</v>
      </c>
      <c r="M2012">
        <f>IF(AND(B2012&gt;Summary!$E$17,B2012&lt;Summary!$E$18),1,0)</f>
        <v>0</v>
      </c>
      <c r="N2012">
        <f>IF(M2012=1,oneday(G2011,G2012,K2012,L2012,Summary!$E$13/2,Data!N2011,Data!O2011,Summary!$E$15,Summary!$E$14,Summary!$E$16,1),0)</f>
        <v>0</v>
      </c>
      <c r="O2012" s="31">
        <f>IF(M2012=1,oneday(G2011,G2012,K2012,L2012,Summary!$E$13/2,Data!N2011,Data!O2011,Summary!$E$15,Summary!$E$14,Summary!$E$16,2),0)</f>
        <v>0</v>
      </c>
      <c r="P2012" s="31">
        <f t="shared" si="95"/>
        <v>0</v>
      </c>
      <c r="Q2012" s="31">
        <f>IF(M2012=1,oneday(G2011,G2012,K2012,L2012,Summary!$E$13/2,Data!N2011,Data!O2011,Summary!$E$15,Summary!$E$14,Summary!$E$16,3),0)</f>
        <v>0</v>
      </c>
    </row>
    <row r="2013" spans="1:17" x14ac:dyDescent="0.25">
      <c r="A2013" s="32">
        <f>VLOOKUP(B2013,'Expiration Dates'!$C$40:$J$272,8)</f>
        <v>33316</v>
      </c>
      <c r="B2013" s="1">
        <v>33304</v>
      </c>
      <c r="C2013">
        <f t="shared" si="94"/>
        <v>2013</v>
      </c>
      <c r="D2013" s="27">
        <v>19.579999923706055</v>
      </c>
      <c r="E2013" s="28">
        <v>20.030000686645508</v>
      </c>
      <c r="F2013" s="28">
        <v>19.350000381469727</v>
      </c>
      <c r="G2013" s="24">
        <v>19.420000076293945</v>
      </c>
      <c r="H2013" s="13">
        <v>19.450000762939453</v>
      </c>
      <c r="I2013" s="14">
        <v>19.729999542236328</v>
      </c>
      <c r="J2013" s="14">
        <v>19.100000381469727</v>
      </c>
      <c r="K2013" s="24">
        <v>19.159999847412109</v>
      </c>
      <c r="L2013">
        <f t="shared" si="93"/>
        <v>0</v>
      </c>
      <c r="M2013">
        <f>IF(AND(B2013&gt;Summary!$E$17,B2013&lt;Summary!$E$18),1,0)</f>
        <v>0</v>
      </c>
      <c r="N2013">
        <f>IF(M2013=1,oneday(G2012,G2013,K2013,L2013,Summary!$E$13/2,Data!N2012,Data!O2012,Summary!$E$15,Summary!$E$14,Summary!$E$16,1),0)</f>
        <v>0</v>
      </c>
      <c r="O2013" s="31">
        <f>IF(M2013=1,oneday(G2012,G2013,K2013,L2013,Summary!$E$13/2,Data!N2012,Data!O2012,Summary!$E$15,Summary!$E$14,Summary!$E$16,2),0)</f>
        <v>0</v>
      </c>
      <c r="P2013" s="31">
        <f t="shared" si="95"/>
        <v>0</v>
      </c>
      <c r="Q2013" s="31">
        <f>IF(M2013=1,oneday(G2012,G2013,K2013,L2013,Summary!$E$13/2,Data!N2012,Data!O2012,Summary!$E$15,Summary!$E$14,Summary!$E$16,3),0)</f>
        <v>0</v>
      </c>
    </row>
    <row r="2014" spans="1:17" x14ac:dyDescent="0.25">
      <c r="A2014" s="32">
        <f>VLOOKUP(B2014,'Expiration Dates'!$C$40:$J$272,8)</f>
        <v>33316</v>
      </c>
      <c r="B2014" s="1">
        <v>33305</v>
      </c>
      <c r="C2014">
        <f t="shared" si="94"/>
        <v>2014</v>
      </c>
      <c r="D2014" s="27">
        <v>19.329999923706055</v>
      </c>
      <c r="E2014" s="28">
        <v>19.600000381469727</v>
      </c>
      <c r="F2014" s="28">
        <v>19.25</v>
      </c>
      <c r="G2014" s="24">
        <v>19.309999465942383</v>
      </c>
      <c r="H2014" s="13">
        <v>19.049999237060547</v>
      </c>
      <c r="I2014" s="14">
        <v>19.340000152587891</v>
      </c>
      <c r="J2014" s="14">
        <v>19</v>
      </c>
      <c r="K2014" s="24">
        <v>19.020000457763672</v>
      </c>
      <c r="L2014">
        <f t="shared" si="93"/>
        <v>0</v>
      </c>
      <c r="M2014">
        <f>IF(AND(B2014&gt;Summary!$E$17,B2014&lt;Summary!$E$18),1,0)</f>
        <v>0</v>
      </c>
      <c r="N2014">
        <f>IF(M2014=1,oneday(G2013,G2014,K2014,L2014,Summary!$E$13/2,Data!N2013,Data!O2013,Summary!$E$15,Summary!$E$14,Summary!$E$16,1),0)</f>
        <v>0</v>
      </c>
      <c r="O2014" s="31">
        <f>IF(M2014=1,oneday(G2013,G2014,K2014,L2014,Summary!$E$13/2,Data!N2013,Data!O2013,Summary!$E$15,Summary!$E$14,Summary!$E$16,2),0)</f>
        <v>0</v>
      </c>
      <c r="P2014" s="31">
        <f t="shared" si="95"/>
        <v>0</v>
      </c>
      <c r="Q2014" s="31">
        <f>IF(M2014=1,oneday(G2013,G2014,K2014,L2014,Summary!$E$13/2,Data!N2013,Data!O2013,Summary!$E$15,Summary!$E$14,Summary!$E$16,3),0)</f>
        <v>0</v>
      </c>
    </row>
    <row r="2015" spans="1:17" x14ac:dyDescent="0.25">
      <c r="A2015" s="32">
        <f>VLOOKUP(B2015,'Expiration Dates'!$C$40:$J$272,8)</f>
        <v>33316</v>
      </c>
      <c r="B2015" s="1">
        <v>33308</v>
      </c>
      <c r="C2015">
        <f t="shared" si="94"/>
        <v>2015</v>
      </c>
      <c r="D2015" s="27">
        <v>18.899999618530273</v>
      </c>
      <c r="E2015" s="28">
        <v>19.229999542236328</v>
      </c>
      <c r="F2015" s="28">
        <v>18.75</v>
      </c>
      <c r="G2015" s="24">
        <v>18.989999771118164</v>
      </c>
      <c r="H2015" s="13">
        <v>18.600000381469727</v>
      </c>
      <c r="I2015" s="14">
        <v>18.889999389648438</v>
      </c>
      <c r="J2015" s="14">
        <v>18.459999084472656</v>
      </c>
      <c r="K2015" s="24">
        <v>18.579999923706055</v>
      </c>
      <c r="L2015">
        <f t="shared" si="93"/>
        <v>0</v>
      </c>
      <c r="M2015">
        <f>IF(AND(B2015&gt;Summary!$E$17,B2015&lt;Summary!$E$18),1,0)</f>
        <v>0</v>
      </c>
      <c r="N2015">
        <f>IF(M2015=1,oneday(G2014,G2015,K2015,L2015,Summary!$E$13/2,Data!N2014,Data!O2014,Summary!$E$15,Summary!$E$14,Summary!$E$16,1),0)</f>
        <v>0</v>
      </c>
      <c r="O2015" s="31">
        <f>IF(M2015=1,oneday(G2014,G2015,K2015,L2015,Summary!$E$13/2,Data!N2014,Data!O2014,Summary!$E$15,Summary!$E$14,Summary!$E$16,2),0)</f>
        <v>0</v>
      </c>
      <c r="P2015" s="31">
        <f t="shared" si="95"/>
        <v>0</v>
      </c>
      <c r="Q2015" s="31">
        <f>IF(M2015=1,oneday(G2014,G2015,K2015,L2015,Summary!$E$13/2,Data!N2014,Data!O2014,Summary!$E$15,Summary!$E$14,Summary!$E$16,3),0)</f>
        <v>0</v>
      </c>
    </row>
    <row r="2016" spans="1:17" x14ac:dyDescent="0.25">
      <c r="A2016" s="32">
        <f>VLOOKUP(B2016,'Expiration Dates'!$C$40:$J$272,8)</f>
        <v>33316</v>
      </c>
      <c r="B2016" s="1">
        <v>33309</v>
      </c>
      <c r="C2016">
        <f t="shared" si="94"/>
        <v>2016</v>
      </c>
      <c r="D2016" s="27">
        <v>19.049999237060547</v>
      </c>
      <c r="E2016" s="28">
        <v>19.700000762939453</v>
      </c>
      <c r="F2016" s="28">
        <v>18.549999237060547</v>
      </c>
      <c r="G2016" s="24">
        <v>19.680000305175781</v>
      </c>
      <c r="H2016" s="13">
        <v>18.649999618530273</v>
      </c>
      <c r="I2016" s="14">
        <v>19.340000152587891</v>
      </c>
      <c r="J2016" s="14">
        <v>18.159999847412109</v>
      </c>
      <c r="K2016" s="24">
        <v>19.309999465942383</v>
      </c>
      <c r="L2016">
        <f t="shared" si="93"/>
        <v>0</v>
      </c>
      <c r="M2016">
        <f>IF(AND(B2016&gt;Summary!$E$17,B2016&lt;Summary!$E$18),1,0)</f>
        <v>0</v>
      </c>
      <c r="N2016">
        <f>IF(M2016=1,oneday(G2015,G2016,K2016,L2016,Summary!$E$13/2,Data!N2015,Data!O2015,Summary!$E$15,Summary!$E$14,Summary!$E$16,1),0)</f>
        <v>0</v>
      </c>
      <c r="O2016" s="31">
        <f>IF(M2016=1,oneday(G2015,G2016,K2016,L2016,Summary!$E$13/2,Data!N2015,Data!O2015,Summary!$E$15,Summary!$E$14,Summary!$E$16,2),0)</f>
        <v>0</v>
      </c>
      <c r="P2016" s="31">
        <f t="shared" si="95"/>
        <v>0</v>
      </c>
      <c r="Q2016" s="31">
        <f>IF(M2016=1,oneday(G2015,G2016,K2016,L2016,Summary!$E$13/2,Data!N2015,Data!O2015,Summary!$E$15,Summary!$E$14,Summary!$E$16,3),0)</f>
        <v>0</v>
      </c>
    </row>
    <row r="2017" spans="1:17" x14ac:dyDescent="0.25">
      <c r="A2017" s="32">
        <f>VLOOKUP(B2017,'Expiration Dates'!$C$40:$J$272,8)</f>
        <v>33316</v>
      </c>
      <c r="B2017" s="1">
        <v>33310</v>
      </c>
      <c r="C2017">
        <f t="shared" si="94"/>
        <v>2017</v>
      </c>
      <c r="D2017" s="27">
        <v>20.149999618530273</v>
      </c>
      <c r="E2017" s="28">
        <v>20.530000686645508</v>
      </c>
      <c r="F2017" s="28">
        <v>20.059999465942383</v>
      </c>
      <c r="G2017" s="24">
        <v>20.450000762939453</v>
      </c>
      <c r="H2017" s="13">
        <v>19.700000762939453</v>
      </c>
      <c r="I2017" s="14">
        <v>20.100000381469727</v>
      </c>
      <c r="J2017" s="14">
        <v>19.659999847412109</v>
      </c>
      <c r="K2017" s="24">
        <v>20.020000457763672</v>
      </c>
      <c r="L2017">
        <f t="shared" si="93"/>
        <v>0</v>
      </c>
      <c r="M2017">
        <f>IF(AND(B2017&gt;Summary!$E$17,B2017&lt;Summary!$E$18),1,0)</f>
        <v>0</v>
      </c>
      <c r="N2017">
        <f>IF(M2017=1,oneday(G2016,G2017,K2017,L2017,Summary!$E$13/2,Data!N2016,Data!O2016,Summary!$E$15,Summary!$E$14,Summary!$E$16,1),0)</f>
        <v>0</v>
      </c>
      <c r="O2017" s="31">
        <f>IF(M2017=1,oneday(G2016,G2017,K2017,L2017,Summary!$E$13/2,Data!N2016,Data!O2016,Summary!$E$15,Summary!$E$14,Summary!$E$16,2),0)</f>
        <v>0</v>
      </c>
      <c r="P2017" s="31">
        <f t="shared" si="95"/>
        <v>0</v>
      </c>
      <c r="Q2017" s="31">
        <f>IF(M2017=1,oneday(G2016,G2017,K2017,L2017,Summary!$E$13/2,Data!N2016,Data!O2016,Summary!$E$15,Summary!$E$14,Summary!$E$16,3),0)</f>
        <v>0</v>
      </c>
    </row>
    <row r="2018" spans="1:17" x14ac:dyDescent="0.25">
      <c r="A2018" s="32">
        <f>VLOOKUP(B2018,'Expiration Dates'!$C$40:$J$272,8)</f>
        <v>33316</v>
      </c>
      <c r="B2018" s="1">
        <v>33311</v>
      </c>
      <c r="C2018">
        <f t="shared" si="94"/>
        <v>2018</v>
      </c>
      <c r="D2018" s="27">
        <v>20.149999618530273</v>
      </c>
      <c r="E2018" s="28">
        <v>20.530000686645508</v>
      </c>
      <c r="F2018" s="28">
        <v>19.909999847412109</v>
      </c>
      <c r="G2018" s="24">
        <v>20.270000457763672</v>
      </c>
      <c r="H2018" s="13">
        <v>19.75</v>
      </c>
      <c r="I2018" s="14">
        <v>20.120000839233398</v>
      </c>
      <c r="J2018" s="14">
        <v>19.549999237060547</v>
      </c>
      <c r="K2018" s="24">
        <v>19.790000915527344</v>
      </c>
      <c r="L2018">
        <f t="shared" si="93"/>
        <v>0</v>
      </c>
      <c r="M2018">
        <f>IF(AND(B2018&gt;Summary!$E$17,B2018&lt;Summary!$E$18),1,0)</f>
        <v>0</v>
      </c>
      <c r="N2018">
        <f>IF(M2018=1,oneday(G2017,G2018,K2018,L2018,Summary!$E$13/2,Data!N2017,Data!O2017,Summary!$E$15,Summary!$E$14,Summary!$E$16,1),0)</f>
        <v>0</v>
      </c>
      <c r="O2018" s="31">
        <f>IF(M2018=1,oneday(G2017,G2018,K2018,L2018,Summary!$E$13/2,Data!N2017,Data!O2017,Summary!$E$15,Summary!$E$14,Summary!$E$16,2),0)</f>
        <v>0</v>
      </c>
      <c r="P2018" s="31">
        <f t="shared" si="95"/>
        <v>0</v>
      </c>
      <c r="Q2018" s="31">
        <f>IF(M2018=1,oneday(G2017,G2018,K2018,L2018,Summary!$E$13/2,Data!N2017,Data!O2017,Summary!$E$15,Summary!$E$14,Summary!$E$16,3),0)</f>
        <v>0</v>
      </c>
    </row>
    <row r="2019" spans="1:17" x14ac:dyDescent="0.25">
      <c r="A2019" s="32">
        <f>VLOOKUP(B2019,'Expiration Dates'!$C$40:$J$272,8)</f>
        <v>33316</v>
      </c>
      <c r="B2019" s="1">
        <v>33312</v>
      </c>
      <c r="C2019">
        <f t="shared" si="94"/>
        <v>2019</v>
      </c>
      <c r="D2019" s="27">
        <v>19.979999542236328</v>
      </c>
      <c r="E2019" s="28">
        <v>20.25</v>
      </c>
      <c r="F2019" s="28">
        <v>19.879999160766602</v>
      </c>
      <c r="G2019" s="24">
        <v>20.010000228881836</v>
      </c>
      <c r="H2019" s="13">
        <v>19.549999237060547</v>
      </c>
      <c r="I2019" s="14">
        <v>19.700000762939453</v>
      </c>
      <c r="J2019" s="14">
        <v>19.399999618530273</v>
      </c>
      <c r="K2019" s="24">
        <v>19.420000076293945</v>
      </c>
      <c r="L2019">
        <f t="shared" si="93"/>
        <v>0</v>
      </c>
      <c r="M2019">
        <f>IF(AND(B2019&gt;Summary!$E$17,B2019&lt;Summary!$E$18),1,0)</f>
        <v>0</v>
      </c>
      <c r="N2019">
        <f>IF(M2019=1,oneday(G2018,G2019,K2019,L2019,Summary!$E$13/2,Data!N2018,Data!O2018,Summary!$E$15,Summary!$E$14,Summary!$E$16,1),0)</f>
        <v>0</v>
      </c>
      <c r="O2019" s="31">
        <f>IF(M2019=1,oneday(G2018,G2019,K2019,L2019,Summary!$E$13/2,Data!N2018,Data!O2018,Summary!$E$15,Summary!$E$14,Summary!$E$16,2),0)</f>
        <v>0</v>
      </c>
      <c r="P2019" s="31">
        <f t="shared" si="95"/>
        <v>0</v>
      </c>
      <c r="Q2019" s="31">
        <f>IF(M2019=1,oneday(G2018,G2019,K2019,L2019,Summary!$E$13/2,Data!N2018,Data!O2018,Summary!$E$15,Summary!$E$14,Summary!$E$16,3),0)</f>
        <v>0</v>
      </c>
    </row>
    <row r="2020" spans="1:17" x14ac:dyDescent="0.25">
      <c r="A2020" s="32">
        <f>VLOOKUP(B2020,'Expiration Dates'!$C$40:$J$272,8)</f>
        <v>33316</v>
      </c>
      <c r="B2020" s="1">
        <v>33315</v>
      </c>
      <c r="C2020">
        <f t="shared" si="94"/>
        <v>2020</v>
      </c>
      <c r="D2020" s="27">
        <v>19.850000381469727</v>
      </c>
      <c r="E2020" s="28">
        <v>19.940000534057617</v>
      </c>
      <c r="F2020" s="28">
        <v>19.629999160766602</v>
      </c>
      <c r="G2020" s="24">
        <v>19.760000228881836</v>
      </c>
      <c r="H2020" s="13">
        <v>19.25</v>
      </c>
      <c r="I2020" s="14">
        <v>19.340000152587891</v>
      </c>
      <c r="J2020" s="14">
        <v>18.899999618530273</v>
      </c>
      <c r="K2020" s="24">
        <v>19</v>
      </c>
      <c r="L2020">
        <f t="shared" ref="L2020:L2083" si="96">IF(A2020=B2020,1,0)</f>
        <v>0</v>
      </c>
      <c r="M2020">
        <f>IF(AND(B2020&gt;Summary!$E$17,B2020&lt;Summary!$E$18),1,0)</f>
        <v>0</v>
      </c>
      <c r="N2020">
        <f>IF(M2020=1,oneday(G2019,G2020,K2020,L2020,Summary!$E$13/2,Data!N2019,Data!O2019,Summary!$E$15,Summary!$E$14,Summary!$E$16,1),0)</f>
        <v>0</v>
      </c>
      <c r="O2020" s="31">
        <f>IF(M2020=1,oneday(G2019,G2020,K2020,L2020,Summary!$E$13/2,Data!N2019,Data!O2019,Summary!$E$15,Summary!$E$14,Summary!$E$16,2),0)</f>
        <v>0</v>
      </c>
      <c r="P2020" s="31">
        <f t="shared" si="95"/>
        <v>0</v>
      </c>
      <c r="Q2020" s="31">
        <f>IF(M2020=1,oneday(G2019,G2020,K2020,L2020,Summary!$E$13/2,Data!N2019,Data!O2019,Summary!$E$15,Summary!$E$14,Summary!$E$16,3),0)</f>
        <v>0</v>
      </c>
    </row>
    <row r="2021" spans="1:17" x14ac:dyDescent="0.25">
      <c r="A2021" s="32">
        <f>VLOOKUP(B2021,'Expiration Dates'!$C$40:$J$272,8)</f>
        <v>33316</v>
      </c>
      <c r="B2021" s="1">
        <v>33316</v>
      </c>
      <c r="C2021">
        <f t="shared" si="94"/>
        <v>2021</v>
      </c>
      <c r="D2021" s="27">
        <v>20.149999618530273</v>
      </c>
      <c r="E2021" s="28">
        <v>20.870000839233398</v>
      </c>
      <c r="F2021" s="28">
        <v>20.049999237060547</v>
      </c>
      <c r="G2021" s="24">
        <v>20.610000610351563</v>
      </c>
      <c r="H2021" s="13">
        <v>19.370000839233398</v>
      </c>
      <c r="I2021" s="14">
        <v>20.170000076293945</v>
      </c>
      <c r="J2021" s="14">
        <v>19.319999694824219</v>
      </c>
      <c r="K2021" s="24">
        <v>19.879999160766602</v>
      </c>
      <c r="L2021">
        <f t="shared" si="96"/>
        <v>1</v>
      </c>
      <c r="M2021">
        <f>IF(AND(B2021&gt;Summary!$E$17,B2021&lt;Summary!$E$18),1,0)</f>
        <v>0</v>
      </c>
      <c r="N2021">
        <f>IF(M2021=1,oneday(G2020,G2021,K2021,L2021,Summary!$E$13/2,Data!N2020,Data!O2020,Summary!$E$15,Summary!$E$14,Summary!$E$16,1),0)</f>
        <v>0</v>
      </c>
      <c r="O2021" s="31">
        <f>IF(M2021=1,oneday(G2020,G2021,K2021,L2021,Summary!$E$13/2,Data!N2020,Data!O2020,Summary!$E$15,Summary!$E$14,Summary!$E$16,2),0)</f>
        <v>0</v>
      </c>
      <c r="P2021" s="31">
        <f t="shared" si="95"/>
        <v>0</v>
      </c>
      <c r="Q2021" s="31">
        <f>IF(M2021=1,oneday(G2020,G2021,K2021,L2021,Summary!$E$13/2,Data!N2020,Data!O2020,Summary!$E$15,Summary!$E$14,Summary!$E$16,3),0)</f>
        <v>0</v>
      </c>
    </row>
    <row r="2022" spans="1:17" x14ac:dyDescent="0.25">
      <c r="A2022" s="32">
        <f>VLOOKUP(B2022,'Expiration Dates'!$C$40:$J$272,8)</f>
        <v>33316</v>
      </c>
      <c r="B2022" s="1">
        <v>33317</v>
      </c>
      <c r="C2022">
        <f t="shared" si="94"/>
        <v>2022</v>
      </c>
      <c r="D2022" s="27">
        <v>20.649999618530273</v>
      </c>
      <c r="E2022" s="28">
        <v>20.799999237060547</v>
      </c>
      <c r="F2022" s="28">
        <v>20.25</v>
      </c>
      <c r="G2022" s="24">
        <v>20.379999160766602</v>
      </c>
      <c r="H2022" s="13">
        <v>19.879999160766602</v>
      </c>
      <c r="I2022" s="14">
        <v>20.260000228881836</v>
      </c>
      <c r="J2022" s="14">
        <v>19.75</v>
      </c>
      <c r="K2022" s="24">
        <v>20.049999237060547</v>
      </c>
      <c r="L2022">
        <f t="shared" si="96"/>
        <v>0</v>
      </c>
      <c r="M2022">
        <f>IF(AND(B2022&gt;Summary!$E$17,B2022&lt;Summary!$E$18),1,0)</f>
        <v>0</v>
      </c>
      <c r="N2022">
        <f>IF(M2022=1,oneday(G2021,G2022,K2022,L2022,Summary!$E$13/2,Data!N2021,Data!O2021,Summary!$E$15,Summary!$E$14,Summary!$E$16,1),0)</f>
        <v>0</v>
      </c>
      <c r="O2022" s="31">
        <f>IF(M2022=1,oneday(G2021,G2022,K2022,L2022,Summary!$E$13/2,Data!N2021,Data!O2021,Summary!$E$15,Summary!$E$14,Summary!$E$16,2),0)</f>
        <v>0</v>
      </c>
      <c r="P2022" s="31">
        <f t="shared" si="95"/>
        <v>0</v>
      </c>
      <c r="Q2022" s="31">
        <f>IF(M2022=1,oneday(G2021,G2022,K2022,L2022,Summary!$E$13/2,Data!N2021,Data!O2021,Summary!$E$15,Summary!$E$14,Summary!$E$16,3),0)</f>
        <v>0</v>
      </c>
    </row>
    <row r="2023" spans="1:17" x14ac:dyDescent="0.25">
      <c r="A2023" s="32">
        <f>VLOOKUP(B2023,'Expiration Dates'!$C$40:$J$272,8)</f>
        <v>33316</v>
      </c>
      <c r="B2023" s="1">
        <v>33318</v>
      </c>
      <c r="C2023">
        <f t="shared" si="94"/>
        <v>2023</v>
      </c>
      <c r="D2023" s="27">
        <v>20.049999237060547</v>
      </c>
      <c r="E2023" s="28">
        <v>20.600000381469727</v>
      </c>
      <c r="F2023" s="28">
        <v>19.799999237060547</v>
      </c>
      <c r="G2023" s="24">
        <v>20.489999771118164</v>
      </c>
      <c r="H2023" s="13">
        <v>19.530000686645508</v>
      </c>
      <c r="I2023" s="14">
        <v>20</v>
      </c>
      <c r="J2023" s="14">
        <v>19.340000152587891</v>
      </c>
      <c r="K2023" s="24">
        <v>19.930000305175781</v>
      </c>
      <c r="L2023">
        <f t="shared" si="96"/>
        <v>0</v>
      </c>
      <c r="M2023">
        <f>IF(AND(B2023&gt;Summary!$E$17,B2023&lt;Summary!$E$18),1,0)</f>
        <v>0</v>
      </c>
      <c r="N2023">
        <f>IF(M2023=1,oneday(G2022,G2023,K2023,L2023,Summary!$E$13/2,Data!N2022,Data!O2022,Summary!$E$15,Summary!$E$14,Summary!$E$16,1),0)</f>
        <v>0</v>
      </c>
      <c r="O2023" s="31">
        <f>IF(M2023=1,oneday(G2022,G2023,K2023,L2023,Summary!$E$13/2,Data!N2022,Data!O2022,Summary!$E$15,Summary!$E$14,Summary!$E$16,2),0)</f>
        <v>0</v>
      </c>
      <c r="P2023" s="31">
        <f t="shared" si="95"/>
        <v>0</v>
      </c>
      <c r="Q2023" s="31">
        <f>IF(M2023=1,oneday(G2022,G2023,K2023,L2023,Summary!$E$13/2,Data!N2022,Data!O2022,Summary!$E$15,Summary!$E$14,Summary!$E$16,3),0)</f>
        <v>0</v>
      </c>
    </row>
    <row r="2024" spans="1:17" x14ac:dyDescent="0.25">
      <c r="A2024" s="32">
        <f>VLOOKUP(B2024,'Expiration Dates'!$C$40:$J$272,8)</f>
        <v>33316</v>
      </c>
      <c r="B2024" s="1">
        <v>33319</v>
      </c>
      <c r="C2024">
        <f t="shared" si="94"/>
        <v>2024</v>
      </c>
      <c r="D2024" s="27">
        <v>20.479999542236328</v>
      </c>
      <c r="E2024" s="28">
        <v>20.489999771118164</v>
      </c>
      <c r="F2024" s="28">
        <v>20.059999465942383</v>
      </c>
      <c r="G2024" s="24">
        <v>20.100000381469727</v>
      </c>
      <c r="H2024" s="13">
        <v>19.870000839233398</v>
      </c>
      <c r="I2024" s="14">
        <v>19.920000076293945</v>
      </c>
      <c r="J2024" s="14">
        <v>19.649999618530273</v>
      </c>
      <c r="K2024" s="24">
        <v>19.690000534057617</v>
      </c>
      <c r="L2024">
        <f t="shared" si="96"/>
        <v>0</v>
      </c>
      <c r="M2024">
        <f>IF(AND(B2024&gt;Summary!$E$17,B2024&lt;Summary!$E$18),1,0)</f>
        <v>0</v>
      </c>
      <c r="N2024">
        <f>IF(M2024=1,oneday(G2023,G2024,K2024,L2024,Summary!$E$13/2,Data!N2023,Data!O2023,Summary!$E$15,Summary!$E$14,Summary!$E$16,1),0)</f>
        <v>0</v>
      </c>
      <c r="O2024" s="31">
        <f>IF(M2024=1,oneday(G2023,G2024,K2024,L2024,Summary!$E$13/2,Data!N2023,Data!O2023,Summary!$E$15,Summary!$E$14,Summary!$E$16,2),0)</f>
        <v>0</v>
      </c>
      <c r="P2024" s="31">
        <f t="shared" si="95"/>
        <v>0</v>
      </c>
      <c r="Q2024" s="31">
        <f>IF(M2024=1,oneday(G2023,G2024,K2024,L2024,Summary!$E$13/2,Data!N2023,Data!O2023,Summary!$E$15,Summary!$E$14,Summary!$E$16,3),0)</f>
        <v>0</v>
      </c>
    </row>
    <row r="2025" spans="1:17" x14ac:dyDescent="0.25">
      <c r="A2025" s="32">
        <f>VLOOKUP(B2025,'Expiration Dates'!$C$40:$J$272,8)</f>
        <v>33316</v>
      </c>
      <c r="B2025" s="1">
        <v>33322</v>
      </c>
      <c r="C2025">
        <f t="shared" si="94"/>
        <v>2025</v>
      </c>
      <c r="D2025" s="27">
        <v>19.850000381469727</v>
      </c>
      <c r="E2025" s="28">
        <v>19.969999313354492</v>
      </c>
      <c r="F2025" s="28">
        <v>19.600000381469727</v>
      </c>
      <c r="G2025" s="24">
        <v>19.620000839233398</v>
      </c>
      <c r="H2025" s="13">
        <v>19.479999542236328</v>
      </c>
      <c r="I2025" s="14">
        <v>19.569999694824219</v>
      </c>
      <c r="J2025" s="14">
        <v>19.239999771118164</v>
      </c>
      <c r="K2025" s="24">
        <v>19.25</v>
      </c>
      <c r="L2025">
        <f t="shared" si="96"/>
        <v>0</v>
      </c>
      <c r="M2025">
        <f>IF(AND(B2025&gt;Summary!$E$17,B2025&lt;Summary!$E$18),1,0)</f>
        <v>0</v>
      </c>
      <c r="N2025">
        <f>IF(M2025=1,oneday(G2024,G2025,K2025,L2025,Summary!$E$13/2,Data!N2024,Data!O2024,Summary!$E$15,Summary!$E$14,Summary!$E$16,1),0)</f>
        <v>0</v>
      </c>
      <c r="O2025" s="31">
        <f>IF(M2025=1,oneday(G2024,G2025,K2025,L2025,Summary!$E$13/2,Data!N2024,Data!O2024,Summary!$E$15,Summary!$E$14,Summary!$E$16,2),0)</f>
        <v>0</v>
      </c>
      <c r="P2025" s="31">
        <f t="shared" si="95"/>
        <v>0</v>
      </c>
      <c r="Q2025" s="31">
        <f>IF(M2025=1,oneday(G2024,G2025,K2025,L2025,Summary!$E$13/2,Data!N2024,Data!O2024,Summary!$E$15,Summary!$E$14,Summary!$E$16,3),0)</f>
        <v>0</v>
      </c>
    </row>
    <row r="2026" spans="1:17" x14ac:dyDescent="0.25">
      <c r="A2026" s="32">
        <f>VLOOKUP(B2026,'Expiration Dates'!$C$40:$J$272,8)</f>
        <v>33316</v>
      </c>
      <c r="B2026" s="1">
        <v>33323</v>
      </c>
      <c r="C2026">
        <f t="shared" si="94"/>
        <v>2026</v>
      </c>
      <c r="D2026" s="27">
        <v>19.420000076293945</v>
      </c>
      <c r="E2026" s="28">
        <v>19.979999542236328</v>
      </c>
      <c r="F2026" s="28">
        <v>19.379999160766602</v>
      </c>
      <c r="G2026" s="24">
        <v>19.760000228881836</v>
      </c>
      <c r="H2026" s="13">
        <v>19.079999923706055</v>
      </c>
      <c r="I2026" s="14">
        <v>19.600000381469727</v>
      </c>
      <c r="J2026" s="14">
        <v>19.049999237060547</v>
      </c>
      <c r="K2026" s="24">
        <v>19.450000762939453</v>
      </c>
      <c r="L2026">
        <f t="shared" si="96"/>
        <v>0</v>
      </c>
      <c r="M2026">
        <f>IF(AND(B2026&gt;Summary!$E$17,B2026&lt;Summary!$E$18),1,0)</f>
        <v>0</v>
      </c>
      <c r="N2026">
        <f>IF(M2026=1,oneday(G2025,G2026,K2026,L2026,Summary!$E$13/2,Data!N2025,Data!O2025,Summary!$E$15,Summary!$E$14,Summary!$E$16,1),0)</f>
        <v>0</v>
      </c>
      <c r="O2026" s="31">
        <f>IF(M2026=1,oneday(G2025,G2026,K2026,L2026,Summary!$E$13/2,Data!N2025,Data!O2025,Summary!$E$15,Summary!$E$14,Summary!$E$16,2),0)</f>
        <v>0</v>
      </c>
      <c r="P2026" s="31">
        <f t="shared" si="95"/>
        <v>0</v>
      </c>
      <c r="Q2026" s="31">
        <f>IF(M2026=1,oneday(G2025,G2026,K2026,L2026,Summary!$E$13/2,Data!N2025,Data!O2025,Summary!$E$15,Summary!$E$14,Summary!$E$16,3),0)</f>
        <v>0</v>
      </c>
    </row>
    <row r="2027" spans="1:17" x14ac:dyDescent="0.25">
      <c r="A2027" s="32">
        <f>VLOOKUP(B2027,'Expiration Dates'!$C$40:$J$272,8)</f>
        <v>33316</v>
      </c>
      <c r="B2027" s="1">
        <v>33324</v>
      </c>
      <c r="C2027">
        <f t="shared" si="94"/>
        <v>2027</v>
      </c>
      <c r="D2027" s="27">
        <v>19.760000228881836</v>
      </c>
      <c r="E2027" s="28">
        <v>19.829999923706055</v>
      </c>
      <c r="F2027" s="28">
        <v>19.270000457763672</v>
      </c>
      <c r="G2027" s="24">
        <v>19.409999847412109</v>
      </c>
      <c r="H2027" s="13">
        <v>19.450000762939453</v>
      </c>
      <c r="I2027" s="14">
        <v>19.530000686645508</v>
      </c>
      <c r="J2027" s="14">
        <v>19.079999923706055</v>
      </c>
      <c r="K2027" s="24">
        <v>19.180000305175781</v>
      </c>
      <c r="L2027">
        <f t="shared" si="96"/>
        <v>0</v>
      </c>
      <c r="M2027">
        <f>IF(AND(B2027&gt;Summary!$E$17,B2027&lt;Summary!$E$18),1,0)</f>
        <v>0</v>
      </c>
      <c r="N2027">
        <f>IF(M2027=1,oneday(G2026,G2027,K2027,L2027,Summary!$E$13/2,Data!N2026,Data!O2026,Summary!$E$15,Summary!$E$14,Summary!$E$16,1),0)</f>
        <v>0</v>
      </c>
      <c r="O2027" s="31">
        <f>IF(M2027=1,oneday(G2026,G2027,K2027,L2027,Summary!$E$13/2,Data!N2026,Data!O2026,Summary!$E$15,Summary!$E$14,Summary!$E$16,2),0)</f>
        <v>0</v>
      </c>
      <c r="P2027" s="31">
        <f t="shared" si="95"/>
        <v>0</v>
      </c>
      <c r="Q2027" s="31">
        <f>IF(M2027=1,oneday(G2026,G2027,K2027,L2027,Summary!$E$13/2,Data!N2026,Data!O2026,Summary!$E$15,Summary!$E$14,Summary!$E$16,3),0)</f>
        <v>0</v>
      </c>
    </row>
    <row r="2028" spans="1:17" x14ac:dyDescent="0.25">
      <c r="A2028" s="32">
        <f>VLOOKUP(B2028,'Expiration Dates'!$C$40:$J$272,8)</f>
        <v>33316</v>
      </c>
      <c r="B2028" s="1">
        <v>33325</v>
      </c>
      <c r="C2028">
        <f t="shared" si="94"/>
        <v>2028</v>
      </c>
      <c r="D2028" s="27">
        <v>19.299999237060547</v>
      </c>
      <c r="E2028" s="28">
        <v>19.719999313354492</v>
      </c>
      <c r="F2028" s="28">
        <v>19.219999313354492</v>
      </c>
      <c r="G2028" s="24">
        <v>19.629999160766602</v>
      </c>
      <c r="H2028" s="13">
        <v>19.030000686645508</v>
      </c>
      <c r="I2028" s="14">
        <v>19.530000686645508</v>
      </c>
      <c r="J2028" s="14">
        <v>19.030000686645508</v>
      </c>
      <c r="K2028" s="24">
        <v>19.479999542236328</v>
      </c>
      <c r="L2028">
        <f t="shared" si="96"/>
        <v>0</v>
      </c>
      <c r="M2028">
        <f>IF(AND(B2028&gt;Summary!$E$17,B2028&lt;Summary!$E$18),1,0)</f>
        <v>0</v>
      </c>
      <c r="N2028">
        <f>IF(M2028=1,oneday(G2027,G2028,K2028,L2028,Summary!$E$13/2,Data!N2027,Data!O2027,Summary!$E$15,Summary!$E$14,Summary!$E$16,1),0)</f>
        <v>0</v>
      </c>
      <c r="O2028" s="31">
        <f>IF(M2028=1,oneday(G2027,G2028,K2028,L2028,Summary!$E$13/2,Data!N2027,Data!O2027,Summary!$E$15,Summary!$E$14,Summary!$E$16,2),0)</f>
        <v>0</v>
      </c>
      <c r="P2028" s="31">
        <f t="shared" si="95"/>
        <v>0</v>
      </c>
      <c r="Q2028" s="31">
        <f>IF(M2028=1,oneday(G2027,G2028,K2028,L2028,Summary!$E$13/2,Data!N2027,Data!O2027,Summary!$E$15,Summary!$E$14,Summary!$E$16,3),0)</f>
        <v>0</v>
      </c>
    </row>
    <row r="2029" spans="1:17" x14ac:dyDescent="0.25">
      <c r="A2029" s="32">
        <f>VLOOKUP(B2029,'Expiration Dates'!$C$40:$J$272,8)</f>
        <v>33347</v>
      </c>
      <c r="B2029" s="1">
        <v>33329</v>
      </c>
      <c r="C2029">
        <f t="shared" si="94"/>
        <v>2029</v>
      </c>
      <c r="D2029" s="27">
        <v>19.530000686645508</v>
      </c>
      <c r="E2029" s="28">
        <v>19.739999771118164</v>
      </c>
      <c r="F2029" s="28">
        <v>19.25</v>
      </c>
      <c r="G2029" s="24">
        <v>19.290000915527344</v>
      </c>
      <c r="H2029" s="13">
        <v>19.450000762939453</v>
      </c>
      <c r="I2029" s="14">
        <v>19.579999923706055</v>
      </c>
      <c r="J2029" s="14">
        <v>19.170000076293945</v>
      </c>
      <c r="K2029" s="24">
        <v>19.200000762939453</v>
      </c>
      <c r="L2029">
        <f t="shared" si="96"/>
        <v>0</v>
      </c>
      <c r="M2029">
        <f>IF(AND(B2029&gt;Summary!$E$17,B2029&lt;Summary!$E$18),1,0)</f>
        <v>0</v>
      </c>
      <c r="N2029">
        <f>IF(M2029=1,oneday(G2028,G2029,K2029,L2029,Summary!$E$13/2,Data!N2028,Data!O2028,Summary!$E$15,Summary!$E$14,Summary!$E$16,1),0)</f>
        <v>0</v>
      </c>
      <c r="O2029" s="31">
        <f>IF(M2029=1,oneday(G2028,G2029,K2029,L2029,Summary!$E$13/2,Data!N2028,Data!O2028,Summary!$E$15,Summary!$E$14,Summary!$E$16,2),0)</f>
        <v>0</v>
      </c>
      <c r="P2029" s="31">
        <f t="shared" si="95"/>
        <v>0</v>
      </c>
      <c r="Q2029" s="31">
        <f>IF(M2029=1,oneday(G2028,G2029,K2029,L2029,Summary!$E$13/2,Data!N2028,Data!O2028,Summary!$E$15,Summary!$E$14,Summary!$E$16,3),0)</f>
        <v>0</v>
      </c>
    </row>
    <row r="2030" spans="1:17" x14ac:dyDescent="0.25">
      <c r="A2030" s="32">
        <f>VLOOKUP(B2030,'Expiration Dates'!$C$40:$J$272,8)</f>
        <v>33347</v>
      </c>
      <c r="B2030" s="1">
        <v>33330</v>
      </c>
      <c r="C2030">
        <f t="shared" si="94"/>
        <v>2030</v>
      </c>
      <c r="D2030" s="27">
        <v>19.209999084472656</v>
      </c>
      <c r="E2030" s="28">
        <v>19.729999542236328</v>
      </c>
      <c r="F2030" s="28">
        <v>19.180000305175781</v>
      </c>
      <c r="G2030" s="24">
        <v>19.700000762939453</v>
      </c>
      <c r="H2030" s="13">
        <v>19.149999618530273</v>
      </c>
      <c r="I2030" s="14">
        <v>19.629999160766602</v>
      </c>
      <c r="J2030" s="14">
        <v>19.110000610351563</v>
      </c>
      <c r="K2030" s="24">
        <v>19.600000381469727</v>
      </c>
      <c r="L2030">
        <f t="shared" si="96"/>
        <v>0</v>
      </c>
      <c r="M2030">
        <f>IF(AND(B2030&gt;Summary!$E$17,B2030&lt;Summary!$E$18),1,0)</f>
        <v>0</v>
      </c>
      <c r="N2030">
        <f>IF(M2030=1,oneday(G2029,G2030,K2030,L2030,Summary!$E$13/2,Data!N2029,Data!O2029,Summary!$E$15,Summary!$E$14,Summary!$E$16,1),0)</f>
        <v>0</v>
      </c>
      <c r="O2030" s="31">
        <f>IF(M2030=1,oneday(G2029,G2030,K2030,L2030,Summary!$E$13/2,Data!N2029,Data!O2029,Summary!$E$15,Summary!$E$14,Summary!$E$16,2),0)</f>
        <v>0</v>
      </c>
      <c r="P2030" s="31">
        <f t="shared" si="95"/>
        <v>0</v>
      </c>
      <c r="Q2030" s="31">
        <f>IF(M2030=1,oneday(G2029,G2030,K2030,L2030,Summary!$E$13/2,Data!N2029,Data!O2029,Summary!$E$15,Summary!$E$14,Summary!$E$16,3),0)</f>
        <v>0</v>
      </c>
    </row>
    <row r="2031" spans="1:17" x14ac:dyDescent="0.25">
      <c r="A2031" s="32">
        <f>VLOOKUP(B2031,'Expiration Dates'!$C$40:$J$272,8)</f>
        <v>33347</v>
      </c>
      <c r="B2031" s="1">
        <v>33331</v>
      </c>
      <c r="C2031">
        <f t="shared" si="94"/>
        <v>2031</v>
      </c>
      <c r="D2031" s="27">
        <v>19.700000762939453</v>
      </c>
      <c r="E2031" s="28">
        <v>19.799999237060547</v>
      </c>
      <c r="F2031" s="28">
        <v>19.370000839233398</v>
      </c>
      <c r="G2031" s="24">
        <v>19.469999313354492</v>
      </c>
      <c r="H2031" s="13">
        <v>19.549999237060547</v>
      </c>
      <c r="I2031" s="14">
        <v>19.649999618530273</v>
      </c>
      <c r="J2031" s="14">
        <v>19.299999237060547</v>
      </c>
      <c r="K2031" s="24">
        <v>19.389999389648438</v>
      </c>
      <c r="L2031">
        <f t="shared" si="96"/>
        <v>0</v>
      </c>
      <c r="M2031">
        <f>IF(AND(B2031&gt;Summary!$E$17,B2031&lt;Summary!$E$18),1,0)</f>
        <v>0</v>
      </c>
      <c r="N2031">
        <f>IF(M2031=1,oneday(G2030,G2031,K2031,L2031,Summary!$E$13/2,Data!N2030,Data!O2030,Summary!$E$15,Summary!$E$14,Summary!$E$16,1),0)</f>
        <v>0</v>
      </c>
      <c r="O2031" s="31">
        <f>IF(M2031=1,oneday(G2030,G2031,K2031,L2031,Summary!$E$13/2,Data!N2030,Data!O2030,Summary!$E$15,Summary!$E$14,Summary!$E$16,2),0)</f>
        <v>0</v>
      </c>
      <c r="P2031" s="31">
        <f t="shared" si="95"/>
        <v>0</v>
      </c>
      <c r="Q2031" s="31">
        <f>IF(M2031=1,oneday(G2030,G2031,K2031,L2031,Summary!$E$13/2,Data!N2030,Data!O2030,Summary!$E$15,Summary!$E$14,Summary!$E$16,3),0)</f>
        <v>0</v>
      </c>
    </row>
    <row r="2032" spans="1:17" x14ac:dyDescent="0.25">
      <c r="A2032" s="32">
        <f>VLOOKUP(B2032,'Expiration Dates'!$C$40:$J$272,8)</f>
        <v>33347</v>
      </c>
      <c r="B2032" s="1">
        <v>33332</v>
      </c>
      <c r="C2032">
        <f t="shared" si="94"/>
        <v>2032</v>
      </c>
      <c r="D2032" s="27">
        <v>19.620000839233398</v>
      </c>
      <c r="E2032" s="28">
        <v>20.040000915527344</v>
      </c>
      <c r="F2032" s="28">
        <v>19.559999465942383</v>
      </c>
      <c r="G2032" s="24">
        <v>19.979999542236328</v>
      </c>
      <c r="H2032" s="13">
        <v>19.549999237060547</v>
      </c>
      <c r="I2032" s="14">
        <v>19.899999618530273</v>
      </c>
      <c r="J2032" s="14">
        <v>19.450000762939453</v>
      </c>
      <c r="K2032" s="24">
        <v>19.860000610351563</v>
      </c>
      <c r="L2032">
        <f t="shared" si="96"/>
        <v>0</v>
      </c>
      <c r="M2032">
        <f>IF(AND(B2032&gt;Summary!$E$17,B2032&lt;Summary!$E$18),1,0)</f>
        <v>0</v>
      </c>
      <c r="N2032">
        <f>IF(M2032=1,oneday(G2031,G2032,K2032,L2032,Summary!$E$13/2,Data!N2031,Data!O2031,Summary!$E$15,Summary!$E$14,Summary!$E$16,1),0)</f>
        <v>0</v>
      </c>
      <c r="O2032" s="31">
        <f>IF(M2032=1,oneday(G2031,G2032,K2032,L2032,Summary!$E$13/2,Data!N2031,Data!O2031,Summary!$E$15,Summary!$E$14,Summary!$E$16,2),0)</f>
        <v>0</v>
      </c>
      <c r="P2032" s="31">
        <f t="shared" si="95"/>
        <v>0</v>
      </c>
      <c r="Q2032" s="31">
        <f>IF(M2032=1,oneday(G2031,G2032,K2032,L2032,Summary!$E$13/2,Data!N2031,Data!O2031,Summary!$E$15,Summary!$E$14,Summary!$E$16,3),0)</f>
        <v>0</v>
      </c>
    </row>
    <row r="2033" spans="1:17" x14ac:dyDescent="0.25">
      <c r="A2033" s="32">
        <f>VLOOKUP(B2033,'Expiration Dates'!$C$40:$J$272,8)</f>
        <v>33347</v>
      </c>
      <c r="B2033" s="1">
        <v>33333</v>
      </c>
      <c r="C2033">
        <f t="shared" si="94"/>
        <v>2033</v>
      </c>
      <c r="D2033" s="27">
        <v>19.920000076293945</v>
      </c>
      <c r="E2033" s="28">
        <v>20.090000152587891</v>
      </c>
      <c r="F2033" s="28">
        <v>19.819999694824219</v>
      </c>
      <c r="G2033" s="24">
        <v>19.959999084472656</v>
      </c>
      <c r="H2033" s="13">
        <v>19.799999237060547</v>
      </c>
      <c r="I2033" s="14">
        <v>19.879999160766602</v>
      </c>
      <c r="J2033" s="14">
        <v>19.700000762939453</v>
      </c>
      <c r="K2033" s="24">
        <v>19.770000457763672</v>
      </c>
      <c r="L2033">
        <f t="shared" si="96"/>
        <v>0</v>
      </c>
      <c r="M2033">
        <f>IF(AND(B2033&gt;Summary!$E$17,B2033&lt;Summary!$E$18),1,0)</f>
        <v>0</v>
      </c>
      <c r="N2033">
        <f>IF(M2033=1,oneday(G2032,G2033,K2033,L2033,Summary!$E$13/2,Data!N2032,Data!O2032,Summary!$E$15,Summary!$E$14,Summary!$E$16,1),0)</f>
        <v>0</v>
      </c>
      <c r="O2033" s="31">
        <f>IF(M2033=1,oneday(G2032,G2033,K2033,L2033,Summary!$E$13/2,Data!N2032,Data!O2032,Summary!$E$15,Summary!$E$14,Summary!$E$16,2),0)</f>
        <v>0</v>
      </c>
      <c r="P2033" s="31">
        <f t="shared" si="95"/>
        <v>0</v>
      </c>
      <c r="Q2033" s="31">
        <f>IF(M2033=1,oneday(G2032,G2033,K2033,L2033,Summary!$E$13/2,Data!N2032,Data!O2032,Summary!$E$15,Summary!$E$14,Summary!$E$16,3),0)</f>
        <v>0</v>
      </c>
    </row>
    <row r="2034" spans="1:17" x14ac:dyDescent="0.25">
      <c r="A2034" s="32">
        <f>VLOOKUP(B2034,'Expiration Dates'!$C$40:$J$272,8)</f>
        <v>33347</v>
      </c>
      <c r="B2034" s="1">
        <v>33336</v>
      </c>
      <c r="C2034">
        <f t="shared" si="94"/>
        <v>2034</v>
      </c>
      <c r="D2034" s="27">
        <v>20.170000076293945</v>
      </c>
      <c r="E2034" s="28">
        <v>20.469999313354492</v>
      </c>
      <c r="F2034" s="28">
        <v>20.129999160766602</v>
      </c>
      <c r="G2034" s="24">
        <v>20.309999465942383</v>
      </c>
      <c r="H2034" s="13">
        <v>19.899999618530273</v>
      </c>
      <c r="I2034" s="14">
        <v>20.209999084472656</v>
      </c>
      <c r="J2034" s="14">
        <v>19.899999618530273</v>
      </c>
      <c r="K2034" s="24">
        <v>20.049999237060547</v>
      </c>
      <c r="L2034">
        <f t="shared" si="96"/>
        <v>0</v>
      </c>
      <c r="M2034">
        <f>IF(AND(B2034&gt;Summary!$E$17,B2034&lt;Summary!$E$18),1,0)</f>
        <v>0</v>
      </c>
      <c r="N2034">
        <f>IF(M2034=1,oneday(G2033,G2034,K2034,L2034,Summary!$E$13/2,Data!N2033,Data!O2033,Summary!$E$15,Summary!$E$14,Summary!$E$16,1),0)</f>
        <v>0</v>
      </c>
      <c r="O2034" s="31">
        <f>IF(M2034=1,oneday(G2033,G2034,K2034,L2034,Summary!$E$13/2,Data!N2033,Data!O2033,Summary!$E$15,Summary!$E$14,Summary!$E$16,2),0)</f>
        <v>0</v>
      </c>
      <c r="P2034" s="31">
        <f t="shared" si="95"/>
        <v>0</v>
      </c>
      <c r="Q2034" s="31">
        <f>IF(M2034=1,oneday(G2033,G2034,K2034,L2034,Summary!$E$13/2,Data!N2033,Data!O2033,Summary!$E$15,Summary!$E$14,Summary!$E$16,3),0)</f>
        <v>0</v>
      </c>
    </row>
    <row r="2035" spans="1:17" x14ac:dyDescent="0.25">
      <c r="A2035" s="32">
        <f>VLOOKUP(B2035,'Expiration Dates'!$C$40:$J$272,8)</f>
        <v>33347</v>
      </c>
      <c r="B2035" s="1">
        <v>33337</v>
      </c>
      <c r="C2035">
        <f t="shared" si="94"/>
        <v>2035</v>
      </c>
      <c r="D2035" s="27">
        <v>20.350000381469727</v>
      </c>
      <c r="E2035" s="28">
        <v>20.440000534057617</v>
      </c>
      <c r="F2035" s="28">
        <v>20.159999847412109</v>
      </c>
      <c r="G2035" s="24">
        <v>20.260000228881836</v>
      </c>
      <c r="H2035" s="13">
        <v>20.049999237060547</v>
      </c>
      <c r="I2035" s="14">
        <v>20.149999618530273</v>
      </c>
      <c r="J2035" s="14">
        <v>19.950000762939453</v>
      </c>
      <c r="K2035" s="24">
        <v>20.049999237060547</v>
      </c>
      <c r="L2035">
        <f t="shared" si="96"/>
        <v>0</v>
      </c>
      <c r="M2035">
        <f>IF(AND(B2035&gt;Summary!$E$17,B2035&lt;Summary!$E$18),1,0)</f>
        <v>0</v>
      </c>
      <c r="N2035">
        <f>IF(M2035=1,oneday(G2034,G2035,K2035,L2035,Summary!$E$13/2,Data!N2034,Data!O2034,Summary!$E$15,Summary!$E$14,Summary!$E$16,1),0)</f>
        <v>0</v>
      </c>
      <c r="O2035" s="31">
        <f>IF(M2035=1,oneday(G2034,G2035,K2035,L2035,Summary!$E$13/2,Data!N2034,Data!O2034,Summary!$E$15,Summary!$E$14,Summary!$E$16,2),0)</f>
        <v>0</v>
      </c>
      <c r="P2035" s="31">
        <f t="shared" si="95"/>
        <v>0</v>
      </c>
      <c r="Q2035" s="31">
        <f>IF(M2035=1,oneday(G2034,G2035,K2035,L2035,Summary!$E$13/2,Data!N2034,Data!O2034,Summary!$E$15,Summary!$E$14,Summary!$E$16,3),0)</f>
        <v>0</v>
      </c>
    </row>
    <row r="2036" spans="1:17" x14ac:dyDescent="0.25">
      <c r="A2036" s="32">
        <f>VLOOKUP(B2036,'Expiration Dates'!$C$40:$J$272,8)</f>
        <v>33347</v>
      </c>
      <c r="B2036" s="1">
        <v>33338</v>
      </c>
      <c r="C2036">
        <f t="shared" si="94"/>
        <v>2036</v>
      </c>
      <c r="D2036" s="27">
        <v>20.75</v>
      </c>
      <c r="E2036" s="28">
        <v>21.120000839233398</v>
      </c>
      <c r="F2036" s="28">
        <v>20.700000762939453</v>
      </c>
      <c r="G2036" s="24">
        <v>21.049999237060547</v>
      </c>
      <c r="H2036" s="13">
        <v>20.5</v>
      </c>
      <c r="I2036" s="14">
        <v>20.770000457763672</v>
      </c>
      <c r="J2036" s="14">
        <v>20.450000762939453</v>
      </c>
      <c r="K2036" s="24">
        <v>20.729999542236328</v>
      </c>
      <c r="L2036">
        <f t="shared" si="96"/>
        <v>0</v>
      </c>
      <c r="M2036">
        <f>IF(AND(B2036&gt;Summary!$E$17,B2036&lt;Summary!$E$18),1,0)</f>
        <v>0</v>
      </c>
      <c r="N2036">
        <f>IF(M2036=1,oneday(G2035,G2036,K2036,L2036,Summary!$E$13/2,Data!N2035,Data!O2035,Summary!$E$15,Summary!$E$14,Summary!$E$16,1),0)</f>
        <v>0</v>
      </c>
      <c r="O2036" s="31">
        <f>IF(M2036=1,oneday(G2035,G2036,K2036,L2036,Summary!$E$13/2,Data!N2035,Data!O2035,Summary!$E$15,Summary!$E$14,Summary!$E$16,2),0)</f>
        <v>0</v>
      </c>
      <c r="P2036" s="31">
        <f t="shared" si="95"/>
        <v>0</v>
      </c>
      <c r="Q2036" s="31">
        <f>IF(M2036=1,oneday(G2035,G2036,K2036,L2036,Summary!$E$13/2,Data!N2035,Data!O2035,Summary!$E$15,Summary!$E$14,Summary!$E$16,3),0)</f>
        <v>0</v>
      </c>
    </row>
    <row r="2037" spans="1:17" x14ac:dyDescent="0.25">
      <c r="A2037" s="32">
        <f>VLOOKUP(B2037,'Expiration Dates'!$C$40:$J$272,8)</f>
        <v>33347</v>
      </c>
      <c r="B2037" s="1">
        <v>33339</v>
      </c>
      <c r="C2037">
        <f t="shared" si="94"/>
        <v>2037</v>
      </c>
      <c r="D2037" s="27">
        <v>21.5</v>
      </c>
      <c r="E2037" s="28">
        <v>21.5</v>
      </c>
      <c r="F2037" s="28">
        <v>20.850000381469727</v>
      </c>
      <c r="G2037" s="24">
        <v>20.889999389648438</v>
      </c>
      <c r="H2037" s="13">
        <v>21.049999237060547</v>
      </c>
      <c r="I2037" s="14">
        <v>21.079999923706055</v>
      </c>
      <c r="J2037" s="14">
        <v>20.450000762939453</v>
      </c>
      <c r="K2037" s="24">
        <v>20.479999542236328</v>
      </c>
      <c r="L2037">
        <f t="shared" si="96"/>
        <v>0</v>
      </c>
      <c r="M2037">
        <f>IF(AND(B2037&gt;Summary!$E$17,B2037&lt;Summary!$E$18),1,0)</f>
        <v>0</v>
      </c>
      <c r="N2037">
        <f>IF(M2037=1,oneday(G2036,G2037,K2037,L2037,Summary!$E$13/2,Data!N2036,Data!O2036,Summary!$E$15,Summary!$E$14,Summary!$E$16,1),0)</f>
        <v>0</v>
      </c>
      <c r="O2037" s="31">
        <f>IF(M2037=1,oneday(G2036,G2037,K2037,L2037,Summary!$E$13/2,Data!N2036,Data!O2036,Summary!$E$15,Summary!$E$14,Summary!$E$16,2),0)</f>
        <v>0</v>
      </c>
      <c r="P2037" s="31">
        <f t="shared" si="95"/>
        <v>0</v>
      </c>
      <c r="Q2037" s="31">
        <f>IF(M2037=1,oneday(G2036,G2037,K2037,L2037,Summary!$E$13/2,Data!N2036,Data!O2036,Summary!$E$15,Summary!$E$14,Summary!$E$16,3),0)</f>
        <v>0</v>
      </c>
    </row>
    <row r="2038" spans="1:17" x14ac:dyDescent="0.25">
      <c r="A2038" s="32">
        <f>VLOOKUP(B2038,'Expiration Dates'!$C$40:$J$272,8)</f>
        <v>33347</v>
      </c>
      <c r="B2038" s="1">
        <v>33340</v>
      </c>
      <c r="C2038">
        <f t="shared" si="94"/>
        <v>2038</v>
      </c>
      <c r="D2038" s="27">
        <v>21.200000762939453</v>
      </c>
      <c r="E2038" s="28">
        <v>21.5</v>
      </c>
      <c r="F2038" s="28">
        <v>21.030000686645508</v>
      </c>
      <c r="G2038" s="24">
        <v>21.479999542236328</v>
      </c>
      <c r="H2038" s="13">
        <v>20.729999542236328</v>
      </c>
      <c r="I2038" s="14">
        <v>21.030000686645508</v>
      </c>
      <c r="J2038" s="14">
        <v>20.629999160766602</v>
      </c>
      <c r="K2038" s="24">
        <v>20.969999313354492</v>
      </c>
      <c r="L2038">
        <f t="shared" si="96"/>
        <v>0</v>
      </c>
      <c r="M2038">
        <f>IF(AND(B2038&gt;Summary!$E$17,B2038&lt;Summary!$E$18),1,0)</f>
        <v>0</v>
      </c>
      <c r="N2038">
        <f>IF(M2038=1,oneday(G2037,G2038,K2038,L2038,Summary!$E$13/2,Data!N2037,Data!O2037,Summary!$E$15,Summary!$E$14,Summary!$E$16,1),0)</f>
        <v>0</v>
      </c>
      <c r="O2038" s="31">
        <f>IF(M2038=1,oneday(G2037,G2038,K2038,L2038,Summary!$E$13/2,Data!N2037,Data!O2037,Summary!$E$15,Summary!$E$14,Summary!$E$16,2),0)</f>
        <v>0</v>
      </c>
      <c r="P2038" s="31">
        <f t="shared" si="95"/>
        <v>0</v>
      </c>
      <c r="Q2038" s="31">
        <f>IF(M2038=1,oneday(G2037,G2038,K2038,L2038,Summary!$E$13/2,Data!N2037,Data!O2037,Summary!$E$15,Summary!$E$14,Summary!$E$16,3),0)</f>
        <v>0</v>
      </c>
    </row>
    <row r="2039" spans="1:17" x14ac:dyDescent="0.25">
      <c r="A2039" s="32">
        <f>VLOOKUP(B2039,'Expiration Dates'!$C$40:$J$272,8)</f>
        <v>33347</v>
      </c>
      <c r="B2039" s="1">
        <v>33343</v>
      </c>
      <c r="C2039">
        <f t="shared" si="94"/>
        <v>2039</v>
      </c>
      <c r="D2039" s="27">
        <v>21.299999237060547</v>
      </c>
      <c r="E2039" s="28">
        <v>21.950000762939453</v>
      </c>
      <c r="F2039" s="28">
        <v>21.25</v>
      </c>
      <c r="G2039" s="24">
        <v>21.909999847412109</v>
      </c>
      <c r="H2039" s="13">
        <v>20.799999237060547</v>
      </c>
      <c r="I2039" s="14">
        <v>21.479999542236328</v>
      </c>
      <c r="J2039" s="14">
        <v>20.770000457763672</v>
      </c>
      <c r="K2039" s="24">
        <v>21.430000305175781</v>
      </c>
      <c r="L2039">
        <f t="shared" si="96"/>
        <v>0</v>
      </c>
      <c r="M2039">
        <f>IF(AND(B2039&gt;Summary!$E$17,B2039&lt;Summary!$E$18),1,0)</f>
        <v>0</v>
      </c>
      <c r="N2039">
        <f>IF(M2039=1,oneday(G2038,G2039,K2039,L2039,Summary!$E$13/2,Data!N2038,Data!O2038,Summary!$E$15,Summary!$E$14,Summary!$E$16,1),0)</f>
        <v>0</v>
      </c>
      <c r="O2039" s="31">
        <f>IF(M2039=1,oneday(G2038,G2039,K2039,L2039,Summary!$E$13/2,Data!N2038,Data!O2038,Summary!$E$15,Summary!$E$14,Summary!$E$16,2),0)</f>
        <v>0</v>
      </c>
      <c r="P2039" s="31">
        <f t="shared" si="95"/>
        <v>0</v>
      </c>
      <c r="Q2039" s="31">
        <f>IF(M2039=1,oneday(G2038,G2039,K2039,L2039,Summary!$E$13/2,Data!N2038,Data!O2038,Summary!$E$15,Summary!$E$14,Summary!$E$16,3),0)</f>
        <v>0</v>
      </c>
    </row>
    <row r="2040" spans="1:17" x14ac:dyDescent="0.25">
      <c r="A2040" s="32">
        <f>VLOOKUP(B2040,'Expiration Dates'!$C$40:$J$272,8)</f>
        <v>33347</v>
      </c>
      <c r="B2040" s="1">
        <v>33344</v>
      </c>
      <c r="C2040">
        <f t="shared" si="94"/>
        <v>2040</v>
      </c>
      <c r="D2040" s="27">
        <v>21.75</v>
      </c>
      <c r="E2040" s="28">
        <v>21.860000610351563</v>
      </c>
      <c r="F2040" s="28">
        <v>21.549999237060547</v>
      </c>
      <c r="G2040" s="24">
        <v>21.639999389648438</v>
      </c>
      <c r="H2040" s="13">
        <v>21.299999237060547</v>
      </c>
      <c r="I2040" s="14">
        <v>21.430000305175781</v>
      </c>
      <c r="J2040" s="14">
        <v>21.149999618530273</v>
      </c>
      <c r="K2040" s="24">
        <v>21.239999771118164</v>
      </c>
      <c r="L2040">
        <f t="shared" si="96"/>
        <v>0</v>
      </c>
      <c r="M2040">
        <f>IF(AND(B2040&gt;Summary!$E$17,B2040&lt;Summary!$E$18),1,0)</f>
        <v>0</v>
      </c>
      <c r="N2040">
        <f>IF(M2040=1,oneday(G2039,G2040,K2040,L2040,Summary!$E$13/2,Data!N2039,Data!O2039,Summary!$E$15,Summary!$E$14,Summary!$E$16,1),0)</f>
        <v>0</v>
      </c>
      <c r="O2040" s="31">
        <f>IF(M2040=1,oneday(G2039,G2040,K2040,L2040,Summary!$E$13/2,Data!N2039,Data!O2039,Summary!$E$15,Summary!$E$14,Summary!$E$16,2),0)</f>
        <v>0</v>
      </c>
      <c r="P2040" s="31">
        <f t="shared" si="95"/>
        <v>0</v>
      </c>
      <c r="Q2040" s="31">
        <f>IF(M2040=1,oneday(G2039,G2040,K2040,L2040,Summary!$E$13/2,Data!N2039,Data!O2039,Summary!$E$15,Summary!$E$14,Summary!$E$16,3),0)</f>
        <v>0</v>
      </c>
    </row>
    <row r="2041" spans="1:17" x14ac:dyDescent="0.25">
      <c r="A2041" s="32">
        <f>VLOOKUP(B2041,'Expiration Dates'!$C$40:$J$272,8)</f>
        <v>33347</v>
      </c>
      <c r="B2041" s="1">
        <v>33345</v>
      </c>
      <c r="C2041">
        <f t="shared" si="94"/>
        <v>2041</v>
      </c>
      <c r="D2041" s="27">
        <v>21.700000762939453</v>
      </c>
      <c r="E2041" s="28">
        <v>21.889999389648438</v>
      </c>
      <c r="F2041" s="28">
        <v>21.559999465942383</v>
      </c>
      <c r="G2041" s="24">
        <v>21.709999084472656</v>
      </c>
      <c r="H2041" s="13">
        <v>21.290000915527344</v>
      </c>
      <c r="I2041" s="14">
        <v>21.479999542236328</v>
      </c>
      <c r="J2041" s="14">
        <v>21.159999847412109</v>
      </c>
      <c r="K2041" s="24">
        <v>21.299999237060547</v>
      </c>
      <c r="L2041">
        <f t="shared" si="96"/>
        <v>0</v>
      </c>
      <c r="M2041">
        <f>IF(AND(B2041&gt;Summary!$E$17,B2041&lt;Summary!$E$18),1,0)</f>
        <v>0</v>
      </c>
      <c r="N2041">
        <f>IF(M2041=1,oneday(G2040,G2041,K2041,L2041,Summary!$E$13/2,Data!N2040,Data!O2040,Summary!$E$15,Summary!$E$14,Summary!$E$16,1),0)</f>
        <v>0</v>
      </c>
      <c r="O2041" s="31">
        <f>IF(M2041=1,oneday(G2040,G2041,K2041,L2041,Summary!$E$13/2,Data!N2040,Data!O2040,Summary!$E$15,Summary!$E$14,Summary!$E$16,2),0)</f>
        <v>0</v>
      </c>
      <c r="P2041" s="31">
        <f t="shared" si="95"/>
        <v>0</v>
      </c>
      <c r="Q2041" s="31">
        <f>IF(M2041=1,oneday(G2040,G2041,K2041,L2041,Summary!$E$13/2,Data!N2040,Data!O2040,Summary!$E$15,Summary!$E$14,Summary!$E$16,3),0)</f>
        <v>0</v>
      </c>
    </row>
    <row r="2042" spans="1:17" x14ac:dyDescent="0.25">
      <c r="A2042" s="32">
        <f>VLOOKUP(B2042,'Expiration Dates'!$C$40:$J$272,8)</f>
        <v>33347</v>
      </c>
      <c r="B2042" s="1">
        <v>33346</v>
      </c>
      <c r="C2042">
        <f t="shared" si="94"/>
        <v>2042</v>
      </c>
      <c r="D2042" s="27">
        <v>21.450000762939453</v>
      </c>
      <c r="E2042" s="28">
        <v>21.450000762939453</v>
      </c>
      <c r="F2042" s="28">
        <v>20.950000762939453</v>
      </c>
      <c r="G2042" s="24">
        <v>21.079999923706055</v>
      </c>
      <c r="H2042" s="13">
        <v>21.049999237060547</v>
      </c>
      <c r="I2042" s="14">
        <v>21.069999694824219</v>
      </c>
      <c r="J2042" s="14">
        <v>20.600000381469727</v>
      </c>
      <c r="K2042" s="24">
        <v>20.739999771118164</v>
      </c>
      <c r="L2042">
        <f t="shared" si="96"/>
        <v>0</v>
      </c>
      <c r="M2042">
        <f>IF(AND(B2042&gt;Summary!$E$17,B2042&lt;Summary!$E$18),1,0)</f>
        <v>0</v>
      </c>
      <c r="N2042">
        <f>IF(M2042=1,oneday(G2041,G2042,K2042,L2042,Summary!$E$13/2,Data!N2041,Data!O2041,Summary!$E$15,Summary!$E$14,Summary!$E$16,1),0)</f>
        <v>0</v>
      </c>
      <c r="O2042" s="31">
        <f>IF(M2042=1,oneday(G2041,G2042,K2042,L2042,Summary!$E$13/2,Data!N2041,Data!O2041,Summary!$E$15,Summary!$E$14,Summary!$E$16,2),0)</f>
        <v>0</v>
      </c>
      <c r="P2042" s="31">
        <f t="shared" si="95"/>
        <v>0</v>
      </c>
      <c r="Q2042" s="31">
        <f>IF(M2042=1,oneday(G2041,G2042,K2042,L2042,Summary!$E$13/2,Data!N2041,Data!O2041,Summary!$E$15,Summary!$E$14,Summary!$E$16,3),0)</f>
        <v>0</v>
      </c>
    </row>
    <row r="2043" spans="1:17" x14ac:dyDescent="0.25">
      <c r="A2043" s="32">
        <f>VLOOKUP(B2043,'Expiration Dates'!$C$40:$J$272,8)</f>
        <v>33347</v>
      </c>
      <c r="B2043" s="1">
        <v>33347</v>
      </c>
      <c r="C2043">
        <f t="shared" si="94"/>
        <v>2043</v>
      </c>
      <c r="D2043" s="27">
        <v>21.170000076293945</v>
      </c>
      <c r="E2043" s="28">
        <v>21.229999542236328</v>
      </c>
      <c r="F2043" s="28">
        <v>20.879999160766602</v>
      </c>
      <c r="G2043" s="24">
        <v>21.129999160766602</v>
      </c>
      <c r="H2043" s="13">
        <v>20.850000381469727</v>
      </c>
      <c r="I2043" s="14">
        <v>20.969999313354492</v>
      </c>
      <c r="J2043" s="14">
        <v>20.629999160766602</v>
      </c>
      <c r="K2043" s="24">
        <v>20.930000305175781</v>
      </c>
      <c r="L2043">
        <f t="shared" si="96"/>
        <v>1</v>
      </c>
      <c r="M2043">
        <f>IF(AND(B2043&gt;Summary!$E$17,B2043&lt;Summary!$E$18),1,0)</f>
        <v>0</v>
      </c>
      <c r="N2043">
        <f>IF(M2043=1,oneday(G2042,G2043,K2043,L2043,Summary!$E$13/2,Data!N2042,Data!O2042,Summary!$E$15,Summary!$E$14,Summary!$E$16,1),0)</f>
        <v>0</v>
      </c>
      <c r="O2043" s="31">
        <f>IF(M2043=1,oneday(G2042,G2043,K2043,L2043,Summary!$E$13/2,Data!N2042,Data!O2042,Summary!$E$15,Summary!$E$14,Summary!$E$16,2),0)</f>
        <v>0</v>
      </c>
      <c r="P2043" s="31">
        <f t="shared" si="95"/>
        <v>0</v>
      </c>
      <c r="Q2043" s="31">
        <f>IF(M2043=1,oneday(G2042,G2043,K2043,L2043,Summary!$E$13/2,Data!N2042,Data!O2042,Summary!$E$15,Summary!$E$14,Summary!$E$16,3),0)</f>
        <v>0</v>
      </c>
    </row>
    <row r="2044" spans="1:17" x14ac:dyDescent="0.25">
      <c r="A2044" s="32">
        <f>VLOOKUP(B2044,'Expiration Dates'!$C$40:$J$272,8)</f>
        <v>33347</v>
      </c>
      <c r="B2044" s="1">
        <v>33350</v>
      </c>
      <c r="C2044">
        <f t="shared" si="94"/>
        <v>2044</v>
      </c>
      <c r="D2044" s="27">
        <v>21.299999237060547</v>
      </c>
      <c r="E2044" s="28">
        <v>21.870000839233398</v>
      </c>
      <c r="F2044" s="28">
        <v>21.200000762939453</v>
      </c>
      <c r="G2044" s="24">
        <v>21.620000839233398</v>
      </c>
      <c r="H2044" s="13">
        <v>21.049999237060547</v>
      </c>
      <c r="I2044" s="14">
        <v>21.5</v>
      </c>
      <c r="J2044" s="14">
        <v>21.030000686645508</v>
      </c>
      <c r="K2044" s="24">
        <v>21.319999694824219</v>
      </c>
      <c r="L2044">
        <f t="shared" si="96"/>
        <v>0</v>
      </c>
      <c r="M2044">
        <f>IF(AND(B2044&gt;Summary!$E$17,B2044&lt;Summary!$E$18),1,0)</f>
        <v>0</v>
      </c>
      <c r="N2044">
        <f>IF(M2044=1,oneday(G2043,G2044,K2044,L2044,Summary!$E$13/2,Data!N2043,Data!O2043,Summary!$E$15,Summary!$E$14,Summary!$E$16,1),0)</f>
        <v>0</v>
      </c>
      <c r="O2044" s="31">
        <f>IF(M2044=1,oneday(G2043,G2044,K2044,L2044,Summary!$E$13/2,Data!N2043,Data!O2043,Summary!$E$15,Summary!$E$14,Summary!$E$16,2),0)</f>
        <v>0</v>
      </c>
      <c r="P2044" s="31">
        <f t="shared" si="95"/>
        <v>0</v>
      </c>
      <c r="Q2044" s="31">
        <f>IF(M2044=1,oneday(G2043,G2044,K2044,L2044,Summary!$E$13/2,Data!N2043,Data!O2043,Summary!$E$15,Summary!$E$14,Summary!$E$16,3),0)</f>
        <v>0</v>
      </c>
    </row>
    <row r="2045" spans="1:17" x14ac:dyDescent="0.25">
      <c r="A2045" s="32">
        <f>VLOOKUP(B2045,'Expiration Dates'!$C$40:$J$272,8)</f>
        <v>33347</v>
      </c>
      <c r="B2045" s="1">
        <v>33351</v>
      </c>
      <c r="C2045">
        <f t="shared" si="94"/>
        <v>2045</v>
      </c>
      <c r="D2045" s="27">
        <v>21.700000762939453</v>
      </c>
      <c r="E2045" s="28">
        <v>21.700000762939453</v>
      </c>
      <c r="F2045" s="28">
        <v>20.860000610351563</v>
      </c>
      <c r="G2045" s="24">
        <v>20.879999160766602</v>
      </c>
      <c r="H2045" s="13">
        <v>21.329999923706055</v>
      </c>
      <c r="I2045" s="14">
        <v>21.329999923706055</v>
      </c>
      <c r="J2045" s="14">
        <v>20.649999618530273</v>
      </c>
      <c r="K2045" s="24">
        <v>20.690000534057617</v>
      </c>
      <c r="L2045">
        <f t="shared" si="96"/>
        <v>0</v>
      </c>
      <c r="M2045">
        <f>IF(AND(B2045&gt;Summary!$E$17,B2045&lt;Summary!$E$18),1,0)</f>
        <v>0</v>
      </c>
      <c r="N2045">
        <f>IF(M2045=1,oneday(G2044,G2045,K2045,L2045,Summary!$E$13/2,Data!N2044,Data!O2044,Summary!$E$15,Summary!$E$14,Summary!$E$16,1),0)</f>
        <v>0</v>
      </c>
      <c r="O2045" s="31">
        <f>IF(M2045=1,oneday(G2044,G2045,K2045,L2045,Summary!$E$13/2,Data!N2044,Data!O2044,Summary!$E$15,Summary!$E$14,Summary!$E$16,2),0)</f>
        <v>0</v>
      </c>
      <c r="P2045" s="31">
        <f t="shared" si="95"/>
        <v>0</v>
      </c>
      <c r="Q2045" s="31">
        <f>IF(M2045=1,oneday(G2044,G2045,K2045,L2045,Summary!$E$13/2,Data!N2044,Data!O2044,Summary!$E$15,Summary!$E$14,Summary!$E$16,3),0)</f>
        <v>0</v>
      </c>
    </row>
    <row r="2046" spans="1:17" x14ac:dyDescent="0.25">
      <c r="A2046" s="32">
        <f>VLOOKUP(B2046,'Expiration Dates'!$C$40:$J$272,8)</f>
        <v>33347</v>
      </c>
      <c r="B2046" s="1">
        <v>33352</v>
      </c>
      <c r="C2046">
        <f t="shared" si="94"/>
        <v>2046</v>
      </c>
      <c r="D2046" s="27">
        <v>20.75</v>
      </c>
      <c r="E2046" s="28">
        <v>21.200000762939453</v>
      </c>
      <c r="F2046" s="28">
        <v>20.629999160766602</v>
      </c>
      <c r="G2046" s="24">
        <v>20.940000534057617</v>
      </c>
      <c r="H2046" s="13">
        <v>20.590000152587891</v>
      </c>
      <c r="I2046" s="14">
        <v>20.959999084472656</v>
      </c>
      <c r="J2046" s="14">
        <v>20.450000762939453</v>
      </c>
      <c r="K2046" s="24">
        <v>20.75</v>
      </c>
      <c r="L2046">
        <f t="shared" si="96"/>
        <v>0</v>
      </c>
      <c r="M2046">
        <f>IF(AND(B2046&gt;Summary!$E$17,B2046&lt;Summary!$E$18),1,0)</f>
        <v>0</v>
      </c>
      <c r="N2046">
        <f>IF(M2046=1,oneday(G2045,G2046,K2046,L2046,Summary!$E$13/2,Data!N2045,Data!O2045,Summary!$E$15,Summary!$E$14,Summary!$E$16,1),0)</f>
        <v>0</v>
      </c>
      <c r="O2046" s="31">
        <f>IF(M2046=1,oneday(G2045,G2046,K2046,L2046,Summary!$E$13/2,Data!N2045,Data!O2045,Summary!$E$15,Summary!$E$14,Summary!$E$16,2),0)</f>
        <v>0</v>
      </c>
      <c r="P2046" s="31">
        <f t="shared" si="95"/>
        <v>0</v>
      </c>
      <c r="Q2046" s="31">
        <f>IF(M2046=1,oneday(G2045,G2046,K2046,L2046,Summary!$E$13/2,Data!N2045,Data!O2045,Summary!$E$15,Summary!$E$14,Summary!$E$16,3),0)</f>
        <v>0</v>
      </c>
    </row>
    <row r="2047" spans="1:17" x14ac:dyDescent="0.25">
      <c r="A2047" s="32">
        <f>VLOOKUP(B2047,'Expiration Dates'!$C$40:$J$272,8)</f>
        <v>33347</v>
      </c>
      <c r="B2047" s="1">
        <v>33353</v>
      </c>
      <c r="C2047">
        <f t="shared" si="94"/>
        <v>2047</v>
      </c>
      <c r="D2047" s="27">
        <v>21.079999923706055</v>
      </c>
      <c r="E2047" s="28">
        <v>21.25</v>
      </c>
      <c r="F2047" s="28">
        <v>20.829999923706055</v>
      </c>
      <c r="G2047" s="24">
        <v>21.149999618530273</v>
      </c>
      <c r="H2047" s="13">
        <v>20.899999618530273</v>
      </c>
      <c r="I2047" s="14">
        <v>21</v>
      </c>
      <c r="J2047" s="14">
        <v>20.629999160766602</v>
      </c>
      <c r="K2047" s="24">
        <v>20.930000305175781</v>
      </c>
      <c r="L2047">
        <f t="shared" si="96"/>
        <v>0</v>
      </c>
      <c r="M2047">
        <f>IF(AND(B2047&gt;Summary!$E$17,B2047&lt;Summary!$E$18),1,0)</f>
        <v>0</v>
      </c>
      <c r="N2047">
        <f>IF(M2047=1,oneday(G2046,G2047,K2047,L2047,Summary!$E$13/2,Data!N2046,Data!O2046,Summary!$E$15,Summary!$E$14,Summary!$E$16,1),0)</f>
        <v>0</v>
      </c>
      <c r="O2047" s="31">
        <f>IF(M2047=1,oneday(G2046,G2047,K2047,L2047,Summary!$E$13/2,Data!N2046,Data!O2046,Summary!$E$15,Summary!$E$14,Summary!$E$16,2),0)</f>
        <v>0</v>
      </c>
      <c r="P2047" s="31">
        <f t="shared" si="95"/>
        <v>0</v>
      </c>
      <c r="Q2047" s="31">
        <f>IF(M2047=1,oneday(G2046,G2047,K2047,L2047,Summary!$E$13/2,Data!N2046,Data!O2046,Summary!$E$15,Summary!$E$14,Summary!$E$16,3),0)</f>
        <v>0</v>
      </c>
    </row>
    <row r="2048" spans="1:17" x14ac:dyDescent="0.25">
      <c r="A2048" s="32">
        <f>VLOOKUP(B2048,'Expiration Dates'!$C$40:$J$272,8)</f>
        <v>33347</v>
      </c>
      <c r="B2048" s="1">
        <v>33354</v>
      </c>
      <c r="C2048">
        <f t="shared" si="94"/>
        <v>2048</v>
      </c>
      <c r="D2048" s="27">
        <v>21.049999237060547</v>
      </c>
      <c r="E2048" s="28">
        <v>21.329999923706055</v>
      </c>
      <c r="F2048" s="28">
        <v>20.899999618530273</v>
      </c>
      <c r="G2048" s="24">
        <v>21.280000686645508</v>
      </c>
      <c r="H2048" s="13">
        <v>20.829999923706055</v>
      </c>
      <c r="I2048" s="14">
        <v>21.059999465942383</v>
      </c>
      <c r="J2048" s="14">
        <v>20.700000762939453</v>
      </c>
      <c r="K2048" s="24">
        <v>21.040000915527344</v>
      </c>
      <c r="L2048">
        <f t="shared" si="96"/>
        <v>0</v>
      </c>
      <c r="M2048">
        <f>IF(AND(B2048&gt;Summary!$E$17,B2048&lt;Summary!$E$18),1,0)</f>
        <v>0</v>
      </c>
      <c r="N2048">
        <f>IF(M2048=1,oneday(G2047,G2048,K2048,L2048,Summary!$E$13/2,Data!N2047,Data!O2047,Summary!$E$15,Summary!$E$14,Summary!$E$16,1),0)</f>
        <v>0</v>
      </c>
      <c r="O2048" s="31">
        <f>IF(M2048=1,oneday(G2047,G2048,K2048,L2048,Summary!$E$13/2,Data!N2047,Data!O2047,Summary!$E$15,Summary!$E$14,Summary!$E$16,2),0)</f>
        <v>0</v>
      </c>
      <c r="P2048" s="31">
        <f t="shared" si="95"/>
        <v>0</v>
      </c>
      <c r="Q2048" s="31">
        <f>IF(M2048=1,oneday(G2047,G2048,K2048,L2048,Summary!$E$13/2,Data!N2047,Data!O2047,Summary!$E$15,Summary!$E$14,Summary!$E$16,3),0)</f>
        <v>0</v>
      </c>
    </row>
    <row r="2049" spans="1:17" x14ac:dyDescent="0.25">
      <c r="A2049" s="32">
        <f>VLOOKUP(B2049,'Expiration Dates'!$C$40:$J$272,8)</f>
        <v>33347</v>
      </c>
      <c r="B2049" s="1">
        <v>33357</v>
      </c>
      <c r="C2049">
        <f t="shared" si="94"/>
        <v>2049</v>
      </c>
      <c r="D2049" s="27">
        <v>21.430000305175781</v>
      </c>
      <c r="E2049" s="28">
        <v>21.510000228881836</v>
      </c>
      <c r="F2049" s="28">
        <v>21.139999389648438</v>
      </c>
      <c r="G2049" s="24">
        <v>21.260000228881836</v>
      </c>
      <c r="H2049" s="13">
        <v>21.180000305175781</v>
      </c>
      <c r="I2049" s="14">
        <v>21.25</v>
      </c>
      <c r="J2049" s="14">
        <v>20.879999160766602</v>
      </c>
      <c r="K2049" s="24">
        <v>21.030000686645508</v>
      </c>
      <c r="L2049">
        <f t="shared" si="96"/>
        <v>0</v>
      </c>
      <c r="M2049">
        <f>IF(AND(B2049&gt;Summary!$E$17,B2049&lt;Summary!$E$18),1,0)</f>
        <v>0</v>
      </c>
      <c r="N2049">
        <f>IF(M2049=1,oneday(G2048,G2049,K2049,L2049,Summary!$E$13/2,Data!N2048,Data!O2048,Summary!$E$15,Summary!$E$14,Summary!$E$16,1),0)</f>
        <v>0</v>
      </c>
      <c r="O2049" s="31">
        <f>IF(M2049=1,oneday(G2048,G2049,K2049,L2049,Summary!$E$13/2,Data!N2048,Data!O2048,Summary!$E$15,Summary!$E$14,Summary!$E$16,2),0)</f>
        <v>0</v>
      </c>
      <c r="P2049" s="31">
        <f t="shared" si="95"/>
        <v>0</v>
      </c>
      <c r="Q2049" s="31">
        <f>IF(M2049=1,oneday(G2048,G2049,K2049,L2049,Summary!$E$13/2,Data!N2048,Data!O2048,Summary!$E$15,Summary!$E$14,Summary!$E$16,3),0)</f>
        <v>0</v>
      </c>
    </row>
    <row r="2050" spans="1:17" x14ac:dyDescent="0.25">
      <c r="A2050" s="32">
        <f>VLOOKUP(B2050,'Expiration Dates'!$C$40:$J$272,8)</f>
        <v>33347</v>
      </c>
      <c r="B2050" s="1">
        <v>33358</v>
      </c>
      <c r="C2050">
        <f t="shared" si="94"/>
        <v>2050</v>
      </c>
      <c r="D2050" s="27">
        <v>21.239999771118164</v>
      </c>
      <c r="E2050" s="28">
        <v>21.239999771118164</v>
      </c>
      <c r="F2050" s="28">
        <v>20.930000305175781</v>
      </c>
      <c r="G2050" s="24">
        <v>20.959999084472656</v>
      </c>
      <c r="H2050" s="13">
        <v>21</v>
      </c>
      <c r="I2050" s="14">
        <v>21</v>
      </c>
      <c r="J2050" s="14">
        <v>20.709999084472656</v>
      </c>
      <c r="K2050" s="24">
        <v>20.729999542236328</v>
      </c>
      <c r="L2050">
        <f t="shared" si="96"/>
        <v>0</v>
      </c>
      <c r="M2050">
        <f>IF(AND(B2050&gt;Summary!$E$17,B2050&lt;Summary!$E$18),1,0)</f>
        <v>0</v>
      </c>
      <c r="N2050">
        <f>IF(M2050=1,oneday(G2049,G2050,K2050,L2050,Summary!$E$13/2,Data!N2049,Data!O2049,Summary!$E$15,Summary!$E$14,Summary!$E$16,1),0)</f>
        <v>0</v>
      </c>
      <c r="O2050" s="31">
        <f>IF(M2050=1,oneday(G2049,G2050,K2050,L2050,Summary!$E$13/2,Data!N2049,Data!O2049,Summary!$E$15,Summary!$E$14,Summary!$E$16,2),0)</f>
        <v>0</v>
      </c>
      <c r="P2050" s="31">
        <f t="shared" si="95"/>
        <v>0</v>
      </c>
      <c r="Q2050" s="31">
        <f>IF(M2050=1,oneday(G2049,G2050,K2050,L2050,Summary!$E$13/2,Data!N2049,Data!O2049,Summary!$E$15,Summary!$E$14,Summary!$E$16,3),0)</f>
        <v>0</v>
      </c>
    </row>
    <row r="2051" spans="1:17" x14ac:dyDescent="0.25">
      <c r="A2051" s="32">
        <f>VLOOKUP(B2051,'Expiration Dates'!$C$40:$J$272,8)</f>
        <v>33380</v>
      </c>
      <c r="B2051" s="1">
        <v>33359</v>
      </c>
      <c r="C2051">
        <f t="shared" si="94"/>
        <v>2051</v>
      </c>
      <c r="D2051" s="27">
        <v>20.850000381469727</v>
      </c>
      <c r="E2051" s="28">
        <v>21.440000534057617</v>
      </c>
      <c r="F2051" s="28">
        <v>20.840000152587891</v>
      </c>
      <c r="G2051" s="24">
        <v>21.25</v>
      </c>
      <c r="H2051" s="13">
        <v>20.659999847412109</v>
      </c>
      <c r="I2051" s="14">
        <v>21.149999618530273</v>
      </c>
      <c r="J2051" s="14">
        <v>20.649999618530273</v>
      </c>
      <c r="K2051" s="24">
        <v>21</v>
      </c>
      <c r="L2051">
        <f t="shared" si="96"/>
        <v>0</v>
      </c>
      <c r="M2051">
        <f>IF(AND(B2051&gt;Summary!$E$17,B2051&lt;Summary!$E$18),1,0)</f>
        <v>0</v>
      </c>
      <c r="N2051">
        <f>IF(M2051=1,oneday(G2050,G2051,K2051,L2051,Summary!$E$13/2,Data!N2050,Data!O2050,Summary!$E$15,Summary!$E$14,Summary!$E$16,1),0)</f>
        <v>0</v>
      </c>
      <c r="O2051" s="31">
        <f>IF(M2051=1,oneday(G2050,G2051,K2051,L2051,Summary!$E$13/2,Data!N2050,Data!O2050,Summary!$E$15,Summary!$E$14,Summary!$E$16,2),0)</f>
        <v>0</v>
      </c>
      <c r="P2051" s="31">
        <f t="shared" si="95"/>
        <v>0</v>
      </c>
      <c r="Q2051" s="31">
        <f>IF(M2051=1,oneday(G2050,G2051,K2051,L2051,Summary!$E$13/2,Data!N2050,Data!O2050,Summary!$E$15,Summary!$E$14,Summary!$E$16,3),0)</f>
        <v>0</v>
      </c>
    </row>
    <row r="2052" spans="1:17" x14ac:dyDescent="0.25">
      <c r="A2052" s="32">
        <f>VLOOKUP(B2052,'Expiration Dates'!$C$40:$J$272,8)</f>
        <v>33380</v>
      </c>
      <c r="B2052" s="1">
        <v>33360</v>
      </c>
      <c r="C2052">
        <f t="shared" si="94"/>
        <v>2052</v>
      </c>
      <c r="D2052" s="27">
        <v>21.25</v>
      </c>
      <c r="E2052" s="28">
        <v>21.370000839233398</v>
      </c>
      <c r="F2052" s="28">
        <v>21.100000381469727</v>
      </c>
      <c r="G2052" s="24">
        <v>21.170000076293945</v>
      </c>
      <c r="H2052" s="13">
        <v>21.030000686645508</v>
      </c>
      <c r="I2052" s="14">
        <v>21.079999923706055</v>
      </c>
      <c r="J2052" s="14">
        <v>20.879999160766602</v>
      </c>
      <c r="K2052" s="24">
        <v>20.909999847412109</v>
      </c>
      <c r="L2052">
        <f t="shared" si="96"/>
        <v>0</v>
      </c>
      <c r="M2052">
        <f>IF(AND(B2052&gt;Summary!$E$17,B2052&lt;Summary!$E$18),1,0)</f>
        <v>0</v>
      </c>
      <c r="N2052">
        <f>IF(M2052=1,oneday(G2051,G2052,K2052,L2052,Summary!$E$13/2,Data!N2051,Data!O2051,Summary!$E$15,Summary!$E$14,Summary!$E$16,1),0)</f>
        <v>0</v>
      </c>
      <c r="O2052" s="31">
        <f>IF(M2052=1,oneday(G2051,G2052,K2052,L2052,Summary!$E$13/2,Data!N2051,Data!O2051,Summary!$E$15,Summary!$E$14,Summary!$E$16,2),0)</f>
        <v>0</v>
      </c>
      <c r="P2052" s="31">
        <f t="shared" si="95"/>
        <v>0</v>
      </c>
      <c r="Q2052" s="31">
        <f>IF(M2052=1,oneday(G2051,G2052,K2052,L2052,Summary!$E$13/2,Data!N2051,Data!O2051,Summary!$E$15,Summary!$E$14,Summary!$E$16,3),0)</f>
        <v>0</v>
      </c>
    </row>
    <row r="2053" spans="1:17" x14ac:dyDescent="0.25">
      <c r="A2053" s="32">
        <f>VLOOKUP(B2053,'Expiration Dates'!$C$40:$J$272,8)</f>
        <v>33380</v>
      </c>
      <c r="B2053" s="1">
        <v>33361</v>
      </c>
      <c r="C2053">
        <f t="shared" si="94"/>
        <v>2053</v>
      </c>
      <c r="D2053" s="27">
        <v>21.139999389648438</v>
      </c>
      <c r="E2053" s="28">
        <v>21.389999389648438</v>
      </c>
      <c r="F2053" s="28">
        <v>21.110000610351563</v>
      </c>
      <c r="G2053" s="24">
        <v>21.370000839233398</v>
      </c>
      <c r="H2053" s="13">
        <v>20.870000839233398</v>
      </c>
      <c r="I2053" s="14">
        <v>21.149999618530273</v>
      </c>
      <c r="J2053" s="14">
        <v>20.860000610351563</v>
      </c>
      <c r="K2053" s="24">
        <v>21.139999389648438</v>
      </c>
      <c r="L2053">
        <f t="shared" si="96"/>
        <v>0</v>
      </c>
      <c r="M2053">
        <f>IF(AND(B2053&gt;Summary!$E$17,B2053&lt;Summary!$E$18),1,0)</f>
        <v>0</v>
      </c>
      <c r="N2053">
        <f>IF(M2053=1,oneday(G2052,G2053,K2053,L2053,Summary!$E$13/2,Data!N2052,Data!O2052,Summary!$E$15,Summary!$E$14,Summary!$E$16,1),0)</f>
        <v>0</v>
      </c>
      <c r="O2053" s="31">
        <f>IF(M2053=1,oneday(G2052,G2053,K2053,L2053,Summary!$E$13/2,Data!N2052,Data!O2052,Summary!$E$15,Summary!$E$14,Summary!$E$16,2),0)</f>
        <v>0</v>
      </c>
      <c r="P2053" s="31">
        <f t="shared" si="95"/>
        <v>0</v>
      </c>
      <c r="Q2053" s="31">
        <f>IF(M2053=1,oneday(G2052,G2053,K2053,L2053,Summary!$E$13/2,Data!N2052,Data!O2052,Summary!$E$15,Summary!$E$14,Summary!$E$16,3),0)</f>
        <v>0</v>
      </c>
    </row>
    <row r="2054" spans="1:17" x14ac:dyDescent="0.25">
      <c r="A2054" s="32">
        <f>VLOOKUP(B2054,'Expiration Dates'!$C$40:$J$272,8)</f>
        <v>33380</v>
      </c>
      <c r="B2054" s="1">
        <v>33364</v>
      </c>
      <c r="C2054">
        <f t="shared" si="94"/>
        <v>2054</v>
      </c>
      <c r="D2054" s="27">
        <v>21.379999160766602</v>
      </c>
      <c r="E2054" s="28">
        <v>21.700000762939453</v>
      </c>
      <c r="F2054" s="28">
        <v>21.270000457763672</v>
      </c>
      <c r="G2054" s="24">
        <v>21.680000305175781</v>
      </c>
      <c r="H2054" s="13">
        <v>21.190000534057617</v>
      </c>
      <c r="I2054" s="14">
        <v>21.5</v>
      </c>
      <c r="J2054" s="14">
        <v>21.049999237060547</v>
      </c>
      <c r="K2054" s="24">
        <v>21.459999084472656</v>
      </c>
      <c r="L2054">
        <f t="shared" si="96"/>
        <v>0</v>
      </c>
      <c r="M2054">
        <f>IF(AND(B2054&gt;Summary!$E$17,B2054&lt;Summary!$E$18),1,0)</f>
        <v>0</v>
      </c>
      <c r="N2054">
        <f>IF(M2054=1,oneday(G2053,G2054,K2054,L2054,Summary!$E$13/2,Data!N2053,Data!O2053,Summary!$E$15,Summary!$E$14,Summary!$E$16,1),0)</f>
        <v>0</v>
      </c>
      <c r="O2054" s="31">
        <f>IF(M2054=1,oneday(G2053,G2054,K2054,L2054,Summary!$E$13/2,Data!N2053,Data!O2053,Summary!$E$15,Summary!$E$14,Summary!$E$16,2),0)</f>
        <v>0</v>
      </c>
      <c r="P2054" s="31">
        <f t="shared" si="95"/>
        <v>0</v>
      </c>
      <c r="Q2054" s="31">
        <f>IF(M2054=1,oneday(G2053,G2054,K2054,L2054,Summary!$E$13/2,Data!N2053,Data!O2053,Summary!$E$15,Summary!$E$14,Summary!$E$16,3),0)</f>
        <v>0</v>
      </c>
    </row>
    <row r="2055" spans="1:17" x14ac:dyDescent="0.25">
      <c r="A2055" s="32">
        <f>VLOOKUP(B2055,'Expiration Dates'!$C$40:$J$272,8)</f>
        <v>33380</v>
      </c>
      <c r="B2055" s="1">
        <v>33365</v>
      </c>
      <c r="C2055">
        <f t="shared" si="94"/>
        <v>2055</v>
      </c>
      <c r="D2055" s="27">
        <v>21.680000305175781</v>
      </c>
      <c r="E2055" s="28">
        <v>21.739999771118164</v>
      </c>
      <c r="F2055" s="28">
        <v>21.5</v>
      </c>
      <c r="G2055" s="24">
        <v>21.629999160766602</v>
      </c>
      <c r="H2055" s="13">
        <v>21.450000762939453</v>
      </c>
      <c r="I2055" s="14">
        <v>21.5</v>
      </c>
      <c r="J2055" s="14">
        <v>21.280000686645508</v>
      </c>
      <c r="K2055" s="24">
        <v>21.409999847412109</v>
      </c>
      <c r="L2055">
        <f t="shared" si="96"/>
        <v>0</v>
      </c>
      <c r="M2055">
        <f>IF(AND(B2055&gt;Summary!$E$17,B2055&lt;Summary!$E$18),1,0)</f>
        <v>0</v>
      </c>
      <c r="N2055">
        <f>IF(M2055=1,oneday(G2054,G2055,K2055,L2055,Summary!$E$13/2,Data!N2054,Data!O2054,Summary!$E$15,Summary!$E$14,Summary!$E$16,1),0)</f>
        <v>0</v>
      </c>
      <c r="O2055" s="31">
        <f>IF(M2055=1,oneday(G2054,G2055,K2055,L2055,Summary!$E$13/2,Data!N2054,Data!O2054,Summary!$E$15,Summary!$E$14,Summary!$E$16,2),0)</f>
        <v>0</v>
      </c>
      <c r="P2055" s="31">
        <f t="shared" si="95"/>
        <v>0</v>
      </c>
      <c r="Q2055" s="31">
        <f>IF(M2055=1,oneday(G2054,G2055,K2055,L2055,Summary!$E$13/2,Data!N2054,Data!O2054,Summary!$E$15,Summary!$E$14,Summary!$E$16,3),0)</f>
        <v>0</v>
      </c>
    </row>
    <row r="2056" spans="1:17" x14ac:dyDescent="0.25">
      <c r="A2056" s="32">
        <f>VLOOKUP(B2056,'Expiration Dates'!$C$40:$J$272,8)</f>
        <v>33380</v>
      </c>
      <c r="B2056" s="1">
        <v>33366</v>
      </c>
      <c r="C2056">
        <f t="shared" si="94"/>
        <v>2056</v>
      </c>
      <c r="D2056" s="27">
        <v>21.600000381469727</v>
      </c>
      <c r="E2056" s="28">
        <v>21.799999237060547</v>
      </c>
      <c r="F2056" s="28">
        <v>21.530000686645508</v>
      </c>
      <c r="G2056" s="24">
        <v>21.780000686645508</v>
      </c>
      <c r="H2056" s="13">
        <v>21.379999160766602</v>
      </c>
      <c r="I2056" s="14">
        <v>21.700000762939453</v>
      </c>
      <c r="J2056" s="14">
        <v>21.350000381469727</v>
      </c>
      <c r="K2056" s="24">
        <v>21.659999847412109</v>
      </c>
      <c r="L2056">
        <f t="shared" si="96"/>
        <v>0</v>
      </c>
      <c r="M2056">
        <f>IF(AND(B2056&gt;Summary!$E$17,B2056&lt;Summary!$E$18),1,0)</f>
        <v>0</v>
      </c>
      <c r="N2056">
        <f>IF(M2056=1,oneday(G2055,G2056,K2056,L2056,Summary!$E$13/2,Data!N2055,Data!O2055,Summary!$E$15,Summary!$E$14,Summary!$E$16,1),0)</f>
        <v>0</v>
      </c>
      <c r="O2056" s="31">
        <f>IF(M2056=1,oneday(G2055,G2056,K2056,L2056,Summary!$E$13/2,Data!N2055,Data!O2055,Summary!$E$15,Summary!$E$14,Summary!$E$16,2),0)</f>
        <v>0</v>
      </c>
      <c r="P2056" s="31">
        <f t="shared" si="95"/>
        <v>0</v>
      </c>
      <c r="Q2056" s="31">
        <f>IF(M2056=1,oneday(G2055,G2056,K2056,L2056,Summary!$E$13/2,Data!N2055,Data!O2055,Summary!$E$15,Summary!$E$14,Summary!$E$16,3),0)</f>
        <v>0</v>
      </c>
    </row>
    <row r="2057" spans="1:17" x14ac:dyDescent="0.25">
      <c r="A2057" s="32">
        <f>VLOOKUP(B2057,'Expiration Dates'!$C$40:$J$272,8)</f>
        <v>33380</v>
      </c>
      <c r="B2057" s="1">
        <v>33367</v>
      </c>
      <c r="C2057">
        <f t="shared" si="94"/>
        <v>2057</v>
      </c>
      <c r="D2057" s="27">
        <v>21.899999618530273</v>
      </c>
      <c r="E2057" s="28">
        <v>22.110000610351563</v>
      </c>
      <c r="F2057" s="28">
        <v>21.819999694824219</v>
      </c>
      <c r="G2057" s="24">
        <v>21.930000305175781</v>
      </c>
      <c r="H2057" s="13">
        <v>21.799999237060547</v>
      </c>
      <c r="I2057" s="14">
        <v>22</v>
      </c>
      <c r="J2057" s="14">
        <v>21.709999084472656</v>
      </c>
      <c r="K2057" s="24">
        <v>21.829999923706055</v>
      </c>
      <c r="L2057">
        <f t="shared" si="96"/>
        <v>0</v>
      </c>
      <c r="M2057">
        <f>IF(AND(B2057&gt;Summary!$E$17,B2057&lt;Summary!$E$18),1,0)</f>
        <v>0</v>
      </c>
      <c r="N2057">
        <f>IF(M2057=1,oneday(G2056,G2057,K2057,L2057,Summary!$E$13/2,Data!N2056,Data!O2056,Summary!$E$15,Summary!$E$14,Summary!$E$16,1),0)</f>
        <v>0</v>
      </c>
      <c r="O2057" s="31">
        <f>IF(M2057=1,oneday(G2056,G2057,K2057,L2057,Summary!$E$13/2,Data!N2056,Data!O2056,Summary!$E$15,Summary!$E$14,Summary!$E$16,2),0)</f>
        <v>0</v>
      </c>
      <c r="P2057" s="31">
        <f t="shared" si="95"/>
        <v>0</v>
      </c>
      <c r="Q2057" s="31">
        <f>IF(M2057=1,oneday(G2056,G2057,K2057,L2057,Summary!$E$13/2,Data!N2056,Data!O2056,Summary!$E$15,Summary!$E$14,Summary!$E$16,3),0)</f>
        <v>0</v>
      </c>
    </row>
    <row r="2058" spans="1:17" x14ac:dyDescent="0.25">
      <c r="A2058" s="32">
        <f>VLOOKUP(B2058,'Expiration Dates'!$C$40:$J$272,8)</f>
        <v>33380</v>
      </c>
      <c r="B2058" s="1">
        <v>33368</v>
      </c>
      <c r="C2058">
        <f t="shared" si="94"/>
        <v>2058</v>
      </c>
      <c r="D2058" s="27">
        <v>21.600000381469727</v>
      </c>
      <c r="E2058" s="28">
        <v>21.649999618530273</v>
      </c>
      <c r="F2058" s="28">
        <v>21.190000534057617</v>
      </c>
      <c r="G2058" s="24">
        <v>21.270000457763672</v>
      </c>
      <c r="H2058" s="13">
        <v>21.549999237060547</v>
      </c>
      <c r="I2058" s="14">
        <v>21.629999160766602</v>
      </c>
      <c r="J2058" s="14">
        <v>21.100000381469727</v>
      </c>
      <c r="K2058" s="24">
        <v>21.209999084472656</v>
      </c>
      <c r="L2058">
        <f t="shared" si="96"/>
        <v>0</v>
      </c>
      <c r="M2058">
        <f>IF(AND(B2058&gt;Summary!$E$17,B2058&lt;Summary!$E$18),1,0)</f>
        <v>0</v>
      </c>
      <c r="N2058">
        <f>IF(M2058=1,oneday(G2057,G2058,K2058,L2058,Summary!$E$13/2,Data!N2057,Data!O2057,Summary!$E$15,Summary!$E$14,Summary!$E$16,1),0)</f>
        <v>0</v>
      </c>
      <c r="O2058" s="31">
        <f>IF(M2058=1,oneday(G2057,G2058,K2058,L2058,Summary!$E$13/2,Data!N2057,Data!O2057,Summary!$E$15,Summary!$E$14,Summary!$E$16,2),0)</f>
        <v>0</v>
      </c>
      <c r="P2058" s="31">
        <f t="shared" si="95"/>
        <v>0</v>
      </c>
      <c r="Q2058" s="31">
        <f>IF(M2058=1,oneday(G2057,G2058,K2058,L2058,Summary!$E$13/2,Data!N2057,Data!O2057,Summary!$E$15,Summary!$E$14,Summary!$E$16,3),0)</f>
        <v>0</v>
      </c>
    </row>
    <row r="2059" spans="1:17" x14ac:dyDescent="0.25">
      <c r="A2059" s="32">
        <f>VLOOKUP(B2059,'Expiration Dates'!$C$40:$J$272,8)</f>
        <v>33380</v>
      </c>
      <c r="B2059" s="1">
        <v>33371</v>
      </c>
      <c r="C2059">
        <f t="shared" si="94"/>
        <v>2059</v>
      </c>
      <c r="D2059" s="27">
        <v>21.149999618530273</v>
      </c>
      <c r="E2059" s="28">
        <v>21.360000610351563</v>
      </c>
      <c r="F2059" s="28">
        <v>20.879999160766602</v>
      </c>
      <c r="G2059" s="24">
        <v>20.909999847412109</v>
      </c>
      <c r="H2059" s="13">
        <v>21.159999847412109</v>
      </c>
      <c r="I2059" s="14">
        <v>21.309999465942383</v>
      </c>
      <c r="J2059" s="14">
        <v>20.930000305175781</v>
      </c>
      <c r="K2059" s="24">
        <v>20.959999084472656</v>
      </c>
      <c r="L2059">
        <f t="shared" si="96"/>
        <v>0</v>
      </c>
      <c r="M2059">
        <f>IF(AND(B2059&gt;Summary!$E$17,B2059&lt;Summary!$E$18),1,0)</f>
        <v>0</v>
      </c>
      <c r="N2059">
        <f>IF(M2059=1,oneday(G2058,G2059,K2059,L2059,Summary!$E$13/2,Data!N2058,Data!O2058,Summary!$E$15,Summary!$E$14,Summary!$E$16,1),0)</f>
        <v>0</v>
      </c>
      <c r="O2059" s="31">
        <f>IF(M2059=1,oneday(G2058,G2059,K2059,L2059,Summary!$E$13/2,Data!N2058,Data!O2058,Summary!$E$15,Summary!$E$14,Summary!$E$16,2),0)</f>
        <v>0</v>
      </c>
      <c r="P2059" s="31">
        <f t="shared" si="95"/>
        <v>0</v>
      </c>
      <c r="Q2059" s="31">
        <f>IF(M2059=1,oneday(G2058,G2059,K2059,L2059,Summary!$E$13/2,Data!N2058,Data!O2058,Summary!$E$15,Summary!$E$14,Summary!$E$16,3),0)</f>
        <v>0</v>
      </c>
    </row>
    <row r="2060" spans="1:17" x14ac:dyDescent="0.25">
      <c r="A2060" s="32">
        <f>VLOOKUP(B2060,'Expiration Dates'!$C$40:$J$272,8)</f>
        <v>33380</v>
      </c>
      <c r="B2060" s="1">
        <v>33372</v>
      </c>
      <c r="C2060">
        <f t="shared" si="94"/>
        <v>2060</v>
      </c>
      <c r="D2060" s="27">
        <v>21.049999237060547</v>
      </c>
      <c r="E2060" s="28">
        <v>21.049999237060547</v>
      </c>
      <c r="F2060" s="28">
        <v>20.629999160766602</v>
      </c>
      <c r="G2060" s="24">
        <v>20.739999771118164</v>
      </c>
      <c r="H2060" s="13">
        <v>21.059999465942383</v>
      </c>
      <c r="I2060" s="14">
        <v>21.159999847412109</v>
      </c>
      <c r="J2060" s="14">
        <v>20.770000457763672</v>
      </c>
      <c r="K2060" s="24">
        <v>20.870000839233398</v>
      </c>
      <c r="L2060">
        <f t="shared" si="96"/>
        <v>0</v>
      </c>
      <c r="M2060">
        <f>IF(AND(B2060&gt;Summary!$E$17,B2060&lt;Summary!$E$18),1,0)</f>
        <v>0</v>
      </c>
      <c r="N2060">
        <f>IF(M2060=1,oneday(G2059,G2060,K2060,L2060,Summary!$E$13/2,Data!N2059,Data!O2059,Summary!$E$15,Summary!$E$14,Summary!$E$16,1),0)</f>
        <v>0</v>
      </c>
      <c r="O2060" s="31">
        <f>IF(M2060=1,oneday(G2059,G2060,K2060,L2060,Summary!$E$13/2,Data!N2059,Data!O2059,Summary!$E$15,Summary!$E$14,Summary!$E$16,2),0)</f>
        <v>0</v>
      </c>
      <c r="P2060" s="31">
        <f t="shared" si="95"/>
        <v>0</v>
      </c>
      <c r="Q2060" s="31">
        <f>IF(M2060=1,oneday(G2059,G2060,K2060,L2060,Summary!$E$13/2,Data!N2059,Data!O2059,Summary!$E$15,Summary!$E$14,Summary!$E$16,3),0)</f>
        <v>0</v>
      </c>
    </row>
    <row r="2061" spans="1:17" x14ac:dyDescent="0.25">
      <c r="A2061" s="32">
        <f>VLOOKUP(B2061,'Expiration Dates'!$C$40:$J$272,8)</f>
        <v>33380</v>
      </c>
      <c r="B2061" s="1">
        <v>33373</v>
      </c>
      <c r="C2061">
        <f t="shared" si="94"/>
        <v>2061</v>
      </c>
      <c r="D2061" s="27">
        <v>20.75</v>
      </c>
      <c r="E2061" s="28">
        <v>20.979999542236328</v>
      </c>
      <c r="F2061" s="28">
        <v>20.610000610351563</v>
      </c>
      <c r="G2061" s="24">
        <v>20.920000076293945</v>
      </c>
      <c r="H2061" s="13">
        <v>20.899999618530273</v>
      </c>
      <c r="I2061" s="14">
        <v>21.079999923706055</v>
      </c>
      <c r="J2061" s="14">
        <v>20.760000228881836</v>
      </c>
      <c r="K2061" s="24">
        <v>21</v>
      </c>
      <c r="L2061">
        <f t="shared" si="96"/>
        <v>0</v>
      </c>
      <c r="M2061">
        <f>IF(AND(B2061&gt;Summary!$E$17,B2061&lt;Summary!$E$18),1,0)</f>
        <v>0</v>
      </c>
      <c r="N2061">
        <f>IF(M2061=1,oneday(G2060,G2061,K2061,L2061,Summary!$E$13/2,Data!N2060,Data!O2060,Summary!$E$15,Summary!$E$14,Summary!$E$16,1),0)</f>
        <v>0</v>
      </c>
      <c r="O2061" s="31">
        <f>IF(M2061=1,oneday(G2060,G2061,K2061,L2061,Summary!$E$13/2,Data!N2060,Data!O2060,Summary!$E$15,Summary!$E$14,Summary!$E$16,2),0)</f>
        <v>0</v>
      </c>
      <c r="P2061" s="31">
        <f t="shared" si="95"/>
        <v>0</v>
      </c>
      <c r="Q2061" s="31">
        <f>IF(M2061=1,oneday(G2060,G2061,K2061,L2061,Summary!$E$13/2,Data!N2060,Data!O2060,Summary!$E$15,Summary!$E$14,Summary!$E$16,3),0)</f>
        <v>0</v>
      </c>
    </row>
    <row r="2062" spans="1:17" x14ac:dyDescent="0.25">
      <c r="A2062" s="32">
        <f>VLOOKUP(B2062,'Expiration Dates'!$C$40:$J$272,8)</f>
        <v>33380</v>
      </c>
      <c r="B2062" s="1">
        <v>33374</v>
      </c>
      <c r="C2062">
        <f t="shared" si="94"/>
        <v>2062</v>
      </c>
      <c r="D2062" s="27">
        <v>21</v>
      </c>
      <c r="E2062" s="28">
        <v>21.020000457763672</v>
      </c>
      <c r="F2062" s="28">
        <v>20.75</v>
      </c>
      <c r="G2062" s="24">
        <v>20.889999389648438</v>
      </c>
      <c r="H2062" s="13">
        <v>21.079999923706055</v>
      </c>
      <c r="I2062" s="14">
        <v>21.100000381469727</v>
      </c>
      <c r="J2062" s="14">
        <v>20.899999618530273</v>
      </c>
      <c r="K2062" s="24">
        <v>20.989999771118164</v>
      </c>
      <c r="L2062">
        <f t="shared" si="96"/>
        <v>0</v>
      </c>
      <c r="M2062">
        <f>IF(AND(B2062&gt;Summary!$E$17,B2062&lt;Summary!$E$18),1,0)</f>
        <v>0</v>
      </c>
      <c r="N2062">
        <f>IF(M2062=1,oneday(G2061,G2062,K2062,L2062,Summary!$E$13/2,Data!N2061,Data!O2061,Summary!$E$15,Summary!$E$14,Summary!$E$16,1),0)</f>
        <v>0</v>
      </c>
      <c r="O2062" s="31">
        <f>IF(M2062=1,oneday(G2061,G2062,K2062,L2062,Summary!$E$13/2,Data!N2061,Data!O2061,Summary!$E$15,Summary!$E$14,Summary!$E$16,2),0)</f>
        <v>0</v>
      </c>
      <c r="P2062" s="31">
        <f t="shared" si="95"/>
        <v>0</v>
      </c>
      <c r="Q2062" s="31">
        <f>IF(M2062=1,oneday(G2061,G2062,K2062,L2062,Summary!$E$13/2,Data!N2061,Data!O2061,Summary!$E$15,Summary!$E$14,Summary!$E$16,3),0)</f>
        <v>0</v>
      </c>
    </row>
    <row r="2063" spans="1:17" x14ac:dyDescent="0.25">
      <c r="A2063" s="32">
        <f>VLOOKUP(B2063,'Expiration Dates'!$C$40:$J$272,8)</f>
        <v>33380</v>
      </c>
      <c r="B2063" s="1">
        <v>33375</v>
      </c>
      <c r="C2063">
        <f t="shared" ref="C2063:C2126" si="97">ROW(B2063)</f>
        <v>2063</v>
      </c>
      <c r="D2063" s="27">
        <v>20.850000381469727</v>
      </c>
      <c r="E2063" s="28">
        <v>21.25</v>
      </c>
      <c r="F2063" s="28">
        <v>20.799999237060547</v>
      </c>
      <c r="G2063" s="24">
        <v>21.180000305175781</v>
      </c>
      <c r="H2063" s="13">
        <v>20.950000762939453</v>
      </c>
      <c r="I2063" s="14">
        <v>21.25</v>
      </c>
      <c r="J2063" s="14">
        <v>20.909999847412109</v>
      </c>
      <c r="K2063" s="24">
        <v>21.209999084472656</v>
      </c>
      <c r="L2063">
        <f t="shared" si="96"/>
        <v>0</v>
      </c>
      <c r="M2063">
        <f>IF(AND(B2063&gt;Summary!$E$17,B2063&lt;Summary!$E$18),1,0)</f>
        <v>0</v>
      </c>
      <c r="N2063">
        <f>IF(M2063=1,oneday(G2062,G2063,K2063,L2063,Summary!$E$13/2,Data!N2062,Data!O2062,Summary!$E$15,Summary!$E$14,Summary!$E$16,1),0)</f>
        <v>0</v>
      </c>
      <c r="O2063" s="31">
        <f>IF(M2063=1,oneday(G2062,G2063,K2063,L2063,Summary!$E$13/2,Data!N2062,Data!O2062,Summary!$E$15,Summary!$E$14,Summary!$E$16,2),0)</f>
        <v>0</v>
      </c>
      <c r="P2063" s="31">
        <f t="shared" si="95"/>
        <v>0</v>
      </c>
      <c r="Q2063" s="31">
        <f>IF(M2063=1,oneday(G2062,G2063,K2063,L2063,Summary!$E$13/2,Data!N2062,Data!O2062,Summary!$E$15,Summary!$E$14,Summary!$E$16,3),0)</f>
        <v>0</v>
      </c>
    </row>
    <row r="2064" spans="1:17" x14ac:dyDescent="0.25">
      <c r="A2064" s="32">
        <f>VLOOKUP(B2064,'Expiration Dates'!$C$40:$J$272,8)</f>
        <v>33380</v>
      </c>
      <c r="B2064" s="1">
        <v>33378</v>
      </c>
      <c r="C2064">
        <f t="shared" si="97"/>
        <v>2064</v>
      </c>
      <c r="D2064" s="27">
        <v>21.299999237060547</v>
      </c>
      <c r="E2064" s="28">
        <v>21.399999618530273</v>
      </c>
      <c r="F2064" s="28">
        <v>21.209999084472656</v>
      </c>
      <c r="G2064" s="24">
        <v>21.370000839233398</v>
      </c>
      <c r="H2064" s="13">
        <v>21.270000457763672</v>
      </c>
      <c r="I2064" s="14">
        <v>21.319999694824219</v>
      </c>
      <c r="J2064" s="14">
        <v>21.209999084472656</v>
      </c>
      <c r="K2064" s="24">
        <v>21.290000915527344</v>
      </c>
      <c r="L2064">
        <f t="shared" si="96"/>
        <v>0</v>
      </c>
      <c r="M2064">
        <f>IF(AND(B2064&gt;Summary!$E$17,B2064&lt;Summary!$E$18),1,0)</f>
        <v>0</v>
      </c>
      <c r="N2064">
        <f>IF(M2064=1,oneday(G2063,G2064,K2064,L2064,Summary!$E$13/2,Data!N2063,Data!O2063,Summary!$E$15,Summary!$E$14,Summary!$E$16,1),0)</f>
        <v>0</v>
      </c>
      <c r="O2064" s="31">
        <f>IF(M2064=1,oneday(G2063,G2064,K2064,L2064,Summary!$E$13/2,Data!N2063,Data!O2063,Summary!$E$15,Summary!$E$14,Summary!$E$16,2),0)</f>
        <v>0</v>
      </c>
      <c r="P2064" s="31">
        <f t="shared" ref="P2064:P2127" si="98">IF(M2064=1,O2064-O2063,0)</f>
        <v>0</v>
      </c>
      <c r="Q2064" s="31">
        <f>IF(M2064=1,oneday(G2063,G2064,K2064,L2064,Summary!$E$13/2,Data!N2063,Data!O2063,Summary!$E$15,Summary!$E$14,Summary!$E$16,3),0)</f>
        <v>0</v>
      </c>
    </row>
    <row r="2065" spans="1:17" x14ac:dyDescent="0.25">
      <c r="A2065" s="32">
        <f>VLOOKUP(B2065,'Expiration Dates'!$C$40:$J$272,8)</f>
        <v>33380</v>
      </c>
      <c r="B2065" s="1">
        <v>33379</v>
      </c>
      <c r="C2065">
        <f t="shared" si="97"/>
        <v>2065</v>
      </c>
      <c r="D2065" s="27">
        <v>21.450000762939453</v>
      </c>
      <c r="E2065" s="28">
        <v>21.739999771118164</v>
      </c>
      <c r="F2065" s="28">
        <v>21.100000381469727</v>
      </c>
      <c r="G2065" s="24">
        <v>21.399999618530273</v>
      </c>
      <c r="H2065" s="13">
        <v>21.350000381469727</v>
      </c>
      <c r="I2065" s="14">
        <v>21.530000686645508</v>
      </c>
      <c r="J2065" s="14">
        <v>21</v>
      </c>
      <c r="K2065" s="24">
        <v>21.059999465942383</v>
      </c>
      <c r="L2065">
        <f t="shared" si="96"/>
        <v>0</v>
      </c>
      <c r="M2065">
        <f>IF(AND(B2065&gt;Summary!$E$17,B2065&lt;Summary!$E$18),1,0)</f>
        <v>0</v>
      </c>
      <c r="N2065">
        <f>IF(M2065=1,oneday(G2064,G2065,K2065,L2065,Summary!$E$13/2,Data!N2064,Data!O2064,Summary!$E$15,Summary!$E$14,Summary!$E$16,1),0)</f>
        <v>0</v>
      </c>
      <c r="O2065" s="31">
        <f>IF(M2065=1,oneday(G2064,G2065,K2065,L2065,Summary!$E$13/2,Data!N2064,Data!O2064,Summary!$E$15,Summary!$E$14,Summary!$E$16,2),0)</f>
        <v>0</v>
      </c>
      <c r="P2065" s="31">
        <f t="shared" si="98"/>
        <v>0</v>
      </c>
      <c r="Q2065" s="31">
        <f>IF(M2065=1,oneday(G2064,G2065,K2065,L2065,Summary!$E$13/2,Data!N2064,Data!O2064,Summary!$E$15,Summary!$E$14,Summary!$E$16,3),0)</f>
        <v>0</v>
      </c>
    </row>
    <row r="2066" spans="1:17" x14ac:dyDescent="0.25">
      <c r="A2066" s="32">
        <f>VLOOKUP(B2066,'Expiration Dates'!$C$40:$J$272,8)</f>
        <v>33380</v>
      </c>
      <c r="B2066" s="1">
        <v>33380</v>
      </c>
      <c r="C2066">
        <f t="shared" si="97"/>
        <v>2066</v>
      </c>
      <c r="D2066" s="27">
        <v>20.909999847412109</v>
      </c>
      <c r="E2066" s="28">
        <v>20.950000762939453</v>
      </c>
      <c r="F2066" s="28">
        <v>20.709999084472656</v>
      </c>
      <c r="G2066" s="24">
        <v>20.829999923706055</v>
      </c>
      <c r="H2066" s="13">
        <v>21.049999237060547</v>
      </c>
      <c r="I2066" s="14">
        <v>21.100000381469727</v>
      </c>
      <c r="J2066" s="14">
        <v>20.870000839233398</v>
      </c>
      <c r="K2066" s="24">
        <v>20.909999847412109</v>
      </c>
      <c r="L2066">
        <f t="shared" si="96"/>
        <v>1</v>
      </c>
      <c r="M2066">
        <f>IF(AND(B2066&gt;Summary!$E$17,B2066&lt;Summary!$E$18),1,0)</f>
        <v>0</v>
      </c>
      <c r="N2066">
        <f>IF(M2066=1,oneday(G2065,G2066,K2066,L2066,Summary!$E$13/2,Data!N2065,Data!O2065,Summary!$E$15,Summary!$E$14,Summary!$E$16,1),0)</f>
        <v>0</v>
      </c>
      <c r="O2066" s="31">
        <f>IF(M2066=1,oneday(G2065,G2066,K2066,L2066,Summary!$E$13/2,Data!N2065,Data!O2065,Summary!$E$15,Summary!$E$14,Summary!$E$16,2),0)</f>
        <v>0</v>
      </c>
      <c r="P2066" s="31">
        <f t="shared" si="98"/>
        <v>0</v>
      </c>
      <c r="Q2066" s="31">
        <f>IF(M2066=1,oneday(G2065,G2066,K2066,L2066,Summary!$E$13/2,Data!N2065,Data!O2065,Summary!$E$15,Summary!$E$14,Summary!$E$16,3),0)</f>
        <v>0</v>
      </c>
    </row>
    <row r="2067" spans="1:17" x14ac:dyDescent="0.25">
      <c r="A2067" s="32">
        <f>VLOOKUP(B2067,'Expiration Dates'!$C$40:$J$272,8)</f>
        <v>33380</v>
      </c>
      <c r="B2067" s="1">
        <v>33381</v>
      </c>
      <c r="C2067">
        <f t="shared" si="97"/>
        <v>2067</v>
      </c>
      <c r="D2067" s="27">
        <v>20.969999313354492</v>
      </c>
      <c r="E2067" s="28">
        <v>21.079999923706055</v>
      </c>
      <c r="F2067" s="28">
        <v>20.899999618530273</v>
      </c>
      <c r="G2067" s="24">
        <v>21.020000457763672</v>
      </c>
      <c r="H2067" s="13">
        <v>21.030000686645508</v>
      </c>
      <c r="I2067" s="14">
        <v>21.120000839233398</v>
      </c>
      <c r="J2067" s="14">
        <v>20.930000305175781</v>
      </c>
      <c r="K2067" s="24">
        <v>21.040000915527344</v>
      </c>
      <c r="L2067">
        <f t="shared" si="96"/>
        <v>0</v>
      </c>
      <c r="M2067">
        <f>IF(AND(B2067&gt;Summary!$E$17,B2067&lt;Summary!$E$18),1,0)</f>
        <v>0</v>
      </c>
      <c r="N2067">
        <f>IF(M2067=1,oneday(G2066,G2067,K2067,L2067,Summary!$E$13/2,Data!N2066,Data!O2066,Summary!$E$15,Summary!$E$14,Summary!$E$16,1),0)</f>
        <v>0</v>
      </c>
      <c r="O2067" s="31">
        <f>IF(M2067=1,oneday(G2066,G2067,K2067,L2067,Summary!$E$13/2,Data!N2066,Data!O2066,Summary!$E$15,Summary!$E$14,Summary!$E$16,2),0)</f>
        <v>0</v>
      </c>
      <c r="P2067" s="31">
        <f t="shared" si="98"/>
        <v>0</v>
      </c>
      <c r="Q2067" s="31">
        <f>IF(M2067=1,oneday(G2066,G2067,K2067,L2067,Summary!$E$13/2,Data!N2066,Data!O2066,Summary!$E$15,Summary!$E$14,Summary!$E$16,3),0)</f>
        <v>0</v>
      </c>
    </row>
    <row r="2068" spans="1:17" x14ac:dyDescent="0.25">
      <c r="A2068" s="32">
        <f>VLOOKUP(B2068,'Expiration Dates'!$C$40:$J$272,8)</f>
        <v>33380</v>
      </c>
      <c r="B2068" s="1">
        <v>33382</v>
      </c>
      <c r="C2068">
        <f t="shared" si="97"/>
        <v>2068</v>
      </c>
      <c r="D2068" s="27">
        <v>21.079999923706055</v>
      </c>
      <c r="E2068" s="28">
        <v>21.219999313354492</v>
      </c>
      <c r="F2068" s="28">
        <v>21.030000686645508</v>
      </c>
      <c r="G2068" s="24">
        <v>21.190000534057617</v>
      </c>
      <c r="H2068" s="13">
        <v>21.079999923706055</v>
      </c>
      <c r="I2068" s="14">
        <v>21.239999771118164</v>
      </c>
      <c r="J2068" s="14">
        <v>21.040000915527344</v>
      </c>
      <c r="K2068" s="24">
        <v>21.219999313354492</v>
      </c>
      <c r="L2068">
        <f t="shared" si="96"/>
        <v>0</v>
      </c>
      <c r="M2068">
        <f>IF(AND(B2068&gt;Summary!$E$17,B2068&lt;Summary!$E$18),1,0)</f>
        <v>0</v>
      </c>
      <c r="N2068">
        <f>IF(M2068=1,oneday(G2067,G2068,K2068,L2068,Summary!$E$13/2,Data!N2067,Data!O2067,Summary!$E$15,Summary!$E$14,Summary!$E$16,1),0)</f>
        <v>0</v>
      </c>
      <c r="O2068" s="31">
        <f>IF(M2068=1,oneday(G2067,G2068,K2068,L2068,Summary!$E$13/2,Data!N2067,Data!O2067,Summary!$E$15,Summary!$E$14,Summary!$E$16,2),0)</f>
        <v>0</v>
      </c>
      <c r="P2068" s="31">
        <f t="shared" si="98"/>
        <v>0</v>
      </c>
      <c r="Q2068" s="31">
        <f>IF(M2068=1,oneday(G2067,G2068,K2068,L2068,Summary!$E$13/2,Data!N2067,Data!O2067,Summary!$E$15,Summary!$E$14,Summary!$E$16,3),0)</f>
        <v>0</v>
      </c>
    </row>
    <row r="2069" spans="1:17" x14ac:dyDescent="0.25">
      <c r="A2069" s="32">
        <f>VLOOKUP(B2069,'Expiration Dates'!$C$40:$J$272,8)</f>
        <v>33380</v>
      </c>
      <c r="B2069" s="1">
        <v>33386</v>
      </c>
      <c r="C2069">
        <f t="shared" si="97"/>
        <v>2069</v>
      </c>
      <c r="D2069" s="27">
        <v>21.219999313354492</v>
      </c>
      <c r="E2069" s="28">
        <v>21.399999618530273</v>
      </c>
      <c r="F2069" s="28">
        <v>21.219999313354492</v>
      </c>
      <c r="G2069" s="24">
        <v>21.329999923706055</v>
      </c>
      <c r="H2069" s="13">
        <v>21.260000228881836</v>
      </c>
      <c r="I2069" s="14">
        <v>21.379999160766602</v>
      </c>
      <c r="J2069" s="14">
        <v>21.229999542236328</v>
      </c>
      <c r="K2069" s="24">
        <v>21.340000152587891</v>
      </c>
      <c r="L2069">
        <f t="shared" si="96"/>
        <v>0</v>
      </c>
      <c r="M2069">
        <f>IF(AND(B2069&gt;Summary!$E$17,B2069&lt;Summary!$E$18),1,0)</f>
        <v>0</v>
      </c>
      <c r="N2069">
        <f>IF(M2069=1,oneday(G2068,G2069,K2069,L2069,Summary!$E$13/2,Data!N2068,Data!O2068,Summary!$E$15,Summary!$E$14,Summary!$E$16,1),0)</f>
        <v>0</v>
      </c>
      <c r="O2069" s="31">
        <f>IF(M2069=1,oneday(G2068,G2069,K2069,L2069,Summary!$E$13/2,Data!N2068,Data!O2068,Summary!$E$15,Summary!$E$14,Summary!$E$16,2),0)</f>
        <v>0</v>
      </c>
      <c r="P2069" s="31">
        <f t="shared" si="98"/>
        <v>0</v>
      </c>
      <c r="Q2069" s="31">
        <f>IF(M2069=1,oneday(G2068,G2069,K2069,L2069,Summary!$E$13/2,Data!N2068,Data!O2068,Summary!$E$15,Summary!$E$14,Summary!$E$16,3),0)</f>
        <v>0</v>
      </c>
    </row>
    <row r="2070" spans="1:17" x14ac:dyDescent="0.25">
      <c r="A2070" s="32">
        <f>VLOOKUP(B2070,'Expiration Dates'!$C$40:$J$272,8)</f>
        <v>33380</v>
      </c>
      <c r="B2070" s="1">
        <v>33387</v>
      </c>
      <c r="C2070">
        <f t="shared" si="97"/>
        <v>2070</v>
      </c>
      <c r="D2070" s="27">
        <v>21.280000686645508</v>
      </c>
      <c r="E2070" s="28">
        <v>21.309999465942383</v>
      </c>
      <c r="F2070" s="28">
        <v>21.100000381469727</v>
      </c>
      <c r="G2070" s="24">
        <v>21.110000610351563</v>
      </c>
      <c r="H2070" s="13">
        <v>21.299999237060547</v>
      </c>
      <c r="I2070" s="14">
        <v>21.319999694824219</v>
      </c>
      <c r="J2070" s="14">
        <v>21.139999389648438</v>
      </c>
      <c r="K2070" s="24">
        <v>21.149999618530273</v>
      </c>
      <c r="L2070">
        <f t="shared" si="96"/>
        <v>0</v>
      </c>
      <c r="M2070">
        <f>IF(AND(B2070&gt;Summary!$E$17,B2070&lt;Summary!$E$18),1,0)</f>
        <v>0</v>
      </c>
      <c r="N2070">
        <f>IF(M2070=1,oneday(G2069,G2070,K2070,L2070,Summary!$E$13/2,Data!N2069,Data!O2069,Summary!$E$15,Summary!$E$14,Summary!$E$16,1),0)</f>
        <v>0</v>
      </c>
      <c r="O2070" s="31">
        <f>IF(M2070=1,oneday(G2069,G2070,K2070,L2070,Summary!$E$13/2,Data!N2069,Data!O2069,Summary!$E$15,Summary!$E$14,Summary!$E$16,2),0)</f>
        <v>0</v>
      </c>
      <c r="P2070" s="31">
        <f t="shared" si="98"/>
        <v>0</v>
      </c>
      <c r="Q2070" s="31">
        <f>IF(M2070=1,oneday(G2069,G2070,K2070,L2070,Summary!$E$13/2,Data!N2069,Data!O2069,Summary!$E$15,Summary!$E$14,Summary!$E$16,3),0)</f>
        <v>0</v>
      </c>
    </row>
    <row r="2071" spans="1:17" x14ac:dyDescent="0.25">
      <c r="A2071" s="32">
        <f>VLOOKUP(B2071,'Expiration Dates'!$C$40:$J$272,8)</f>
        <v>33380</v>
      </c>
      <c r="B2071" s="1">
        <v>33388</v>
      </c>
      <c r="C2071">
        <f t="shared" si="97"/>
        <v>2071</v>
      </c>
      <c r="D2071" s="27">
        <v>21.100000381469727</v>
      </c>
      <c r="E2071" s="28">
        <v>21.340000152587891</v>
      </c>
      <c r="F2071" s="28">
        <v>20.979999542236328</v>
      </c>
      <c r="G2071" s="24">
        <v>21.319999694824219</v>
      </c>
      <c r="H2071" s="13">
        <v>21.149999618530273</v>
      </c>
      <c r="I2071" s="14">
        <v>21.440000534057617</v>
      </c>
      <c r="J2071" s="14">
        <v>21.079999923706055</v>
      </c>
      <c r="K2071" s="24">
        <v>21.420000076293945</v>
      </c>
      <c r="L2071">
        <f t="shared" si="96"/>
        <v>0</v>
      </c>
      <c r="M2071">
        <f>IF(AND(B2071&gt;Summary!$E$17,B2071&lt;Summary!$E$18),1,0)</f>
        <v>0</v>
      </c>
      <c r="N2071">
        <f>IF(M2071=1,oneday(G2070,G2071,K2071,L2071,Summary!$E$13/2,Data!N2070,Data!O2070,Summary!$E$15,Summary!$E$14,Summary!$E$16,1),0)</f>
        <v>0</v>
      </c>
      <c r="O2071" s="31">
        <f>IF(M2071=1,oneday(G2070,G2071,K2071,L2071,Summary!$E$13/2,Data!N2070,Data!O2070,Summary!$E$15,Summary!$E$14,Summary!$E$16,2),0)</f>
        <v>0</v>
      </c>
      <c r="P2071" s="31">
        <f t="shared" si="98"/>
        <v>0</v>
      </c>
      <c r="Q2071" s="31">
        <f>IF(M2071=1,oneday(G2070,G2071,K2071,L2071,Summary!$E$13/2,Data!N2070,Data!O2070,Summary!$E$15,Summary!$E$14,Summary!$E$16,3),0)</f>
        <v>0</v>
      </c>
    </row>
    <row r="2072" spans="1:17" x14ac:dyDescent="0.25">
      <c r="A2072" s="32">
        <f>VLOOKUP(B2072,'Expiration Dates'!$C$40:$J$272,8)</f>
        <v>33380</v>
      </c>
      <c r="B2072" s="1">
        <v>33389</v>
      </c>
      <c r="C2072">
        <f t="shared" si="97"/>
        <v>2072</v>
      </c>
      <c r="D2072" s="27">
        <v>21.319999694824219</v>
      </c>
      <c r="E2072" s="28">
        <v>21.399999618530273</v>
      </c>
      <c r="F2072" s="28">
        <v>21.110000610351563</v>
      </c>
      <c r="G2072" s="24">
        <v>21.129999160766602</v>
      </c>
      <c r="H2072" s="13">
        <v>21.430000305175781</v>
      </c>
      <c r="I2072" s="14">
        <v>21.479999542236328</v>
      </c>
      <c r="J2072" s="14">
        <v>21.200000762939453</v>
      </c>
      <c r="K2072" s="24">
        <v>21.229999542236328</v>
      </c>
      <c r="L2072">
        <f t="shared" si="96"/>
        <v>0</v>
      </c>
      <c r="M2072">
        <f>IF(AND(B2072&gt;Summary!$E$17,B2072&lt;Summary!$E$18),1,0)</f>
        <v>0</v>
      </c>
      <c r="N2072">
        <f>IF(M2072=1,oneday(G2071,G2072,K2072,L2072,Summary!$E$13/2,Data!N2071,Data!O2071,Summary!$E$15,Summary!$E$14,Summary!$E$16,1),0)</f>
        <v>0</v>
      </c>
      <c r="O2072" s="31">
        <f>IF(M2072=1,oneday(G2071,G2072,K2072,L2072,Summary!$E$13/2,Data!N2071,Data!O2071,Summary!$E$15,Summary!$E$14,Summary!$E$16,2),0)</f>
        <v>0</v>
      </c>
      <c r="P2072" s="31">
        <f t="shared" si="98"/>
        <v>0</v>
      </c>
      <c r="Q2072" s="31">
        <f>IF(M2072=1,oneday(G2071,G2072,K2072,L2072,Summary!$E$13/2,Data!N2071,Data!O2071,Summary!$E$15,Summary!$E$14,Summary!$E$16,3),0)</f>
        <v>0</v>
      </c>
    </row>
    <row r="2073" spans="1:17" x14ac:dyDescent="0.25">
      <c r="A2073" s="32">
        <f>VLOOKUP(B2073,'Expiration Dates'!$C$40:$J$272,8)</f>
        <v>33408</v>
      </c>
      <c r="B2073" s="1">
        <v>33392</v>
      </c>
      <c r="C2073">
        <f t="shared" si="97"/>
        <v>2073</v>
      </c>
      <c r="D2073" s="27">
        <v>21.180000305175781</v>
      </c>
      <c r="E2073" s="28">
        <v>21.270000457763672</v>
      </c>
      <c r="F2073" s="28">
        <v>21.100000381469727</v>
      </c>
      <c r="G2073" s="24">
        <v>21.129999160766602</v>
      </c>
      <c r="H2073" s="13">
        <v>21.270000457763672</v>
      </c>
      <c r="I2073" s="14">
        <v>21.329999923706055</v>
      </c>
      <c r="J2073" s="14">
        <v>21.200000762939453</v>
      </c>
      <c r="K2073" s="24">
        <v>21.219999313354492</v>
      </c>
      <c r="L2073">
        <f t="shared" si="96"/>
        <v>0</v>
      </c>
      <c r="M2073">
        <f>IF(AND(B2073&gt;Summary!$E$17,B2073&lt;Summary!$E$18),1,0)</f>
        <v>0</v>
      </c>
      <c r="N2073">
        <f>IF(M2073=1,oneday(G2072,G2073,K2073,L2073,Summary!$E$13/2,Data!N2072,Data!O2072,Summary!$E$15,Summary!$E$14,Summary!$E$16,1),0)</f>
        <v>0</v>
      </c>
      <c r="O2073" s="31">
        <f>IF(M2073=1,oneday(G2072,G2073,K2073,L2073,Summary!$E$13/2,Data!N2072,Data!O2072,Summary!$E$15,Summary!$E$14,Summary!$E$16,2),0)</f>
        <v>0</v>
      </c>
      <c r="P2073" s="31">
        <f t="shared" si="98"/>
        <v>0</v>
      </c>
      <c r="Q2073" s="31">
        <f>IF(M2073=1,oneday(G2072,G2073,K2073,L2073,Summary!$E$13/2,Data!N2072,Data!O2072,Summary!$E$15,Summary!$E$14,Summary!$E$16,3),0)</f>
        <v>0</v>
      </c>
    </row>
    <row r="2074" spans="1:17" x14ac:dyDescent="0.25">
      <c r="A2074" s="32">
        <f>VLOOKUP(B2074,'Expiration Dates'!$C$40:$J$272,8)</f>
        <v>33408</v>
      </c>
      <c r="B2074" s="1">
        <v>33393</v>
      </c>
      <c r="C2074">
        <f t="shared" si="97"/>
        <v>2074</v>
      </c>
      <c r="D2074" s="27">
        <v>21.149999618530273</v>
      </c>
      <c r="E2074" s="28">
        <v>21.159999847412109</v>
      </c>
      <c r="F2074" s="28">
        <v>20.860000610351563</v>
      </c>
      <c r="G2074" s="24">
        <v>21.020000457763672</v>
      </c>
      <c r="H2074" s="13">
        <v>21.200000762939453</v>
      </c>
      <c r="I2074" s="14">
        <v>21.239999771118164</v>
      </c>
      <c r="J2074" s="14">
        <v>20.950000762939453</v>
      </c>
      <c r="K2074" s="24">
        <v>21.079999923706055</v>
      </c>
      <c r="L2074">
        <f t="shared" si="96"/>
        <v>0</v>
      </c>
      <c r="M2074">
        <f>IF(AND(B2074&gt;Summary!$E$17,B2074&lt;Summary!$E$18),1,0)</f>
        <v>0</v>
      </c>
      <c r="N2074">
        <f>IF(M2074=1,oneday(G2073,G2074,K2074,L2074,Summary!$E$13/2,Data!N2073,Data!O2073,Summary!$E$15,Summary!$E$14,Summary!$E$16,1),0)</f>
        <v>0</v>
      </c>
      <c r="O2074" s="31">
        <f>IF(M2074=1,oneday(G2073,G2074,K2074,L2074,Summary!$E$13/2,Data!N2073,Data!O2073,Summary!$E$15,Summary!$E$14,Summary!$E$16,2),0)</f>
        <v>0</v>
      </c>
      <c r="P2074" s="31">
        <f t="shared" si="98"/>
        <v>0</v>
      </c>
      <c r="Q2074" s="31">
        <f>IF(M2074=1,oneday(G2073,G2074,K2074,L2074,Summary!$E$13/2,Data!N2073,Data!O2073,Summary!$E$15,Summary!$E$14,Summary!$E$16,3),0)</f>
        <v>0</v>
      </c>
    </row>
    <row r="2075" spans="1:17" x14ac:dyDescent="0.25">
      <c r="A2075" s="32">
        <f>VLOOKUP(B2075,'Expiration Dates'!$C$40:$J$272,8)</f>
        <v>33408</v>
      </c>
      <c r="B2075" s="1">
        <v>33394</v>
      </c>
      <c r="C2075">
        <f t="shared" si="97"/>
        <v>2075</v>
      </c>
      <c r="D2075" s="27">
        <v>20.799999237060547</v>
      </c>
      <c r="E2075" s="28">
        <v>20.850000381469727</v>
      </c>
      <c r="F2075" s="28">
        <v>20.450000762939453</v>
      </c>
      <c r="G2075" s="24">
        <v>20.469999313354492</v>
      </c>
      <c r="H2075" s="13">
        <v>20.879999160766602</v>
      </c>
      <c r="I2075" s="14">
        <v>20.930000305175781</v>
      </c>
      <c r="J2075" s="14">
        <v>20.549999237060547</v>
      </c>
      <c r="K2075" s="24">
        <v>20.579999923706055</v>
      </c>
      <c r="L2075">
        <f t="shared" si="96"/>
        <v>0</v>
      </c>
      <c r="M2075">
        <f>IF(AND(B2075&gt;Summary!$E$17,B2075&lt;Summary!$E$18),1,0)</f>
        <v>0</v>
      </c>
      <c r="N2075">
        <f>IF(M2075=1,oneday(G2074,G2075,K2075,L2075,Summary!$E$13/2,Data!N2074,Data!O2074,Summary!$E$15,Summary!$E$14,Summary!$E$16,1),0)</f>
        <v>0</v>
      </c>
      <c r="O2075" s="31">
        <f>IF(M2075=1,oneday(G2074,G2075,K2075,L2075,Summary!$E$13/2,Data!N2074,Data!O2074,Summary!$E$15,Summary!$E$14,Summary!$E$16,2),0)</f>
        <v>0</v>
      </c>
      <c r="P2075" s="31">
        <f t="shared" si="98"/>
        <v>0</v>
      </c>
      <c r="Q2075" s="31">
        <f>IF(M2075=1,oneday(G2074,G2075,K2075,L2075,Summary!$E$13/2,Data!N2074,Data!O2074,Summary!$E$15,Summary!$E$14,Summary!$E$16,3),0)</f>
        <v>0</v>
      </c>
    </row>
    <row r="2076" spans="1:17" x14ac:dyDescent="0.25">
      <c r="A2076" s="32">
        <f>VLOOKUP(B2076,'Expiration Dates'!$C$40:$J$272,8)</f>
        <v>33408</v>
      </c>
      <c r="B2076" s="1">
        <v>33395</v>
      </c>
      <c r="C2076">
        <f t="shared" si="97"/>
        <v>2076</v>
      </c>
      <c r="D2076" s="27">
        <v>20.319999694824219</v>
      </c>
      <c r="E2076" s="28">
        <v>20.389999389648438</v>
      </c>
      <c r="F2076" s="28">
        <v>20.049999237060547</v>
      </c>
      <c r="G2076" s="24">
        <v>20.329999923706055</v>
      </c>
      <c r="H2076" s="13">
        <v>20.399999618530273</v>
      </c>
      <c r="I2076" s="14">
        <v>20.489999771118164</v>
      </c>
      <c r="J2076" s="14">
        <v>20.180000305175781</v>
      </c>
      <c r="K2076" s="24">
        <v>20.420000076293945</v>
      </c>
      <c r="L2076">
        <f t="shared" si="96"/>
        <v>0</v>
      </c>
      <c r="M2076">
        <f>IF(AND(B2076&gt;Summary!$E$17,B2076&lt;Summary!$E$18),1,0)</f>
        <v>0</v>
      </c>
      <c r="N2076">
        <f>IF(M2076=1,oneday(G2075,G2076,K2076,L2076,Summary!$E$13/2,Data!N2075,Data!O2075,Summary!$E$15,Summary!$E$14,Summary!$E$16,1),0)</f>
        <v>0</v>
      </c>
      <c r="O2076" s="31">
        <f>IF(M2076=1,oneday(G2075,G2076,K2076,L2076,Summary!$E$13/2,Data!N2075,Data!O2075,Summary!$E$15,Summary!$E$14,Summary!$E$16,2),0)</f>
        <v>0</v>
      </c>
      <c r="P2076" s="31">
        <f t="shared" si="98"/>
        <v>0</v>
      </c>
      <c r="Q2076" s="31">
        <f>IF(M2076=1,oneday(G2075,G2076,K2076,L2076,Summary!$E$13/2,Data!N2075,Data!O2075,Summary!$E$15,Summary!$E$14,Summary!$E$16,3),0)</f>
        <v>0</v>
      </c>
    </row>
    <row r="2077" spans="1:17" x14ac:dyDescent="0.25">
      <c r="A2077" s="32">
        <f>VLOOKUP(B2077,'Expiration Dates'!$C$40:$J$272,8)</f>
        <v>33408</v>
      </c>
      <c r="B2077" s="1">
        <v>33396</v>
      </c>
      <c r="C2077">
        <f t="shared" si="97"/>
        <v>2077</v>
      </c>
      <c r="D2077" s="27">
        <v>20.479999542236328</v>
      </c>
      <c r="E2077" s="28">
        <v>20.489999771118164</v>
      </c>
      <c r="F2077" s="28">
        <v>20.260000228881836</v>
      </c>
      <c r="G2077" s="24">
        <v>20.280000686645508</v>
      </c>
      <c r="H2077" s="13">
        <v>20.549999237060547</v>
      </c>
      <c r="I2077" s="14">
        <v>20.600000381469727</v>
      </c>
      <c r="J2077" s="14">
        <v>20.350000381469727</v>
      </c>
      <c r="K2077" s="24">
        <v>20.360000610351563</v>
      </c>
      <c r="L2077">
        <f t="shared" si="96"/>
        <v>0</v>
      </c>
      <c r="M2077">
        <f>IF(AND(B2077&gt;Summary!$E$17,B2077&lt;Summary!$E$18),1,0)</f>
        <v>0</v>
      </c>
      <c r="N2077">
        <f>IF(M2077=1,oneday(G2076,G2077,K2077,L2077,Summary!$E$13/2,Data!N2076,Data!O2076,Summary!$E$15,Summary!$E$14,Summary!$E$16,1),0)</f>
        <v>0</v>
      </c>
      <c r="O2077" s="31">
        <f>IF(M2077=1,oneday(G2076,G2077,K2077,L2077,Summary!$E$13/2,Data!N2076,Data!O2076,Summary!$E$15,Summary!$E$14,Summary!$E$16,2),0)</f>
        <v>0</v>
      </c>
      <c r="P2077" s="31">
        <f t="shared" si="98"/>
        <v>0</v>
      </c>
      <c r="Q2077" s="31">
        <f>IF(M2077=1,oneday(G2076,G2077,K2077,L2077,Summary!$E$13/2,Data!N2076,Data!O2076,Summary!$E$15,Summary!$E$14,Summary!$E$16,3),0)</f>
        <v>0</v>
      </c>
    </row>
    <row r="2078" spans="1:17" x14ac:dyDescent="0.25">
      <c r="A2078" s="32">
        <f>VLOOKUP(B2078,'Expiration Dates'!$C$40:$J$272,8)</f>
        <v>33408</v>
      </c>
      <c r="B2078" s="1">
        <v>33399</v>
      </c>
      <c r="C2078">
        <f t="shared" si="97"/>
        <v>2078</v>
      </c>
      <c r="D2078" s="27">
        <v>20.25</v>
      </c>
      <c r="E2078" s="28">
        <v>20.299999237060547</v>
      </c>
      <c r="F2078" s="28">
        <v>19.819999694824219</v>
      </c>
      <c r="G2078" s="24">
        <v>19.840000152587891</v>
      </c>
      <c r="H2078" s="13">
        <v>20.299999237060547</v>
      </c>
      <c r="I2078" s="14">
        <v>20.340000152587891</v>
      </c>
      <c r="J2078" s="14">
        <v>19.930000305175781</v>
      </c>
      <c r="K2078" s="24">
        <v>19.959999084472656</v>
      </c>
      <c r="L2078">
        <f t="shared" si="96"/>
        <v>0</v>
      </c>
      <c r="M2078">
        <f>IF(AND(B2078&gt;Summary!$E$17,B2078&lt;Summary!$E$18),1,0)</f>
        <v>0</v>
      </c>
      <c r="N2078">
        <f>IF(M2078=1,oneday(G2077,G2078,K2078,L2078,Summary!$E$13/2,Data!N2077,Data!O2077,Summary!$E$15,Summary!$E$14,Summary!$E$16,1),0)</f>
        <v>0</v>
      </c>
      <c r="O2078" s="31">
        <f>IF(M2078=1,oneday(G2077,G2078,K2078,L2078,Summary!$E$13/2,Data!N2077,Data!O2077,Summary!$E$15,Summary!$E$14,Summary!$E$16,2),0)</f>
        <v>0</v>
      </c>
      <c r="P2078" s="31">
        <f t="shared" si="98"/>
        <v>0</v>
      </c>
      <c r="Q2078" s="31">
        <f>IF(M2078=1,oneday(G2077,G2078,K2078,L2078,Summary!$E$13/2,Data!N2077,Data!O2077,Summary!$E$15,Summary!$E$14,Summary!$E$16,3),0)</f>
        <v>0</v>
      </c>
    </row>
    <row r="2079" spans="1:17" x14ac:dyDescent="0.25">
      <c r="A2079" s="32">
        <f>VLOOKUP(B2079,'Expiration Dates'!$C$40:$J$272,8)</f>
        <v>33408</v>
      </c>
      <c r="B2079" s="1">
        <v>33400</v>
      </c>
      <c r="C2079">
        <f t="shared" si="97"/>
        <v>2079</v>
      </c>
      <c r="D2079" s="27">
        <v>19.870000839233398</v>
      </c>
      <c r="E2079" s="28">
        <v>19.969999313354492</v>
      </c>
      <c r="F2079" s="28">
        <v>19.719999313354492</v>
      </c>
      <c r="G2079" s="24">
        <v>19.959999084472656</v>
      </c>
      <c r="H2079" s="13">
        <v>20</v>
      </c>
      <c r="I2079" s="14">
        <v>20.100000381469727</v>
      </c>
      <c r="J2079" s="14">
        <v>19.860000610351563</v>
      </c>
      <c r="K2079" s="24">
        <v>20.069999694824219</v>
      </c>
      <c r="L2079">
        <f t="shared" si="96"/>
        <v>0</v>
      </c>
      <c r="M2079">
        <f>IF(AND(B2079&gt;Summary!$E$17,B2079&lt;Summary!$E$18),1,0)</f>
        <v>0</v>
      </c>
      <c r="N2079">
        <f>IF(M2079=1,oneday(G2078,G2079,K2079,L2079,Summary!$E$13/2,Data!N2078,Data!O2078,Summary!$E$15,Summary!$E$14,Summary!$E$16,1),0)</f>
        <v>0</v>
      </c>
      <c r="O2079" s="31">
        <f>IF(M2079=1,oneday(G2078,G2079,K2079,L2079,Summary!$E$13/2,Data!N2078,Data!O2078,Summary!$E$15,Summary!$E$14,Summary!$E$16,2),0)</f>
        <v>0</v>
      </c>
      <c r="P2079" s="31">
        <f t="shared" si="98"/>
        <v>0</v>
      </c>
      <c r="Q2079" s="31">
        <f>IF(M2079=1,oneday(G2078,G2079,K2079,L2079,Summary!$E$13/2,Data!N2078,Data!O2078,Summary!$E$15,Summary!$E$14,Summary!$E$16,3),0)</f>
        <v>0</v>
      </c>
    </row>
    <row r="2080" spans="1:17" x14ac:dyDescent="0.25">
      <c r="A2080" s="32">
        <f>VLOOKUP(B2080,'Expiration Dates'!$C$40:$J$272,8)</f>
        <v>33408</v>
      </c>
      <c r="B2080" s="1">
        <v>33401</v>
      </c>
      <c r="C2080">
        <f t="shared" si="97"/>
        <v>2080</v>
      </c>
      <c r="D2080" s="27">
        <v>19.75</v>
      </c>
      <c r="E2080" s="28">
        <v>20.079999923706055</v>
      </c>
      <c r="F2080" s="28">
        <v>19.600000381469727</v>
      </c>
      <c r="G2080" s="24">
        <v>20.049999237060547</v>
      </c>
      <c r="H2080" s="13">
        <v>19.850000381469727</v>
      </c>
      <c r="I2080" s="14">
        <v>20.200000762939453</v>
      </c>
      <c r="J2080" s="14">
        <v>19.719999313354492</v>
      </c>
      <c r="K2080" s="24">
        <v>20.180000305175781</v>
      </c>
      <c r="L2080">
        <f t="shared" si="96"/>
        <v>0</v>
      </c>
      <c r="M2080">
        <f>IF(AND(B2080&gt;Summary!$E$17,B2080&lt;Summary!$E$18),1,0)</f>
        <v>0</v>
      </c>
      <c r="N2080">
        <f>IF(M2080=1,oneday(G2079,G2080,K2080,L2080,Summary!$E$13/2,Data!N2079,Data!O2079,Summary!$E$15,Summary!$E$14,Summary!$E$16,1),0)</f>
        <v>0</v>
      </c>
      <c r="O2080" s="31">
        <f>IF(M2080=1,oneday(G2079,G2080,K2080,L2080,Summary!$E$13/2,Data!N2079,Data!O2079,Summary!$E$15,Summary!$E$14,Summary!$E$16,2),0)</f>
        <v>0</v>
      </c>
      <c r="P2080" s="31">
        <f t="shared" si="98"/>
        <v>0</v>
      </c>
      <c r="Q2080" s="31">
        <f>IF(M2080=1,oneday(G2079,G2080,K2080,L2080,Summary!$E$13/2,Data!N2079,Data!O2079,Summary!$E$15,Summary!$E$14,Summary!$E$16,3),0)</f>
        <v>0</v>
      </c>
    </row>
    <row r="2081" spans="1:17" x14ac:dyDescent="0.25">
      <c r="A2081" s="32">
        <f>VLOOKUP(B2081,'Expiration Dates'!$C$40:$J$272,8)</f>
        <v>33408</v>
      </c>
      <c r="B2081" s="1">
        <v>33402</v>
      </c>
      <c r="C2081">
        <f t="shared" si="97"/>
        <v>2081</v>
      </c>
      <c r="D2081" s="27">
        <v>20.100000381469727</v>
      </c>
      <c r="E2081" s="28">
        <v>20.180000305175781</v>
      </c>
      <c r="F2081" s="28">
        <v>19.680000305175781</v>
      </c>
      <c r="G2081" s="24">
        <v>19.709999084472656</v>
      </c>
      <c r="H2081" s="13">
        <v>20.219999313354492</v>
      </c>
      <c r="I2081" s="14">
        <v>20.299999237060547</v>
      </c>
      <c r="J2081" s="14">
        <v>19.799999237060547</v>
      </c>
      <c r="K2081" s="24">
        <v>19.819999694824219</v>
      </c>
      <c r="L2081">
        <f t="shared" si="96"/>
        <v>0</v>
      </c>
      <c r="M2081">
        <f>IF(AND(B2081&gt;Summary!$E$17,B2081&lt;Summary!$E$18),1,0)</f>
        <v>0</v>
      </c>
      <c r="N2081">
        <f>IF(M2081=1,oneday(G2080,G2081,K2081,L2081,Summary!$E$13/2,Data!N2080,Data!O2080,Summary!$E$15,Summary!$E$14,Summary!$E$16,1),0)</f>
        <v>0</v>
      </c>
      <c r="O2081" s="31">
        <f>IF(M2081=1,oneday(G2080,G2081,K2081,L2081,Summary!$E$13/2,Data!N2080,Data!O2080,Summary!$E$15,Summary!$E$14,Summary!$E$16,2),0)</f>
        <v>0</v>
      </c>
      <c r="P2081" s="31">
        <f t="shared" si="98"/>
        <v>0</v>
      </c>
      <c r="Q2081" s="31">
        <f>IF(M2081=1,oneday(G2080,G2081,K2081,L2081,Summary!$E$13/2,Data!N2080,Data!O2080,Summary!$E$15,Summary!$E$14,Summary!$E$16,3),0)</f>
        <v>0</v>
      </c>
    </row>
    <row r="2082" spans="1:17" x14ac:dyDescent="0.25">
      <c r="A2082" s="32">
        <f>VLOOKUP(B2082,'Expiration Dates'!$C$40:$J$272,8)</f>
        <v>33408</v>
      </c>
      <c r="B2082" s="1">
        <v>33403</v>
      </c>
      <c r="C2082">
        <f t="shared" si="97"/>
        <v>2082</v>
      </c>
      <c r="D2082" s="27">
        <v>19.780000686645508</v>
      </c>
      <c r="E2082" s="28">
        <v>19.809999465942383</v>
      </c>
      <c r="F2082" s="28">
        <v>19.639999389648438</v>
      </c>
      <c r="G2082" s="24">
        <v>19.670000076293945</v>
      </c>
      <c r="H2082" s="13">
        <v>19.879999160766602</v>
      </c>
      <c r="I2082" s="14">
        <v>19.920000076293945</v>
      </c>
      <c r="J2082" s="14">
        <v>19.75</v>
      </c>
      <c r="K2082" s="24">
        <v>19.799999237060547</v>
      </c>
      <c r="L2082">
        <f t="shared" si="96"/>
        <v>0</v>
      </c>
      <c r="M2082">
        <f>IF(AND(B2082&gt;Summary!$E$17,B2082&lt;Summary!$E$18),1,0)</f>
        <v>0</v>
      </c>
      <c r="N2082">
        <f>IF(M2082=1,oneday(G2081,G2082,K2082,L2082,Summary!$E$13/2,Data!N2081,Data!O2081,Summary!$E$15,Summary!$E$14,Summary!$E$16,1),0)</f>
        <v>0</v>
      </c>
      <c r="O2082" s="31">
        <f>IF(M2082=1,oneday(G2081,G2082,K2082,L2082,Summary!$E$13/2,Data!N2081,Data!O2081,Summary!$E$15,Summary!$E$14,Summary!$E$16,2),0)</f>
        <v>0</v>
      </c>
      <c r="P2082" s="31">
        <f t="shared" si="98"/>
        <v>0</v>
      </c>
      <c r="Q2082" s="31">
        <f>IF(M2082=1,oneday(G2081,G2082,K2082,L2082,Summary!$E$13/2,Data!N2081,Data!O2081,Summary!$E$15,Summary!$E$14,Summary!$E$16,3),0)</f>
        <v>0</v>
      </c>
    </row>
    <row r="2083" spans="1:17" x14ac:dyDescent="0.25">
      <c r="A2083" s="32">
        <f>VLOOKUP(B2083,'Expiration Dates'!$C$40:$J$272,8)</f>
        <v>33408</v>
      </c>
      <c r="B2083" s="1">
        <v>33406</v>
      </c>
      <c r="C2083">
        <f t="shared" si="97"/>
        <v>2083</v>
      </c>
      <c r="D2083" s="27">
        <v>19.729999542236328</v>
      </c>
      <c r="E2083" s="28">
        <v>20.100000381469727</v>
      </c>
      <c r="F2083" s="28">
        <v>19.700000762939453</v>
      </c>
      <c r="G2083" s="24">
        <v>19.940000534057617</v>
      </c>
      <c r="H2083" s="13">
        <v>19.840000152587891</v>
      </c>
      <c r="I2083" s="14">
        <v>20.139999389648438</v>
      </c>
      <c r="J2083" s="14">
        <v>19.809999465942383</v>
      </c>
      <c r="K2083" s="24">
        <v>19.979999542236328</v>
      </c>
      <c r="L2083">
        <f t="shared" si="96"/>
        <v>0</v>
      </c>
      <c r="M2083">
        <f>IF(AND(B2083&gt;Summary!$E$17,B2083&lt;Summary!$E$18),1,0)</f>
        <v>0</v>
      </c>
      <c r="N2083">
        <f>IF(M2083=1,oneday(G2082,G2083,K2083,L2083,Summary!$E$13/2,Data!N2082,Data!O2082,Summary!$E$15,Summary!$E$14,Summary!$E$16,1),0)</f>
        <v>0</v>
      </c>
      <c r="O2083" s="31">
        <f>IF(M2083=1,oneday(G2082,G2083,K2083,L2083,Summary!$E$13/2,Data!N2082,Data!O2082,Summary!$E$15,Summary!$E$14,Summary!$E$16,2),0)</f>
        <v>0</v>
      </c>
      <c r="P2083" s="31">
        <f t="shared" si="98"/>
        <v>0</v>
      </c>
      <c r="Q2083" s="31">
        <f>IF(M2083=1,oneday(G2082,G2083,K2083,L2083,Summary!$E$13/2,Data!N2082,Data!O2082,Summary!$E$15,Summary!$E$14,Summary!$E$16,3),0)</f>
        <v>0</v>
      </c>
    </row>
    <row r="2084" spans="1:17" x14ac:dyDescent="0.25">
      <c r="A2084" s="32">
        <f>VLOOKUP(B2084,'Expiration Dates'!$C$40:$J$272,8)</f>
        <v>33408</v>
      </c>
      <c r="B2084" s="1">
        <v>33407</v>
      </c>
      <c r="C2084">
        <f t="shared" si="97"/>
        <v>2084</v>
      </c>
      <c r="D2084" s="27">
        <v>20.180000305175781</v>
      </c>
      <c r="E2084" s="28">
        <v>20.270000457763672</v>
      </c>
      <c r="F2084" s="28">
        <v>20.030000686645508</v>
      </c>
      <c r="G2084" s="24">
        <v>20.129999160766602</v>
      </c>
      <c r="H2084" s="13">
        <v>20.159999847412109</v>
      </c>
      <c r="I2084" s="14">
        <v>20.200000762939453</v>
      </c>
      <c r="J2084" s="14">
        <v>19.979999542236328</v>
      </c>
      <c r="K2084" s="24">
        <v>20.069999694824219</v>
      </c>
      <c r="L2084">
        <f t="shared" ref="L2084:L2147" si="99">IF(A2084=B2084,1,0)</f>
        <v>0</v>
      </c>
      <c r="M2084">
        <f>IF(AND(B2084&gt;Summary!$E$17,B2084&lt;Summary!$E$18),1,0)</f>
        <v>0</v>
      </c>
      <c r="N2084">
        <f>IF(M2084=1,oneday(G2083,G2084,K2084,L2084,Summary!$E$13/2,Data!N2083,Data!O2083,Summary!$E$15,Summary!$E$14,Summary!$E$16,1),0)</f>
        <v>0</v>
      </c>
      <c r="O2084" s="31">
        <f>IF(M2084=1,oneday(G2083,G2084,K2084,L2084,Summary!$E$13/2,Data!N2083,Data!O2083,Summary!$E$15,Summary!$E$14,Summary!$E$16,2),0)</f>
        <v>0</v>
      </c>
      <c r="P2084" s="31">
        <f t="shared" si="98"/>
        <v>0</v>
      </c>
      <c r="Q2084" s="31">
        <f>IF(M2084=1,oneday(G2083,G2084,K2084,L2084,Summary!$E$13/2,Data!N2083,Data!O2083,Summary!$E$15,Summary!$E$14,Summary!$E$16,3),0)</f>
        <v>0</v>
      </c>
    </row>
    <row r="2085" spans="1:17" x14ac:dyDescent="0.25">
      <c r="A2085" s="32">
        <f>VLOOKUP(B2085,'Expiration Dates'!$C$40:$J$272,8)</f>
        <v>33408</v>
      </c>
      <c r="B2085" s="1">
        <v>33408</v>
      </c>
      <c r="C2085">
        <f t="shared" si="97"/>
        <v>2085</v>
      </c>
      <c r="D2085" s="27">
        <v>20.129999160766602</v>
      </c>
      <c r="E2085" s="28">
        <v>20.25</v>
      </c>
      <c r="F2085" s="28">
        <v>19.829999923706055</v>
      </c>
      <c r="G2085" s="24">
        <v>19.989999771118164</v>
      </c>
      <c r="H2085" s="13">
        <v>20.049999237060547</v>
      </c>
      <c r="I2085" s="14">
        <v>20.100000381469727</v>
      </c>
      <c r="J2085" s="14">
        <v>19.729999542236328</v>
      </c>
      <c r="K2085" s="24">
        <v>19.879999160766602</v>
      </c>
      <c r="L2085">
        <f t="shared" si="99"/>
        <v>1</v>
      </c>
      <c r="M2085">
        <f>IF(AND(B2085&gt;Summary!$E$17,B2085&lt;Summary!$E$18),1,0)</f>
        <v>0</v>
      </c>
      <c r="N2085">
        <f>IF(M2085=1,oneday(G2084,G2085,K2085,L2085,Summary!$E$13/2,Data!N2084,Data!O2084,Summary!$E$15,Summary!$E$14,Summary!$E$16,1),0)</f>
        <v>0</v>
      </c>
      <c r="O2085" s="31">
        <f>IF(M2085=1,oneday(G2084,G2085,K2085,L2085,Summary!$E$13/2,Data!N2084,Data!O2084,Summary!$E$15,Summary!$E$14,Summary!$E$16,2),0)</f>
        <v>0</v>
      </c>
      <c r="P2085" s="31">
        <f t="shared" si="98"/>
        <v>0</v>
      </c>
      <c r="Q2085" s="31">
        <f>IF(M2085=1,oneday(G2084,G2085,K2085,L2085,Summary!$E$13/2,Data!N2084,Data!O2084,Summary!$E$15,Summary!$E$14,Summary!$E$16,3),0)</f>
        <v>0</v>
      </c>
    </row>
    <row r="2086" spans="1:17" x14ac:dyDescent="0.25">
      <c r="A2086" s="32">
        <f>VLOOKUP(B2086,'Expiration Dates'!$C$40:$J$272,8)</f>
        <v>33408</v>
      </c>
      <c r="B2086" s="1">
        <v>33409</v>
      </c>
      <c r="C2086">
        <f t="shared" si="97"/>
        <v>2086</v>
      </c>
      <c r="D2086" s="27">
        <v>20.040000915527344</v>
      </c>
      <c r="E2086" s="28">
        <v>20.219999313354492</v>
      </c>
      <c r="F2086" s="28">
        <v>19.870000839233398</v>
      </c>
      <c r="G2086" s="24">
        <v>20.149999618530273</v>
      </c>
      <c r="H2086" s="13">
        <v>19.969999313354492</v>
      </c>
      <c r="I2086" s="14">
        <v>20.190000534057617</v>
      </c>
      <c r="J2086" s="14">
        <v>19.799999237060547</v>
      </c>
      <c r="K2086" s="24">
        <v>20.170000076293945</v>
      </c>
      <c r="L2086">
        <f t="shared" si="99"/>
        <v>0</v>
      </c>
      <c r="M2086">
        <f>IF(AND(B2086&gt;Summary!$E$17,B2086&lt;Summary!$E$18),1,0)</f>
        <v>0</v>
      </c>
      <c r="N2086">
        <f>IF(M2086=1,oneday(G2085,G2086,K2086,L2086,Summary!$E$13/2,Data!N2085,Data!O2085,Summary!$E$15,Summary!$E$14,Summary!$E$16,1),0)</f>
        <v>0</v>
      </c>
      <c r="O2086" s="31">
        <f>IF(M2086=1,oneday(G2085,G2086,K2086,L2086,Summary!$E$13/2,Data!N2085,Data!O2085,Summary!$E$15,Summary!$E$14,Summary!$E$16,2),0)</f>
        <v>0</v>
      </c>
      <c r="P2086" s="31">
        <f t="shared" si="98"/>
        <v>0</v>
      </c>
      <c r="Q2086" s="31">
        <f>IF(M2086=1,oneday(G2085,G2086,K2086,L2086,Summary!$E$13/2,Data!N2085,Data!O2085,Summary!$E$15,Summary!$E$14,Summary!$E$16,3),0)</f>
        <v>0</v>
      </c>
    </row>
    <row r="2087" spans="1:17" x14ac:dyDescent="0.25">
      <c r="A2087" s="32">
        <f>VLOOKUP(B2087,'Expiration Dates'!$C$40:$J$272,8)</f>
        <v>33408</v>
      </c>
      <c r="B2087" s="1">
        <v>33410</v>
      </c>
      <c r="C2087">
        <f t="shared" si="97"/>
        <v>2087</v>
      </c>
      <c r="D2087" s="27">
        <v>20.170000076293945</v>
      </c>
      <c r="E2087" s="28">
        <v>20.319999694824219</v>
      </c>
      <c r="F2087" s="28">
        <v>20.079999923706055</v>
      </c>
      <c r="G2087" s="24">
        <v>20.229999542236328</v>
      </c>
      <c r="H2087" s="13">
        <v>20.180000305175781</v>
      </c>
      <c r="I2087" s="14">
        <v>20.270000457763672</v>
      </c>
      <c r="J2087" s="14">
        <v>20.090000152587891</v>
      </c>
      <c r="K2087" s="24">
        <v>20.209999084472656</v>
      </c>
      <c r="L2087">
        <f t="shared" si="99"/>
        <v>0</v>
      </c>
      <c r="M2087">
        <f>IF(AND(B2087&gt;Summary!$E$17,B2087&lt;Summary!$E$18),1,0)</f>
        <v>0</v>
      </c>
      <c r="N2087">
        <f>IF(M2087=1,oneday(G2086,G2087,K2087,L2087,Summary!$E$13/2,Data!N2086,Data!O2086,Summary!$E$15,Summary!$E$14,Summary!$E$16,1),0)</f>
        <v>0</v>
      </c>
      <c r="O2087" s="31">
        <f>IF(M2087=1,oneday(G2086,G2087,K2087,L2087,Summary!$E$13/2,Data!N2086,Data!O2086,Summary!$E$15,Summary!$E$14,Summary!$E$16,2),0)</f>
        <v>0</v>
      </c>
      <c r="P2087" s="31">
        <f t="shared" si="98"/>
        <v>0</v>
      </c>
      <c r="Q2087" s="31">
        <f>IF(M2087=1,oneday(G2086,G2087,K2087,L2087,Summary!$E$13/2,Data!N2086,Data!O2086,Summary!$E$15,Summary!$E$14,Summary!$E$16,3),0)</f>
        <v>0</v>
      </c>
    </row>
    <row r="2088" spans="1:17" x14ac:dyDescent="0.25">
      <c r="A2088" s="32">
        <f>VLOOKUP(B2088,'Expiration Dates'!$C$40:$J$272,8)</f>
        <v>33408</v>
      </c>
      <c r="B2088" s="1">
        <v>33413</v>
      </c>
      <c r="C2088">
        <f t="shared" si="97"/>
        <v>2088</v>
      </c>
      <c r="D2088" s="27">
        <v>20.120000839233398</v>
      </c>
      <c r="E2088" s="28">
        <v>20.120000839233398</v>
      </c>
      <c r="F2088" s="28">
        <v>19.920000076293945</v>
      </c>
      <c r="G2088" s="24">
        <v>19.979999542236328</v>
      </c>
      <c r="H2088" s="13">
        <v>20.079999923706055</v>
      </c>
      <c r="I2088" s="14">
        <v>20.090000152587891</v>
      </c>
      <c r="J2088" s="14">
        <v>19.959999084472656</v>
      </c>
      <c r="K2088" s="24">
        <v>19.989999771118164</v>
      </c>
      <c r="L2088">
        <f t="shared" si="99"/>
        <v>0</v>
      </c>
      <c r="M2088">
        <f>IF(AND(B2088&gt;Summary!$E$17,B2088&lt;Summary!$E$18),1,0)</f>
        <v>0</v>
      </c>
      <c r="N2088">
        <f>IF(M2088=1,oneday(G2087,G2088,K2088,L2088,Summary!$E$13/2,Data!N2087,Data!O2087,Summary!$E$15,Summary!$E$14,Summary!$E$16,1),0)</f>
        <v>0</v>
      </c>
      <c r="O2088" s="31">
        <f>IF(M2088=1,oneday(G2087,G2088,K2088,L2088,Summary!$E$13/2,Data!N2087,Data!O2087,Summary!$E$15,Summary!$E$14,Summary!$E$16,2),0)</f>
        <v>0</v>
      </c>
      <c r="P2088" s="31">
        <f t="shared" si="98"/>
        <v>0</v>
      </c>
      <c r="Q2088" s="31">
        <f>IF(M2088=1,oneday(G2087,G2088,K2088,L2088,Summary!$E$13/2,Data!N2087,Data!O2087,Summary!$E$15,Summary!$E$14,Summary!$E$16,3),0)</f>
        <v>0</v>
      </c>
    </row>
    <row r="2089" spans="1:17" x14ac:dyDescent="0.25">
      <c r="A2089" s="32">
        <f>VLOOKUP(B2089,'Expiration Dates'!$C$40:$J$272,8)</f>
        <v>33408</v>
      </c>
      <c r="B2089" s="1">
        <v>33414</v>
      </c>
      <c r="C2089">
        <f t="shared" si="97"/>
        <v>2089</v>
      </c>
      <c r="D2089" s="27">
        <v>19.930000305175781</v>
      </c>
      <c r="E2089" s="28">
        <v>20.180000305175781</v>
      </c>
      <c r="F2089" s="28">
        <v>19.899999618530273</v>
      </c>
      <c r="G2089" s="24">
        <v>20.049999237060547</v>
      </c>
      <c r="H2089" s="13">
        <v>19.940000534057617</v>
      </c>
      <c r="I2089" s="14">
        <v>20.190000534057617</v>
      </c>
      <c r="J2089" s="14">
        <v>19.930000305175781</v>
      </c>
      <c r="K2089" s="24">
        <v>20.090000152587891</v>
      </c>
      <c r="L2089">
        <f t="shared" si="99"/>
        <v>0</v>
      </c>
      <c r="M2089">
        <f>IF(AND(B2089&gt;Summary!$E$17,B2089&lt;Summary!$E$18),1,0)</f>
        <v>0</v>
      </c>
      <c r="N2089">
        <f>IF(M2089=1,oneday(G2088,G2089,K2089,L2089,Summary!$E$13/2,Data!N2088,Data!O2088,Summary!$E$15,Summary!$E$14,Summary!$E$16,1),0)</f>
        <v>0</v>
      </c>
      <c r="O2089" s="31">
        <f>IF(M2089=1,oneday(G2088,G2089,K2089,L2089,Summary!$E$13/2,Data!N2088,Data!O2088,Summary!$E$15,Summary!$E$14,Summary!$E$16,2),0)</f>
        <v>0</v>
      </c>
      <c r="P2089" s="31">
        <f t="shared" si="98"/>
        <v>0</v>
      </c>
      <c r="Q2089" s="31">
        <f>IF(M2089=1,oneday(G2088,G2089,K2089,L2089,Summary!$E$13/2,Data!N2088,Data!O2088,Summary!$E$15,Summary!$E$14,Summary!$E$16,3),0)</f>
        <v>0</v>
      </c>
    </row>
    <row r="2090" spans="1:17" x14ac:dyDescent="0.25">
      <c r="A2090" s="32">
        <f>VLOOKUP(B2090,'Expiration Dates'!$C$40:$J$272,8)</f>
        <v>33408</v>
      </c>
      <c r="B2090" s="1">
        <v>33415</v>
      </c>
      <c r="C2090">
        <f t="shared" si="97"/>
        <v>2090</v>
      </c>
      <c r="D2090" s="27">
        <v>20.079999923706055</v>
      </c>
      <c r="E2090" s="28">
        <v>20.190000534057617</v>
      </c>
      <c r="F2090" s="28">
        <v>20.030000686645508</v>
      </c>
      <c r="G2090" s="24">
        <v>20.079999923706055</v>
      </c>
      <c r="H2090" s="13">
        <v>20.120000839233398</v>
      </c>
      <c r="I2090" s="14">
        <v>20.200000762939453</v>
      </c>
      <c r="J2090" s="14">
        <v>20.049999237060547</v>
      </c>
      <c r="K2090" s="24">
        <v>20.079999923706055</v>
      </c>
      <c r="L2090">
        <f t="shared" si="99"/>
        <v>0</v>
      </c>
      <c r="M2090">
        <f>IF(AND(B2090&gt;Summary!$E$17,B2090&lt;Summary!$E$18),1,0)</f>
        <v>0</v>
      </c>
      <c r="N2090">
        <f>IF(M2090=1,oneday(G2089,G2090,K2090,L2090,Summary!$E$13/2,Data!N2089,Data!O2089,Summary!$E$15,Summary!$E$14,Summary!$E$16,1),0)</f>
        <v>0</v>
      </c>
      <c r="O2090" s="31">
        <f>IF(M2090=1,oneday(G2089,G2090,K2090,L2090,Summary!$E$13/2,Data!N2089,Data!O2089,Summary!$E$15,Summary!$E$14,Summary!$E$16,2),0)</f>
        <v>0</v>
      </c>
      <c r="P2090" s="31">
        <f t="shared" si="98"/>
        <v>0</v>
      </c>
      <c r="Q2090" s="31">
        <f>IF(M2090=1,oneday(G2089,G2090,K2090,L2090,Summary!$E$13/2,Data!N2089,Data!O2089,Summary!$E$15,Summary!$E$14,Summary!$E$16,3),0)</f>
        <v>0</v>
      </c>
    </row>
    <row r="2091" spans="1:17" x14ac:dyDescent="0.25">
      <c r="A2091" s="32">
        <f>VLOOKUP(B2091,'Expiration Dates'!$C$40:$J$272,8)</f>
        <v>33408</v>
      </c>
      <c r="B2091" s="1">
        <v>33416</v>
      </c>
      <c r="C2091">
        <f t="shared" si="97"/>
        <v>2091</v>
      </c>
      <c r="D2091" s="27">
        <v>20.170000076293945</v>
      </c>
      <c r="E2091" s="28">
        <v>20.5</v>
      </c>
      <c r="F2091" s="28">
        <v>20.159999847412109</v>
      </c>
      <c r="G2091" s="24">
        <v>20.479999542236328</v>
      </c>
      <c r="H2091" s="13">
        <v>20.170000076293945</v>
      </c>
      <c r="I2091" s="14">
        <v>20.479999542236328</v>
      </c>
      <c r="J2091" s="14">
        <v>20.159999847412109</v>
      </c>
      <c r="K2091" s="24">
        <v>20.459999084472656</v>
      </c>
      <c r="L2091">
        <f t="shared" si="99"/>
        <v>0</v>
      </c>
      <c r="M2091">
        <f>IF(AND(B2091&gt;Summary!$E$17,B2091&lt;Summary!$E$18),1,0)</f>
        <v>0</v>
      </c>
      <c r="N2091">
        <f>IF(M2091=1,oneday(G2090,G2091,K2091,L2091,Summary!$E$13/2,Data!N2090,Data!O2090,Summary!$E$15,Summary!$E$14,Summary!$E$16,1),0)</f>
        <v>0</v>
      </c>
      <c r="O2091" s="31">
        <f>IF(M2091=1,oneday(G2090,G2091,K2091,L2091,Summary!$E$13/2,Data!N2090,Data!O2090,Summary!$E$15,Summary!$E$14,Summary!$E$16,2),0)</f>
        <v>0</v>
      </c>
      <c r="P2091" s="31">
        <f t="shared" si="98"/>
        <v>0</v>
      </c>
      <c r="Q2091" s="31">
        <f>IF(M2091=1,oneday(G2090,G2091,K2091,L2091,Summary!$E$13/2,Data!N2090,Data!O2090,Summary!$E$15,Summary!$E$14,Summary!$E$16,3),0)</f>
        <v>0</v>
      </c>
    </row>
    <row r="2092" spans="1:17" x14ac:dyDescent="0.25">
      <c r="A2092" s="32">
        <f>VLOOKUP(B2092,'Expiration Dates'!$C$40:$J$272,8)</f>
        <v>33408</v>
      </c>
      <c r="B2092" s="1">
        <v>33417</v>
      </c>
      <c r="C2092">
        <f t="shared" si="97"/>
        <v>2092</v>
      </c>
      <c r="D2092" s="27">
        <v>20.409999847412109</v>
      </c>
      <c r="E2092" s="28">
        <v>20.709999084472656</v>
      </c>
      <c r="F2092" s="28">
        <v>20.350000381469727</v>
      </c>
      <c r="G2092" s="24">
        <v>20.559999465942383</v>
      </c>
      <c r="H2092" s="13">
        <v>20.379999160766602</v>
      </c>
      <c r="I2092" s="14">
        <v>20.680000305175781</v>
      </c>
      <c r="J2092" s="14">
        <v>20.309999465942383</v>
      </c>
      <c r="K2092" s="24">
        <v>20.540000915527344</v>
      </c>
      <c r="L2092">
        <f t="shared" si="99"/>
        <v>0</v>
      </c>
      <c r="M2092">
        <f>IF(AND(B2092&gt;Summary!$E$17,B2092&lt;Summary!$E$18),1,0)</f>
        <v>0</v>
      </c>
      <c r="N2092">
        <f>IF(M2092=1,oneday(G2091,G2092,K2092,L2092,Summary!$E$13/2,Data!N2091,Data!O2091,Summary!$E$15,Summary!$E$14,Summary!$E$16,1),0)</f>
        <v>0</v>
      </c>
      <c r="O2092" s="31">
        <f>IF(M2092=1,oneday(G2091,G2092,K2092,L2092,Summary!$E$13/2,Data!N2091,Data!O2091,Summary!$E$15,Summary!$E$14,Summary!$E$16,2),0)</f>
        <v>0</v>
      </c>
      <c r="P2092" s="31">
        <f t="shared" si="98"/>
        <v>0</v>
      </c>
      <c r="Q2092" s="31">
        <f>IF(M2092=1,oneday(G2091,G2092,K2092,L2092,Summary!$E$13/2,Data!N2091,Data!O2091,Summary!$E$15,Summary!$E$14,Summary!$E$16,3),0)</f>
        <v>0</v>
      </c>
    </row>
    <row r="2093" spans="1:17" x14ac:dyDescent="0.25">
      <c r="A2093" s="32">
        <f>VLOOKUP(B2093,'Expiration Dates'!$C$40:$J$272,8)</f>
        <v>33441</v>
      </c>
      <c r="B2093" s="1">
        <v>33420</v>
      </c>
      <c r="C2093">
        <f t="shared" si="97"/>
        <v>2093</v>
      </c>
      <c r="D2093" s="27">
        <v>20.450000762939453</v>
      </c>
      <c r="E2093" s="28">
        <v>20.780000686645508</v>
      </c>
      <c r="F2093" s="28">
        <v>20.450000762939453</v>
      </c>
      <c r="G2093" s="24">
        <v>20.760000228881836</v>
      </c>
      <c r="H2093" s="13">
        <v>20.459999084472656</v>
      </c>
      <c r="I2093" s="14">
        <v>20.680000305175781</v>
      </c>
      <c r="J2093" s="14">
        <v>20.459999084472656</v>
      </c>
      <c r="K2093" s="24">
        <v>20.670000076293945</v>
      </c>
      <c r="L2093">
        <f t="shared" si="99"/>
        <v>0</v>
      </c>
      <c r="M2093">
        <f>IF(AND(B2093&gt;Summary!$E$17,B2093&lt;Summary!$E$18),1,0)</f>
        <v>0</v>
      </c>
      <c r="N2093">
        <f>IF(M2093=1,oneday(G2092,G2093,K2093,L2093,Summary!$E$13/2,Data!N2092,Data!O2092,Summary!$E$15,Summary!$E$14,Summary!$E$16,1),0)</f>
        <v>0</v>
      </c>
      <c r="O2093" s="31">
        <f>IF(M2093=1,oneday(G2092,G2093,K2093,L2093,Summary!$E$13/2,Data!N2092,Data!O2092,Summary!$E$15,Summary!$E$14,Summary!$E$16,2),0)</f>
        <v>0</v>
      </c>
      <c r="P2093" s="31">
        <f t="shared" si="98"/>
        <v>0</v>
      </c>
      <c r="Q2093" s="31">
        <f>IF(M2093=1,oneday(G2092,G2093,K2093,L2093,Summary!$E$13/2,Data!N2092,Data!O2092,Summary!$E$15,Summary!$E$14,Summary!$E$16,3),0)</f>
        <v>0</v>
      </c>
    </row>
    <row r="2094" spans="1:17" x14ac:dyDescent="0.25">
      <c r="A2094" s="32">
        <f>VLOOKUP(B2094,'Expiration Dates'!$C$40:$J$272,8)</f>
        <v>33441</v>
      </c>
      <c r="B2094" s="1">
        <v>33421</v>
      </c>
      <c r="C2094">
        <f t="shared" si="97"/>
        <v>2094</v>
      </c>
      <c r="D2094" s="27">
        <v>20.760000228881836</v>
      </c>
      <c r="E2094" s="28">
        <v>20.840000152587891</v>
      </c>
      <c r="F2094" s="28">
        <v>20.670000076293945</v>
      </c>
      <c r="G2094" s="24">
        <v>20.819999694824219</v>
      </c>
      <c r="H2094" s="13">
        <v>20.670000076293945</v>
      </c>
      <c r="I2094" s="14">
        <v>20.739999771118164</v>
      </c>
      <c r="J2094" s="14">
        <v>20.620000839233398</v>
      </c>
      <c r="K2094" s="24">
        <v>20.729999542236328</v>
      </c>
      <c r="L2094">
        <f t="shared" si="99"/>
        <v>0</v>
      </c>
      <c r="M2094">
        <f>IF(AND(B2094&gt;Summary!$E$17,B2094&lt;Summary!$E$18),1,0)</f>
        <v>0</v>
      </c>
      <c r="N2094">
        <f>IF(M2094=1,oneday(G2093,G2094,K2094,L2094,Summary!$E$13/2,Data!N2093,Data!O2093,Summary!$E$15,Summary!$E$14,Summary!$E$16,1),0)</f>
        <v>0</v>
      </c>
      <c r="O2094" s="31">
        <f>IF(M2094=1,oneday(G2093,G2094,K2094,L2094,Summary!$E$13/2,Data!N2093,Data!O2093,Summary!$E$15,Summary!$E$14,Summary!$E$16,2),0)</f>
        <v>0</v>
      </c>
      <c r="P2094" s="31">
        <f t="shared" si="98"/>
        <v>0</v>
      </c>
      <c r="Q2094" s="31">
        <f>IF(M2094=1,oneday(G2093,G2094,K2094,L2094,Summary!$E$13/2,Data!N2093,Data!O2093,Summary!$E$15,Summary!$E$14,Summary!$E$16,3),0)</f>
        <v>0</v>
      </c>
    </row>
    <row r="2095" spans="1:17" x14ac:dyDescent="0.25">
      <c r="A2095" s="32">
        <f>VLOOKUP(B2095,'Expiration Dates'!$C$40:$J$272,8)</f>
        <v>33441</v>
      </c>
      <c r="B2095" s="1">
        <v>33422</v>
      </c>
      <c r="C2095">
        <f t="shared" si="97"/>
        <v>2095</v>
      </c>
      <c r="D2095" s="27">
        <v>20.739999771118164</v>
      </c>
      <c r="E2095" s="28">
        <v>20.799999237060547</v>
      </c>
      <c r="F2095" s="28">
        <v>20.620000839233398</v>
      </c>
      <c r="G2095" s="24">
        <v>20.670000076293945</v>
      </c>
      <c r="H2095" s="13">
        <v>20.649999618530273</v>
      </c>
      <c r="I2095" s="14">
        <v>20.690000534057617</v>
      </c>
      <c r="J2095" s="14">
        <v>20.530000686645508</v>
      </c>
      <c r="K2095" s="24">
        <v>20.579999923706055</v>
      </c>
      <c r="L2095">
        <f t="shared" si="99"/>
        <v>0</v>
      </c>
      <c r="M2095">
        <f>IF(AND(B2095&gt;Summary!$E$17,B2095&lt;Summary!$E$18),1,0)</f>
        <v>0</v>
      </c>
      <c r="N2095">
        <f>IF(M2095=1,oneday(G2094,G2095,K2095,L2095,Summary!$E$13/2,Data!N2094,Data!O2094,Summary!$E$15,Summary!$E$14,Summary!$E$16,1),0)</f>
        <v>0</v>
      </c>
      <c r="O2095" s="31">
        <f>IF(M2095=1,oneday(G2094,G2095,K2095,L2095,Summary!$E$13/2,Data!N2094,Data!O2094,Summary!$E$15,Summary!$E$14,Summary!$E$16,2),0)</f>
        <v>0</v>
      </c>
      <c r="P2095" s="31">
        <f t="shared" si="98"/>
        <v>0</v>
      </c>
      <c r="Q2095" s="31">
        <f>IF(M2095=1,oneday(G2094,G2095,K2095,L2095,Summary!$E$13/2,Data!N2094,Data!O2094,Summary!$E$15,Summary!$E$14,Summary!$E$16,3),0)</f>
        <v>0</v>
      </c>
    </row>
    <row r="2096" spans="1:17" x14ac:dyDescent="0.25">
      <c r="A2096" s="32">
        <f>VLOOKUP(B2096,'Expiration Dates'!$C$40:$J$272,8)</f>
        <v>33441</v>
      </c>
      <c r="B2096" s="1">
        <v>33424</v>
      </c>
      <c r="C2096">
        <f t="shared" si="97"/>
        <v>2096</v>
      </c>
      <c r="D2096" s="27">
        <v>20.700000762939453</v>
      </c>
      <c r="E2096" s="28">
        <v>20.920000076293945</v>
      </c>
      <c r="F2096" s="28">
        <v>20.670000076293945</v>
      </c>
      <c r="G2096" s="24">
        <v>20.889999389648438</v>
      </c>
      <c r="H2096" s="13">
        <v>20.600000381469727</v>
      </c>
      <c r="I2096" s="14">
        <v>20.799999237060547</v>
      </c>
      <c r="J2096" s="14">
        <v>20.579999923706055</v>
      </c>
      <c r="K2096" s="24">
        <v>20.780000686645508</v>
      </c>
      <c r="L2096">
        <f t="shared" si="99"/>
        <v>0</v>
      </c>
      <c r="M2096">
        <f>IF(AND(B2096&gt;Summary!$E$17,B2096&lt;Summary!$E$18),1,0)</f>
        <v>0</v>
      </c>
      <c r="N2096">
        <f>IF(M2096=1,oneday(G2095,G2096,K2096,L2096,Summary!$E$13/2,Data!N2095,Data!O2095,Summary!$E$15,Summary!$E$14,Summary!$E$16,1),0)</f>
        <v>0</v>
      </c>
      <c r="O2096" s="31">
        <f>IF(M2096=1,oneday(G2095,G2096,K2096,L2096,Summary!$E$13/2,Data!N2095,Data!O2095,Summary!$E$15,Summary!$E$14,Summary!$E$16,2),0)</f>
        <v>0</v>
      </c>
      <c r="P2096" s="31">
        <f t="shared" si="98"/>
        <v>0</v>
      </c>
      <c r="Q2096" s="31">
        <f>IF(M2096=1,oneday(G2095,G2096,K2096,L2096,Summary!$E$13/2,Data!N2095,Data!O2095,Summary!$E$15,Summary!$E$14,Summary!$E$16,3),0)</f>
        <v>0</v>
      </c>
    </row>
    <row r="2097" spans="1:17" x14ac:dyDescent="0.25">
      <c r="A2097" s="32">
        <f>VLOOKUP(B2097,'Expiration Dates'!$C$40:$J$272,8)</f>
        <v>33441</v>
      </c>
      <c r="B2097" s="1">
        <v>33427</v>
      </c>
      <c r="C2097">
        <f t="shared" si="97"/>
        <v>2097</v>
      </c>
      <c r="D2097" s="27">
        <v>21.049999237060547</v>
      </c>
      <c r="E2097" s="28">
        <v>21.280000686645508</v>
      </c>
      <c r="F2097" s="28">
        <v>21.020000457763672</v>
      </c>
      <c r="G2097" s="24">
        <v>21.239999771118164</v>
      </c>
      <c r="H2097" s="13">
        <v>20.940000534057617</v>
      </c>
      <c r="I2097" s="14">
        <v>21.149999618530273</v>
      </c>
      <c r="J2097" s="14">
        <v>20.879999160766602</v>
      </c>
      <c r="K2097" s="24">
        <v>21.110000610351563</v>
      </c>
      <c r="L2097">
        <f t="shared" si="99"/>
        <v>0</v>
      </c>
      <c r="M2097">
        <f>IF(AND(B2097&gt;Summary!$E$17,B2097&lt;Summary!$E$18),1,0)</f>
        <v>0</v>
      </c>
      <c r="N2097">
        <f>IF(M2097=1,oneday(G2096,G2097,K2097,L2097,Summary!$E$13/2,Data!N2096,Data!O2096,Summary!$E$15,Summary!$E$14,Summary!$E$16,1),0)</f>
        <v>0</v>
      </c>
      <c r="O2097" s="31">
        <f>IF(M2097=1,oneday(G2096,G2097,K2097,L2097,Summary!$E$13/2,Data!N2096,Data!O2096,Summary!$E$15,Summary!$E$14,Summary!$E$16,2),0)</f>
        <v>0</v>
      </c>
      <c r="P2097" s="31">
        <f t="shared" si="98"/>
        <v>0</v>
      </c>
      <c r="Q2097" s="31">
        <f>IF(M2097=1,oneday(G2096,G2097,K2097,L2097,Summary!$E$13/2,Data!N2096,Data!O2096,Summary!$E$15,Summary!$E$14,Summary!$E$16,3),0)</f>
        <v>0</v>
      </c>
    </row>
    <row r="2098" spans="1:17" x14ac:dyDescent="0.25">
      <c r="A2098" s="32">
        <f>VLOOKUP(B2098,'Expiration Dates'!$C$40:$J$272,8)</f>
        <v>33441</v>
      </c>
      <c r="B2098" s="1">
        <v>33428</v>
      </c>
      <c r="C2098">
        <f t="shared" si="97"/>
        <v>2098</v>
      </c>
      <c r="D2098" s="27">
        <v>21.149999618530273</v>
      </c>
      <c r="E2098" s="28">
        <v>21.319999694824219</v>
      </c>
      <c r="F2098" s="28">
        <v>21</v>
      </c>
      <c r="G2098" s="24">
        <v>21.290000915527344</v>
      </c>
      <c r="H2098" s="13">
        <v>21.040000915527344</v>
      </c>
      <c r="I2098" s="14">
        <v>21.190000534057617</v>
      </c>
      <c r="J2098" s="14">
        <v>20.899999618530273</v>
      </c>
      <c r="K2098" s="24">
        <v>21.170000076293945</v>
      </c>
      <c r="L2098">
        <f t="shared" si="99"/>
        <v>0</v>
      </c>
      <c r="M2098">
        <f>IF(AND(B2098&gt;Summary!$E$17,B2098&lt;Summary!$E$18),1,0)</f>
        <v>0</v>
      </c>
      <c r="N2098">
        <f>IF(M2098=1,oneday(G2097,G2098,K2098,L2098,Summary!$E$13/2,Data!N2097,Data!O2097,Summary!$E$15,Summary!$E$14,Summary!$E$16,1),0)</f>
        <v>0</v>
      </c>
      <c r="O2098" s="31">
        <f>IF(M2098=1,oneday(G2097,G2098,K2098,L2098,Summary!$E$13/2,Data!N2097,Data!O2097,Summary!$E$15,Summary!$E$14,Summary!$E$16,2),0)</f>
        <v>0</v>
      </c>
      <c r="P2098" s="31">
        <f t="shared" si="98"/>
        <v>0</v>
      </c>
      <c r="Q2098" s="31">
        <f>IF(M2098=1,oneday(G2097,G2098,K2098,L2098,Summary!$E$13/2,Data!N2097,Data!O2097,Summary!$E$15,Summary!$E$14,Summary!$E$16,3),0)</f>
        <v>0</v>
      </c>
    </row>
    <row r="2099" spans="1:17" x14ac:dyDescent="0.25">
      <c r="A2099" s="32">
        <f>VLOOKUP(B2099,'Expiration Dates'!$C$40:$J$272,8)</f>
        <v>33441</v>
      </c>
      <c r="B2099" s="1">
        <v>33429</v>
      </c>
      <c r="C2099">
        <f t="shared" si="97"/>
        <v>2099</v>
      </c>
      <c r="D2099" s="27">
        <v>21.350000381469727</v>
      </c>
      <c r="E2099" s="28">
        <v>21.489999771118164</v>
      </c>
      <c r="F2099" s="28">
        <v>21.290000915527344</v>
      </c>
      <c r="G2099" s="24">
        <v>21.430000305175781</v>
      </c>
      <c r="H2099" s="13">
        <v>21.229999542236328</v>
      </c>
      <c r="I2099" s="14">
        <v>21.399999618530273</v>
      </c>
      <c r="J2099" s="14">
        <v>21.190000534057617</v>
      </c>
      <c r="K2099" s="24">
        <v>21.340000152587891</v>
      </c>
      <c r="L2099">
        <f t="shared" si="99"/>
        <v>0</v>
      </c>
      <c r="M2099">
        <f>IF(AND(B2099&gt;Summary!$E$17,B2099&lt;Summary!$E$18),1,0)</f>
        <v>0</v>
      </c>
      <c r="N2099">
        <f>IF(M2099=1,oneday(G2098,G2099,K2099,L2099,Summary!$E$13/2,Data!N2098,Data!O2098,Summary!$E$15,Summary!$E$14,Summary!$E$16,1),0)</f>
        <v>0</v>
      </c>
      <c r="O2099" s="31">
        <f>IF(M2099=1,oneday(G2098,G2099,K2099,L2099,Summary!$E$13/2,Data!N2098,Data!O2098,Summary!$E$15,Summary!$E$14,Summary!$E$16,2),0)</f>
        <v>0</v>
      </c>
      <c r="P2099" s="31">
        <f t="shared" si="98"/>
        <v>0</v>
      </c>
      <c r="Q2099" s="31">
        <f>IF(M2099=1,oneday(G2098,G2099,K2099,L2099,Summary!$E$13/2,Data!N2098,Data!O2098,Summary!$E$15,Summary!$E$14,Summary!$E$16,3),0)</f>
        <v>0</v>
      </c>
    </row>
    <row r="2100" spans="1:17" x14ac:dyDescent="0.25">
      <c r="A2100" s="32">
        <f>VLOOKUP(B2100,'Expiration Dates'!$C$40:$J$272,8)</f>
        <v>33441</v>
      </c>
      <c r="B2100" s="1">
        <v>33430</v>
      </c>
      <c r="C2100">
        <f t="shared" si="97"/>
        <v>2100</v>
      </c>
      <c r="D2100" s="27">
        <v>21.299999237060547</v>
      </c>
      <c r="E2100" s="28">
        <v>21.389999389648438</v>
      </c>
      <c r="F2100" s="28">
        <v>21.200000762939453</v>
      </c>
      <c r="G2100" s="24">
        <v>21.290000915527344</v>
      </c>
      <c r="H2100" s="13">
        <v>21.219999313354492</v>
      </c>
      <c r="I2100" s="14">
        <v>21.270000457763672</v>
      </c>
      <c r="J2100" s="14">
        <v>21.110000610351563</v>
      </c>
      <c r="K2100" s="24">
        <v>21.170000076293945</v>
      </c>
      <c r="L2100">
        <f t="shared" si="99"/>
        <v>0</v>
      </c>
      <c r="M2100">
        <f>IF(AND(B2100&gt;Summary!$E$17,B2100&lt;Summary!$E$18),1,0)</f>
        <v>0</v>
      </c>
      <c r="N2100">
        <f>IF(M2100=1,oneday(G2099,G2100,K2100,L2100,Summary!$E$13/2,Data!N2099,Data!O2099,Summary!$E$15,Summary!$E$14,Summary!$E$16,1),0)</f>
        <v>0</v>
      </c>
      <c r="O2100" s="31">
        <f>IF(M2100=1,oneday(G2099,G2100,K2100,L2100,Summary!$E$13/2,Data!N2099,Data!O2099,Summary!$E$15,Summary!$E$14,Summary!$E$16,2),0)</f>
        <v>0</v>
      </c>
      <c r="P2100" s="31">
        <f t="shared" si="98"/>
        <v>0</v>
      </c>
      <c r="Q2100" s="31">
        <f>IF(M2100=1,oneday(G2099,G2100,K2100,L2100,Summary!$E$13/2,Data!N2099,Data!O2099,Summary!$E$15,Summary!$E$14,Summary!$E$16,3),0)</f>
        <v>0</v>
      </c>
    </row>
    <row r="2101" spans="1:17" x14ac:dyDescent="0.25">
      <c r="A2101" s="32">
        <f>VLOOKUP(B2101,'Expiration Dates'!$C$40:$J$272,8)</f>
        <v>33441</v>
      </c>
      <c r="B2101" s="1">
        <v>33431</v>
      </c>
      <c r="C2101">
        <f t="shared" si="97"/>
        <v>2101</v>
      </c>
      <c r="D2101" s="27">
        <v>21.520000457763672</v>
      </c>
      <c r="E2101" s="28">
        <v>21.940000534057617</v>
      </c>
      <c r="F2101" s="28">
        <v>21.520000457763672</v>
      </c>
      <c r="G2101" s="24">
        <v>21.719999313354492</v>
      </c>
      <c r="H2101" s="13">
        <v>21.409999847412109</v>
      </c>
      <c r="I2101" s="14">
        <v>21.770000457763672</v>
      </c>
      <c r="J2101" s="14">
        <v>21.409999847412109</v>
      </c>
      <c r="K2101" s="24">
        <v>21.579999923706055</v>
      </c>
      <c r="L2101">
        <f t="shared" si="99"/>
        <v>0</v>
      </c>
      <c r="M2101">
        <f>IF(AND(B2101&gt;Summary!$E$17,B2101&lt;Summary!$E$18),1,0)</f>
        <v>0</v>
      </c>
      <c r="N2101">
        <f>IF(M2101=1,oneday(G2100,G2101,K2101,L2101,Summary!$E$13/2,Data!N2100,Data!O2100,Summary!$E$15,Summary!$E$14,Summary!$E$16,1),0)</f>
        <v>0</v>
      </c>
      <c r="O2101" s="31">
        <f>IF(M2101=1,oneday(G2100,G2101,K2101,L2101,Summary!$E$13/2,Data!N2100,Data!O2100,Summary!$E$15,Summary!$E$14,Summary!$E$16,2),0)</f>
        <v>0</v>
      </c>
      <c r="P2101" s="31">
        <f t="shared" si="98"/>
        <v>0</v>
      </c>
      <c r="Q2101" s="31">
        <f>IF(M2101=1,oneday(G2100,G2101,K2101,L2101,Summary!$E$13/2,Data!N2100,Data!O2100,Summary!$E$15,Summary!$E$14,Summary!$E$16,3),0)</f>
        <v>0</v>
      </c>
    </row>
    <row r="2102" spans="1:17" x14ac:dyDescent="0.25">
      <c r="A2102" s="32">
        <f>VLOOKUP(B2102,'Expiration Dates'!$C$40:$J$272,8)</f>
        <v>33441</v>
      </c>
      <c r="B2102" s="1">
        <v>33434</v>
      </c>
      <c r="C2102">
        <f t="shared" si="97"/>
        <v>2102</v>
      </c>
      <c r="D2102" s="27">
        <v>21.629999160766602</v>
      </c>
      <c r="E2102" s="28">
        <v>21.819999694824219</v>
      </c>
      <c r="F2102" s="28">
        <v>21.399999618530273</v>
      </c>
      <c r="G2102" s="24">
        <v>21.469999313354492</v>
      </c>
      <c r="H2102" s="13">
        <v>21.479999542236328</v>
      </c>
      <c r="I2102" s="14">
        <v>21.659999847412109</v>
      </c>
      <c r="J2102" s="14">
        <v>21.25</v>
      </c>
      <c r="K2102" s="24">
        <v>21.309999465942383</v>
      </c>
      <c r="L2102">
        <f t="shared" si="99"/>
        <v>0</v>
      </c>
      <c r="M2102">
        <f>IF(AND(B2102&gt;Summary!$E$17,B2102&lt;Summary!$E$18),1,0)</f>
        <v>0</v>
      </c>
      <c r="N2102">
        <f>IF(M2102=1,oneday(G2101,G2102,K2102,L2102,Summary!$E$13/2,Data!N2101,Data!O2101,Summary!$E$15,Summary!$E$14,Summary!$E$16,1),0)</f>
        <v>0</v>
      </c>
      <c r="O2102" s="31">
        <f>IF(M2102=1,oneday(G2101,G2102,K2102,L2102,Summary!$E$13/2,Data!N2101,Data!O2101,Summary!$E$15,Summary!$E$14,Summary!$E$16,2),0)</f>
        <v>0</v>
      </c>
      <c r="P2102" s="31">
        <f t="shared" si="98"/>
        <v>0</v>
      </c>
      <c r="Q2102" s="31">
        <f>IF(M2102=1,oneday(G2101,G2102,K2102,L2102,Summary!$E$13/2,Data!N2101,Data!O2101,Summary!$E$15,Summary!$E$14,Summary!$E$16,3),0)</f>
        <v>0</v>
      </c>
    </row>
    <row r="2103" spans="1:17" x14ac:dyDescent="0.25">
      <c r="A2103" s="32">
        <f>VLOOKUP(B2103,'Expiration Dates'!$C$40:$J$272,8)</f>
        <v>33441</v>
      </c>
      <c r="B2103" s="1">
        <v>33435</v>
      </c>
      <c r="C2103">
        <f t="shared" si="97"/>
        <v>2103</v>
      </c>
      <c r="D2103" s="27">
        <v>21.75</v>
      </c>
      <c r="E2103" s="28">
        <v>21.920000076293945</v>
      </c>
      <c r="F2103" s="28">
        <v>21.620000839233398</v>
      </c>
      <c r="G2103" s="24">
        <v>21.649999618530273</v>
      </c>
      <c r="H2103" s="13">
        <v>21.549999237060547</v>
      </c>
      <c r="I2103" s="14">
        <v>21.719999313354492</v>
      </c>
      <c r="J2103" s="14">
        <v>21.450000762939453</v>
      </c>
      <c r="K2103" s="24">
        <v>21.510000228881836</v>
      </c>
      <c r="L2103">
        <f t="shared" si="99"/>
        <v>0</v>
      </c>
      <c r="M2103">
        <f>IF(AND(B2103&gt;Summary!$E$17,B2103&lt;Summary!$E$18),1,0)</f>
        <v>0</v>
      </c>
      <c r="N2103">
        <f>IF(M2103=1,oneday(G2102,G2103,K2103,L2103,Summary!$E$13/2,Data!N2102,Data!O2102,Summary!$E$15,Summary!$E$14,Summary!$E$16,1),0)</f>
        <v>0</v>
      </c>
      <c r="O2103" s="31">
        <f>IF(M2103=1,oneday(G2102,G2103,K2103,L2103,Summary!$E$13/2,Data!N2102,Data!O2102,Summary!$E$15,Summary!$E$14,Summary!$E$16,2),0)</f>
        <v>0</v>
      </c>
      <c r="P2103" s="31">
        <f t="shared" si="98"/>
        <v>0</v>
      </c>
      <c r="Q2103" s="31">
        <f>IF(M2103=1,oneday(G2102,G2103,K2103,L2103,Summary!$E$13/2,Data!N2102,Data!O2102,Summary!$E$15,Summary!$E$14,Summary!$E$16,3),0)</f>
        <v>0</v>
      </c>
    </row>
    <row r="2104" spans="1:17" x14ac:dyDescent="0.25">
      <c r="A2104" s="32">
        <f>VLOOKUP(B2104,'Expiration Dates'!$C$40:$J$272,8)</f>
        <v>33441</v>
      </c>
      <c r="B2104" s="1">
        <v>33436</v>
      </c>
      <c r="C2104">
        <f t="shared" si="97"/>
        <v>2104</v>
      </c>
      <c r="D2104" s="27">
        <v>21.770000457763672</v>
      </c>
      <c r="E2104" s="28">
        <v>22.200000762939453</v>
      </c>
      <c r="F2104" s="28">
        <v>21.680000305175781</v>
      </c>
      <c r="G2104" s="24">
        <v>22.139999389648438</v>
      </c>
      <c r="H2104" s="13">
        <v>21.590000152587891</v>
      </c>
      <c r="I2104" s="14">
        <v>22.100000381469727</v>
      </c>
      <c r="J2104" s="14">
        <v>21.5</v>
      </c>
      <c r="K2104" s="24">
        <v>22.010000228881836</v>
      </c>
      <c r="L2104">
        <f t="shared" si="99"/>
        <v>0</v>
      </c>
      <c r="M2104">
        <f>IF(AND(B2104&gt;Summary!$E$17,B2104&lt;Summary!$E$18),1,0)</f>
        <v>0</v>
      </c>
      <c r="N2104">
        <f>IF(M2104=1,oneday(G2103,G2104,K2104,L2104,Summary!$E$13/2,Data!N2103,Data!O2103,Summary!$E$15,Summary!$E$14,Summary!$E$16,1),0)</f>
        <v>0</v>
      </c>
      <c r="O2104" s="31">
        <f>IF(M2104=1,oneday(G2103,G2104,K2104,L2104,Summary!$E$13/2,Data!N2103,Data!O2103,Summary!$E$15,Summary!$E$14,Summary!$E$16,2),0)</f>
        <v>0</v>
      </c>
      <c r="P2104" s="31">
        <f t="shared" si="98"/>
        <v>0</v>
      </c>
      <c r="Q2104" s="31">
        <f>IF(M2104=1,oneday(G2103,G2104,K2104,L2104,Summary!$E$13/2,Data!N2103,Data!O2103,Summary!$E$15,Summary!$E$14,Summary!$E$16,3),0)</f>
        <v>0</v>
      </c>
    </row>
    <row r="2105" spans="1:17" x14ac:dyDescent="0.25">
      <c r="A2105" s="32">
        <f>VLOOKUP(B2105,'Expiration Dates'!$C$40:$J$272,8)</f>
        <v>33441</v>
      </c>
      <c r="B2105" s="1">
        <v>33437</v>
      </c>
      <c r="C2105">
        <f t="shared" si="97"/>
        <v>2105</v>
      </c>
      <c r="D2105" s="27">
        <v>22.010000228881836</v>
      </c>
      <c r="E2105" s="28">
        <v>22.25</v>
      </c>
      <c r="F2105" s="28">
        <v>21.850000381469727</v>
      </c>
      <c r="G2105" s="24">
        <v>21.940000534057617</v>
      </c>
      <c r="H2105" s="13">
        <v>21.909999847412109</v>
      </c>
      <c r="I2105" s="14">
        <v>22.149999618530273</v>
      </c>
      <c r="J2105" s="14">
        <v>21.75</v>
      </c>
      <c r="K2105" s="24">
        <v>21.829999923706055</v>
      </c>
      <c r="L2105">
        <f t="shared" si="99"/>
        <v>0</v>
      </c>
      <c r="M2105">
        <f>IF(AND(B2105&gt;Summary!$E$17,B2105&lt;Summary!$E$18),1,0)</f>
        <v>0</v>
      </c>
      <c r="N2105">
        <f>IF(M2105=1,oneday(G2104,G2105,K2105,L2105,Summary!$E$13/2,Data!N2104,Data!O2104,Summary!$E$15,Summary!$E$14,Summary!$E$16,1),0)</f>
        <v>0</v>
      </c>
      <c r="O2105" s="31">
        <f>IF(M2105=1,oneday(G2104,G2105,K2105,L2105,Summary!$E$13/2,Data!N2104,Data!O2104,Summary!$E$15,Summary!$E$14,Summary!$E$16,2),0)</f>
        <v>0</v>
      </c>
      <c r="P2105" s="31">
        <f t="shared" si="98"/>
        <v>0</v>
      </c>
      <c r="Q2105" s="31">
        <f>IF(M2105=1,oneday(G2104,G2105,K2105,L2105,Summary!$E$13/2,Data!N2104,Data!O2104,Summary!$E$15,Summary!$E$14,Summary!$E$16,3),0)</f>
        <v>0</v>
      </c>
    </row>
    <row r="2106" spans="1:17" x14ac:dyDescent="0.25">
      <c r="A2106" s="32">
        <f>VLOOKUP(B2106,'Expiration Dates'!$C$40:$J$272,8)</f>
        <v>33441</v>
      </c>
      <c r="B2106" s="1">
        <v>33438</v>
      </c>
      <c r="C2106">
        <f t="shared" si="97"/>
        <v>2106</v>
      </c>
      <c r="D2106" s="27">
        <v>22</v>
      </c>
      <c r="E2106" s="28">
        <v>22.25</v>
      </c>
      <c r="F2106" s="28">
        <v>21.850000381469727</v>
      </c>
      <c r="G2106" s="24">
        <v>22.159999847412109</v>
      </c>
      <c r="H2106" s="13">
        <v>21.870000839233398</v>
      </c>
      <c r="I2106" s="14">
        <v>22.200000762939453</v>
      </c>
      <c r="J2106" s="14">
        <v>21.770000457763672</v>
      </c>
      <c r="K2106" s="24">
        <v>22.170000076293945</v>
      </c>
      <c r="L2106">
        <f t="shared" si="99"/>
        <v>0</v>
      </c>
      <c r="M2106">
        <f>IF(AND(B2106&gt;Summary!$E$17,B2106&lt;Summary!$E$18),1,0)</f>
        <v>0</v>
      </c>
      <c r="N2106">
        <f>IF(M2106=1,oneday(G2105,G2106,K2106,L2106,Summary!$E$13/2,Data!N2105,Data!O2105,Summary!$E$15,Summary!$E$14,Summary!$E$16,1),0)</f>
        <v>0</v>
      </c>
      <c r="O2106" s="31">
        <f>IF(M2106=1,oneday(G2105,G2106,K2106,L2106,Summary!$E$13/2,Data!N2105,Data!O2105,Summary!$E$15,Summary!$E$14,Summary!$E$16,2),0)</f>
        <v>0</v>
      </c>
      <c r="P2106" s="31">
        <f t="shared" si="98"/>
        <v>0</v>
      </c>
      <c r="Q2106" s="31">
        <f>IF(M2106=1,oneday(G2105,G2106,K2106,L2106,Summary!$E$13/2,Data!N2105,Data!O2105,Summary!$E$15,Summary!$E$14,Summary!$E$16,3),0)</f>
        <v>0</v>
      </c>
    </row>
    <row r="2107" spans="1:17" x14ac:dyDescent="0.25">
      <c r="A2107" s="32">
        <f>VLOOKUP(B2107,'Expiration Dates'!$C$40:$J$272,8)</f>
        <v>33441</v>
      </c>
      <c r="B2107" s="1">
        <v>33441</v>
      </c>
      <c r="C2107">
        <f t="shared" si="97"/>
        <v>2107</v>
      </c>
      <c r="D2107" s="27">
        <v>22</v>
      </c>
      <c r="E2107" s="28">
        <v>22</v>
      </c>
      <c r="F2107" s="28">
        <v>21.5</v>
      </c>
      <c r="G2107" s="24">
        <v>21.719999313354492</v>
      </c>
      <c r="H2107" s="13">
        <v>22</v>
      </c>
      <c r="I2107" s="14">
        <v>22.040000915527344</v>
      </c>
      <c r="J2107" s="14">
        <v>21.75</v>
      </c>
      <c r="K2107" s="24">
        <v>21.870000839233398</v>
      </c>
      <c r="L2107">
        <f t="shared" si="99"/>
        <v>1</v>
      </c>
      <c r="M2107">
        <f>IF(AND(B2107&gt;Summary!$E$17,B2107&lt;Summary!$E$18),1,0)</f>
        <v>0</v>
      </c>
      <c r="N2107">
        <f>IF(M2107=1,oneday(G2106,G2107,K2107,L2107,Summary!$E$13/2,Data!N2106,Data!O2106,Summary!$E$15,Summary!$E$14,Summary!$E$16,1),0)</f>
        <v>0</v>
      </c>
      <c r="O2107" s="31">
        <f>IF(M2107=1,oneday(G2106,G2107,K2107,L2107,Summary!$E$13/2,Data!N2106,Data!O2106,Summary!$E$15,Summary!$E$14,Summary!$E$16,2),0)</f>
        <v>0</v>
      </c>
      <c r="P2107" s="31">
        <f t="shared" si="98"/>
        <v>0</v>
      </c>
      <c r="Q2107" s="31">
        <f>IF(M2107=1,oneday(G2106,G2107,K2107,L2107,Summary!$E$13/2,Data!N2106,Data!O2106,Summary!$E$15,Summary!$E$14,Summary!$E$16,3),0)</f>
        <v>0</v>
      </c>
    </row>
    <row r="2108" spans="1:17" x14ac:dyDescent="0.25">
      <c r="A2108" s="32">
        <f>VLOOKUP(B2108,'Expiration Dates'!$C$40:$J$272,8)</f>
        <v>33441</v>
      </c>
      <c r="B2108" s="1">
        <v>33442</v>
      </c>
      <c r="C2108">
        <f t="shared" si="97"/>
        <v>2108</v>
      </c>
      <c r="D2108" s="27">
        <v>21.549999237060547</v>
      </c>
      <c r="E2108" s="28">
        <v>21.590000152587891</v>
      </c>
      <c r="F2108" s="28">
        <v>21.260000228881836</v>
      </c>
      <c r="G2108" s="24">
        <v>21.319999694824219</v>
      </c>
      <c r="H2108" s="13">
        <v>21.450000762939453</v>
      </c>
      <c r="I2108" s="14">
        <v>21.510000228881836</v>
      </c>
      <c r="J2108" s="14">
        <v>21.190000534057617</v>
      </c>
      <c r="K2108" s="24">
        <v>21.239999771118164</v>
      </c>
      <c r="L2108">
        <f t="shared" si="99"/>
        <v>0</v>
      </c>
      <c r="M2108">
        <f>IF(AND(B2108&gt;Summary!$E$17,B2108&lt;Summary!$E$18),1,0)</f>
        <v>0</v>
      </c>
      <c r="N2108">
        <f>IF(M2108=1,oneday(G2107,G2108,K2108,L2108,Summary!$E$13/2,Data!N2107,Data!O2107,Summary!$E$15,Summary!$E$14,Summary!$E$16,1),0)</f>
        <v>0</v>
      </c>
      <c r="O2108" s="31">
        <f>IF(M2108=1,oneday(G2107,G2108,K2108,L2108,Summary!$E$13/2,Data!N2107,Data!O2107,Summary!$E$15,Summary!$E$14,Summary!$E$16,2),0)</f>
        <v>0</v>
      </c>
      <c r="P2108" s="31">
        <f t="shared" si="98"/>
        <v>0</v>
      </c>
      <c r="Q2108" s="31">
        <f>IF(M2108=1,oneday(G2107,G2108,K2108,L2108,Summary!$E$13/2,Data!N2107,Data!O2107,Summary!$E$15,Summary!$E$14,Summary!$E$16,3),0)</f>
        <v>0</v>
      </c>
    </row>
    <row r="2109" spans="1:17" x14ac:dyDescent="0.25">
      <c r="A2109" s="32">
        <f>VLOOKUP(B2109,'Expiration Dates'!$C$40:$J$272,8)</f>
        <v>33441</v>
      </c>
      <c r="B2109" s="1">
        <v>33443</v>
      </c>
      <c r="C2109">
        <f t="shared" si="97"/>
        <v>2109</v>
      </c>
      <c r="D2109" s="27">
        <v>21.270000457763672</v>
      </c>
      <c r="E2109" s="28">
        <v>21.549999237060547</v>
      </c>
      <c r="F2109" s="28">
        <v>21.100000381469727</v>
      </c>
      <c r="G2109" s="24">
        <v>21.520000457763672</v>
      </c>
      <c r="H2109" s="13">
        <v>21.200000762939453</v>
      </c>
      <c r="I2109" s="14">
        <v>21.450000762939453</v>
      </c>
      <c r="J2109" s="14">
        <v>21.059999465942383</v>
      </c>
      <c r="K2109" s="24">
        <v>21.430000305175781</v>
      </c>
      <c r="L2109">
        <f t="shared" si="99"/>
        <v>0</v>
      </c>
      <c r="M2109">
        <f>IF(AND(B2109&gt;Summary!$E$17,B2109&lt;Summary!$E$18),1,0)</f>
        <v>0</v>
      </c>
      <c r="N2109">
        <f>IF(M2109=1,oneday(G2108,G2109,K2109,L2109,Summary!$E$13/2,Data!N2108,Data!O2108,Summary!$E$15,Summary!$E$14,Summary!$E$16,1),0)</f>
        <v>0</v>
      </c>
      <c r="O2109" s="31">
        <f>IF(M2109=1,oneday(G2108,G2109,K2109,L2109,Summary!$E$13/2,Data!N2108,Data!O2108,Summary!$E$15,Summary!$E$14,Summary!$E$16,2),0)</f>
        <v>0</v>
      </c>
      <c r="P2109" s="31">
        <f t="shared" si="98"/>
        <v>0</v>
      </c>
      <c r="Q2109" s="31">
        <f>IF(M2109=1,oneday(G2108,G2109,K2109,L2109,Summary!$E$13/2,Data!N2108,Data!O2108,Summary!$E$15,Summary!$E$14,Summary!$E$16,3),0)</f>
        <v>0</v>
      </c>
    </row>
    <row r="2110" spans="1:17" x14ac:dyDescent="0.25">
      <c r="A2110" s="32">
        <f>VLOOKUP(B2110,'Expiration Dates'!$C$40:$J$272,8)</f>
        <v>33441</v>
      </c>
      <c r="B2110" s="1">
        <v>33444</v>
      </c>
      <c r="C2110">
        <f t="shared" si="97"/>
        <v>2110</v>
      </c>
      <c r="D2110" s="27">
        <v>21.450000762939453</v>
      </c>
      <c r="E2110" s="28">
        <v>21.579999923706055</v>
      </c>
      <c r="F2110" s="28">
        <v>21.319999694824219</v>
      </c>
      <c r="G2110" s="24">
        <v>21.459999084472656</v>
      </c>
      <c r="H2110" s="13">
        <v>21.360000610351563</v>
      </c>
      <c r="I2110" s="14">
        <v>21.459999084472656</v>
      </c>
      <c r="J2110" s="14">
        <v>21.239999771118164</v>
      </c>
      <c r="K2110" s="24">
        <v>21.340000152587891</v>
      </c>
      <c r="L2110">
        <f t="shared" si="99"/>
        <v>0</v>
      </c>
      <c r="M2110">
        <f>IF(AND(B2110&gt;Summary!$E$17,B2110&lt;Summary!$E$18),1,0)</f>
        <v>0</v>
      </c>
      <c r="N2110">
        <f>IF(M2110=1,oneday(G2109,G2110,K2110,L2110,Summary!$E$13/2,Data!N2109,Data!O2109,Summary!$E$15,Summary!$E$14,Summary!$E$16,1),0)</f>
        <v>0</v>
      </c>
      <c r="O2110" s="31">
        <f>IF(M2110=1,oneday(G2109,G2110,K2110,L2110,Summary!$E$13/2,Data!N2109,Data!O2109,Summary!$E$15,Summary!$E$14,Summary!$E$16,2),0)</f>
        <v>0</v>
      </c>
      <c r="P2110" s="31">
        <f t="shared" si="98"/>
        <v>0</v>
      </c>
      <c r="Q2110" s="31">
        <f>IF(M2110=1,oneday(G2109,G2110,K2110,L2110,Summary!$E$13/2,Data!N2109,Data!O2109,Summary!$E$15,Summary!$E$14,Summary!$E$16,3),0)</f>
        <v>0</v>
      </c>
    </row>
    <row r="2111" spans="1:17" x14ac:dyDescent="0.25">
      <c r="A2111" s="32">
        <f>VLOOKUP(B2111,'Expiration Dates'!$C$40:$J$272,8)</f>
        <v>33441</v>
      </c>
      <c r="B2111" s="1">
        <v>33445</v>
      </c>
      <c r="C2111">
        <f t="shared" si="97"/>
        <v>2111</v>
      </c>
      <c r="D2111" s="27">
        <v>21.559999465942383</v>
      </c>
      <c r="E2111" s="28">
        <v>21.639999389648438</v>
      </c>
      <c r="F2111" s="28">
        <v>21.469999313354492</v>
      </c>
      <c r="G2111" s="24">
        <v>21.479999542236328</v>
      </c>
      <c r="H2111" s="13">
        <v>21.420000076293945</v>
      </c>
      <c r="I2111" s="14">
        <v>21.5</v>
      </c>
      <c r="J2111" s="14">
        <v>21.350000381469727</v>
      </c>
      <c r="K2111" s="24">
        <v>21.360000610351563</v>
      </c>
      <c r="L2111">
        <f t="shared" si="99"/>
        <v>0</v>
      </c>
      <c r="M2111">
        <f>IF(AND(B2111&gt;Summary!$E$17,B2111&lt;Summary!$E$18),1,0)</f>
        <v>0</v>
      </c>
      <c r="N2111">
        <f>IF(M2111=1,oneday(G2110,G2111,K2111,L2111,Summary!$E$13/2,Data!N2110,Data!O2110,Summary!$E$15,Summary!$E$14,Summary!$E$16,1),0)</f>
        <v>0</v>
      </c>
      <c r="O2111" s="31">
        <f>IF(M2111=1,oneday(G2110,G2111,K2111,L2111,Summary!$E$13/2,Data!N2110,Data!O2110,Summary!$E$15,Summary!$E$14,Summary!$E$16,2),0)</f>
        <v>0</v>
      </c>
      <c r="P2111" s="31">
        <f t="shared" si="98"/>
        <v>0</v>
      </c>
      <c r="Q2111" s="31">
        <f>IF(M2111=1,oneday(G2110,G2111,K2111,L2111,Summary!$E$13/2,Data!N2110,Data!O2110,Summary!$E$15,Summary!$E$14,Summary!$E$16,3),0)</f>
        <v>0</v>
      </c>
    </row>
    <row r="2112" spans="1:17" x14ac:dyDescent="0.25">
      <c r="A2112" s="32">
        <f>VLOOKUP(B2112,'Expiration Dates'!$C$40:$J$272,8)</f>
        <v>33441</v>
      </c>
      <c r="B2112" s="1">
        <v>33448</v>
      </c>
      <c r="C2112">
        <f t="shared" si="97"/>
        <v>2112</v>
      </c>
      <c r="D2112" s="27">
        <v>21.559999465942383</v>
      </c>
      <c r="E2112" s="28">
        <v>21.569999694824219</v>
      </c>
      <c r="F2112" s="28">
        <v>21.280000686645508</v>
      </c>
      <c r="G2112" s="24">
        <v>21.350000381469727</v>
      </c>
      <c r="H2112" s="13">
        <v>21.399999618530273</v>
      </c>
      <c r="I2112" s="14">
        <v>21.430000305175781</v>
      </c>
      <c r="J2112" s="14">
        <v>21.180000305175781</v>
      </c>
      <c r="K2112" s="24">
        <v>21.260000228881836</v>
      </c>
      <c r="L2112">
        <f t="shared" si="99"/>
        <v>0</v>
      </c>
      <c r="M2112">
        <f>IF(AND(B2112&gt;Summary!$E$17,B2112&lt;Summary!$E$18),1,0)</f>
        <v>0</v>
      </c>
      <c r="N2112">
        <f>IF(M2112=1,oneday(G2111,G2112,K2112,L2112,Summary!$E$13/2,Data!N2111,Data!O2111,Summary!$E$15,Summary!$E$14,Summary!$E$16,1),0)</f>
        <v>0</v>
      </c>
      <c r="O2112" s="31">
        <f>IF(M2112=1,oneday(G2111,G2112,K2112,L2112,Summary!$E$13/2,Data!N2111,Data!O2111,Summary!$E$15,Summary!$E$14,Summary!$E$16,2),0)</f>
        <v>0</v>
      </c>
      <c r="P2112" s="31">
        <f t="shared" si="98"/>
        <v>0</v>
      </c>
      <c r="Q2112" s="31">
        <f>IF(M2112=1,oneday(G2111,G2112,K2112,L2112,Summary!$E$13/2,Data!N2111,Data!O2111,Summary!$E$15,Summary!$E$14,Summary!$E$16,3),0)</f>
        <v>0</v>
      </c>
    </row>
    <row r="2113" spans="1:17" x14ac:dyDescent="0.25">
      <c r="A2113" s="32">
        <f>VLOOKUP(B2113,'Expiration Dates'!$C$40:$J$272,8)</f>
        <v>33441</v>
      </c>
      <c r="B2113" s="1">
        <v>33449</v>
      </c>
      <c r="C2113">
        <f t="shared" si="97"/>
        <v>2113</v>
      </c>
      <c r="D2113" s="27">
        <v>21.200000762939453</v>
      </c>
      <c r="E2113" s="28">
        <v>21.5</v>
      </c>
      <c r="F2113" s="28">
        <v>21.180000305175781</v>
      </c>
      <c r="G2113" s="24">
        <v>21.420000076293945</v>
      </c>
      <c r="H2113" s="13">
        <v>21.129999160766602</v>
      </c>
      <c r="I2113" s="14">
        <v>21.450000762939453</v>
      </c>
      <c r="J2113" s="14">
        <v>21.110000610351563</v>
      </c>
      <c r="K2113" s="24">
        <v>21.399999618530273</v>
      </c>
      <c r="L2113">
        <f t="shared" si="99"/>
        <v>0</v>
      </c>
      <c r="M2113">
        <f>IF(AND(B2113&gt;Summary!$E$17,B2113&lt;Summary!$E$18),1,0)</f>
        <v>0</v>
      </c>
      <c r="N2113">
        <f>IF(M2113=1,oneday(G2112,G2113,K2113,L2113,Summary!$E$13/2,Data!N2112,Data!O2112,Summary!$E$15,Summary!$E$14,Summary!$E$16,1),0)</f>
        <v>0</v>
      </c>
      <c r="O2113" s="31">
        <f>IF(M2113=1,oneday(G2112,G2113,K2113,L2113,Summary!$E$13/2,Data!N2112,Data!O2112,Summary!$E$15,Summary!$E$14,Summary!$E$16,2),0)</f>
        <v>0</v>
      </c>
      <c r="P2113" s="31">
        <f t="shared" si="98"/>
        <v>0</v>
      </c>
      <c r="Q2113" s="31">
        <f>IF(M2113=1,oneday(G2112,G2113,K2113,L2113,Summary!$E$13/2,Data!N2112,Data!O2112,Summary!$E$15,Summary!$E$14,Summary!$E$16,3),0)</f>
        <v>0</v>
      </c>
    </row>
    <row r="2114" spans="1:17" x14ac:dyDescent="0.25">
      <c r="A2114" s="32">
        <f>VLOOKUP(B2114,'Expiration Dates'!$C$40:$J$272,8)</f>
        <v>33441</v>
      </c>
      <c r="B2114" s="1">
        <v>33450</v>
      </c>
      <c r="C2114">
        <f t="shared" si="97"/>
        <v>2114</v>
      </c>
      <c r="D2114" s="27">
        <v>21.600000381469727</v>
      </c>
      <c r="E2114" s="28">
        <v>21.739999771118164</v>
      </c>
      <c r="F2114" s="28">
        <v>21.569999694824219</v>
      </c>
      <c r="G2114" s="24">
        <v>21.680000305175781</v>
      </c>
      <c r="H2114" s="13">
        <v>21.590000152587891</v>
      </c>
      <c r="I2114" s="14">
        <v>21.700000762939453</v>
      </c>
      <c r="J2114" s="14">
        <v>21.549999237060547</v>
      </c>
      <c r="K2114" s="24">
        <v>21.639999389648438</v>
      </c>
      <c r="L2114">
        <f t="shared" si="99"/>
        <v>0</v>
      </c>
      <c r="M2114">
        <f>IF(AND(B2114&gt;Summary!$E$17,B2114&lt;Summary!$E$18),1,0)</f>
        <v>0</v>
      </c>
      <c r="N2114">
        <f>IF(M2114=1,oneday(G2113,G2114,K2114,L2114,Summary!$E$13/2,Data!N2113,Data!O2113,Summary!$E$15,Summary!$E$14,Summary!$E$16,1),0)</f>
        <v>0</v>
      </c>
      <c r="O2114" s="31">
        <f>IF(M2114=1,oneday(G2113,G2114,K2114,L2114,Summary!$E$13/2,Data!N2113,Data!O2113,Summary!$E$15,Summary!$E$14,Summary!$E$16,2),0)</f>
        <v>0</v>
      </c>
      <c r="P2114" s="31">
        <f t="shared" si="98"/>
        <v>0</v>
      </c>
      <c r="Q2114" s="31">
        <f>IF(M2114=1,oneday(G2113,G2114,K2114,L2114,Summary!$E$13/2,Data!N2113,Data!O2113,Summary!$E$15,Summary!$E$14,Summary!$E$16,3),0)</f>
        <v>0</v>
      </c>
    </row>
    <row r="2115" spans="1:17" x14ac:dyDescent="0.25">
      <c r="A2115" s="32">
        <f>VLOOKUP(B2115,'Expiration Dates'!$C$40:$J$272,8)</f>
        <v>33470</v>
      </c>
      <c r="B2115" s="1">
        <v>33451</v>
      </c>
      <c r="C2115">
        <f t="shared" si="97"/>
        <v>2115</v>
      </c>
      <c r="D2115" s="27">
        <v>21.610000610351563</v>
      </c>
      <c r="E2115" s="28">
        <v>21.840000152587891</v>
      </c>
      <c r="F2115" s="28">
        <v>21.25</v>
      </c>
      <c r="G2115" s="24">
        <v>21.270000457763672</v>
      </c>
      <c r="H2115" s="13">
        <v>21.590000152587891</v>
      </c>
      <c r="I2115" s="14">
        <v>21.780000686645508</v>
      </c>
      <c r="J2115" s="14">
        <v>21.149999618530273</v>
      </c>
      <c r="K2115" s="24">
        <v>21.190000534057617</v>
      </c>
      <c r="L2115">
        <f t="shared" si="99"/>
        <v>0</v>
      </c>
      <c r="M2115">
        <f>IF(AND(B2115&gt;Summary!$E$17,B2115&lt;Summary!$E$18),1,0)</f>
        <v>0</v>
      </c>
      <c r="N2115">
        <f>IF(M2115=1,oneday(G2114,G2115,K2115,L2115,Summary!$E$13/2,Data!N2114,Data!O2114,Summary!$E$15,Summary!$E$14,Summary!$E$16,1),0)</f>
        <v>0</v>
      </c>
      <c r="O2115" s="31">
        <f>IF(M2115=1,oneday(G2114,G2115,K2115,L2115,Summary!$E$13/2,Data!N2114,Data!O2114,Summary!$E$15,Summary!$E$14,Summary!$E$16,2),0)</f>
        <v>0</v>
      </c>
      <c r="P2115" s="31">
        <f t="shared" si="98"/>
        <v>0</v>
      </c>
      <c r="Q2115" s="31">
        <f>IF(M2115=1,oneday(G2114,G2115,K2115,L2115,Summary!$E$13/2,Data!N2114,Data!O2114,Summary!$E$15,Summary!$E$14,Summary!$E$16,3),0)</f>
        <v>0</v>
      </c>
    </row>
    <row r="2116" spans="1:17" x14ac:dyDescent="0.25">
      <c r="A2116" s="32">
        <f>VLOOKUP(B2116,'Expiration Dates'!$C$40:$J$272,8)</f>
        <v>33470</v>
      </c>
      <c r="B2116" s="1">
        <v>33452</v>
      </c>
      <c r="C2116">
        <f t="shared" si="97"/>
        <v>2116</v>
      </c>
      <c r="D2116" s="27">
        <v>21.350000381469727</v>
      </c>
      <c r="E2116" s="28">
        <v>21.459999084472656</v>
      </c>
      <c r="F2116" s="28">
        <v>21.219999313354492</v>
      </c>
      <c r="G2116" s="24">
        <v>21.319999694824219</v>
      </c>
      <c r="H2116" s="13">
        <v>21.260000228881836</v>
      </c>
      <c r="I2116" s="14">
        <v>21.409999847412109</v>
      </c>
      <c r="J2116" s="14">
        <v>21.159999847412109</v>
      </c>
      <c r="K2116" s="24">
        <v>21.290000915527344</v>
      </c>
      <c r="L2116">
        <f t="shared" si="99"/>
        <v>0</v>
      </c>
      <c r="M2116">
        <f>IF(AND(B2116&gt;Summary!$E$17,B2116&lt;Summary!$E$18),1,0)</f>
        <v>0</v>
      </c>
      <c r="N2116">
        <f>IF(M2116=1,oneday(G2115,G2116,K2116,L2116,Summary!$E$13/2,Data!N2115,Data!O2115,Summary!$E$15,Summary!$E$14,Summary!$E$16,1),0)</f>
        <v>0</v>
      </c>
      <c r="O2116" s="31">
        <f>IF(M2116=1,oneday(G2115,G2116,K2116,L2116,Summary!$E$13/2,Data!N2115,Data!O2115,Summary!$E$15,Summary!$E$14,Summary!$E$16,2),0)</f>
        <v>0</v>
      </c>
      <c r="P2116" s="31">
        <f t="shared" si="98"/>
        <v>0</v>
      </c>
      <c r="Q2116" s="31">
        <f>IF(M2116=1,oneday(G2115,G2116,K2116,L2116,Summary!$E$13/2,Data!N2115,Data!O2115,Summary!$E$15,Summary!$E$14,Summary!$E$16,3),0)</f>
        <v>0</v>
      </c>
    </row>
    <row r="2117" spans="1:17" x14ac:dyDescent="0.25">
      <c r="A2117" s="32">
        <f>VLOOKUP(B2117,'Expiration Dates'!$C$40:$J$272,8)</f>
        <v>33470</v>
      </c>
      <c r="B2117" s="1">
        <v>33455</v>
      </c>
      <c r="C2117">
        <f t="shared" si="97"/>
        <v>2117</v>
      </c>
      <c r="D2117" s="27">
        <v>21.370000839233398</v>
      </c>
      <c r="E2117" s="28">
        <v>21.590000152587891</v>
      </c>
      <c r="F2117" s="28">
        <v>21.329999923706055</v>
      </c>
      <c r="G2117" s="24">
        <v>21.469999313354492</v>
      </c>
      <c r="H2117" s="13">
        <v>21.350000381469727</v>
      </c>
      <c r="I2117" s="14">
        <v>21.530000686645508</v>
      </c>
      <c r="J2117" s="14">
        <v>21.299999237060547</v>
      </c>
      <c r="K2117" s="24">
        <v>21.409999847412109</v>
      </c>
      <c r="L2117">
        <f t="shared" si="99"/>
        <v>0</v>
      </c>
      <c r="M2117">
        <f>IF(AND(B2117&gt;Summary!$E$17,B2117&lt;Summary!$E$18),1,0)</f>
        <v>0</v>
      </c>
      <c r="N2117">
        <f>IF(M2117=1,oneday(G2116,G2117,K2117,L2117,Summary!$E$13/2,Data!N2116,Data!O2116,Summary!$E$15,Summary!$E$14,Summary!$E$16,1),0)</f>
        <v>0</v>
      </c>
      <c r="O2117" s="31">
        <f>IF(M2117=1,oneday(G2116,G2117,K2117,L2117,Summary!$E$13/2,Data!N2116,Data!O2116,Summary!$E$15,Summary!$E$14,Summary!$E$16,2),0)</f>
        <v>0</v>
      </c>
      <c r="P2117" s="31">
        <f t="shared" si="98"/>
        <v>0</v>
      </c>
      <c r="Q2117" s="31">
        <f>IF(M2117=1,oneday(G2116,G2117,K2117,L2117,Summary!$E$13/2,Data!N2116,Data!O2116,Summary!$E$15,Summary!$E$14,Summary!$E$16,3),0)</f>
        <v>0</v>
      </c>
    </row>
    <row r="2118" spans="1:17" x14ac:dyDescent="0.25">
      <c r="A2118" s="32">
        <f>VLOOKUP(B2118,'Expiration Dates'!$C$40:$J$272,8)</f>
        <v>33470</v>
      </c>
      <c r="B2118" s="1">
        <v>33456</v>
      </c>
      <c r="C2118">
        <f t="shared" si="97"/>
        <v>2118</v>
      </c>
      <c r="D2118" s="27">
        <v>21.530000686645508</v>
      </c>
      <c r="E2118" s="28">
        <v>21.549999237060547</v>
      </c>
      <c r="F2118" s="28">
        <v>21.270000457763672</v>
      </c>
      <c r="G2118" s="24">
        <v>21.370000839233398</v>
      </c>
      <c r="H2118" s="13">
        <v>21.450000762939453</v>
      </c>
      <c r="I2118" s="14">
        <v>21.459999084472656</v>
      </c>
      <c r="J2118" s="14">
        <v>21.219999313354492</v>
      </c>
      <c r="K2118" s="24">
        <v>21.299999237060547</v>
      </c>
      <c r="L2118">
        <f t="shared" si="99"/>
        <v>0</v>
      </c>
      <c r="M2118">
        <f>IF(AND(B2118&gt;Summary!$E$17,B2118&lt;Summary!$E$18),1,0)</f>
        <v>0</v>
      </c>
      <c r="N2118">
        <f>IF(M2118=1,oneday(G2117,G2118,K2118,L2118,Summary!$E$13/2,Data!N2117,Data!O2117,Summary!$E$15,Summary!$E$14,Summary!$E$16,1),0)</f>
        <v>0</v>
      </c>
      <c r="O2118" s="31">
        <f>IF(M2118=1,oneday(G2117,G2118,K2118,L2118,Summary!$E$13/2,Data!N2117,Data!O2117,Summary!$E$15,Summary!$E$14,Summary!$E$16,2),0)</f>
        <v>0</v>
      </c>
      <c r="P2118" s="31">
        <f t="shared" si="98"/>
        <v>0</v>
      </c>
      <c r="Q2118" s="31">
        <f>IF(M2118=1,oneday(G2117,G2118,K2118,L2118,Summary!$E$13/2,Data!N2117,Data!O2117,Summary!$E$15,Summary!$E$14,Summary!$E$16,3),0)</f>
        <v>0</v>
      </c>
    </row>
    <row r="2119" spans="1:17" x14ac:dyDescent="0.25">
      <c r="A2119" s="32">
        <f>VLOOKUP(B2119,'Expiration Dates'!$C$40:$J$272,8)</f>
        <v>33470</v>
      </c>
      <c r="B2119" s="1">
        <v>33457</v>
      </c>
      <c r="C2119">
        <f t="shared" si="97"/>
        <v>2119</v>
      </c>
      <c r="D2119" s="27">
        <v>21.409999847412109</v>
      </c>
      <c r="E2119" s="28">
        <v>21.579999923706055</v>
      </c>
      <c r="F2119" s="28">
        <v>21.059999465942383</v>
      </c>
      <c r="G2119" s="24">
        <v>21.360000610351563</v>
      </c>
      <c r="H2119" s="13">
        <v>21.350000381469727</v>
      </c>
      <c r="I2119" s="14">
        <v>21.479999542236328</v>
      </c>
      <c r="J2119" s="14">
        <v>21</v>
      </c>
      <c r="K2119" s="24">
        <v>21.299999237060547</v>
      </c>
      <c r="L2119">
        <f t="shared" si="99"/>
        <v>0</v>
      </c>
      <c r="M2119">
        <f>IF(AND(B2119&gt;Summary!$E$17,B2119&lt;Summary!$E$18),1,0)</f>
        <v>0</v>
      </c>
      <c r="N2119">
        <f>IF(M2119=1,oneday(G2118,G2119,K2119,L2119,Summary!$E$13/2,Data!N2118,Data!O2118,Summary!$E$15,Summary!$E$14,Summary!$E$16,1),0)</f>
        <v>0</v>
      </c>
      <c r="O2119" s="31">
        <f>IF(M2119=1,oneday(G2118,G2119,K2119,L2119,Summary!$E$13/2,Data!N2118,Data!O2118,Summary!$E$15,Summary!$E$14,Summary!$E$16,2),0)</f>
        <v>0</v>
      </c>
      <c r="P2119" s="31">
        <f t="shared" si="98"/>
        <v>0</v>
      </c>
      <c r="Q2119" s="31">
        <f>IF(M2119=1,oneday(G2118,G2119,K2119,L2119,Summary!$E$13/2,Data!N2118,Data!O2118,Summary!$E$15,Summary!$E$14,Summary!$E$16,3),0)</f>
        <v>0</v>
      </c>
    </row>
    <row r="2120" spans="1:17" x14ac:dyDescent="0.25">
      <c r="A2120" s="32">
        <f>VLOOKUP(B2120,'Expiration Dates'!$C$40:$J$272,8)</f>
        <v>33470</v>
      </c>
      <c r="B2120" s="1">
        <v>33458</v>
      </c>
      <c r="C2120">
        <f t="shared" si="97"/>
        <v>2120</v>
      </c>
      <c r="D2120" s="27">
        <v>21.5</v>
      </c>
      <c r="E2120" s="28">
        <v>21.719999313354492</v>
      </c>
      <c r="F2120" s="28">
        <v>21.459999084472656</v>
      </c>
      <c r="G2120" s="24">
        <v>21.579999923706055</v>
      </c>
      <c r="H2120" s="13">
        <v>21.420000076293945</v>
      </c>
      <c r="I2120" s="14">
        <v>21.600000381469727</v>
      </c>
      <c r="J2120" s="14">
        <v>21.370000839233398</v>
      </c>
      <c r="K2120" s="24">
        <v>21.479999542236328</v>
      </c>
      <c r="L2120">
        <f t="shared" si="99"/>
        <v>0</v>
      </c>
      <c r="M2120">
        <f>IF(AND(B2120&gt;Summary!$E$17,B2120&lt;Summary!$E$18),1,0)</f>
        <v>0</v>
      </c>
      <c r="N2120">
        <f>IF(M2120=1,oneday(G2119,G2120,K2120,L2120,Summary!$E$13/2,Data!N2119,Data!O2119,Summary!$E$15,Summary!$E$14,Summary!$E$16,1),0)</f>
        <v>0</v>
      </c>
      <c r="O2120" s="31">
        <f>IF(M2120=1,oneday(G2119,G2120,K2120,L2120,Summary!$E$13/2,Data!N2119,Data!O2119,Summary!$E$15,Summary!$E$14,Summary!$E$16,2),0)</f>
        <v>0</v>
      </c>
      <c r="P2120" s="31">
        <f t="shared" si="98"/>
        <v>0</v>
      </c>
      <c r="Q2120" s="31">
        <f>IF(M2120=1,oneday(G2119,G2120,K2120,L2120,Summary!$E$13/2,Data!N2119,Data!O2119,Summary!$E$15,Summary!$E$14,Summary!$E$16,3),0)</f>
        <v>0</v>
      </c>
    </row>
    <row r="2121" spans="1:17" x14ac:dyDescent="0.25">
      <c r="A2121" s="32">
        <f>VLOOKUP(B2121,'Expiration Dates'!$C$40:$J$272,8)</f>
        <v>33470</v>
      </c>
      <c r="B2121" s="1">
        <v>33459</v>
      </c>
      <c r="C2121">
        <f t="shared" si="97"/>
        <v>2121</v>
      </c>
      <c r="D2121" s="27">
        <v>21.530000686645508</v>
      </c>
      <c r="E2121" s="28">
        <v>21.799999237060547</v>
      </c>
      <c r="F2121" s="28">
        <v>21.430000305175781</v>
      </c>
      <c r="G2121" s="24">
        <v>21.620000839233398</v>
      </c>
      <c r="H2121" s="13">
        <v>21.360000610351563</v>
      </c>
      <c r="I2121" s="14">
        <v>21.670000076293945</v>
      </c>
      <c r="J2121" s="14">
        <v>21.329999923706055</v>
      </c>
      <c r="K2121" s="24">
        <v>21.510000228881836</v>
      </c>
      <c r="L2121">
        <f t="shared" si="99"/>
        <v>0</v>
      </c>
      <c r="M2121">
        <f>IF(AND(B2121&gt;Summary!$E$17,B2121&lt;Summary!$E$18),1,0)</f>
        <v>0</v>
      </c>
      <c r="N2121">
        <f>IF(M2121=1,oneday(G2120,G2121,K2121,L2121,Summary!$E$13/2,Data!N2120,Data!O2120,Summary!$E$15,Summary!$E$14,Summary!$E$16,1),0)</f>
        <v>0</v>
      </c>
      <c r="O2121" s="31">
        <f>IF(M2121=1,oneday(G2120,G2121,K2121,L2121,Summary!$E$13/2,Data!N2120,Data!O2120,Summary!$E$15,Summary!$E$14,Summary!$E$16,2),0)</f>
        <v>0</v>
      </c>
      <c r="P2121" s="31">
        <f t="shared" si="98"/>
        <v>0</v>
      </c>
      <c r="Q2121" s="31">
        <f>IF(M2121=1,oneday(G2120,G2121,K2121,L2121,Summary!$E$13/2,Data!N2120,Data!O2120,Summary!$E$15,Summary!$E$14,Summary!$E$16,3),0)</f>
        <v>0</v>
      </c>
    </row>
    <row r="2122" spans="1:17" x14ac:dyDescent="0.25">
      <c r="A2122" s="32">
        <f>VLOOKUP(B2122,'Expiration Dates'!$C$40:$J$272,8)</f>
        <v>33470</v>
      </c>
      <c r="B2122" s="1">
        <v>33462</v>
      </c>
      <c r="C2122">
        <f t="shared" si="97"/>
        <v>2122</v>
      </c>
      <c r="D2122" s="27">
        <v>21.709999084472656</v>
      </c>
      <c r="E2122" s="28">
        <v>21.819999694824219</v>
      </c>
      <c r="F2122" s="28">
        <v>21.600000381469727</v>
      </c>
      <c r="G2122" s="24">
        <v>21.690000534057617</v>
      </c>
      <c r="H2122" s="13">
        <v>21.579999923706055</v>
      </c>
      <c r="I2122" s="14">
        <v>21.709999084472656</v>
      </c>
      <c r="J2122" s="14">
        <v>21.510000228881836</v>
      </c>
      <c r="K2122" s="24">
        <v>21.590000152587891</v>
      </c>
      <c r="L2122">
        <f t="shared" si="99"/>
        <v>0</v>
      </c>
      <c r="M2122">
        <f>IF(AND(B2122&gt;Summary!$E$17,B2122&lt;Summary!$E$18),1,0)</f>
        <v>0</v>
      </c>
      <c r="N2122">
        <f>IF(M2122=1,oneday(G2121,G2122,K2122,L2122,Summary!$E$13/2,Data!N2121,Data!O2121,Summary!$E$15,Summary!$E$14,Summary!$E$16,1),0)</f>
        <v>0</v>
      </c>
      <c r="O2122" s="31">
        <f>IF(M2122=1,oneday(G2121,G2122,K2122,L2122,Summary!$E$13/2,Data!N2121,Data!O2121,Summary!$E$15,Summary!$E$14,Summary!$E$16,2),0)</f>
        <v>0</v>
      </c>
      <c r="P2122" s="31">
        <f t="shared" si="98"/>
        <v>0</v>
      </c>
      <c r="Q2122" s="31">
        <f>IF(M2122=1,oneday(G2121,G2122,K2122,L2122,Summary!$E$13/2,Data!N2121,Data!O2121,Summary!$E$15,Summary!$E$14,Summary!$E$16,3),0)</f>
        <v>0</v>
      </c>
    </row>
    <row r="2123" spans="1:17" x14ac:dyDescent="0.25">
      <c r="A2123" s="32">
        <f>VLOOKUP(B2123,'Expiration Dates'!$C$40:$J$272,8)</f>
        <v>33470</v>
      </c>
      <c r="B2123" s="1">
        <v>33463</v>
      </c>
      <c r="C2123">
        <f t="shared" si="97"/>
        <v>2123</v>
      </c>
      <c r="D2123" s="27">
        <v>21.639999389648438</v>
      </c>
      <c r="E2123" s="28">
        <v>21.639999389648438</v>
      </c>
      <c r="F2123" s="28">
        <v>21.510000228881836</v>
      </c>
      <c r="G2123" s="24">
        <v>21.579999923706055</v>
      </c>
      <c r="H2123" s="13">
        <v>21.530000686645508</v>
      </c>
      <c r="I2123" s="14">
        <v>21.549999237060547</v>
      </c>
      <c r="J2123" s="14">
        <v>21.440000534057617</v>
      </c>
      <c r="K2123" s="24">
        <v>21.530000686645508</v>
      </c>
      <c r="L2123">
        <f t="shared" si="99"/>
        <v>0</v>
      </c>
      <c r="M2123">
        <f>IF(AND(B2123&gt;Summary!$E$17,B2123&lt;Summary!$E$18),1,0)</f>
        <v>0</v>
      </c>
      <c r="N2123">
        <f>IF(M2123=1,oneday(G2122,G2123,K2123,L2123,Summary!$E$13/2,Data!N2122,Data!O2122,Summary!$E$15,Summary!$E$14,Summary!$E$16,1),0)</f>
        <v>0</v>
      </c>
      <c r="O2123" s="31">
        <f>IF(M2123=1,oneday(G2122,G2123,K2123,L2123,Summary!$E$13/2,Data!N2122,Data!O2122,Summary!$E$15,Summary!$E$14,Summary!$E$16,2),0)</f>
        <v>0</v>
      </c>
      <c r="P2123" s="31">
        <f t="shared" si="98"/>
        <v>0</v>
      </c>
      <c r="Q2123" s="31">
        <f>IF(M2123=1,oneday(G2122,G2123,K2123,L2123,Summary!$E$13/2,Data!N2122,Data!O2122,Summary!$E$15,Summary!$E$14,Summary!$E$16,3),0)</f>
        <v>0</v>
      </c>
    </row>
    <row r="2124" spans="1:17" x14ac:dyDescent="0.25">
      <c r="A2124" s="32">
        <f>VLOOKUP(B2124,'Expiration Dates'!$C$40:$J$272,8)</f>
        <v>33470</v>
      </c>
      <c r="B2124" s="1">
        <v>33464</v>
      </c>
      <c r="C2124">
        <f t="shared" si="97"/>
        <v>2124</v>
      </c>
      <c r="D2124" s="27">
        <v>21.510000228881836</v>
      </c>
      <c r="E2124" s="28">
        <v>21.520000457763672</v>
      </c>
      <c r="F2124" s="28">
        <v>21.159999847412109</v>
      </c>
      <c r="G2124" s="24">
        <v>21.270000457763672</v>
      </c>
      <c r="H2124" s="13">
        <v>21.479999542236328</v>
      </c>
      <c r="I2124" s="14">
        <v>21.479999542236328</v>
      </c>
      <c r="J2124" s="14">
        <v>21.200000762939453</v>
      </c>
      <c r="K2124" s="24">
        <v>21.280000686645508</v>
      </c>
      <c r="L2124">
        <f t="shared" si="99"/>
        <v>0</v>
      </c>
      <c r="M2124">
        <f>IF(AND(B2124&gt;Summary!$E$17,B2124&lt;Summary!$E$18),1,0)</f>
        <v>0</v>
      </c>
      <c r="N2124">
        <f>IF(M2124=1,oneday(G2123,G2124,K2124,L2124,Summary!$E$13/2,Data!N2123,Data!O2123,Summary!$E$15,Summary!$E$14,Summary!$E$16,1),0)</f>
        <v>0</v>
      </c>
      <c r="O2124" s="31">
        <f>IF(M2124=1,oneday(G2123,G2124,K2124,L2124,Summary!$E$13/2,Data!N2123,Data!O2123,Summary!$E$15,Summary!$E$14,Summary!$E$16,2),0)</f>
        <v>0</v>
      </c>
      <c r="P2124" s="31">
        <f t="shared" si="98"/>
        <v>0</v>
      </c>
      <c r="Q2124" s="31">
        <f>IF(M2124=1,oneday(G2123,G2124,K2124,L2124,Summary!$E$13/2,Data!N2123,Data!O2123,Summary!$E$15,Summary!$E$14,Summary!$E$16,3),0)</f>
        <v>0</v>
      </c>
    </row>
    <row r="2125" spans="1:17" x14ac:dyDescent="0.25">
      <c r="A2125" s="32">
        <f>VLOOKUP(B2125,'Expiration Dates'!$C$40:$J$272,8)</f>
        <v>33470</v>
      </c>
      <c r="B2125" s="1">
        <v>33465</v>
      </c>
      <c r="C2125">
        <f t="shared" si="97"/>
        <v>2125</v>
      </c>
      <c r="D2125" s="27">
        <v>21.319999694824219</v>
      </c>
      <c r="E2125" s="28">
        <v>21.479999542236328</v>
      </c>
      <c r="F2125" s="28">
        <v>21.170000076293945</v>
      </c>
      <c r="G2125" s="24">
        <v>21.440000534057617</v>
      </c>
      <c r="H2125" s="13">
        <v>21.299999237060547</v>
      </c>
      <c r="I2125" s="14">
        <v>21.459999084472656</v>
      </c>
      <c r="J2125" s="14">
        <v>21.170000076293945</v>
      </c>
      <c r="K2125" s="24">
        <v>21.430000305175781</v>
      </c>
      <c r="L2125">
        <f t="shared" si="99"/>
        <v>0</v>
      </c>
      <c r="M2125">
        <f>IF(AND(B2125&gt;Summary!$E$17,B2125&lt;Summary!$E$18),1,0)</f>
        <v>0</v>
      </c>
      <c r="N2125">
        <f>IF(M2125=1,oneday(G2124,G2125,K2125,L2125,Summary!$E$13/2,Data!N2124,Data!O2124,Summary!$E$15,Summary!$E$14,Summary!$E$16,1),0)</f>
        <v>0</v>
      </c>
      <c r="O2125" s="31">
        <f>IF(M2125=1,oneday(G2124,G2125,K2125,L2125,Summary!$E$13/2,Data!N2124,Data!O2124,Summary!$E$15,Summary!$E$14,Summary!$E$16,2),0)</f>
        <v>0</v>
      </c>
      <c r="P2125" s="31">
        <f t="shared" si="98"/>
        <v>0</v>
      </c>
      <c r="Q2125" s="31">
        <f>IF(M2125=1,oneday(G2124,G2125,K2125,L2125,Summary!$E$13/2,Data!N2124,Data!O2124,Summary!$E$15,Summary!$E$14,Summary!$E$16,3),0)</f>
        <v>0</v>
      </c>
    </row>
    <row r="2126" spans="1:17" x14ac:dyDescent="0.25">
      <c r="A2126" s="32">
        <f>VLOOKUP(B2126,'Expiration Dates'!$C$40:$J$272,8)</f>
        <v>33470</v>
      </c>
      <c r="B2126" s="1">
        <v>33466</v>
      </c>
      <c r="C2126">
        <f t="shared" si="97"/>
        <v>2126</v>
      </c>
      <c r="D2126" s="27">
        <v>21.399999618530273</v>
      </c>
      <c r="E2126" s="28">
        <v>21.530000686645508</v>
      </c>
      <c r="F2126" s="28">
        <v>21.270000457763672</v>
      </c>
      <c r="G2126" s="24">
        <v>21.299999237060547</v>
      </c>
      <c r="H2126" s="13">
        <v>21.420000076293945</v>
      </c>
      <c r="I2126" s="14">
        <v>21.479999542236328</v>
      </c>
      <c r="J2126" s="14">
        <v>21.239999771118164</v>
      </c>
      <c r="K2126" s="24">
        <v>21.280000686645508</v>
      </c>
      <c r="L2126">
        <f t="shared" si="99"/>
        <v>0</v>
      </c>
      <c r="M2126">
        <f>IF(AND(B2126&gt;Summary!$E$17,B2126&lt;Summary!$E$18),1,0)</f>
        <v>0</v>
      </c>
      <c r="N2126">
        <f>IF(M2126=1,oneday(G2125,G2126,K2126,L2126,Summary!$E$13/2,Data!N2125,Data!O2125,Summary!$E$15,Summary!$E$14,Summary!$E$16,1),0)</f>
        <v>0</v>
      </c>
      <c r="O2126" s="31">
        <f>IF(M2126=1,oneday(G2125,G2126,K2126,L2126,Summary!$E$13/2,Data!N2125,Data!O2125,Summary!$E$15,Summary!$E$14,Summary!$E$16,2),0)</f>
        <v>0</v>
      </c>
      <c r="P2126" s="31">
        <f t="shared" si="98"/>
        <v>0</v>
      </c>
      <c r="Q2126" s="31">
        <f>IF(M2126=1,oneday(G2125,G2126,K2126,L2126,Summary!$E$13/2,Data!N2125,Data!O2125,Summary!$E$15,Summary!$E$14,Summary!$E$16,3),0)</f>
        <v>0</v>
      </c>
    </row>
    <row r="2127" spans="1:17" x14ac:dyDescent="0.25">
      <c r="A2127" s="32">
        <f>VLOOKUP(B2127,'Expiration Dates'!$C$40:$J$272,8)</f>
        <v>33470</v>
      </c>
      <c r="B2127" s="1">
        <v>33469</v>
      </c>
      <c r="C2127">
        <f t="shared" ref="C2127:C2190" si="100">ROW(B2127)</f>
        <v>2127</v>
      </c>
      <c r="D2127" s="27">
        <v>23</v>
      </c>
      <c r="E2127" s="28">
        <v>23.100000381469727</v>
      </c>
      <c r="F2127" s="28">
        <v>22.149999618530273</v>
      </c>
      <c r="G2127" s="24">
        <v>22.469999313354492</v>
      </c>
      <c r="H2127" s="13">
        <v>22.899999618530273</v>
      </c>
      <c r="I2127" s="14">
        <v>23.100000381469727</v>
      </c>
      <c r="J2127" s="14">
        <v>22.049999237060547</v>
      </c>
      <c r="K2127" s="24">
        <v>22.430000305175781</v>
      </c>
      <c r="L2127">
        <f t="shared" si="99"/>
        <v>0</v>
      </c>
      <c r="M2127">
        <f>IF(AND(B2127&gt;Summary!$E$17,B2127&lt;Summary!$E$18),1,0)</f>
        <v>0</v>
      </c>
      <c r="N2127">
        <f>IF(M2127=1,oneday(G2126,G2127,K2127,L2127,Summary!$E$13/2,Data!N2126,Data!O2126,Summary!$E$15,Summary!$E$14,Summary!$E$16,1),0)</f>
        <v>0</v>
      </c>
      <c r="O2127" s="31">
        <f>IF(M2127=1,oneday(G2126,G2127,K2127,L2127,Summary!$E$13/2,Data!N2126,Data!O2126,Summary!$E$15,Summary!$E$14,Summary!$E$16,2),0)</f>
        <v>0</v>
      </c>
      <c r="P2127" s="31">
        <f t="shared" si="98"/>
        <v>0</v>
      </c>
      <c r="Q2127" s="31">
        <f>IF(M2127=1,oneday(G2126,G2127,K2127,L2127,Summary!$E$13/2,Data!N2126,Data!O2126,Summary!$E$15,Summary!$E$14,Summary!$E$16,3),0)</f>
        <v>0</v>
      </c>
    </row>
    <row r="2128" spans="1:17" x14ac:dyDescent="0.25">
      <c r="A2128" s="32">
        <f>VLOOKUP(B2128,'Expiration Dates'!$C$40:$J$272,8)</f>
        <v>33470</v>
      </c>
      <c r="B2128" s="1">
        <v>33470</v>
      </c>
      <c r="C2128">
        <f t="shared" si="100"/>
        <v>2128</v>
      </c>
      <c r="D2128" s="27">
        <v>22.420000076293945</v>
      </c>
      <c r="E2128" s="28">
        <v>22.850000381469727</v>
      </c>
      <c r="F2128" s="28">
        <v>22.200000762939453</v>
      </c>
      <c r="G2128" s="24">
        <v>22.270000457763672</v>
      </c>
      <c r="H2128" s="13">
        <v>22.350000381469727</v>
      </c>
      <c r="I2128" s="14">
        <v>22.870000839233398</v>
      </c>
      <c r="J2128" s="14">
        <v>22.280000686645508</v>
      </c>
      <c r="K2128" s="24">
        <v>22.399999618530273</v>
      </c>
      <c r="L2128">
        <f t="shared" si="99"/>
        <v>1</v>
      </c>
      <c r="M2128">
        <f>IF(AND(B2128&gt;Summary!$E$17,B2128&lt;Summary!$E$18),1,0)</f>
        <v>0</v>
      </c>
      <c r="N2128">
        <f>IF(M2128=1,oneday(G2127,G2128,K2128,L2128,Summary!$E$13/2,Data!N2127,Data!O2127,Summary!$E$15,Summary!$E$14,Summary!$E$16,1),0)</f>
        <v>0</v>
      </c>
      <c r="O2128" s="31">
        <f>IF(M2128=1,oneday(G2127,G2128,K2128,L2128,Summary!$E$13/2,Data!N2127,Data!O2127,Summary!$E$15,Summary!$E$14,Summary!$E$16,2),0)</f>
        <v>0</v>
      </c>
      <c r="P2128" s="31">
        <f t="shared" ref="P2128:P2191" si="101">IF(M2128=1,O2128-O2127,0)</f>
        <v>0</v>
      </c>
      <c r="Q2128" s="31">
        <f>IF(M2128=1,oneday(G2127,G2128,K2128,L2128,Summary!$E$13/2,Data!N2127,Data!O2127,Summary!$E$15,Summary!$E$14,Summary!$E$16,3),0)</f>
        <v>0</v>
      </c>
    </row>
    <row r="2129" spans="1:17" x14ac:dyDescent="0.25">
      <c r="A2129" s="32">
        <f>VLOOKUP(B2129,'Expiration Dates'!$C$40:$J$272,8)</f>
        <v>33470</v>
      </c>
      <c r="B2129" s="1">
        <v>33471</v>
      </c>
      <c r="C2129">
        <f t="shared" si="100"/>
        <v>2129</v>
      </c>
      <c r="D2129" s="27">
        <v>21.600000381469727</v>
      </c>
      <c r="E2129" s="28">
        <v>21.829999923706055</v>
      </c>
      <c r="F2129" s="28">
        <v>21.479999542236328</v>
      </c>
      <c r="G2129" s="24">
        <v>21.549999237060547</v>
      </c>
      <c r="H2129" s="13">
        <v>21.5</v>
      </c>
      <c r="I2129" s="14">
        <v>21.700000762939453</v>
      </c>
      <c r="J2129" s="14">
        <v>21.399999618530273</v>
      </c>
      <c r="K2129" s="24">
        <v>21.479999542236328</v>
      </c>
      <c r="L2129">
        <f t="shared" si="99"/>
        <v>0</v>
      </c>
      <c r="M2129">
        <f>IF(AND(B2129&gt;Summary!$E$17,B2129&lt;Summary!$E$18),1,0)</f>
        <v>0</v>
      </c>
      <c r="N2129">
        <f>IF(M2129=1,oneday(G2128,G2129,K2129,L2129,Summary!$E$13/2,Data!N2128,Data!O2128,Summary!$E$15,Summary!$E$14,Summary!$E$16,1),0)</f>
        <v>0</v>
      </c>
      <c r="O2129" s="31">
        <f>IF(M2129=1,oneday(G2128,G2129,K2129,L2129,Summary!$E$13/2,Data!N2128,Data!O2128,Summary!$E$15,Summary!$E$14,Summary!$E$16,2),0)</f>
        <v>0</v>
      </c>
      <c r="P2129" s="31">
        <f t="shared" si="101"/>
        <v>0</v>
      </c>
      <c r="Q2129" s="31">
        <f>IF(M2129=1,oneday(G2128,G2129,K2129,L2129,Summary!$E$13/2,Data!N2128,Data!O2128,Summary!$E$15,Summary!$E$14,Summary!$E$16,3),0)</f>
        <v>0</v>
      </c>
    </row>
    <row r="2130" spans="1:17" x14ac:dyDescent="0.25">
      <c r="A2130" s="32">
        <f>VLOOKUP(B2130,'Expiration Dates'!$C$40:$J$272,8)</f>
        <v>33470</v>
      </c>
      <c r="B2130" s="1">
        <v>33472</v>
      </c>
      <c r="C2130">
        <f t="shared" si="100"/>
        <v>2130</v>
      </c>
      <c r="D2130" s="27">
        <v>21.549999237060547</v>
      </c>
      <c r="E2130" s="28">
        <v>21.739999771118164</v>
      </c>
      <c r="F2130" s="28">
        <v>21.5</v>
      </c>
      <c r="G2130" s="24">
        <v>21.719999313354492</v>
      </c>
      <c r="H2130" s="13">
        <v>21.469999313354492</v>
      </c>
      <c r="I2130" s="14">
        <v>21.649999618530273</v>
      </c>
      <c r="J2130" s="14">
        <v>21.420000076293945</v>
      </c>
      <c r="K2130" s="24">
        <v>21.620000839233398</v>
      </c>
      <c r="L2130">
        <f t="shared" si="99"/>
        <v>0</v>
      </c>
      <c r="M2130">
        <f>IF(AND(B2130&gt;Summary!$E$17,B2130&lt;Summary!$E$18),1,0)</f>
        <v>0</v>
      </c>
      <c r="N2130">
        <f>IF(M2130=1,oneday(G2129,G2130,K2130,L2130,Summary!$E$13/2,Data!N2129,Data!O2129,Summary!$E$15,Summary!$E$14,Summary!$E$16,1),0)</f>
        <v>0</v>
      </c>
      <c r="O2130" s="31">
        <f>IF(M2130=1,oneday(G2129,G2130,K2130,L2130,Summary!$E$13/2,Data!N2129,Data!O2129,Summary!$E$15,Summary!$E$14,Summary!$E$16,2),0)</f>
        <v>0</v>
      </c>
      <c r="P2130" s="31">
        <f t="shared" si="101"/>
        <v>0</v>
      </c>
      <c r="Q2130" s="31">
        <f>IF(M2130=1,oneday(G2129,G2130,K2130,L2130,Summary!$E$13/2,Data!N2129,Data!O2129,Summary!$E$15,Summary!$E$14,Summary!$E$16,3),0)</f>
        <v>0</v>
      </c>
    </row>
    <row r="2131" spans="1:17" x14ac:dyDescent="0.25">
      <c r="A2131" s="32">
        <f>VLOOKUP(B2131,'Expiration Dates'!$C$40:$J$272,8)</f>
        <v>33470</v>
      </c>
      <c r="B2131" s="1">
        <v>33473</v>
      </c>
      <c r="C2131">
        <f t="shared" si="100"/>
        <v>2131</v>
      </c>
      <c r="D2131" s="27">
        <v>21.799999237060547</v>
      </c>
      <c r="E2131" s="28">
        <v>21.850000381469727</v>
      </c>
      <c r="F2131" s="28">
        <v>21.709999084472656</v>
      </c>
      <c r="G2131" s="24">
        <v>21.809999465942383</v>
      </c>
      <c r="H2131" s="13">
        <v>21.700000762939453</v>
      </c>
      <c r="I2131" s="14">
        <v>21.729999542236328</v>
      </c>
      <c r="J2131" s="14">
        <v>21.600000381469727</v>
      </c>
      <c r="K2131" s="24">
        <v>21.700000762939453</v>
      </c>
      <c r="L2131">
        <f t="shared" si="99"/>
        <v>0</v>
      </c>
      <c r="M2131">
        <f>IF(AND(B2131&gt;Summary!$E$17,B2131&lt;Summary!$E$18),1,0)</f>
        <v>0</v>
      </c>
      <c r="N2131">
        <f>IF(M2131=1,oneday(G2130,G2131,K2131,L2131,Summary!$E$13/2,Data!N2130,Data!O2130,Summary!$E$15,Summary!$E$14,Summary!$E$16,1),0)</f>
        <v>0</v>
      </c>
      <c r="O2131" s="31">
        <f>IF(M2131=1,oneday(G2130,G2131,K2131,L2131,Summary!$E$13/2,Data!N2130,Data!O2130,Summary!$E$15,Summary!$E$14,Summary!$E$16,2),0)</f>
        <v>0</v>
      </c>
      <c r="P2131" s="31">
        <f t="shared" si="101"/>
        <v>0</v>
      </c>
      <c r="Q2131" s="31">
        <f>IF(M2131=1,oneday(G2130,G2131,K2131,L2131,Summary!$E$13/2,Data!N2130,Data!O2130,Summary!$E$15,Summary!$E$14,Summary!$E$16,3),0)</f>
        <v>0</v>
      </c>
    </row>
    <row r="2132" spans="1:17" x14ac:dyDescent="0.25">
      <c r="A2132" s="32">
        <f>VLOOKUP(B2132,'Expiration Dates'!$C$40:$J$272,8)</f>
        <v>33470</v>
      </c>
      <c r="B2132" s="1">
        <v>33476</v>
      </c>
      <c r="C2132">
        <f t="shared" si="100"/>
        <v>2132</v>
      </c>
      <c r="D2132" s="27">
        <v>21.879999160766602</v>
      </c>
      <c r="E2132" s="28">
        <v>22</v>
      </c>
      <c r="F2132" s="28">
        <v>21.850000381469727</v>
      </c>
      <c r="G2132" s="24">
        <v>21.969999313354492</v>
      </c>
      <c r="H2132" s="13">
        <v>21.780000686645508</v>
      </c>
      <c r="I2132" s="14">
        <v>21.889999389648438</v>
      </c>
      <c r="J2132" s="14">
        <v>21.739999771118164</v>
      </c>
      <c r="K2132" s="24">
        <v>21.870000839233398</v>
      </c>
      <c r="L2132">
        <f t="shared" si="99"/>
        <v>0</v>
      </c>
      <c r="M2132">
        <f>IF(AND(B2132&gt;Summary!$E$17,B2132&lt;Summary!$E$18),1,0)</f>
        <v>0</v>
      </c>
      <c r="N2132">
        <f>IF(M2132=1,oneday(G2131,G2132,K2132,L2132,Summary!$E$13/2,Data!N2131,Data!O2131,Summary!$E$15,Summary!$E$14,Summary!$E$16,1),0)</f>
        <v>0</v>
      </c>
      <c r="O2132" s="31">
        <f>IF(M2132=1,oneday(G2131,G2132,K2132,L2132,Summary!$E$13/2,Data!N2131,Data!O2131,Summary!$E$15,Summary!$E$14,Summary!$E$16,2),0)</f>
        <v>0</v>
      </c>
      <c r="P2132" s="31">
        <f t="shared" si="101"/>
        <v>0</v>
      </c>
      <c r="Q2132" s="31">
        <f>IF(M2132=1,oneday(G2131,G2132,K2132,L2132,Summary!$E$13/2,Data!N2131,Data!O2131,Summary!$E$15,Summary!$E$14,Summary!$E$16,3),0)</f>
        <v>0</v>
      </c>
    </row>
    <row r="2133" spans="1:17" x14ac:dyDescent="0.25">
      <c r="A2133" s="32">
        <f>VLOOKUP(B2133,'Expiration Dates'!$C$40:$J$272,8)</f>
        <v>33470</v>
      </c>
      <c r="B2133" s="1">
        <v>33477</v>
      </c>
      <c r="C2133">
        <f t="shared" si="100"/>
        <v>2133</v>
      </c>
      <c r="D2133" s="27">
        <v>21.930000305175781</v>
      </c>
      <c r="E2133" s="28">
        <v>22.030000686645508</v>
      </c>
      <c r="F2133" s="28">
        <v>21.870000839233398</v>
      </c>
      <c r="G2133" s="24">
        <v>21.979999542236328</v>
      </c>
      <c r="H2133" s="13">
        <v>21.860000610351563</v>
      </c>
      <c r="I2133" s="14">
        <v>21.930000305175781</v>
      </c>
      <c r="J2133" s="14">
        <v>21.780000686645508</v>
      </c>
      <c r="K2133" s="24">
        <v>21.879999160766602</v>
      </c>
      <c r="L2133">
        <f t="shared" si="99"/>
        <v>0</v>
      </c>
      <c r="M2133">
        <f>IF(AND(B2133&gt;Summary!$E$17,B2133&lt;Summary!$E$18),1,0)</f>
        <v>0</v>
      </c>
      <c r="N2133">
        <f>IF(M2133=1,oneday(G2132,G2133,K2133,L2133,Summary!$E$13/2,Data!N2132,Data!O2132,Summary!$E$15,Summary!$E$14,Summary!$E$16,1),0)</f>
        <v>0</v>
      </c>
      <c r="O2133" s="31">
        <f>IF(M2133=1,oneday(G2132,G2133,K2133,L2133,Summary!$E$13/2,Data!N2132,Data!O2132,Summary!$E$15,Summary!$E$14,Summary!$E$16,2),0)</f>
        <v>0</v>
      </c>
      <c r="P2133" s="31">
        <f t="shared" si="101"/>
        <v>0</v>
      </c>
      <c r="Q2133" s="31">
        <f>IF(M2133=1,oneday(G2132,G2133,K2133,L2133,Summary!$E$13/2,Data!N2132,Data!O2132,Summary!$E$15,Summary!$E$14,Summary!$E$16,3),0)</f>
        <v>0</v>
      </c>
    </row>
    <row r="2134" spans="1:17" x14ac:dyDescent="0.25">
      <c r="A2134" s="32">
        <f>VLOOKUP(B2134,'Expiration Dates'!$C$40:$J$272,8)</f>
        <v>33470</v>
      </c>
      <c r="B2134" s="1">
        <v>33478</v>
      </c>
      <c r="C2134">
        <f t="shared" si="100"/>
        <v>2134</v>
      </c>
      <c r="D2134" s="27">
        <v>21.909999847412109</v>
      </c>
      <c r="E2134" s="28">
        <v>21.940000534057617</v>
      </c>
      <c r="F2134" s="28">
        <v>21.700000762939453</v>
      </c>
      <c r="G2134" s="24">
        <v>21.739999771118164</v>
      </c>
      <c r="H2134" s="13">
        <v>21.819999694824219</v>
      </c>
      <c r="I2134" s="14">
        <v>21.840000152587891</v>
      </c>
      <c r="J2134" s="14">
        <v>21.620000839233398</v>
      </c>
      <c r="K2134" s="24">
        <v>21.659999847412109</v>
      </c>
      <c r="L2134">
        <f t="shared" si="99"/>
        <v>0</v>
      </c>
      <c r="M2134">
        <f>IF(AND(B2134&gt;Summary!$E$17,B2134&lt;Summary!$E$18),1,0)</f>
        <v>0</v>
      </c>
      <c r="N2134">
        <f>IF(M2134=1,oneday(G2133,G2134,K2134,L2134,Summary!$E$13/2,Data!N2133,Data!O2133,Summary!$E$15,Summary!$E$14,Summary!$E$16,1),0)</f>
        <v>0</v>
      </c>
      <c r="O2134" s="31">
        <f>IF(M2134=1,oneday(G2133,G2134,K2134,L2134,Summary!$E$13/2,Data!N2133,Data!O2133,Summary!$E$15,Summary!$E$14,Summary!$E$16,2),0)</f>
        <v>0</v>
      </c>
      <c r="P2134" s="31">
        <f t="shared" si="101"/>
        <v>0</v>
      </c>
      <c r="Q2134" s="31">
        <f>IF(M2134=1,oneday(G2133,G2134,K2134,L2134,Summary!$E$13/2,Data!N2133,Data!O2133,Summary!$E$15,Summary!$E$14,Summary!$E$16,3),0)</f>
        <v>0</v>
      </c>
    </row>
    <row r="2135" spans="1:17" x14ac:dyDescent="0.25">
      <c r="A2135" s="32">
        <f>VLOOKUP(B2135,'Expiration Dates'!$C$40:$J$272,8)</f>
        <v>33470</v>
      </c>
      <c r="B2135" s="1">
        <v>33479</v>
      </c>
      <c r="C2135">
        <f t="shared" si="100"/>
        <v>2135</v>
      </c>
      <c r="D2135" s="27">
        <v>21.829999923706055</v>
      </c>
      <c r="E2135" s="28">
        <v>22.030000686645508</v>
      </c>
      <c r="F2135" s="28">
        <v>21.780000686645508</v>
      </c>
      <c r="G2135" s="24">
        <v>21.969999313354492</v>
      </c>
      <c r="H2135" s="13">
        <v>21.729999542236328</v>
      </c>
      <c r="I2135" s="14">
        <v>21.909999847412109</v>
      </c>
      <c r="J2135" s="14">
        <v>21.700000762939453</v>
      </c>
      <c r="K2135" s="24">
        <v>21.879999160766602</v>
      </c>
      <c r="L2135">
        <f t="shared" si="99"/>
        <v>0</v>
      </c>
      <c r="M2135">
        <f>IF(AND(B2135&gt;Summary!$E$17,B2135&lt;Summary!$E$18),1,0)</f>
        <v>0</v>
      </c>
      <c r="N2135">
        <f>IF(M2135=1,oneday(G2134,G2135,K2135,L2135,Summary!$E$13/2,Data!N2134,Data!O2134,Summary!$E$15,Summary!$E$14,Summary!$E$16,1),0)</f>
        <v>0</v>
      </c>
      <c r="O2135" s="31">
        <f>IF(M2135=1,oneday(G2134,G2135,K2135,L2135,Summary!$E$13/2,Data!N2134,Data!O2134,Summary!$E$15,Summary!$E$14,Summary!$E$16,2),0)</f>
        <v>0</v>
      </c>
      <c r="P2135" s="31">
        <f t="shared" si="101"/>
        <v>0</v>
      </c>
      <c r="Q2135" s="31">
        <f>IF(M2135=1,oneday(G2134,G2135,K2135,L2135,Summary!$E$13/2,Data!N2134,Data!O2134,Summary!$E$15,Summary!$E$14,Summary!$E$16,3),0)</f>
        <v>0</v>
      </c>
    </row>
    <row r="2136" spans="1:17" x14ac:dyDescent="0.25">
      <c r="A2136" s="32">
        <f>VLOOKUP(B2136,'Expiration Dates'!$C$40:$J$272,8)</f>
        <v>33470</v>
      </c>
      <c r="B2136" s="1">
        <v>33480</v>
      </c>
      <c r="C2136">
        <f t="shared" si="100"/>
        <v>2136</v>
      </c>
      <c r="D2136" s="27">
        <v>22.120000839233398</v>
      </c>
      <c r="E2136" s="28">
        <v>22.280000686645508</v>
      </c>
      <c r="F2136" s="28">
        <v>22.059999465942383</v>
      </c>
      <c r="G2136" s="24">
        <v>22.260000228881836</v>
      </c>
      <c r="H2136" s="13">
        <v>22.020000457763672</v>
      </c>
      <c r="I2136" s="14">
        <v>22.149999618530273</v>
      </c>
      <c r="J2136" s="14">
        <v>21.950000762939453</v>
      </c>
      <c r="K2136" s="24">
        <v>22.139999389648438</v>
      </c>
      <c r="L2136">
        <f t="shared" si="99"/>
        <v>0</v>
      </c>
      <c r="M2136">
        <f>IF(AND(B2136&gt;Summary!$E$17,B2136&lt;Summary!$E$18),1,0)</f>
        <v>0</v>
      </c>
      <c r="N2136">
        <f>IF(M2136=1,oneday(G2135,G2136,K2136,L2136,Summary!$E$13/2,Data!N2135,Data!O2135,Summary!$E$15,Summary!$E$14,Summary!$E$16,1),0)</f>
        <v>0</v>
      </c>
      <c r="O2136" s="31">
        <f>IF(M2136=1,oneday(G2135,G2136,K2136,L2136,Summary!$E$13/2,Data!N2135,Data!O2135,Summary!$E$15,Summary!$E$14,Summary!$E$16,2),0)</f>
        <v>0</v>
      </c>
      <c r="P2136" s="31">
        <f t="shared" si="101"/>
        <v>0</v>
      </c>
      <c r="Q2136" s="31">
        <f>IF(M2136=1,oneday(G2135,G2136,K2136,L2136,Summary!$E$13/2,Data!N2135,Data!O2135,Summary!$E$15,Summary!$E$14,Summary!$E$16,3),0)</f>
        <v>0</v>
      </c>
    </row>
    <row r="2137" spans="1:17" x14ac:dyDescent="0.25">
      <c r="A2137" s="32">
        <f>VLOOKUP(B2137,'Expiration Dates'!$C$40:$J$272,8)</f>
        <v>33501</v>
      </c>
      <c r="B2137" s="1">
        <v>33484</v>
      </c>
      <c r="C2137">
        <f t="shared" si="100"/>
        <v>2137</v>
      </c>
      <c r="D2137" s="27">
        <v>22.149999618530273</v>
      </c>
      <c r="E2137" s="28">
        <v>22.25</v>
      </c>
      <c r="F2137" s="28">
        <v>22.059999465942383</v>
      </c>
      <c r="G2137" s="24">
        <v>22.239999771118164</v>
      </c>
      <c r="H2137" s="13">
        <v>22</v>
      </c>
      <c r="I2137" s="14">
        <v>22.129999160766602</v>
      </c>
      <c r="J2137" s="14">
        <v>21.969999313354492</v>
      </c>
      <c r="K2137" s="24">
        <v>22.120000839233398</v>
      </c>
      <c r="L2137">
        <f t="shared" si="99"/>
        <v>0</v>
      </c>
      <c r="M2137">
        <f>IF(AND(B2137&gt;Summary!$E$17,B2137&lt;Summary!$E$18),1,0)</f>
        <v>0</v>
      </c>
      <c r="N2137">
        <f>IF(M2137=1,oneday(G2136,G2137,K2137,L2137,Summary!$E$13/2,Data!N2136,Data!O2136,Summary!$E$15,Summary!$E$14,Summary!$E$16,1),0)</f>
        <v>0</v>
      </c>
      <c r="O2137" s="31">
        <f>IF(M2137=1,oneday(G2136,G2137,K2137,L2137,Summary!$E$13/2,Data!N2136,Data!O2136,Summary!$E$15,Summary!$E$14,Summary!$E$16,2),0)</f>
        <v>0</v>
      </c>
      <c r="P2137" s="31">
        <f t="shared" si="101"/>
        <v>0</v>
      </c>
      <c r="Q2137" s="31">
        <f>IF(M2137=1,oneday(G2136,G2137,K2137,L2137,Summary!$E$13/2,Data!N2136,Data!O2136,Summary!$E$15,Summary!$E$14,Summary!$E$16,3),0)</f>
        <v>0</v>
      </c>
    </row>
    <row r="2138" spans="1:17" x14ac:dyDescent="0.25">
      <c r="A2138" s="32">
        <f>VLOOKUP(B2138,'Expiration Dates'!$C$40:$J$272,8)</f>
        <v>33501</v>
      </c>
      <c r="B2138" s="1">
        <v>33485</v>
      </c>
      <c r="C2138">
        <f t="shared" si="100"/>
        <v>2138</v>
      </c>
      <c r="D2138" s="27">
        <v>22.100000381469727</v>
      </c>
      <c r="E2138" s="28">
        <v>22.110000610351563</v>
      </c>
      <c r="F2138" s="28">
        <v>21.780000686645508</v>
      </c>
      <c r="G2138" s="24">
        <v>21.809999465942383</v>
      </c>
      <c r="H2138" s="13">
        <v>21.959999084472656</v>
      </c>
      <c r="I2138" s="14">
        <v>22.010000228881836</v>
      </c>
      <c r="J2138" s="14">
        <v>21.700000762939453</v>
      </c>
      <c r="K2138" s="24">
        <v>21.719999313354492</v>
      </c>
      <c r="L2138">
        <f t="shared" si="99"/>
        <v>0</v>
      </c>
      <c r="M2138">
        <f>IF(AND(B2138&gt;Summary!$E$17,B2138&lt;Summary!$E$18),1,0)</f>
        <v>0</v>
      </c>
      <c r="N2138">
        <f>IF(M2138=1,oneday(G2137,G2138,K2138,L2138,Summary!$E$13/2,Data!N2137,Data!O2137,Summary!$E$15,Summary!$E$14,Summary!$E$16,1),0)</f>
        <v>0</v>
      </c>
      <c r="O2138" s="31">
        <f>IF(M2138=1,oneday(G2137,G2138,K2138,L2138,Summary!$E$13/2,Data!N2137,Data!O2137,Summary!$E$15,Summary!$E$14,Summary!$E$16,2),0)</f>
        <v>0</v>
      </c>
      <c r="P2138" s="31">
        <f t="shared" si="101"/>
        <v>0</v>
      </c>
      <c r="Q2138" s="31">
        <f>IF(M2138=1,oneday(G2137,G2138,K2138,L2138,Summary!$E$13/2,Data!N2137,Data!O2137,Summary!$E$15,Summary!$E$14,Summary!$E$16,3),0)</f>
        <v>0</v>
      </c>
    </row>
    <row r="2139" spans="1:17" x14ac:dyDescent="0.25">
      <c r="A2139" s="32">
        <f>VLOOKUP(B2139,'Expiration Dates'!$C$40:$J$272,8)</f>
        <v>33501</v>
      </c>
      <c r="B2139" s="1">
        <v>33486</v>
      </c>
      <c r="C2139">
        <f t="shared" si="100"/>
        <v>2139</v>
      </c>
      <c r="D2139" s="27">
        <v>21.719999313354492</v>
      </c>
      <c r="E2139" s="28">
        <v>21.780000686645508</v>
      </c>
      <c r="F2139" s="28">
        <v>21.659999847412109</v>
      </c>
      <c r="G2139" s="24">
        <v>21.690000534057617</v>
      </c>
      <c r="H2139" s="13">
        <v>21.670000076293945</v>
      </c>
      <c r="I2139" s="14">
        <v>21.709999084472656</v>
      </c>
      <c r="J2139" s="14">
        <v>21.600000381469727</v>
      </c>
      <c r="K2139" s="24">
        <v>21.639999389648438</v>
      </c>
      <c r="L2139">
        <f t="shared" si="99"/>
        <v>0</v>
      </c>
      <c r="M2139">
        <f>IF(AND(B2139&gt;Summary!$E$17,B2139&lt;Summary!$E$18),1,0)</f>
        <v>0</v>
      </c>
      <c r="N2139">
        <f>IF(M2139=1,oneday(G2138,G2139,K2139,L2139,Summary!$E$13/2,Data!N2138,Data!O2138,Summary!$E$15,Summary!$E$14,Summary!$E$16,1),0)</f>
        <v>0</v>
      </c>
      <c r="O2139" s="31">
        <f>IF(M2139=1,oneday(G2138,G2139,K2139,L2139,Summary!$E$13/2,Data!N2138,Data!O2138,Summary!$E$15,Summary!$E$14,Summary!$E$16,2),0)</f>
        <v>0</v>
      </c>
      <c r="P2139" s="31">
        <f t="shared" si="101"/>
        <v>0</v>
      </c>
      <c r="Q2139" s="31">
        <f>IF(M2139=1,oneday(G2138,G2139,K2139,L2139,Summary!$E$13/2,Data!N2138,Data!O2138,Summary!$E$15,Summary!$E$14,Summary!$E$16,3),0)</f>
        <v>0</v>
      </c>
    </row>
    <row r="2140" spans="1:17" x14ac:dyDescent="0.25">
      <c r="A2140" s="32">
        <f>VLOOKUP(B2140,'Expiration Dates'!$C$40:$J$272,8)</f>
        <v>33501</v>
      </c>
      <c r="B2140" s="1">
        <v>33487</v>
      </c>
      <c r="C2140">
        <f t="shared" si="100"/>
        <v>2140</v>
      </c>
      <c r="D2140" s="27">
        <v>21.75</v>
      </c>
      <c r="E2140" s="28">
        <v>21.819999694824219</v>
      </c>
      <c r="F2140" s="28">
        <v>21.479999542236328</v>
      </c>
      <c r="G2140" s="24">
        <v>21.569999694824219</v>
      </c>
      <c r="H2140" s="13">
        <v>21.680000305175781</v>
      </c>
      <c r="I2140" s="14">
        <v>21.760000228881836</v>
      </c>
      <c r="J2140" s="14">
        <v>21.5</v>
      </c>
      <c r="K2140" s="24">
        <v>21.549999237060547</v>
      </c>
      <c r="L2140">
        <f t="shared" si="99"/>
        <v>0</v>
      </c>
      <c r="M2140">
        <f>IF(AND(B2140&gt;Summary!$E$17,B2140&lt;Summary!$E$18),1,0)</f>
        <v>0</v>
      </c>
      <c r="N2140">
        <f>IF(M2140=1,oneday(G2139,G2140,K2140,L2140,Summary!$E$13/2,Data!N2139,Data!O2139,Summary!$E$15,Summary!$E$14,Summary!$E$16,1),0)</f>
        <v>0</v>
      </c>
      <c r="O2140" s="31">
        <f>IF(M2140=1,oneday(G2139,G2140,K2140,L2140,Summary!$E$13/2,Data!N2139,Data!O2139,Summary!$E$15,Summary!$E$14,Summary!$E$16,2),0)</f>
        <v>0</v>
      </c>
      <c r="P2140" s="31">
        <f t="shared" si="101"/>
        <v>0</v>
      </c>
      <c r="Q2140" s="31">
        <f>IF(M2140=1,oneday(G2139,G2140,K2140,L2140,Summary!$E$13/2,Data!N2139,Data!O2139,Summary!$E$15,Summary!$E$14,Summary!$E$16,3),0)</f>
        <v>0</v>
      </c>
    </row>
    <row r="2141" spans="1:17" x14ac:dyDescent="0.25">
      <c r="A2141" s="32">
        <f>VLOOKUP(B2141,'Expiration Dates'!$C$40:$J$272,8)</f>
        <v>33501</v>
      </c>
      <c r="B2141" s="1">
        <v>33490</v>
      </c>
      <c r="C2141">
        <f t="shared" si="100"/>
        <v>2141</v>
      </c>
      <c r="D2141" s="27">
        <v>21.399999618530273</v>
      </c>
      <c r="E2141" s="28">
        <v>21.440000534057617</v>
      </c>
      <c r="F2141" s="28">
        <v>21.25</v>
      </c>
      <c r="G2141" s="24">
        <v>21.329999923706055</v>
      </c>
      <c r="H2141" s="13">
        <v>21.399999618530273</v>
      </c>
      <c r="I2141" s="14">
        <v>21.430000305175781</v>
      </c>
      <c r="J2141" s="14">
        <v>21.239999771118164</v>
      </c>
      <c r="K2141" s="24">
        <v>21.299999237060547</v>
      </c>
      <c r="L2141">
        <f t="shared" si="99"/>
        <v>0</v>
      </c>
      <c r="M2141">
        <f>IF(AND(B2141&gt;Summary!$E$17,B2141&lt;Summary!$E$18),1,0)</f>
        <v>0</v>
      </c>
      <c r="N2141">
        <f>IF(M2141=1,oneday(G2140,G2141,K2141,L2141,Summary!$E$13/2,Data!N2140,Data!O2140,Summary!$E$15,Summary!$E$14,Summary!$E$16,1),0)</f>
        <v>0</v>
      </c>
      <c r="O2141" s="31">
        <f>IF(M2141=1,oneday(G2140,G2141,K2141,L2141,Summary!$E$13/2,Data!N2140,Data!O2140,Summary!$E$15,Summary!$E$14,Summary!$E$16,2),0)</f>
        <v>0</v>
      </c>
      <c r="P2141" s="31">
        <f t="shared" si="101"/>
        <v>0</v>
      </c>
      <c r="Q2141" s="31">
        <f>IF(M2141=1,oneday(G2140,G2141,K2141,L2141,Summary!$E$13/2,Data!N2140,Data!O2140,Summary!$E$15,Summary!$E$14,Summary!$E$16,3),0)</f>
        <v>0</v>
      </c>
    </row>
    <row r="2142" spans="1:17" x14ac:dyDescent="0.25">
      <c r="A2142" s="32">
        <f>VLOOKUP(B2142,'Expiration Dates'!$C$40:$J$272,8)</f>
        <v>33501</v>
      </c>
      <c r="B2142" s="1">
        <v>33491</v>
      </c>
      <c r="C2142">
        <f t="shared" si="100"/>
        <v>2142</v>
      </c>
      <c r="D2142" s="27">
        <v>21.479999542236328</v>
      </c>
      <c r="E2142" s="28">
        <v>21.540000915527344</v>
      </c>
      <c r="F2142" s="28">
        <v>21.370000839233398</v>
      </c>
      <c r="G2142" s="24">
        <v>21.409999847412109</v>
      </c>
      <c r="H2142" s="13">
        <v>21.450000762939453</v>
      </c>
      <c r="I2142" s="14">
        <v>21.479999542236328</v>
      </c>
      <c r="J2142" s="14">
        <v>21.350000381469727</v>
      </c>
      <c r="K2142" s="24">
        <v>21.379999160766602</v>
      </c>
      <c r="L2142">
        <f t="shared" si="99"/>
        <v>0</v>
      </c>
      <c r="M2142">
        <f>IF(AND(B2142&gt;Summary!$E$17,B2142&lt;Summary!$E$18),1,0)</f>
        <v>0</v>
      </c>
      <c r="N2142">
        <f>IF(M2142=1,oneday(G2141,G2142,K2142,L2142,Summary!$E$13/2,Data!N2141,Data!O2141,Summary!$E$15,Summary!$E$14,Summary!$E$16,1),0)</f>
        <v>0</v>
      </c>
      <c r="O2142" s="31">
        <f>IF(M2142=1,oneday(G2141,G2142,K2142,L2142,Summary!$E$13/2,Data!N2141,Data!O2141,Summary!$E$15,Summary!$E$14,Summary!$E$16,2),0)</f>
        <v>0</v>
      </c>
      <c r="P2142" s="31">
        <f t="shared" si="101"/>
        <v>0</v>
      </c>
      <c r="Q2142" s="31">
        <f>IF(M2142=1,oneday(G2141,G2142,K2142,L2142,Summary!$E$13/2,Data!N2141,Data!O2141,Summary!$E$15,Summary!$E$14,Summary!$E$16,3),0)</f>
        <v>0</v>
      </c>
    </row>
    <row r="2143" spans="1:17" x14ac:dyDescent="0.25">
      <c r="A2143" s="32">
        <f>VLOOKUP(B2143,'Expiration Dates'!$C$40:$J$272,8)</f>
        <v>33501</v>
      </c>
      <c r="B2143" s="1">
        <v>33492</v>
      </c>
      <c r="C2143">
        <f t="shared" si="100"/>
        <v>2143</v>
      </c>
      <c r="D2143" s="27">
        <v>21.469999313354492</v>
      </c>
      <c r="E2143" s="28">
        <v>21.649999618530273</v>
      </c>
      <c r="F2143" s="28">
        <v>21.270000457763672</v>
      </c>
      <c r="G2143" s="24">
        <v>21.639999389648438</v>
      </c>
      <c r="H2143" s="13">
        <v>21.399999618530273</v>
      </c>
      <c r="I2143" s="14">
        <v>21.600000381469727</v>
      </c>
      <c r="J2143" s="14">
        <v>21.239999771118164</v>
      </c>
      <c r="K2143" s="24">
        <v>21.590000152587891</v>
      </c>
      <c r="L2143">
        <f t="shared" si="99"/>
        <v>0</v>
      </c>
      <c r="M2143">
        <f>IF(AND(B2143&gt;Summary!$E$17,B2143&lt;Summary!$E$18),1,0)</f>
        <v>0</v>
      </c>
      <c r="N2143">
        <f>IF(M2143=1,oneday(G2142,G2143,K2143,L2143,Summary!$E$13/2,Data!N2142,Data!O2142,Summary!$E$15,Summary!$E$14,Summary!$E$16,1),0)</f>
        <v>0</v>
      </c>
      <c r="O2143" s="31">
        <f>IF(M2143=1,oneday(G2142,G2143,K2143,L2143,Summary!$E$13/2,Data!N2142,Data!O2142,Summary!$E$15,Summary!$E$14,Summary!$E$16,2),0)</f>
        <v>0</v>
      </c>
      <c r="P2143" s="31">
        <f t="shared" si="101"/>
        <v>0</v>
      </c>
      <c r="Q2143" s="31">
        <f>IF(M2143=1,oneday(G2142,G2143,K2143,L2143,Summary!$E$13/2,Data!N2142,Data!O2142,Summary!$E$15,Summary!$E$14,Summary!$E$16,3),0)</f>
        <v>0</v>
      </c>
    </row>
    <row r="2144" spans="1:17" x14ac:dyDescent="0.25">
      <c r="A2144" s="32">
        <f>VLOOKUP(B2144,'Expiration Dates'!$C$40:$J$272,8)</f>
        <v>33501</v>
      </c>
      <c r="B2144" s="1">
        <v>33493</v>
      </c>
      <c r="C2144">
        <f t="shared" si="100"/>
        <v>2144</v>
      </c>
      <c r="D2144" s="27">
        <v>21.670000076293945</v>
      </c>
      <c r="E2144" s="28">
        <v>21.75</v>
      </c>
      <c r="F2144" s="28">
        <v>21.520000457763672</v>
      </c>
      <c r="G2144" s="24">
        <v>21.530000686645508</v>
      </c>
      <c r="H2144" s="13">
        <v>21.590000152587891</v>
      </c>
      <c r="I2144" s="14">
        <v>21.690000534057617</v>
      </c>
      <c r="J2144" s="14">
        <v>21.479999542236328</v>
      </c>
      <c r="K2144" s="24">
        <v>21.489999771118164</v>
      </c>
      <c r="L2144">
        <f t="shared" si="99"/>
        <v>0</v>
      </c>
      <c r="M2144">
        <f>IF(AND(B2144&gt;Summary!$E$17,B2144&lt;Summary!$E$18),1,0)</f>
        <v>0</v>
      </c>
      <c r="N2144">
        <f>IF(M2144=1,oneday(G2143,G2144,K2144,L2144,Summary!$E$13/2,Data!N2143,Data!O2143,Summary!$E$15,Summary!$E$14,Summary!$E$16,1),0)</f>
        <v>0</v>
      </c>
      <c r="O2144" s="31">
        <f>IF(M2144=1,oneday(G2143,G2144,K2144,L2144,Summary!$E$13/2,Data!N2143,Data!O2143,Summary!$E$15,Summary!$E$14,Summary!$E$16,2),0)</f>
        <v>0</v>
      </c>
      <c r="P2144" s="31">
        <f t="shared" si="101"/>
        <v>0</v>
      </c>
      <c r="Q2144" s="31">
        <f>IF(M2144=1,oneday(G2143,G2144,K2144,L2144,Summary!$E$13/2,Data!N2143,Data!O2143,Summary!$E$15,Summary!$E$14,Summary!$E$16,3),0)</f>
        <v>0</v>
      </c>
    </row>
    <row r="2145" spans="1:17" x14ac:dyDescent="0.25">
      <c r="A2145" s="32">
        <f>VLOOKUP(B2145,'Expiration Dates'!$C$40:$J$272,8)</f>
        <v>33501</v>
      </c>
      <c r="B2145" s="1">
        <v>33494</v>
      </c>
      <c r="C2145">
        <f t="shared" si="100"/>
        <v>2145</v>
      </c>
      <c r="D2145" s="27">
        <v>21.649999618530273</v>
      </c>
      <c r="E2145" s="28">
        <v>21.770000457763672</v>
      </c>
      <c r="F2145" s="28">
        <v>21.549999237060547</v>
      </c>
      <c r="G2145" s="24">
        <v>21.680000305175781</v>
      </c>
      <c r="H2145" s="13">
        <v>21.600000381469727</v>
      </c>
      <c r="I2145" s="14">
        <v>21.700000762939453</v>
      </c>
      <c r="J2145" s="14">
        <v>21.530000686645508</v>
      </c>
      <c r="K2145" s="24">
        <v>21.639999389648438</v>
      </c>
      <c r="L2145">
        <f t="shared" si="99"/>
        <v>0</v>
      </c>
      <c r="M2145">
        <f>IF(AND(B2145&gt;Summary!$E$17,B2145&lt;Summary!$E$18),1,0)</f>
        <v>0</v>
      </c>
      <c r="N2145">
        <f>IF(M2145=1,oneday(G2144,G2145,K2145,L2145,Summary!$E$13/2,Data!N2144,Data!O2144,Summary!$E$15,Summary!$E$14,Summary!$E$16,1),0)</f>
        <v>0</v>
      </c>
      <c r="O2145" s="31">
        <f>IF(M2145=1,oneday(G2144,G2145,K2145,L2145,Summary!$E$13/2,Data!N2144,Data!O2144,Summary!$E$15,Summary!$E$14,Summary!$E$16,2),0)</f>
        <v>0</v>
      </c>
      <c r="P2145" s="31">
        <f t="shared" si="101"/>
        <v>0</v>
      </c>
      <c r="Q2145" s="31">
        <f>IF(M2145=1,oneday(G2144,G2145,K2145,L2145,Summary!$E$13/2,Data!N2144,Data!O2144,Summary!$E$15,Summary!$E$14,Summary!$E$16,3),0)</f>
        <v>0</v>
      </c>
    </row>
    <row r="2146" spans="1:17" x14ac:dyDescent="0.25">
      <c r="A2146" s="32">
        <f>VLOOKUP(B2146,'Expiration Dates'!$C$40:$J$272,8)</f>
        <v>33501</v>
      </c>
      <c r="B2146" s="1">
        <v>33497</v>
      </c>
      <c r="C2146">
        <f t="shared" si="100"/>
        <v>2146</v>
      </c>
      <c r="D2146" s="27">
        <v>21.760000228881836</v>
      </c>
      <c r="E2146" s="28">
        <v>21.840000152587891</v>
      </c>
      <c r="F2146" s="28">
        <v>21.659999847412109</v>
      </c>
      <c r="G2146" s="24">
        <v>21.819999694824219</v>
      </c>
      <c r="H2146" s="13">
        <v>21.680000305175781</v>
      </c>
      <c r="I2146" s="14">
        <v>21.75</v>
      </c>
      <c r="J2146" s="14">
        <v>21.629999160766602</v>
      </c>
      <c r="K2146" s="24">
        <v>21.719999313354492</v>
      </c>
      <c r="L2146">
        <f t="shared" si="99"/>
        <v>0</v>
      </c>
      <c r="M2146">
        <f>IF(AND(B2146&gt;Summary!$E$17,B2146&lt;Summary!$E$18),1,0)</f>
        <v>0</v>
      </c>
      <c r="N2146">
        <f>IF(M2146=1,oneday(G2145,G2146,K2146,L2146,Summary!$E$13/2,Data!N2145,Data!O2145,Summary!$E$15,Summary!$E$14,Summary!$E$16,1),0)</f>
        <v>0</v>
      </c>
      <c r="O2146" s="31">
        <f>IF(M2146=1,oneday(G2145,G2146,K2146,L2146,Summary!$E$13/2,Data!N2145,Data!O2145,Summary!$E$15,Summary!$E$14,Summary!$E$16,2),0)</f>
        <v>0</v>
      </c>
      <c r="P2146" s="31">
        <f t="shared" si="101"/>
        <v>0</v>
      </c>
      <c r="Q2146" s="31">
        <f>IF(M2146=1,oneday(G2145,G2146,K2146,L2146,Summary!$E$13/2,Data!N2145,Data!O2145,Summary!$E$15,Summary!$E$14,Summary!$E$16,3),0)</f>
        <v>0</v>
      </c>
    </row>
    <row r="2147" spans="1:17" x14ac:dyDescent="0.25">
      <c r="A2147" s="32">
        <f>VLOOKUP(B2147,'Expiration Dates'!$C$40:$J$272,8)</f>
        <v>33501</v>
      </c>
      <c r="B2147" s="1">
        <v>33498</v>
      </c>
      <c r="C2147">
        <f t="shared" si="100"/>
        <v>2147</v>
      </c>
      <c r="D2147" s="27">
        <v>21.770000457763672</v>
      </c>
      <c r="E2147" s="28">
        <v>21.799999237060547</v>
      </c>
      <c r="F2147" s="28">
        <v>21.510000228881836</v>
      </c>
      <c r="G2147" s="24">
        <v>21.620000839233398</v>
      </c>
      <c r="H2147" s="13">
        <v>21.700000762939453</v>
      </c>
      <c r="I2147" s="14">
        <v>21.700000762939453</v>
      </c>
      <c r="J2147" s="14">
        <v>21.440000534057617</v>
      </c>
      <c r="K2147" s="24">
        <v>21.540000915527344</v>
      </c>
      <c r="L2147">
        <f t="shared" si="99"/>
        <v>0</v>
      </c>
      <c r="M2147">
        <f>IF(AND(B2147&gt;Summary!$E$17,B2147&lt;Summary!$E$18),1,0)</f>
        <v>0</v>
      </c>
      <c r="N2147">
        <f>IF(M2147=1,oneday(G2146,G2147,K2147,L2147,Summary!$E$13/2,Data!N2146,Data!O2146,Summary!$E$15,Summary!$E$14,Summary!$E$16,1),0)</f>
        <v>0</v>
      </c>
      <c r="O2147" s="31">
        <f>IF(M2147=1,oneday(G2146,G2147,K2147,L2147,Summary!$E$13/2,Data!N2146,Data!O2146,Summary!$E$15,Summary!$E$14,Summary!$E$16,2),0)</f>
        <v>0</v>
      </c>
      <c r="P2147" s="31">
        <f t="shared" si="101"/>
        <v>0</v>
      </c>
      <c r="Q2147" s="31">
        <f>IF(M2147=1,oneday(G2146,G2147,K2147,L2147,Summary!$E$13/2,Data!N2146,Data!O2146,Summary!$E$15,Summary!$E$14,Summary!$E$16,3),0)</f>
        <v>0</v>
      </c>
    </row>
    <row r="2148" spans="1:17" x14ac:dyDescent="0.25">
      <c r="A2148" s="32">
        <f>VLOOKUP(B2148,'Expiration Dates'!$C$40:$J$272,8)</f>
        <v>33501</v>
      </c>
      <c r="B2148" s="1">
        <v>33499</v>
      </c>
      <c r="C2148">
        <f t="shared" si="100"/>
        <v>2148</v>
      </c>
      <c r="D2148" s="27">
        <v>21.899999618530273</v>
      </c>
      <c r="E2148" s="28">
        <v>21.969999313354492</v>
      </c>
      <c r="F2148" s="28">
        <v>21.809999465942383</v>
      </c>
      <c r="G2148" s="24">
        <v>21.840000152587891</v>
      </c>
      <c r="H2148" s="13">
        <v>21.75</v>
      </c>
      <c r="I2148" s="14">
        <v>21.879999160766602</v>
      </c>
      <c r="J2148" s="14">
        <v>21.739999771118164</v>
      </c>
      <c r="K2148" s="24">
        <v>21.760000228881836</v>
      </c>
      <c r="L2148">
        <f t="shared" ref="L2148:L2211" si="102">IF(A2148=B2148,1,0)</f>
        <v>0</v>
      </c>
      <c r="M2148">
        <f>IF(AND(B2148&gt;Summary!$E$17,B2148&lt;Summary!$E$18),1,0)</f>
        <v>0</v>
      </c>
      <c r="N2148">
        <f>IF(M2148=1,oneday(G2147,G2148,K2148,L2148,Summary!$E$13/2,Data!N2147,Data!O2147,Summary!$E$15,Summary!$E$14,Summary!$E$16,1),0)</f>
        <v>0</v>
      </c>
      <c r="O2148" s="31">
        <f>IF(M2148=1,oneday(G2147,G2148,K2148,L2148,Summary!$E$13/2,Data!N2147,Data!O2147,Summary!$E$15,Summary!$E$14,Summary!$E$16,2),0)</f>
        <v>0</v>
      </c>
      <c r="P2148" s="31">
        <f t="shared" si="101"/>
        <v>0</v>
      </c>
      <c r="Q2148" s="31">
        <f>IF(M2148=1,oneday(G2147,G2148,K2148,L2148,Summary!$E$13/2,Data!N2147,Data!O2147,Summary!$E$15,Summary!$E$14,Summary!$E$16,3),0)</f>
        <v>0</v>
      </c>
    </row>
    <row r="2149" spans="1:17" x14ac:dyDescent="0.25">
      <c r="A2149" s="32">
        <f>VLOOKUP(B2149,'Expiration Dates'!$C$40:$J$272,8)</f>
        <v>33501</v>
      </c>
      <c r="B2149" s="1">
        <v>33500</v>
      </c>
      <c r="C2149">
        <f t="shared" si="100"/>
        <v>2149</v>
      </c>
      <c r="D2149" s="27">
        <v>21.799999237060547</v>
      </c>
      <c r="E2149" s="28">
        <v>21.809999465942383</v>
      </c>
      <c r="F2149" s="28">
        <v>21.700000762939453</v>
      </c>
      <c r="G2149" s="24">
        <v>21.760000228881836</v>
      </c>
      <c r="H2149" s="13">
        <v>21.690000534057617</v>
      </c>
      <c r="I2149" s="14">
        <v>21.729999542236328</v>
      </c>
      <c r="J2149" s="14">
        <v>21.620000839233398</v>
      </c>
      <c r="K2149" s="24">
        <v>21.659999847412109</v>
      </c>
      <c r="L2149">
        <f t="shared" si="102"/>
        <v>0</v>
      </c>
      <c r="M2149">
        <f>IF(AND(B2149&gt;Summary!$E$17,B2149&lt;Summary!$E$18),1,0)</f>
        <v>0</v>
      </c>
      <c r="N2149">
        <f>IF(M2149=1,oneday(G2148,G2149,K2149,L2149,Summary!$E$13/2,Data!N2148,Data!O2148,Summary!$E$15,Summary!$E$14,Summary!$E$16,1),0)</f>
        <v>0</v>
      </c>
      <c r="O2149" s="31">
        <f>IF(M2149=1,oneday(G2148,G2149,K2149,L2149,Summary!$E$13/2,Data!N2148,Data!O2148,Summary!$E$15,Summary!$E$14,Summary!$E$16,2),0)</f>
        <v>0</v>
      </c>
      <c r="P2149" s="31">
        <f t="shared" si="101"/>
        <v>0</v>
      </c>
      <c r="Q2149" s="31">
        <f>IF(M2149=1,oneday(G2148,G2149,K2149,L2149,Summary!$E$13/2,Data!N2148,Data!O2148,Summary!$E$15,Summary!$E$14,Summary!$E$16,3),0)</f>
        <v>0</v>
      </c>
    </row>
    <row r="2150" spans="1:17" x14ac:dyDescent="0.25">
      <c r="A2150" s="32">
        <f>VLOOKUP(B2150,'Expiration Dates'!$C$40:$J$272,8)</f>
        <v>33501</v>
      </c>
      <c r="B2150" s="1">
        <v>33501</v>
      </c>
      <c r="C2150">
        <f t="shared" si="100"/>
        <v>2150</v>
      </c>
      <c r="D2150" s="27">
        <v>21.799999237060547</v>
      </c>
      <c r="E2150" s="28">
        <v>22.079999923706055</v>
      </c>
      <c r="F2150" s="28">
        <v>21.719999313354492</v>
      </c>
      <c r="G2150" s="24">
        <v>21.969999313354492</v>
      </c>
      <c r="H2150" s="13">
        <v>21.690000534057617</v>
      </c>
      <c r="I2150" s="14">
        <v>21.870000839233398</v>
      </c>
      <c r="J2150" s="14">
        <v>21.610000610351563</v>
      </c>
      <c r="K2150" s="24">
        <v>21.790000915527344</v>
      </c>
      <c r="L2150">
        <f t="shared" si="102"/>
        <v>1</v>
      </c>
      <c r="M2150">
        <f>IF(AND(B2150&gt;Summary!$E$17,B2150&lt;Summary!$E$18),1,0)</f>
        <v>0</v>
      </c>
      <c r="N2150">
        <f>IF(M2150=1,oneday(G2149,G2150,K2150,L2150,Summary!$E$13/2,Data!N2149,Data!O2149,Summary!$E$15,Summary!$E$14,Summary!$E$16,1),0)</f>
        <v>0</v>
      </c>
      <c r="O2150" s="31">
        <f>IF(M2150=1,oneday(G2149,G2150,K2150,L2150,Summary!$E$13/2,Data!N2149,Data!O2149,Summary!$E$15,Summary!$E$14,Summary!$E$16,2),0)</f>
        <v>0</v>
      </c>
      <c r="P2150" s="31">
        <f t="shared" si="101"/>
        <v>0</v>
      </c>
      <c r="Q2150" s="31">
        <f>IF(M2150=1,oneday(G2149,G2150,K2150,L2150,Summary!$E$13/2,Data!N2149,Data!O2149,Summary!$E$15,Summary!$E$14,Summary!$E$16,3),0)</f>
        <v>0</v>
      </c>
    </row>
    <row r="2151" spans="1:17" x14ac:dyDescent="0.25">
      <c r="A2151" s="32">
        <f>VLOOKUP(B2151,'Expiration Dates'!$C$40:$J$272,8)</f>
        <v>33501</v>
      </c>
      <c r="B2151" s="1">
        <v>33504</v>
      </c>
      <c r="C2151">
        <f t="shared" si="100"/>
        <v>2151</v>
      </c>
      <c r="D2151" s="27">
        <v>21.920000076293945</v>
      </c>
      <c r="E2151" s="28">
        <v>22.180000305175781</v>
      </c>
      <c r="F2151" s="28">
        <v>21.909999847412109</v>
      </c>
      <c r="G2151" s="24">
        <v>22.069999694824219</v>
      </c>
      <c r="H2151" s="13">
        <v>21.770000457763672</v>
      </c>
      <c r="I2151" s="14">
        <v>22</v>
      </c>
      <c r="J2151" s="14">
        <v>21.770000457763672</v>
      </c>
      <c r="K2151" s="24">
        <v>21.920000076293945</v>
      </c>
      <c r="L2151">
        <f t="shared" si="102"/>
        <v>0</v>
      </c>
      <c r="M2151">
        <f>IF(AND(B2151&gt;Summary!$E$17,B2151&lt;Summary!$E$18),1,0)</f>
        <v>0</v>
      </c>
      <c r="N2151">
        <f>IF(M2151=1,oneday(G2150,G2151,K2151,L2151,Summary!$E$13/2,Data!N2150,Data!O2150,Summary!$E$15,Summary!$E$14,Summary!$E$16,1),0)</f>
        <v>0</v>
      </c>
      <c r="O2151" s="31">
        <f>IF(M2151=1,oneday(G2150,G2151,K2151,L2151,Summary!$E$13/2,Data!N2150,Data!O2150,Summary!$E$15,Summary!$E$14,Summary!$E$16,2),0)</f>
        <v>0</v>
      </c>
      <c r="P2151" s="31">
        <f t="shared" si="101"/>
        <v>0</v>
      </c>
      <c r="Q2151" s="31">
        <f>IF(M2151=1,oneday(G2150,G2151,K2151,L2151,Summary!$E$13/2,Data!N2150,Data!O2150,Summary!$E$15,Summary!$E$14,Summary!$E$16,3),0)</f>
        <v>0</v>
      </c>
    </row>
    <row r="2152" spans="1:17" x14ac:dyDescent="0.25">
      <c r="A2152" s="32">
        <f>VLOOKUP(B2152,'Expiration Dates'!$C$40:$J$272,8)</f>
        <v>33501</v>
      </c>
      <c r="B2152" s="1">
        <v>33505</v>
      </c>
      <c r="C2152">
        <f t="shared" si="100"/>
        <v>2152</v>
      </c>
      <c r="D2152" s="27">
        <v>22</v>
      </c>
      <c r="E2152" s="28">
        <v>22.360000610351563</v>
      </c>
      <c r="F2152" s="28">
        <v>21.909999847412109</v>
      </c>
      <c r="G2152" s="24">
        <v>22.190000534057617</v>
      </c>
      <c r="H2152" s="13">
        <v>21.850000381469727</v>
      </c>
      <c r="I2152" s="14">
        <v>22.25</v>
      </c>
      <c r="J2152" s="14">
        <v>21.799999237060547</v>
      </c>
      <c r="K2152" s="24">
        <v>22.100000381469727</v>
      </c>
      <c r="L2152">
        <f t="shared" si="102"/>
        <v>0</v>
      </c>
      <c r="M2152">
        <f>IF(AND(B2152&gt;Summary!$E$17,B2152&lt;Summary!$E$18),1,0)</f>
        <v>0</v>
      </c>
      <c r="N2152">
        <f>IF(M2152=1,oneday(G2151,G2152,K2152,L2152,Summary!$E$13/2,Data!N2151,Data!O2151,Summary!$E$15,Summary!$E$14,Summary!$E$16,1),0)</f>
        <v>0</v>
      </c>
      <c r="O2152" s="31">
        <f>IF(M2152=1,oneday(G2151,G2152,K2152,L2152,Summary!$E$13/2,Data!N2151,Data!O2151,Summary!$E$15,Summary!$E$14,Summary!$E$16,2),0)</f>
        <v>0</v>
      </c>
      <c r="P2152" s="31">
        <f t="shared" si="101"/>
        <v>0</v>
      </c>
      <c r="Q2152" s="31">
        <f>IF(M2152=1,oneday(G2151,G2152,K2152,L2152,Summary!$E$13/2,Data!N2151,Data!O2151,Summary!$E$15,Summary!$E$14,Summary!$E$16,3),0)</f>
        <v>0</v>
      </c>
    </row>
    <row r="2153" spans="1:17" x14ac:dyDescent="0.25">
      <c r="A2153" s="32">
        <f>VLOOKUP(B2153,'Expiration Dates'!$C$40:$J$272,8)</f>
        <v>33501</v>
      </c>
      <c r="B2153" s="1">
        <v>33506</v>
      </c>
      <c r="C2153">
        <f t="shared" si="100"/>
        <v>2153</v>
      </c>
      <c r="D2153" s="27">
        <v>22.149999618530273</v>
      </c>
      <c r="E2153" s="28">
        <v>22.270000457763672</v>
      </c>
      <c r="F2153" s="28">
        <v>21.899999618530273</v>
      </c>
      <c r="G2153" s="24">
        <v>22.209999084472656</v>
      </c>
      <c r="H2153" s="13">
        <v>22.020000457763672</v>
      </c>
      <c r="I2153" s="14">
        <v>22.159999847412109</v>
      </c>
      <c r="J2153" s="14">
        <v>21.799999237060547</v>
      </c>
      <c r="K2153" s="24">
        <v>22.100000381469727</v>
      </c>
      <c r="L2153">
        <f t="shared" si="102"/>
        <v>0</v>
      </c>
      <c r="M2153">
        <f>IF(AND(B2153&gt;Summary!$E$17,B2153&lt;Summary!$E$18),1,0)</f>
        <v>0</v>
      </c>
      <c r="N2153">
        <f>IF(M2153=1,oneday(G2152,G2153,K2153,L2153,Summary!$E$13/2,Data!N2152,Data!O2152,Summary!$E$15,Summary!$E$14,Summary!$E$16,1),0)</f>
        <v>0</v>
      </c>
      <c r="O2153" s="31">
        <f>IF(M2153=1,oneday(G2152,G2153,K2153,L2153,Summary!$E$13/2,Data!N2152,Data!O2152,Summary!$E$15,Summary!$E$14,Summary!$E$16,2),0)</f>
        <v>0</v>
      </c>
      <c r="P2153" s="31">
        <f t="shared" si="101"/>
        <v>0</v>
      </c>
      <c r="Q2153" s="31">
        <f>IF(M2153=1,oneday(G2152,G2153,K2153,L2153,Summary!$E$13/2,Data!N2152,Data!O2152,Summary!$E$15,Summary!$E$14,Summary!$E$16,3),0)</f>
        <v>0</v>
      </c>
    </row>
    <row r="2154" spans="1:17" x14ac:dyDescent="0.25">
      <c r="A2154" s="32">
        <f>VLOOKUP(B2154,'Expiration Dates'!$C$40:$J$272,8)</f>
        <v>33501</v>
      </c>
      <c r="B2154" s="1">
        <v>33507</v>
      </c>
      <c r="C2154">
        <f t="shared" si="100"/>
        <v>2154</v>
      </c>
      <c r="D2154" s="27">
        <v>22.229999542236328</v>
      </c>
      <c r="E2154" s="28">
        <v>22.25</v>
      </c>
      <c r="F2154" s="28">
        <v>22.020000457763672</v>
      </c>
      <c r="G2154" s="24">
        <v>22.209999084472656</v>
      </c>
      <c r="H2154" s="13">
        <v>22.129999160766602</v>
      </c>
      <c r="I2154" s="14">
        <v>22.149999618530273</v>
      </c>
      <c r="J2154" s="14">
        <v>21.920000076293945</v>
      </c>
      <c r="K2154" s="24">
        <v>22.079999923706055</v>
      </c>
      <c r="L2154">
        <f t="shared" si="102"/>
        <v>0</v>
      </c>
      <c r="M2154">
        <f>IF(AND(B2154&gt;Summary!$E$17,B2154&lt;Summary!$E$18),1,0)</f>
        <v>0</v>
      </c>
      <c r="N2154">
        <f>IF(M2154=1,oneday(G2153,G2154,K2154,L2154,Summary!$E$13/2,Data!N2153,Data!O2153,Summary!$E$15,Summary!$E$14,Summary!$E$16,1),0)</f>
        <v>0</v>
      </c>
      <c r="O2154" s="31">
        <f>IF(M2154=1,oneday(G2153,G2154,K2154,L2154,Summary!$E$13/2,Data!N2153,Data!O2153,Summary!$E$15,Summary!$E$14,Summary!$E$16,2),0)</f>
        <v>0</v>
      </c>
      <c r="P2154" s="31">
        <f t="shared" si="101"/>
        <v>0</v>
      </c>
      <c r="Q2154" s="31">
        <f>IF(M2154=1,oneday(G2153,G2154,K2154,L2154,Summary!$E$13/2,Data!N2153,Data!O2153,Summary!$E$15,Summary!$E$14,Summary!$E$16,3),0)</f>
        <v>0</v>
      </c>
    </row>
    <row r="2155" spans="1:17" x14ac:dyDescent="0.25">
      <c r="A2155" s="32">
        <f>VLOOKUP(B2155,'Expiration Dates'!$C$40:$J$272,8)</f>
        <v>33501</v>
      </c>
      <c r="B2155" s="1">
        <v>33508</v>
      </c>
      <c r="C2155">
        <f t="shared" si="100"/>
        <v>2155</v>
      </c>
      <c r="D2155" s="27">
        <v>22.229999542236328</v>
      </c>
      <c r="E2155" s="28">
        <v>22.450000762939453</v>
      </c>
      <c r="F2155" s="28">
        <v>22.209999084472656</v>
      </c>
      <c r="G2155" s="24">
        <v>22.319999694824219</v>
      </c>
      <c r="H2155" s="13">
        <v>22.100000381469727</v>
      </c>
      <c r="I2155" s="14">
        <v>22.319999694824219</v>
      </c>
      <c r="J2155" s="14">
        <v>22.079999923706055</v>
      </c>
      <c r="K2155" s="24">
        <v>22.229999542236328</v>
      </c>
      <c r="L2155">
        <f t="shared" si="102"/>
        <v>0</v>
      </c>
      <c r="M2155">
        <f>IF(AND(B2155&gt;Summary!$E$17,B2155&lt;Summary!$E$18),1,0)</f>
        <v>0</v>
      </c>
      <c r="N2155">
        <f>IF(M2155=1,oneday(G2154,G2155,K2155,L2155,Summary!$E$13/2,Data!N2154,Data!O2154,Summary!$E$15,Summary!$E$14,Summary!$E$16,1),0)</f>
        <v>0</v>
      </c>
      <c r="O2155" s="31">
        <f>IF(M2155=1,oneday(G2154,G2155,K2155,L2155,Summary!$E$13/2,Data!N2154,Data!O2154,Summary!$E$15,Summary!$E$14,Summary!$E$16,2),0)</f>
        <v>0</v>
      </c>
      <c r="P2155" s="31">
        <f t="shared" si="101"/>
        <v>0</v>
      </c>
      <c r="Q2155" s="31">
        <f>IF(M2155=1,oneday(G2154,G2155,K2155,L2155,Summary!$E$13/2,Data!N2154,Data!O2154,Summary!$E$15,Summary!$E$14,Summary!$E$16,3),0)</f>
        <v>0</v>
      </c>
    </row>
    <row r="2156" spans="1:17" x14ac:dyDescent="0.25">
      <c r="A2156" s="32">
        <f>VLOOKUP(B2156,'Expiration Dates'!$C$40:$J$272,8)</f>
        <v>33501</v>
      </c>
      <c r="B2156" s="1">
        <v>33511</v>
      </c>
      <c r="C2156">
        <f t="shared" si="100"/>
        <v>2156</v>
      </c>
      <c r="D2156" s="27">
        <v>22.25</v>
      </c>
      <c r="E2156" s="28">
        <v>22.319999694824219</v>
      </c>
      <c r="F2156" s="28">
        <v>22.190000534057617</v>
      </c>
      <c r="G2156" s="24">
        <v>22.229999542236328</v>
      </c>
      <c r="H2156" s="13">
        <v>22.149999618530273</v>
      </c>
      <c r="I2156" s="14">
        <v>22.239999771118164</v>
      </c>
      <c r="J2156" s="14">
        <v>22.110000610351563</v>
      </c>
      <c r="K2156" s="24">
        <v>22.129999160766602</v>
      </c>
      <c r="L2156">
        <f t="shared" si="102"/>
        <v>0</v>
      </c>
      <c r="M2156">
        <f>IF(AND(B2156&gt;Summary!$E$17,B2156&lt;Summary!$E$18),1,0)</f>
        <v>0</v>
      </c>
      <c r="N2156">
        <f>IF(M2156=1,oneday(G2155,G2156,K2156,L2156,Summary!$E$13/2,Data!N2155,Data!O2155,Summary!$E$15,Summary!$E$14,Summary!$E$16,1),0)</f>
        <v>0</v>
      </c>
      <c r="O2156" s="31">
        <f>IF(M2156=1,oneday(G2155,G2156,K2156,L2156,Summary!$E$13/2,Data!N2155,Data!O2155,Summary!$E$15,Summary!$E$14,Summary!$E$16,2),0)</f>
        <v>0</v>
      </c>
      <c r="P2156" s="31">
        <f t="shared" si="101"/>
        <v>0</v>
      </c>
      <c r="Q2156" s="31">
        <f>IF(M2156=1,oneday(G2155,G2156,K2156,L2156,Summary!$E$13/2,Data!N2155,Data!O2155,Summary!$E$15,Summary!$E$14,Summary!$E$16,3),0)</f>
        <v>0</v>
      </c>
    </row>
    <row r="2157" spans="1:17" x14ac:dyDescent="0.25">
      <c r="A2157" s="32">
        <f>VLOOKUP(B2157,'Expiration Dates'!$C$40:$J$272,8)</f>
        <v>33533</v>
      </c>
      <c r="B2157" s="1">
        <v>33512</v>
      </c>
      <c r="C2157">
        <f t="shared" si="100"/>
        <v>2157</v>
      </c>
      <c r="D2157" s="27">
        <v>22.129999160766602</v>
      </c>
      <c r="E2157" s="28">
        <v>22.25</v>
      </c>
      <c r="F2157" s="28">
        <v>22.059999465942383</v>
      </c>
      <c r="G2157" s="24">
        <v>22.219999313354492</v>
      </c>
      <c r="H2157" s="13">
        <v>22.040000915527344</v>
      </c>
      <c r="I2157" s="14">
        <v>22.149999618530273</v>
      </c>
      <c r="J2157" s="14">
        <v>21.979999542236328</v>
      </c>
      <c r="K2157" s="24">
        <v>22.129999160766602</v>
      </c>
      <c r="L2157">
        <f t="shared" si="102"/>
        <v>0</v>
      </c>
      <c r="M2157">
        <f>IF(AND(B2157&gt;Summary!$E$17,B2157&lt;Summary!$E$18),1,0)</f>
        <v>0</v>
      </c>
      <c r="N2157">
        <f>IF(M2157=1,oneday(G2156,G2157,K2157,L2157,Summary!$E$13/2,Data!N2156,Data!O2156,Summary!$E$15,Summary!$E$14,Summary!$E$16,1),0)</f>
        <v>0</v>
      </c>
      <c r="O2157" s="31">
        <f>IF(M2157=1,oneday(G2156,G2157,K2157,L2157,Summary!$E$13/2,Data!N2156,Data!O2156,Summary!$E$15,Summary!$E$14,Summary!$E$16,2),0)</f>
        <v>0</v>
      </c>
      <c r="P2157" s="31">
        <f t="shared" si="101"/>
        <v>0</v>
      </c>
      <c r="Q2157" s="31">
        <f>IF(M2157=1,oneday(G2156,G2157,K2157,L2157,Summary!$E$13/2,Data!N2156,Data!O2156,Summary!$E$15,Summary!$E$14,Summary!$E$16,3),0)</f>
        <v>0</v>
      </c>
    </row>
    <row r="2158" spans="1:17" x14ac:dyDescent="0.25">
      <c r="A2158" s="32">
        <f>VLOOKUP(B2158,'Expiration Dates'!$C$40:$J$272,8)</f>
        <v>33533</v>
      </c>
      <c r="B2158" s="1">
        <v>33513</v>
      </c>
      <c r="C2158">
        <f t="shared" si="100"/>
        <v>2158</v>
      </c>
      <c r="D2158" s="27">
        <v>22.069999694824219</v>
      </c>
      <c r="E2158" s="28">
        <v>22.399999618530273</v>
      </c>
      <c r="F2158" s="28">
        <v>22.049999237060547</v>
      </c>
      <c r="G2158" s="24">
        <v>22.329999923706055</v>
      </c>
      <c r="H2158" s="13">
        <v>21.989999771118164</v>
      </c>
      <c r="I2158" s="14">
        <v>22.309999465942383</v>
      </c>
      <c r="J2158" s="14">
        <v>21.959999084472656</v>
      </c>
      <c r="K2158" s="24">
        <v>22.239999771118164</v>
      </c>
      <c r="L2158">
        <f t="shared" si="102"/>
        <v>0</v>
      </c>
      <c r="M2158">
        <f>IF(AND(B2158&gt;Summary!$E$17,B2158&lt;Summary!$E$18),1,0)</f>
        <v>0</v>
      </c>
      <c r="N2158">
        <f>IF(M2158=1,oneday(G2157,G2158,K2158,L2158,Summary!$E$13/2,Data!N2157,Data!O2157,Summary!$E$15,Summary!$E$14,Summary!$E$16,1),0)</f>
        <v>0</v>
      </c>
      <c r="O2158" s="31">
        <f>IF(M2158=1,oneday(G2157,G2158,K2158,L2158,Summary!$E$13/2,Data!N2157,Data!O2157,Summary!$E$15,Summary!$E$14,Summary!$E$16,2),0)</f>
        <v>0</v>
      </c>
      <c r="P2158" s="31">
        <f t="shared" si="101"/>
        <v>0</v>
      </c>
      <c r="Q2158" s="31">
        <f>IF(M2158=1,oneday(G2157,G2158,K2158,L2158,Summary!$E$13/2,Data!N2157,Data!O2157,Summary!$E$15,Summary!$E$14,Summary!$E$16,3),0)</f>
        <v>0</v>
      </c>
    </row>
    <row r="2159" spans="1:17" x14ac:dyDescent="0.25">
      <c r="A2159" s="32">
        <f>VLOOKUP(B2159,'Expiration Dates'!$C$40:$J$272,8)</f>
        <v>33533</v>
      </c>
      <c r="B2159" s="1">
        <v>33514</v>
      </c>
      <c r="C2159">
        <f t="shared" si="100"/>
        <v>2159</v>
      </c>
      <c r="D2159" s="27">
        <v>22.520000457763672</v>
      </c>
      <c r="E2159" s="28">
        <v>22.700000762939453</v>
      </c>
      <c r="F2159" s="28">
        <v>22.520000457763672</v>
      </c>
      <c r="G2159" s="24">
        <v>22.670000076293945</v>
      </c>
      <c r="H2159" s="13">
        <v>22.430000305175781</v>
      </c>
      <c r="I2159" s="14">
        <v>22.579999923706055</v>
      </c>
      <c r="J2159" s="14">
        <v>22.430000305175781</v>
      </c>
      <c r="K2159" s="24">
        <v>22.540000915527344</v>
      </c>
      <c r="L2159">
        <f t="shared" si="102"/>
        <v>0</v>
      </c>
      <c r="M2159">
        <f>IF(AND(B2159&gt;Summary!$E$17,B2159&lt;Summary!$E$18),1,0)</f>
        <v>0</v>
      </c>
      <c r="N2159">
        <f>IF(M2159=1,oneday(G2158,G2159,K2159,L2159,Summary!$E$13/2,Data!N2158,Data!O2158,Summary!$E$15,Summary!$E$14,Summary!$E$16,1),0)</f>
        <v>0</v>
      </c>
      <c r="O2159" s="31">
        <f>IF(M2159=1,oneday(G2158,G2159,K2159,L2159,Summary!$E$13/2,Data!N2158,Data!O2158,Summary!$E$15,Summary!$E$14,Summary!$E$16,2),0)</f>
        <v>0</v>
      </c>
      <c r="P2159" s="31">
        <f t="shared" si="101"/>
        <v>0</v>
      </c>
      <c r="Q2159" s="31">
        <f>IF(M2159=1,oneday(G2158,G2159,K2159,L2159,Summary!$E$13/2,Data!N2158,Data!O2158,Summary!$E$15,Summary!$E$14,Summary!$E$16,3),0)</f>
        <v>0</v>
      </c>
    </row>
    <row r="2160" spans="1:17" x14ac:dyDescent="0.25">
      <c r="A2160" s="32">
        <f>VLOOKUP(B2160,'Expiration Dates'!$C$40:$J$272,8)</f>
        <v>33533</v>
      </c>
      <c r="B2160" s="1">
        <v>33515</v>
      </c>
      <c r="C2160">
        <f t="shared" si="100"/>
        <v>2160</v>
      </c>
      <c r="D2160" s="27">
        <v>22.530000686645508</v>
      </c>
      <c r="E2160" s="28">
        <v>22.729999542236328</v>
      </c>
      <c r="F2160" s="28">
        <v>22.530000686645508</v>
      </c>
      <c r="G2160" s="24">
        <v>22.610000610351563</v>
      </c>
      <c r="H2160" s="13">
        <v>22.440000534057617</v>
      </c>
      <c r="I2160" s="14">
        <v>22.620000839233398</v>
      </c>
      <c r="J2160" s="14">
        <v>22.440000534057617</v>
      </c>
      <c r="K2160" s="24">
        <v>22.469999313354492</v>
      </c>
      <c r="L2160">
        <f t="shared" si="102"/>
        <v>0</v>
      </c>
      <c r="M2160">
        <f>IF(AND(B2160&gt;Summary!$E$17,B2160&lt;Summary!$E$18),1,0)</f>
        <v>0</v>
      </c>
      <c r="N2160">
        <f>IF(M2160=1,oneday(G2159,G2160,K2160,L2160,Summary!$E$13/2,Data!N2159,Data!O2159,Summary!$E$15,Summary!$E$14,Summary!$E$16,1),0)</f>
        <v>0</v>
      </c>
      <c r="O2160" s="31">
        <f>IF(M2160=1,oneday(G2159,G2160,K2160,L2160,Summary!$E$13/2,Data!N2159,Data!O2159,Summary!$E$15,Summary!$E$14,Summary!$E$16,2),0)</f>
        <v>0</v>
      </c>
      <c r="P2160" s="31">
        <f t="shared" si="101"/>
        <v>0</v>
      </c>
      <c r="Q2160" s="31">
        <f>IF(M2160=1,oneday(G2159,G2160,K2160,L2160,Summary!$E$13/2,Data!N2159,Data!O2159,Summary!$E$15,Summary!$E$14,Summary!$E$16,3),0)</f>
        <v>0</v>
      </c>
    </row>
    <row r="2161" spans="1:17" x14ac:dyDescent="0.25">
      <c r="A2161" s="32">
        <f>VLOOKUP(B2161,'Expiration Dates'!$C$40:$J$272,8)</f>
        <v>33533</v>
      </c>
      <c r="B2161" s="1">
        <v>33518</v>
      </c>
      <c r="C2161">
        <f t="shared" si="100"/>
        <v>2161</v>
      </c>
      <c r="D2161" s="27">
        <v>22.530000686645508</v>
      </c>
      <c r="E2161" s="28">
        <v>23</v>
      </c>
      <c r="F2161" s="28">
        <v>22.530000686645508</v>
      </c>
      <c r="G2161" s="24">
        <v>22.979999542236328</v>
      </c>
      <c r="H2161" s="13">
        <v>22.399999618530273</v>
      </c>
      <c r="I2161" s="14">
        <v>22.850000381469727</v>
      </c>
      <c r="J2161" s="14">
        <v>22.399999618530273</v>
      </c>
      <c r="K2161" s="24">
        <v>22.829999923706055</v>
      </c>
      <c r="L2161">
        <f t="shared" si="102"/>
        <v>0</v>
      </c>
      <c r="M2161">
        <f>IF(AND(B2161&gt;Summary!$E$17,B2161&lt;Summary!$E$18),1,0)</f>
        <v>0</v>
      </c>
      <c r="N2161">
        <f>IF(M2161=1,oneday(G2160,G2161,K2161,L2161,Summary!$E$13/2,Data!N2160,Data!O2160,Summary!$E$15,Summary!$E$14,Summary!$E$16,1),0)</f>
        <v>0</v>
      </c>
      <c r="O2161" s="31">
        <f>IF(M2161=1,oneday(G2160,G2161,K2161,L2161,Summary!$E$13/2,Data!N2160,Data!O2160,Summary!$E$15,Summary!$E$14,Summary!$E$16,2),0)</f>
        <v>0</v>
      </c>
      <c r="P2161" s="31">
        <f t="shared" si="101"/>
        <v>0</v>
      </c>
      <c r="Q2161" s="31">
        <f>IF(M2161=1,oneday(G2160,G2161,K2161,L2161,Summary!$E$13/2,Data!N2160,Data!O2160,Summary!$E$15,Summary!$E$14,Summary!$E$16,3),0)</f>
        <v>0</v>
      </c>
    </row>
    <row r="2162" spans="1:17" x14ac:dyDescent="0.25">
      <c r="A2162" s="32">
        <f>VLOOKUP(B2162,'Expiration Dates'!$C$40:$J$272,8)</f>
        <v>33533</v>
      </c>
      <c r="B2162" s="1">
        <v>33519</v>
      </c>
      <c r="C2162">
        <f t="shared" si="100"/>
        <v>2162</v>
      </c>
      <c r="D2162" s="27">
        <v>22.950000762939453</v>
      </c>
      <c r="E2162" s="28">
        <v>23</v>
      </c>
      <c r="F2162" s="28">
        <v>22.75</v>
      </c>
      <c r="G2162" s="24">
        <v>22.989999771118164</v>
      </c>
      <c r="H2162" s="13">
        <v>22.780000686645508</v>
      </c>
      <c r="I2162" s="14">
        <v>22.850000381469727</v>
      </c>
      <c r="J2162" s="14">
        <v>22.610000610351563</v>
      </c>
      <c r="K2162" s="24">
        <v>22.819999694824219</v>
      </c>
      <c r="L2162">
        <f t="shared" si="102"/>
        <v>0</v>
      </c>
      <c r="M2162">
        <f>IF(AND(B2162&gt;Summary!$E$17,B2162&lt;Summary!$E$18),1,0)</f>
        <v>0</v>
      </c>
      <c r="N2162">
        <f>IF(M2162=1,oneday(G2161,G2162,K2162,L2162,Summary!$E$13/2,Data!N2161,Data!O2161,Summary!$E$15,Summary!$E$14,Summary!$E$16,1),0)</f>
        <v>0</v>
      </c>
      <c r="O2162" s="31">
        <f>IF(M2162=1,oneday(G2161,G2162,K2162,L2162,Summary!$E$13/2,Data!N2161,Data!O2161,Summary!$E$15,Summary!$E$14,Summary!$E$16,2),0)</f>
        <v>0</v>
      </c>
      <c r="P2162" s="31">
        <f t="shared" si="101"/>
        <v>0</v>
      </c>
      <c r="Q2162" s="31">
        <f>IF(M2162=1,oneday(G2161,G2162,K2162,L2162,Summary!$E$13/2,Data!N2161,Data!O2161,Summary!$E$15,Summary!$E$14,Summary!$E$16,3),0)</f>
        <v>0</v>
      </c>
    </row>
    <row r="2163" spans="1:17" x14ac:dyDescent="0.25">
      <c r="A2163" s="32">
        <f>VLOOKUP(B2163,'Expiration Dates'!$C$40:$J$272,8)</f>
        <v>33533</v>
      </c>
      <c r="B2163" s="1">
        <v>33520</v>
      </c>
      <c r="C2163">
        <f t="shared" si="100"/>
        <v>2163</v>
      </c>
      <c r="D2163" s="27">
        <v>23.129999160766602</v>
      </c>
      <c r="E2163" s="28">
        <v>23.329999923706055</v>
      </c>
      <c r="F2163" s="28">
        <v>23.049999237060547</v>
      </c>
      <c r="G2163" s="24">
        <v>23.159999847412109</v>
      </c>
      <c r="H2163" s="13">
        <v>22.940000534057617</v>
      </c>
      <c r="I2163" s="14">
        <v>23.120000839233398</v>
      </c>
      <c r="J2163" s="14">
        <v>22.870000839233398</v>
      </c>
      <c r="K2163" s="24">
        <v>22.979999542236328</v>
      </c>
      <c r="L2163">
        <f t="shared" si="102"/>
        <v>0</v>
      </c>
      <c r="M2163">
        <f>IF(AND(B2163&gt;Summary!$E$17,B2163&lt;Summary!$E$18),1,0)</f>
        <v>0</v>
      </c>
      <c r="N2163">
        <f>IF(M2163=1,oneday(G2162,G2163,K2163,L2163,Summary!$E$13/2,Data!N2162,Data!O2162,Summary!$E$15,Summary!$E$14,Summary!$E$16,1),0)</f>
        <v>0</v>
      </c>
      <c r="O2163" s="31">
        <f>IF(M2163=1,oneday(G2162,G2163,K2163,L2163,Summary!$E$13/2,Data!N2162,Data!O2162,Summary!$E$15,Summary!$E$14,Summary!$E$16,2),0)</f>
        <v>0</v>
      </c>
      <c r="P2163" s="31">
        <f t="shared" si="101"/>
        <v>0</v>
      </c>
      <c r="Q2163" s="31">
        <f>IF(M2163=1,oneday(G2162,G2163,K2163,L2163,Summary!$E$13/2,Data!N2162,Data!O2162,Summary!$E$15,Summary!$E$14,Summary!$E$16,3),0)</f>
        <v>0</v>
      </c>
    </row>
    <row r="2164" spans="1:17" x14ac:dyDescent="0.25">
      <c r="A2164" s="32">
        <f>VLOOKUP(B2164,'Expiration Dates'!$C$40:$J$272,8)</f>
        <v>33533</v>
      </c>
      <c r="B2164" s="1">
        <v>33521</v>
      </c>
      <c r="C2164">
        <f t="shared" si="100"/>
        <v>2164</v>
      </c>
      <c r="D2164" s="27">
        <v>22.979999542236328</v>
      </c>
      <c r="E2164" s="28">
        <v>23.079999923706055</v>
      </c>
      <c r="F2164" s="28">
        <v>22.860000610351563</v>
      </c>
      <c r="G2164" s="24">
        <v>22.979999542236328</v>
      </c>
      <c r="H2164" s="13">
        <v>22.809999465942383</v>
      </c>
      <c r="I2164" s="14">
        <v>22.940000534057617</v>
      </c>
      <c r="J2164" s="14">
        <v>22.709999084472656</v>
      </c>
      <c r="K2164" s="24">
        <v>22.809999465942383</v>
      </c>
      <c r="L2164">
        <f t="shared" si="102"/>
        <v>0</v>
      </c>
      <c r="M2164">
        <f>IF(AND(B2164&gt;Summary!$E$17,B2164&lt;Summary!$E$18),1,0)</f>
        <v>0</v>
      </c>
      <c r="N2164">
        <f>IF(M2164=1,oneday(G2163,G2164,K2164,L2164,Summary!$E$13/2,Data!N2163,Data!O2163,Summary!$E$15,Summary!$E$14,Summary!$E$16,1),0)</f>
        <v>0</v>
      </c>
      <c r="O2164" s="31">
        <f>IF(M2164=1,oneday(G2163,G2164,K2164,L2164,Summary!$E$13/2,Data!N2163,Data!O2163,Summary!$E$15,Summary!$E$14,Summary!$E$16,2),0)</f>
        <v>0</v>
      </c>
      <c r="P2164" s="31">
        <f t="shared" si="101"/>
        <v>0</v>
      </c>
      <c r="Q2164" s="31">
        <f>IF(M2164=1,oneday(G2163,G2164,K2164,L2164,Summary!$E$13/2,Data!N2163,Data!O2163,Summary!$E$15,Summary!$E$14,Summary!$E$16,3),0)</f>
        <v>0</v>
      </c>
    </row>
    <row r="2165" spans="1:17" x14ac:dyDescent="0.25">
      <c r="A2165" s="32">
        <f>VLOOKUP(B2165,'Expiration Dates'!$C$40:$J$272,8)</f>
        <v>33533</v>
      </c>
      <c r="B2165" s="1">
        <v>33522</v>
      </c>
      <c r="C2165">
        <f t="shared" si="100"/>
        <v>2165</v>
      </c>
      <c r="D2165" s="27">
        <v>22.899999618530273</v>
      </c>
      <c r="E2165" s="28">
        <v>23.120000839233398</v>
      </c>
      <c r="F2165" s="28">
        <v>22.899999618530273</v>
      </c>
      <c r="G2165" s="24">
        <v>23.090000152587891</v>
      </c>
      <c r="H2165" s="13">
        <v>22.739999771118164</v>
      </c>
      <c r="I2165" s="14">
        <v>22.969999313354492</v>
      </c>
      <c r="J2165" s="14">
        <v>22.739999771118164</v>
      </c>
      <c r="K2165" s="24">
        <v>22.940000534057617</v>
      </c>
      <c r="L2165">
        <f t="shared" si="102"/>
        <v>0</v>
      </c>
      <c r="M2165">
        <f>IF(AND(B2165&gt;Summary!$E$17,B2165&lt;Summary!$E$18),1,0)</f>
        <v>0</v>
      </c>
      <c r="N2165">
        <f>IF(M2165=1,oneday(G2164,G2165,K2165,L2165,Summary!$E$13/2,Data!N2164,Data!O2164,Summary!$E$15,Summary!$E$14,Summary!$E$16,1),0)</f>
        <v>0</v>
      </c>
      <c r="O2165" s="31">
        <f>IF(M2165=1,oneday(G2164,G2165,K2165,L2165,Summary!$E$13/2,Data!N2164,Data!O2164,Summary!$E$15,Summary!$E$14,Summary!$E$16,2),0)</f>
        <v>0</v>
      </c>
      <c r="P2165" s="31">
        <f t="shared" si="101"/>
        <v>0</v>
      </c>
      <c r="Q2165" s="31">
        <f>IF(M2165=1,oneday(G2164,G2165,K2165,L2165,Summary!$E$13/2,Data!N2164,Data!O2164,Summary!$E$15,Summary!$E$14,Summary!$E$16,3),0)</f>
        <v>0</v>
      </c>
    </row>
    <row r="2166" spans="1:17" x14ac:dyDescent="0.25">
      <c r="A2166" s="32">
        <f>VLOOKUP(B2166,'Expiration Dates'!$C$40:$J$272,8)</f>
        <v>33533</v>
      </c>
      <c r="B2166" s="1">
        <v>33525</v>
      </c>
      <c r="C2166">
        <f t="shared" si="100"/>
        <v>2166</v>
      </c>
      <c r="D2166" s="27">
        <v>23.219999313354492</v>
      </c>
      <c r="E2166" s="28">
        <v>23.479999542236328</v>
      </c>
      <c r="F2166" s="28">
        <v>23.219999313354492</v>
      </c>
      <c r="G2166" s="24">
        <v>23.459999084472656</v>
      </c>
      <c r="H2166" s="13">
        <v>23.079999923706055</v>
      </c>
      <c r="I2166" s="14">
        <v>23.270000457763672</v>
      </c>
      <c r="J2166" s="14">
        <v>23.069999694824219</v>
      </c>
      <c r="K2166" s="24">
        <v>23.25</v>
      </c>
      <c r="L2166">
        <f t="shared" si="102"/>
        <v>0</v>
      </c>
      <c r="M2166">
        <f>IF(AND(B2166&gt;Summary!$E$17,B2166&lt;Summary!$E$18),1,0)</f>
        <v>0</v>
      </c>
      <c r="N2166">
        <f>IF(M2166=1,oneday(G2165,G2166,K2166,L2166,Summary!$E$13/2,Data!N2165,Data!O2165,Summary!$E$15,Summary!$E$14,Summary!$E$16,1),0)</f>
        <v>0</v>
      </c>
      <c r="O2166" s="31">
        <f>IF(M2166=1,oneday(G2165,G2166,K2166,L2166,Summary!$E$13/2,Data!N2165,Data!O2165,Summary!$E$15,Summary!$E$14,Summary!$E$16,2),0)</f>
        <v>0</v>
      </c>
      <c r="P2166" s="31">
        <f t="shared" si="101"/>
        <v>0</v>
      </c>
      <c r="Q2166" s="31">
        <f>IF(M2166=1,oneday(G2165,G2166,K2166,L2166,Summary!$E$13/2,Data!N2165,Data!O2165,Summary!$E$15,Summary!$E$14,Summary!$E$16,3),0)</f>
        <v>0</v>
      </c>
    </row>
    <row r="2167" spans="1:17" x14ac:dyDescent="0.25">
      <c r="A2167" s="32">
        <f>VLOOKUP(B2167,'Expiration Dates'!$C$40:$J$272,8)</f>
        <v>33533</v>
      </c>
      <c r="B2167" s="1">
        <v>33526</v>
      </c>
      <c r="C2167">
        <f t="shared" si="100"/>
        <v>2167</v>
      </c>
      <c r="D2167" s="27">
        <v>23.559999465942383</v>
      </c>
      <c r="E2167" s="28">
        <v>23.889999389648438</v>
      </c>
      <c r="F2167" s="28">
        <v>23.379999160766602</v>
      </c>
      <c r="G2167" s="24">
        <v>23.860000610351563</v>
      </c>
      <c r="H2167" s="13">
        <v>23.350000381469727</v>
      </c>
      <c r="I2167" s="14">
        <v>23.590000152587891</v>
      </c>
      <c r="J2167" s="14">
        <v>23.159999847412109</v>
      </c>
      <c r="K2167" s="24">
        <v>23.559999465942383</v>
      </c>
      <c r="L2167">
        <f t="shared" si="102"/>
        <v>0</v>
      </c>
      <c r="M2167">
        <f>IF(AND(B2167&gt;Summary!$E$17,B2167&lt;Summary!$E$18),1,0)</f>
        <v>0</v>
      </c>
      <c r="N2167">
        <f>IF(M2167=1,oneday(G2166,G2167,K2167,L2167,Summary!$E$13/2,Data!N2166,Data!O2166,Summary!$E$15,Summary!$E$14,Summary!$E$16,1),0)</f>
        <v>0</v>
      </c>
      <c r="O2167" s="31">
        <f>IF(M2167=1,oneday(G2166,G2167,K2167,L2167,Summary!$E$13/2,Data!N2166,Data!O2166,Summary!$E$15,Summary!$E$14,Summary!$E$16,2),0)</f>
        <v>0</v>
      </c>
      <c r="P2167" s="31">
        <f t="shared" si="101"/>
        <v>0</v>
      </c>
      <c r="Q2167" s="31">
        <f>IF(M2167=1,oneday(G2166,G2167,K2167,L2167,Summary!$E$13/2,Data!N2166,Data!O2166,Summary!$E$15,Summary!$E$14,Summary!$E$16,3),0)</f>
        <v>0</v>
      </c>
    </row>
    <row r="2168" spans="1:17" x14ac:dyDescent="0.25">
      <c r="A2168" s="32">
        <f>VLOOKUP(B2168,'Expiration Dates'!$C$40:$J$272,8)</f>
        <v>33533</v>
      </c>
      <c r="B2168" s="1">
        <v>33527</v>
      </c>
      <c r="C2168">
        <f t="shared" si="100"/>
        <v>2168</v>
      </c>
      <c r="D2168" s="27">
        <v>23.799999237060547</v>
      </c>
      <c r="E2168" s="28">
        <v>24</v>
      </c>
      <c r="F2168" s="28">
        <v>23.420000076293945</v>
      </c>
      <c r="G2168" s="24">
        <v>23.670000076293945</v>
      </c>
      <c r="H2168" s="13">
        <v>23.479999542236328</v>
      </c>
      <c r="I2168" s="14">
        <v>23.709999084472656</v>
      </c>
      <c r="J2168" s="14">
        <v>23.209999084472656</v>
      </c>
      <c r="K2168" s="24">
        <v>23.430000305175781</v>
      </c>
      <c r="L2168">
        <f t="shared" si="102"/>
        <v>0</v>
      </c>
      <c r="M2168">
        <f>IF(AND(B2168&gt;Summary!$E$17,B2168&lt;Summary!$E$18),1,0)</f>
        <v>0</v>
      </c>
      <c r="N2168">
        <f>IF(M2168=1,oneday(G2167,G2168,K2168,L2168,Summary!$E$13/2,Data!N2167,Data!O2167,Summary!$E$15,Summary!$E$14,Summary!$E$16,1),0)</f>
        <v>0</v>
      </c>
      <c r="O2168" s="31">
        <f>IF(M2168=1,oneday(G2167,G2168,K2168,L2168,Summary!$E$13/2,Data!N2167,Data!O2167,Summary!$E$15,Summary!$E$14,Summary!$E$16,2),0)</f>
        <v>0</v>
      </c>
      <c r="P2168" s="31">
        <f t="shared" si="101"/>
        <v>0</v>
      </c>
      <c r="Q2168" s="31">
        <f>IF(M2168=1,oneday(G2167,G2168,K2168,L2168,Summary!$E$13/2,Data!N2167,Data!O2167,Summary!$E$15,Summary!$E$14,Summary!$E$16,3),0)</f>
        <v>0</v>
      </c>
    </row>
    <row r="2169" spans="1:17" x14ac:dyDescent="0.25">
      <c r="A2169" s="32">
        <f>VLOOKUP(B2169,'Expiration Dates'!$C$40:$J$272,8)</f>
        <v>33533</v>
      </c>
      <c r="B2169" s="1">
        <v>33528</v>
      </c>
      <c r="C2169">
        <f t="shared" si="100"/>
        <v>2169</v>
      </c>
      <c r="D2169" s="27">
        <v>23.780000686645508</v>
      </c>
      <c r="E2169" s="28">
        <v>23.959999084472656</v>
      </c>
      <c r="F2169" s="28">
        <v>23.719999313354492</v>
      </c>
      <c r="G2169" s="24">
        <v>23.930000305175781</v>
      </c>
      <c r="H2169" s="13">
        <v>23.530000686645508</v>
      </c>
      <c r="I2169" s="14">
        <v>23.680000305175781</v>
      </c>
      <c r="J2169" s="14">
        <v>23.479999542236328</v>
      </c>
      <c r="K2169" s="24">
        <v>23.659999847412109</v>
      </c>
      <c r="L2169">
        <f t="shared" si="102"/>
        <v>0</v>
      </c>
      <c r="M2169">
        <f>IF(AND(B2169&gt;Summary!$E$17,B2169&lt;Summary!$E$18),1,0)</f>
        <v>0</v>
      </c>
      <c r="N2169">
        <f>IF(M2169=1,oneday(G2168,G2169,K2169,L2169,Summary!$E$13/2,Data!N2168,Data!O2168,Summary!$E$15,Summary!$E$14,Summary!$E$16,1),0)</f>
        <v>0</v>
      </c>
      <c r="O2169" s="31">
        <f>IF(M2169=1,oneday(G2168,G2169,K2169,L2169,Summary!$E$13/2,Data!N2168,Data!O2168,Summary!$E$15,Summary!$E$14,Summary!$E$16,2),0)</f>
        <v>0</v>
      </c>
      <c r="P2169" s="31">
        <f t="shared" si="101"/>
        <v>0</v>
      </c>
      <c r="Q2169" s="31">
        <f>IF(M2169=1,oneday(G2168,G2169,K2169,L2169,Summary!$E$13/2,Data!N2168,Data!O2168,Summary!$E$15,Summary!$E$14,Summary!$E$16,3),0)</f>
        <v>0</v>
      </c>
    </row>
    <row r="2170" spans="1:17" x14ac:dyDescent="0.25">
      <c r="A2170" s="32">
        <f>VLOOKUP(B2170,'Expiration Dates'!$C$40:$J$272,8)</f>
        <v>33533</v>
      </c>
      <c r="B2170" s="1">
        <v>33529</v>
      </c>
      <c r="C2170">
        <f t="shared" si="100"/>
        <v>2170</v>
      </c>
      <c r="D2170" s="27">
        <v>24.059999465942383</v>
      </c>
      <c r="E2170" s="28">
        <v>24.180000305175781</v>
      </c>
      <c r="F2170" s="28">
        <v>24.020000457763672</v>
      </c>
      <c r="G2170" s="24">
        <v>24.139999389648438</v>
      </c>
      <c r="H2170" s="13">
        <v>23.790000915527344</v>
      </c>
      <c r="I2170" s="14">
        <v>23.909999847412109</v>
      </c>
      <c r="J2170" s="14">
        <v>23.729999542236328</v>
      </c>
      <c r="K2170" s="24">
        <v>23.870000839233398</v>
      </c>
      <c r="L2170">
        <f t="shared" si="102"/>
        <v>0</v>
      </c>
      <c r="M2170">
        <f>IF(AND(B2170&gt;Summary!$E$17,B2170&lt;Summary!$E$18),1,0)</f>
        <v>0</v>
      </c>
      <c r="N2170">
        <f>IF(M2170=1,oneday(G2169,G2170,K2170,L2170,Summary!$E$13/2,Data!N2169,Data!O2169,Summary!$E$15,Summary!$E$14,Summary!$E$16,1),0)</f>
        <v>0</v>
      </c>
      <c r="O2170" s="31">
        <f>IF(M2170=1,oneday(G2169,G2170,K2170,L2170,Summary!$E$13/2,Data!N2169,Data!O2169,Summary!$E$15,Summary!$E$14,Summary!$E$16,2),0)</f>
        <v>0</v>
      </c>
      <c r="P2170" s="31">
        <f t="shared" si="101"/>
        <v>0</v>
      </c>
      <c r="Q2170" s="31">
        <f>IF(M2170=1,oneday(G2169,G2170,K2170,L2170,Summary!$E$13/2,Data!N2169,Data!O2169,Summary!$E$15,Summary!$E$14,Summary!$E$16,3),0)</f>
        <v>0</v>
      </c>
    </row>
    <row r="2171" spans="1:17" x14ac:dyDescent="0.25">
      <c r="A2171" s="32">
        <f>VLOOKUP(B2171,'Expiration Dates'!$C$40:$J$272,8)</f>
        <v>33533</v>
      </c>
      <c r="B2171" s="1">
        <v>33532</v>
      </c>
      <c r="C2171">
        <f t="shared" si="100"/>
        <v>2171</v>
      </c>
      <c r="D2171" s="27">
        <v>24.049999237060547</v>
      </c>
      <c r="E2171" s="28">
        <v>24.110000610351563</v>
      </c>
      <c r="F2171" s="28">
        <v>23.809999465942383</v>
      </c>
      <c r="G2171" s="24">
        <v>24.040000915527344</v>
      </c>
      <c r="H2171" s="13">
        <v>23.75</v>
      </c>
      <c r="I2171" s="14">
        <v>23.940000534057617</v>
      </c>
      <c r="J2171" s="14">
        <v>23.639999389648438</v>
      </c>
      <c r="K2171" s="24">
        <v>23.930000305175781</v>
      </c>
      <c r="L2171">
        <f t="shared" si="102"/>
        <v>0</v>
      </c>
      <c r="M2171">
        <f>IF(AND(B2171&gt;Summary!$E$17,B2171&lt;Summary!$E$18),1,0)</f>
        <v>0</v>
      </c>
      <c r="N2171">
        <f>IF(M2171=1,oneday(G2170,G2171,K2171,L2171,Summary!$E$13/2,Data!N2170,Data!O2170,Summary!$E$15,Summary!$E$14,Summary!$E$16,1),0)</f>
        <v>0</v>
      </c>
      <c r="O2171" s="31">
        <f>IF(M2171=1,oneday(G2170,G2171,K2171,L2171,Summary!$E$13/2,Data!N2170,Data!O2170,Summary!$E$15,Summary!$E$14,Summary!$E$16,2),0)</f>
        <v>0</v>
      </c>
      <c r="P2171" s="31">
        <f t="shared" si="101"/>
        <v>0</v>
      </c>
      <c r="Q2171" s="31">
        <f>IF(M2171=1,oneday(G2170,G2171,K2171,L2171,Summary!$E$13/2,Data!N2170,Data!O2170,Summary!$E$15,Summary!$E$14,Summary!$E$16,3),0)</f>
        <v>0</v>
      </c>
    </row>
    <row r="2172" spans="1:17" x14ac:dyDescent="0.25">
      <c r="A2172" s="32">
        <f>VLOOKUP(B2172,'Expiration Dates'!$C$40:$J$272,8)</f>
        <v>33533</v>
      </c>
      <c r="B2172" s="1">
        <v>33533</v>
      </c>
      <c r="C2172">
        <f t="shared" si="100"/>
        <v>2172</v>
      </c>
      <c r="D2172" s="27">
        <v>23.700000762939453</v>
      </c>
      <c r="E2172" s="28">
        <v>23.75</v>
      </c>
      <c r="F2172" s="28">
        <v>23.329999923706055</v>
      </c>
      <c r="G2172" s="24">
        <v>23.479999542236328</v>
      </c>
      <c r="H2172" s="13">
        <v>23.649999618530273</v>
      </c>
      <c r="I2172" s="14">
        <v>23.719999313354492</v>
      </c>
      <c r="J2172" s="14">
        <v>23.540000915527344</v>
      </c>
      <c r="K2172" s="24">
        <v>23.649999618530273</v>
      </c>
      <c r="L2172">
        <f t="shared" si="102"/>
        <v>1</v>
      </c>
      <c r="M2172">
        <f>IF(AND(B2172&gt;Summary!$E$17,B2172&lt;Summary!$E$18),1,0)</f>
        <v>0</v>
      </c>
      <c r="N2172">
        <f>IF(M2172=1,oneday(G2171,G2172,K2172,L2172,Summary!$E$13/2,Data!N2171,Data!O2171,Summary!$E$15,Summary!$E$14,Summary!$E$16,1),0)</f>
        <v>0</v>
      </c>
      <c r="O2172" s="31">
        <f>IF(M2172=1,oneday(G2171,G2172,K2172,L2172,Summary!$E$13/2,Data!N2171,Data!O2171,Summary!$E$15,Summary!$E$14,Summary!$E$16,2),0)</f>
        <v>0</v>
      </c>
      <c r="P2172" s="31">
        <f t="shared" si="101"/>
        <v>0</v>
      </c>
      <c r="Q2172" s="31">
        <f>IF(M2172=1,oneday(G2171,G2172,K2172,L2172,Summary!$E$13/2,Data!N2171,Data!O2171,Summary!$E$15,Summary!$E$14,Summary!$E$16,3),0)</f>
        <v>0</v>
      </c>
    </row>
    <row r="2173" spans="1:17" x14ac:dyDescent="0.25">
      <c r="A2173" s="32">
        <f>VLOOKUP(B2173,'Expiration Dates'!$C$40:$J$272,8)</f>
        <v>33533</v>
      </c>
      <c r="B2173" s="1">
        <v>33534</v>
      </c>
      <c r="C2173">
        <f t="shared" si="100"/>
        <v>2173</v>
      </c>
      <c r="D2173" s="27">
        <v>23.510000228881836</v>
      </c>
      <c r="E2173" s="28">
        <v>23.540000915527344</v>
      </c>
      <c r="F2173" s="28">
        <v>23.229999542236328</v>
      </c>
      <c r="G2173" s="24">
        <v>23.260000228881836</v>
      </c>
      <c r="H2173" s="13">
        <v>23.309999465942383</v>
      </c>
      <c r="I2173" s="14">
        <v>23.329999923706055</v>
      </c>
      <c r="J2173" s="14">
        <v>23</v>
      </c>
      <c r="K2173" s="24">
        <v>23.049999237060547</v>
      </c>
      <c r="L2173">
        <f t="shared" si="102"/>
        <v>0</v>
      </c>
      <c r="M2173">
        <f>IF(AND(B2173&gt;Summary!$E$17,B2173&lt;Summary!$E$18),1,0)</f>
        <v>0</v>
      </c>
      <c r="N2173">
        <f>IF(M2173=1,oneday(G2172,G2173,K2173,L2173,Summary!$E$13/2,Data!N2172,Data!O2172,Summary!$E$15,Summary!$E$14,Summary!$E$16,1),0)</f>
        <v>0</v>
      </c>
      <c r="O2173" s="31">
        <f>IF(M2173=1,oneday(G2172,G2173,K2173,L2173,Summary!$E$13/2,Data!N2172,Data!O2172,Summary!$E$15,Summary!$E$14,Summary!$E$16,2),0)</f>
        <v>0</v>
      </c>
      <c r="P2173" s="31">
        <f t="shared" si="101"/>
        <v>0</v>
      </c>
      <c r="Q2173" s="31">
        <f>IF(M2173=1,oneday(G2172,G2173,K2173,L2173,Summary!$E$13/2,Data!N2172,Data!O2172,Summary!$E$15,Summary!$E$14,Summary!$E$16,3),0)</f>
        <v>0</v>
      </c>
    </row>
    <row r="2174" spans="1:17" x14ac:dyDescent="0.25">
      <c r="A2174" s="32">
        <f>VLOOKUP(B2174,'Expiration Dates'!$C$40:$J$272,8)</f>
        <v>33533</v>
      </c>
      <c r="B2174" s="1">
        <v>33535</v>
      </c>
      <c r="C2174">
        <f t="shared" si="100"/>
        <v>2174</v>
      </c>
      <c r="D2174" s="27">
        <v>23.020000457763672</v>
      </c>
      <c r="E2174" s="28">
        <v>23.530000686645508</v>
      </c>
      <c r="F2174" s="28">
        <v>22.989999771118164</v>
      </c>
      <c r="G2174" s="24">
        <v>23.489999771118164</v>
      </c>
      <c r="H2174" s="13">
        <v>22.799999237060547</v>
      </c>
      <c r="I2174" s="14">
        <v>23.280000686645508</v>
      </c>
      <c r="J2174" s="14">
        <v>22.790000915527344</v>
      </c>
      <c r="K2174" s="24">
        <v>23.239999771118164</v>
      </c>
      <c r="L2174">
        <f t="shared" si="102"/>
        <v>0</v>
      </c>
      <c r="M2174">
        <f>IF(AND(B2174&gt;Summary!$E$17,B2174&lt;Summary!$E$18),1,0)</f>
        <v>0</v>
      </c>
      <c r="N2174">
        <f>IF(M2174=1,oneday(G2173,G2174,K2174,L2174,Summary!$E$13/2,Data!N2173,Data!O2173,Summary!$E$15,Summary!$E$14,Summary!$E$16,1),0)</f>
        <v>0</v>
      </c>
      <c r="O2174" s="31">
        <f>IF(M2174=1,oneday(G2173,G2174,K2174,L2174,Summary!$E$13/2,Data!N2173,Data!O2173,Summary!$E$15,Summary!$E$14,Summary!$E$16,2),0)</f>
        <v>0</v>
      </c>
      <c r="P2174" s="31">
        <f t="shared" si="101"/>
        <v>0</v>
      </c>
      <c r="Q2174" s="31">
        <f>IF(M2174=1,oneday(G2173,G2174,K2174,L2174,Summary!$E$13/2,Data!N2173,Data!O2173,Summary!$E$15,Summary!$E$14,Summary!$E$16,3),0)</f>
        <v>0</v>
      </c>
    </row>
    <row r="2175" spans="1:17" x14ac:dyDescent="0.25">
      <c r="A2175" s="32">
        <f>VLOOKUP(B2175,'Expiration Dates'!$C$40:$J$272,8)</f>
        <v>33533</v>
      </c>
      <c r="B2175" s="1">
        <v>33536</v>
      </c>
      <c r="C2175">
        <f t="shared" si="100"/>
        <v>2175</v>
      </c>
      <c r="D2175" s="27">
        <v>23.579999923706055</v>
      </c>
      <c r="E2175" s="28">
        <v>23.690000534057617</v>
      </c>
      <c r="F2175" s="28">
        <v>23.090000152587891</v>
      </c>
      <c r="G2175" s="24">
        <v>23.120000839233398</v>
      </c>
      <c r="H2175" s="13">
        <v>23.319999694824219</v>
      </c>
      <c r="I2175" s="14">
        <v>23.430000305175781</v>
      </c>
      <c r="J2175" s="14">
        <v>22.889999389648438</v>
      </c>
      <c r="K2175" s="24">
        <v>22.909999847412109</v>
      </c>
      <c r="L2175">
        <f t="shared" si="102"/>
        <v>0</v>
      </c>
      <c r="M2175">
        <f>IF(AND(B2175&gt;Summary!$E$17,B2175&lt;Summary!$E$18),1,0)</f>
        <v>0</v>
      </c>
      <c r="N2175">
        <f>IF(M2175=1,oneday(G2174,G2175,K2175,L2175,Summary!$E$13/2,Data!N2174,Data!O2174,Summary!$E$15,Summary!$E$14,Summary!$E$16,1),0)</f>
        <v>0</v>
      </c>
      <c r="O2175" s="31">
        <f>IF(M2175=1,oneday(G2174,G2175,K2175,L2175,Summary!$E$13/2,Data!N2174,Data!O2174,Summary!$E$15,Summary!$E$14,Summary!$E$16,2),0)</f>
        <v>0</v>
      </c>
      <c r="P2175" s="31">
        <f t="shared" si="101"/>
        <v>0</v>
      </c>
      <c r="Q2175" s="31">
        <f>IF(M2175=1,oneday(G2174,G2175,K2175,L2175,Summary!$E$13/2,Data!N2174,Data!O2174,Summary!$E$15,Summary!$E$14,Summary!$E$16,3),0)</f>
        <v>0</v>
      </c>
    </row>
    <row r="2176" spans="1:17" x14ac:dyDescent="0.25">
      <c r="A2176" s="32">
        <f>VLOOKUP(B2176,'Expiration Dates'!$C$40:$J$272,8)</f>
        <v>33533</v>
      </c>
      <c r="B2176" s="1">
        <v>33539</v>
      </c>
      <c r="C2176">
        <f t="shared" si="100"/>
        <v>2176</v>
      </c>
      <c r="D2176" s="27">
        <v>22.979999542236328</v>
      </c>
      <c r="E2176" s="28">
        <v>23.299999237060547</v>
      </c>
      <c r="F2176" s="28">
        <v>22.889999389648438</v>
      </c>
      <c r="G2176" s="24">
        <v>23.209999084472656</v>
      </c>
      <c r="H2176" s="13">
        <v>22.780000686645508</v>
      </c>
      <c r="I2176" s="14">
        <v>23.100000381469727</v>
      </c>
      <c r="J2176" s="14">
        <v>22.729999542236328</v>
      </c>
      <c r="K2176" s="24">
        <v>23.020000457763672</v>
      </c>
      <c r="L2176">
        <f t="shared" si="102"/>
        <v>0</v>
      </c>
      <c r="M2176">
        <f>IF(AND(B2176&gt;Summary!$E$17,B2176&lt;Summary!$E$18),1,0)</f>
        <v>0</v>
      </c>
      <c r="N2176">
        <f>IF(M2176=1,oneday(G2175,G2176,K2176,L2176,Summary!$E$13/2,Data!N2175,Data!O2175,Summary!$E$15,Summary!$E$14,Summary!$E$16,1),0)</f>
        <v>0</v>
      </c>
      <c r="O2176" s="31">
        <f>IF(M2176=1,oneday(G2175,G2176,K2176,L2176,Summary!$E$13/2,Data!N2175,Data!O2175,Summary!$E$15,Summary!$E$14,Summary!$E$16,2),0)</f>
        <v>0</v>
      </c>
      <c r="P2176" s="31">
        <f t="shared" si="101"/>
        <v>0</v>
      </c>
      <c r="Q2176" s="31">
        <f>IF(M2176=1,oneday(G2175,G2176,K2176,L2176,Summary!$E$13/2,Data!N2175,Data!O2175,Summary!$E$15,Summary!$E$14,Summary!$E$16,3),0)</f>
        <v>0</v>
      </c>
    </row>
    <row r="2177" spans="1:17" x14ac:dyDescent="0.25">
      <c r="A2177" s="32">
        <f>VLOOKUP(B2177,'Expiration Dates'!$C$40:$J$272,8)</f>
        <v>33533</v>
      </c>
      <c r="B2177" s="1">
        <v>33540</v>
      </c>
      <c r="C2177">
        <f t="shared" si="100"/>
        <v>2177</v>
      </c>
      <c r="D2177" s="27">
        <v>23.129999160766602</v>
      </c>
      <c r="E2177" s="28">
        <v>23.290000915527344</v>
      </c>
      <c r="F2177" s="28">
        <v>23.059999465942383</v>
      </c>
      <c r="G2177" s="24">
        <v>23.110000610351563</v>
      </c>
      <c r="H2177" s="13">
        <v>22.969999313354492</v>
      </c>
      <c r="I2177" s="14">
        <v>23.100000381469727</v>
      </c>
      <c r="J2177" s="14">
        <v>22.899999618530273</v>
      </c>
      <c r="K2177" s="24">
        <v>22.930000305175781</v>
      </c>
      <c r="L2177">
        <f t="shared" si="102"/>
        <v>0</v>
      </c>
      <c r="M2177">
        <f>IF(AND(B2177&gt;Summary!$E$17,B2177&lt;Summary!$E$18),1,0)</f>
        <v>0</v>
      </c>
      <c r="N2177">
        <f>IF(M2177=1,oneday(G2176,G2177,K2177,L2177,Summary!$E$13/2,Data!N2176,Data!O2176,Summary!$E$15,Summary!$E$14,Summary!$E$16,1),0)</f>
        <v>0</v>
      </c>
      <c r="O2177" s="31">
        <f>IF(M2177=1,oneday(G2176,G2177,K2177,L2177,Summary!$E$13/2,Data!N2176,Data!O2176,Summary!$E$15,Summary!$E$14,Summary!$E$16,2),0)</f>
        <v>0</v>
      </c>
      <c r="P2177" s="31">
        <f t="shared" si="101"/>
        <v>0</v>
      </c>
      <c r="Q2177" s="31">
        <f>IF(M2177=1,oneday(G2176,G2177,K2177,L2177,Summary!$E$13/2,Data!N2176,Data!O2176,Summary!$E$15,Summary!$E$14,Summary!$E$16,3),0)</f>
        <v>0</v>
      </c>
    </row>
    <row r="2178" spans="1:17" x14ac:dyDescent="0.25">
      <c r="A2178" s="32">
        <f>VLOOKUP(B2178,'Expiration Dates'!$C$40:$J$272,8)</f>
        <v>33533</v>
      </c>
      <c r="B2178" s="1">
        <v>33541</v>
      </c>
      <c r="C2178">
        <f t="shared" si="100"/>
        <v>2178</v>
      </c>
      <c r="D2178" s="27">
        <v>23.25</v>
      </c>
      <c r="E2178" s="28">
        <v>23.379999160766602</v>
      </c>
      <c r="F2178" s="28">
        <v>23.079999923706055</v>
      </c>
      <c r="G2178" s="24">
        <v>23.110000610351563</v>
      </c>
      <c r="H2178" s="13">
        <v>23.079999923706055</v>
      </c>
      <c r="I2178" s="14">
        <v>23.149999618530273</v>
      </c>
      <c r="J2178" s="14">
        <v>22.889999389648438</v>
      </c>
      <c r="K2178" s="24">
        <v>22.920000076293945</v>
      </c>
      <c r="L2178">
        <f t="shared" si="102"/>
        <v>0</v>
      </c>
      <c r="M2178">
        <f>IF(AND(B2178&gt;Summary!$E$17,B2178&lt;Summary!$E$18),1,0)</f>
        <v>0</v>
      </c>
      <c r="N2178">
        <f>IF(M2178=1,oneday(G2177,G2178,K2178,L2178,Summary!$E$13/2,Data!N2177,Data!O2177,Summary!$E$15,Summary!$E$14,Summary!$E$16,1),0)</f>
        <v>0</v>
      </c>
      <c r="O2178" s="31">
        <f>IF(M2178=1,oneday(G2177,G2178,K2178,L2178,Summary!$E$13/2,Data!N2177,Data!O2177,Summary!$E$15,Summary!$E$14,Summary!$E$16,2),0)</f>
        <v>0</v>
      </c>
      <c r="P2178" s="31">
        <f t="shared" si="101"/>
        <v>0</v>
      </c>
      <c r="Q2178" s="31">
        <f>IF(M2178=1,oneday(G2177,G2178,K2178,L2178,Summary!$E$13/2,Data!N2177,Data!O2177,Summary!$E$15,Summary!$E$14,Summary!$E$16,3),0)</f>
        <v>0</v>
      </c>
    </row>
    <row r="2179" spans="1:17" x14ac:dyDescent="0.25">
      <c r="A2179" s="32">
        <f>VLOOKUP(B2179,'Expiration Dates'!$C$40:$J$272,8)</f>
        <v>33533</v>
      </c>
      <c r="B2179" s="1">
        <v>33542</v>
      </c>
      <c r="C2179">
        <f t="shared" si="100"/>
        <v>2179</v>
      </c>
      <c r="D2179" s="27">
        <v>23.209999084472656</v>
      </c>
      <c r="E2179" s="28">
        <v>23.379999160766602</v>
      </c>
      <c r="F2179" s="28">
        <v>23.110000610351563</v>
      </c>
      <c r="G2179" s="24">
        <v>23.370000839233398</v>
      </c>
      <c r="H2179" s="13">
        <v>23.010000228881836</v>
      </c>
      <c r="I2179" s="14">
        <v>23.170000076293945</v>
      </c>
      <c r="J2179" s="14">
        <v>22.909999847412109</v>
      </c>
      <c r="K2179" s="24">
        <v>23.149999618530273</v>
      </c>
      <c r="L2179">
        <f t="shared" si="102"/>
        <v>0</v>
      </c>
      <c r="M2179">
        <f>IF(AND(B2179&gt;Summary!$E$17,B2179&lt;Summary!$E$18),1,0)</f>
        <v>0</v>
      </c>
      <c r="N2179">
        <f>IF(M2179=1,oneday(G2178,G2179,K2179,L2179,Summary!$E$13/2,Data!N2178,Data!O2178,Summary!$E$15,Summary!$E$14,Summary!$E$16,1),0)</f>
        <v>0</v>
      </c>
      <c r="O2179" s="31">
        <f>IF(M2179=1,oneday(G2178,G2179,K2179,L2179,Summary!$E$13/2,Data!N2178,Data!O2178,Summary!$E$15,Summary!$E$14,Summary!$E$16,2),0)</f>
        <v>0</v>
      </c>
      <c r="P2179" s="31">
        <f t="shared" si="101"/>
        <v>0</v>
      </c>
      <c r="Q2179" s="31">
        <f>IF(M2179=1,oneday(G2178,G2179,K2179,L2179,Summary!$E$13/2,Data!N2178,Data!O2178,Summary!$E$15,Summary!$E$14,Summary!$E$16,3),0)</f>
        <v>0</v>
      </c>
    </row>
    <row r="2180" spans="1:17" x14ac:dyDescent="0.25">
      <c r="A2180" s="32">
        <f>VLOOKUP(B2180,'Expiration Dates'!$C$40:$J$272,8)</f>
        <v>33560</v>
      </c>
      <c r="B2180" s="1">
        <v>33543</v>
      </c>
      <c r="C2180">
        <f t="shared" si="100"/>
        <v>2180</v>
      </c>
      <c r="D2180" s="27">
        <v>23.520000457763672</v>
      </c>
      <c r="E2180" s="28">
        <v>23.850000381469727</v>
      </c>
      <c r="F2180" s="28">
        <v>23.489999771118164</v>
      </c>
      <c r="G2180" s="24">
        <v>23.819999694824219</v>
      </c>
      <c r="H2180" s="13">
        <v>23.299999237060547</v>
      </c>
      <c r="I2180" s="14">
        <v>23.600000381469727</v>
      </c>
      <c r="J2180" s="14">
        <v>23.270000457763672</v>
      </c>
      <c r="K2180" s="24">
        <v>23.579999923706055</v>
      </c>
      <c r="L2180">
        <f t="shared" si="102"/>
        <v>0</v>
      </c>
      <c r="M2180">
        <f>IF(AND(B2180&gt;Summary!$E$17,B2180&lt;Summary!$E$18),1,0)</f>
        <v>0</v>
      </c>
      <c r="N2180">
        <f>IF(M2180=1,oneday(G2179,G2180,K2180,L2180,Summary!$E$13/2,Data!N2179,Data!O2179,Summary!$E$15,Summary!$E$14,Summary!$E$16,1),0)</f>
        <v>0</v>
      </c>
      <c r="O2180" s="31">
        <f>IF(M2180=1,oneday(G2179,G2180,K2180,L2180,Summary!$E$13/2,Data!N2179,Data!O2179,Summary!$E$15,Summary!$E$14,Summary!$E$16,2),0)</f>
        <v>0</v>
      </c>
      <c r="P2180" s="31">
        <f t="shared" si="101"/>
        <v>0</v>
      </c>
      <c r="Q2180" s="31">
        <f>IF(M2180=1,oneday(G2179,G2180,K2180,L2180,Summary!$E$13/2,Data!N2179,Data!O2179,Summary!$E$15,Summary!$E$14,Summary!$E$16,3),0)</f>
        <v>0</v>
      </c>
    </row>
    <row r="2181" spans="1:17" x14ac:dyDescent="0.25">
      <c r="A2181" s="32">
        <f>VLOOKUP(B2181,'Expiration Dates'!$C$40:$J$272,8)</f>
        <v>33560</v>
      </c>
      <c r="B2181" s="1">
        <v>33546</v>
      </c>
      <c r="C2181">
        <f t="shared" si="100"/>
        <v>2181</v>
      </c>
      <c r="D2181" s="27">
        <v>23.860000610351563</v>
      </c>
      <c r="E2181" s="28">
        <v>24.030000686645508</v>
      </c>
      <c r="F2181" s="28">
        <v>23.659999847412109</v>
      </c>
      <c r="G2181" s="24">
        <v>23.799999237060547</v>
      </c>
      <c r="H2181" s="13">
        <v>23.629999160766602</v>
      </c>
      <c r="I2181" s="14">
        <v>23.770000457763672</v>
      </c>
      <c r="J2181" s="14">
        <v>23.430000305175781</v>
      </c>
      <c r="K2181" s="24">
        <v>23.569999694824219</v>
      </c>
      <c r="L2181">
        <f t="shared" si="102"/>
        <v>0</v>
      </c>
      <c r="M2181">
        <f>IF(AND(B2181&gt;Summary!$E$17,B2181&lt;Summary!$E$18),1,0)</f>
        <v>0</v>
      </c>
      <c r="N2181">
        <f>IF(M2181=1,oneday(G2180,G2181,K2181,L2181,Summary!$E$13/2,Data!N2180,Data!O2180,Summary!$E$15,Summary!$E$14,Summary!$E$16,1),0)</f>
        <v>0</v>
      </c>
      <c r="O2181" s="31">
        <f>IF(M2181=1,oneday(G2180,G2181,K2181,L2181,Summary!$E$13/2,Data!N2180,Data!O2180,Summary!$E$15,Summary!$E$14,Summary!$E$16,2),0)</f>
        <v>0</v>
      </c>
      <c r="P2181" s="31">
        <f t="shared" si="101"/>
        <v>0</v>
      </c>
      <c r="Q2181" s="31">
        <f>IF(M2181=1,oneday(G2180,G2181,K2181,L2181,Summary!$E$13/2,Data!N2180,Data!O2180,Summary!$E$15,Summary!$E$14,Summary!$E$16,3),0)</f>
        <v>0</v>
      </c>
    </row>
    <row r="2182" spans="1:17" x14ac:dyDescent="0.25">
      <c r="A2182" s="32">
        <f>VLOOKUP(B2182,'Expiration Dates'!$C$40:$J$272,8)</f>
        <v>33560</v>
      </c>
      <c r="B2182" s="1">
        <v>33547</v>
      </c>
      <c r="C2182">
        <f t="shared" si="100"/>
        <v>2182</v>
      </c>
      <c r="D2182" s="27">
        <v>23.670000076293945</v>
      </c>
      <c r="E2182" s="28">
        <v>23.940000534057617</v>
      </c>
      <c r="F2182" s="28">
        <v>23.620000839233398</v>
      </c>
      <c r="G2182" s="24">
        <v>23.780000686645508</v>
      </c>
      <c r="H2182" s="13">
        <v>23.469999313354492</v>
      </c>
      <c r="I2182" s="14">
        <v>23.780000686645508</v>
      </c>
      <c r="J2182" s="14">
        <v>23.450000762939453</v>
      </c>
      <c r="K2182" s="24">
        <v>23.600000381469727</v>
      </c>
      <c r="L2182">
        <f t="shared" si="102"/>
        <v>0</v>
      </c>
      <c r="M2182">
        <f>IF(AND(B2182&gt;Summary!$E$17,B2182&lt;Summary!$E$18),1,0)</f>
        <v>0</v>
      </c>
      <c r="N2182">
        <f>IF(M2182=1,oneday(G2181,G2182,K2182,L2182,Summary!$E$13/2,Data!N2181,Data!O2181,Summary!$E$15,Summary!$E$14,Summary!$E$16,1),0)</f>
        <v>0</v>
      </c>
      <c r="O2182" s="31">
        <f>IF(M2182=1,oneday(G2181,G2182,K2182,L2182,Summary!$E$13/2,Data!N2181,Data!O2181,Summary!$E$15,Summary!$E$14,Summary!$E$16,2),0)</f>
        <v>0</v>
      </c>
      <c r="P2182" s="31">
        <f t="shared" si="101"/>
        <v>0</v>
      </c>
      <c r="Q2182" s="31">
        <f>IF(M2182=1,oneday(G2181,G2182,K2182,L2182,Summary!$E$13/2,Data!N2181,Data!O2181,Summary!$E$15,Summary!$E$14,Summary!$E$16,3),0)</f>
        <v>0</v>
      </c>
    </row>
    <row r="2183" spans="1:17" x14ac:dyDescent="0.25">
      <c r="A2183" s="32">
        <f>VLOOKUP(B2183,'Expiration Dates'!$C$40:$J$272,8)</f>
        <v>33560</v>
      </c>
      <c r="B2183" s="1">
        <v>33548</v>
      </c>
      <c r="C2183">
        <f t="shared" si="100"/>
        <v>2183</v>
      </c>
      <c r="D2183" s="27">
        <v>23.600000381469727</v>
      </c>
      <c r="E2183" s="28">
        <v>23.709999084472656</v>
      </c>
      <c r="F2183" s="28">
        <v>23.379999160766602</v>
      </c>
      <c r="G2183" s="24">
        <v>23.399999618530273</v>
      </c>
      <c r="H2183" s="13">
        <v>23.430000305175781</v>
      </c>
      <c r="I2183" s="14">
        <v>23.549999237060547</v>
      </c>
      <c r="J2183" s="14">
        <v>23.25</v>
      </c>
      <c r="K2183" s="24">
        <v>23.270000457763672</v>
      </c>
      <c r="L2183">
        <f t="shared" si="102"/>
        <v>0</v>
      </c>
      <c r="M2183">
        <f>IF(AND(B2183&gt;Summary!$E$17,B2183&lt;Summary!$E$18),1,0)</f>
        <v>0</v>
      </c>
      <c r="N2183">
        <f>IF(M2183=1,oneday(G2182,G2183,K2183,L2183,Summary!$E$13/2,Data!N2182,Data!O2182,Summary!$E$15,Summary!$E$14,Summary!$E$16,1),0)</f>
        <v>0</v>
      </c>
      <c r="O2183" s="31">
        <f>IF(M2183=1,oneday(G2182,G2183,K2183,L2183,Summary!$E$13/2,Data!N2182,Data!O2182,Summary!$E$15,Summary!$E$14,Summary!$E$16,2),0)</f>
        <v>0</v>
      </c>
      <c r="P2183" s="31">
        <f t="shared" si="101"/>
        <v>0</v>
      </c>
      <c r="Q2183" s="31">
        <f>IF(M2183=1,oneday(G2182,G2183,K2183,L2183,Summary!$E$13/2,Data!N2182,Data!O2182,Summary!$E$15,Summary!$E$14,Summary!$E$16,3),0)</f>
        <v>0</v>
      </c>
    </row>
    <row r="2184" spans="1:17" x14ac:dyDescent="0.25">
      <c r="A2184" s="32">
        <f>VLOOKUP(B2184,'Expiration Dates'!$C$40:$J$272,8)</f>
        <v>33560</v>
      </c>
      <c r="B2184" s="1">
        <v>33549</v>
      </c>
      <c r="C2184">
        <f t="shared" si="100"/>
        <v>2184</v>
      </c>
      <c r="D2184" s="27">
        <v>23.489999771118164</v>
      </c>
      <c r="E2184" s="28">
        <v>23.590000152587891</v>
      </c>
      <c r="F2184" s="28">
        <v>23.110000610351563</v>
      </c>
      <c r="G2184" s="24">
        <v>23.200000762939453</v>
      </c>
      <c r="H2184" s="13">
        <v>23.379999160766602</v>
      </c>
      <c r="I2184" s="14">
        <v>23.430000305175781</v>
      </c>
      <c r="J2184" s="14">
        <v>22.959999084472656</v>
      </c>
      <c r="K2184" s="24">
        <v>23.059999465942383</v>
      </c>
      <c r="L2184">
        <f t="shared" si="102"/>
        <v>0</v>
      </c>
      <c r="M2184">
        <f>IF(AND(B2184&gt;Summary!$E$17,B2184&lt;Summary!$E$18),1,0)</f>
        <v>0</v>
      </c>
      <c r="N2184">
        <f>IF(M2184=1,oneday(G2183,G2184,K2184,L2184,Summary!$E$13/2,Data!N2183,Data!O2183,Summary!$E$15,Summary!$E$14,Summary!$E$16,1),0)</f>
        <v>0</v>
      </c>
      <c r="O2184" s="31">
        <f>IF(M2184=1,oneday(G2183,G2184,K2184,L2184,Summary!$E$13/2,Data!N2183,Data!O2183,Summary!$E$15,Summary!$E$14,Summary!$E$16,2),0)</f>
        <v>0</v>
      </c>
      <c r="P2184" s="31">
        <f t="shared" si="101"/>
        <v>0</v>
      </c>
      <c r="Q2184" s="31">
        <f>IF(M2184=1,oneday(G2183,G2184,K2184,L2184,Summary!$E$13/2,Data!N2183,Data!O2183,Summary!$E$15,Summary!$E$14,Summary!$E$16,3),0)</f>
        <v>0</v>
      </c>
    </row>
    <row r="2185" spans="1:17" x14ac:dyDescent="0.25">
      <c r="A2185" s="32">
        <f>VLOOKUP(B2185,'Expiration Dates'!$C$40:$J$272,8)</f>
        <v>33560</v>
      </c>
      <c r="B2185" s="1">
        <v>33550</v>
      </c>
      <c r="C2185">
        <f t="shared" si="100"/>
        <v>2185</v>
      </c>
      <c r="D2185" s="27">
        <v>23.200000762939453</v>
      </c>
      <c r="E2185" s="28">
        <v>23.319999694824219</v>
      </c>
      <c r="F2185" s="28">
        <v>22.989999771118164</v>
      </c>
      <c r="G2185" s="24">
        <v>23.010000228881836</v>
      </c>
      <c r="H2185" s="13">
        <v>23.120000839233398</v>
      </c>
      <c r="I2185" s="14">
        <v>23.180000305175781</v>
      </c>
      <c r="J2185" s="14">
        <v>22.829999923706055</v>
      </c>
      <c r="K2185" s="24">
        <v>22.870000839233398</v>
      </c>
      <c r="L2185">
        <f t="shared" si="102"/>
        <v>0</v>
      </c>
      <c r="M2185">
        <f>IF(AND(B2185&gt;Summary!$E$17,B2185&lt;Summary!$E$18),1,0)</f>
        <v>0</v>
      </c>
      <c r="N2185">
        <f>IF(M2185=1,oneday(G2184,G2185,K2185,L2185,Summary!$E$13/2,Data!N2184,Data!O2184,Summary!$E$15,Summary!$E$14,Summary!$E$16,1),0)</f>
        <v>0</v>
      </c>
      <c r="O2185" s="31">
        <f>IF(M2185=1,oneday(G2184,G2185,K2185,L2185,Summary!$E$13/2,Data!N2184,Data!O2184,Summary!$E$15,Summary!$E$14,Summary!$E$16,2),0)</f>
        <v>0</v>
      </c>
      <c r="P2185" s="31">
        <f t="shared" si="101"/>
        <v>0</v>
      </c>
      <c r="Q2185" s="31">
        <f>IF(M2185=1,oneday(G2184,G2185,K2185,L2185,Summary!$E$13/2,Data!N2184,Data!O2184,Summary!$E$15,Summary!$E$14,Summary!$E$16,3),0)</f>
        <v>0</v>
      </c>
    </row>
    <row r="2186" spans="1:17" x14ac:dyDescent="0.25">
      <c r="A2186" s="32">
        <f>VLOOKUP(B2186,'Expiration Dates'!$C$40:$J$272,8)</f>
        <v>33560</v>
      </c>
      <c r="B2186" s="1">
        <v>33553</v>
      </c>
      <c r="C2186">
        <f t="shared" si="100"/>
        <v>2186</v>
      </c>
      <c r="D2186" s="27">
        <v>23</v>
      </c>
      <c r="E2186" s="28">
        <v>23.020000457763672</v>
      </c>
      <c r="F2186" s="28">
        <v>22.520000457763672</v>
      </c>
      <c r="G2186" s="24">
        <v>22.579999923706055</v>
      </c>
      <c r="H2186" s="13">
        <v>22.850000381469727</v>
      </c>
      <c r="I2186" s="14">
        <v>22.879999160766602</v>
      </c>
      <c r="J2186" s="14">
        <v>22.350000381469727</v>
      </c>
      <c r="K2186" s="24">
        <v>22.440000534057617</v>
      </c>
      <c r="L2186">
        <f t="shared" si="102"/>
        <v>0</v>
      </c>
      <c r="M2186">
        <f>IF(AND(B2186&gt;Summary!$E$17,B2186&lt;Summary!$E$18),1,0)</f>
        <v>0</v>
      </c>
      <c r="N2186">
        <f>IF(M2186=1,oneday(G2185,G2186,K2186,L2186,Summary!$E$13/2,Data!N2185,Data!O2185,Summary!$E$15,Summary!$E$14,Summary!$E$16,1),0)</f>
        <v>0</v>
      </c>
      <c r="O2186" s="31">
        <f>IF(M2186=1,oneday(G2185,G2186,K2186,L2186,Summary!$E$13/2,Data!N2185,Data!O2185,Summary!$E$15,Summary!$E$14,Summary!$E$16,2),0)</f>
        <v>0</v>
      </c>
      <c r="P2186" s="31">
        <f t="shared" si="101"/>
        <v>0</v>
      </c>
      <c r="Q2186" s="31">
        <f>IF(M2186=1,oneday(G2185,G2186,K2186,L2186,Summary!$E$13/2,Data!N2185,Data!O2185,Summary!$E$15,Summary!$E$14,Summary!$E$16,3),0)</f>
        <v>0</v>
      </c>
    </row>
    <row r="2187" spans="1:17" x14ac:dyDescent="0.25">
      <c r="A2187" s="32">
        <f>VLOOKUP(B2187,'Expiration Dates'!$C$40:$J$272,8)</f>
        <v>33560</v>
      </c>
      <c r="B2187" s="1">
        <v>33554</v>
      </c>
      <c r="C2187">
        <f t="shared" si="100"/>
        <v>2187</v>
      </c>
      <c r="D2187" s="27">
        <v>22.649999618530273</v>
      </c>
      <c r="E2187" s="28">
        <v>22.690000534057617</v>
      </c>
      <c r="F2187" s="28">
        <v>22.329999923706055</v>
      </c>
      <c r="G2187" s="24">
        <v>22.5</v>
      </c>
      <c r="H2187" s="13">
        <v>22.520000457763672</v>
      </c>
      <c r="I2187" s="14">
        <v>22.549999237060547</v>
      </c>
      <c r="J2187" s="14">
        <v>22.219999313354492</v>
      </c>
      <c r="K2187" s="24">
        <v>22.379999160766602</v>
      </c>
      <c r="L2187">
        <f t="shared" si="102"/>
        <v>0</v>
      </c>
      <c r="M2187">
        <f>IF(AND(B2187&gt;Summary!$E$17,B2187&lt;Summary!$E$18),1,0)</f>
        <v>0</v>
      </c>
      <c r="N2187">
        <f>IF(M2187=1,oneday(G2186,G2187,K2187,L2187,Summary!$E$13/2,Data!N2186,Data!O2186,Summary!$E$15,Summary!$E$14,Summary!$E$16,1),0)</f>
        <v>0</v>
      </c>
      <c r="O2187" s="31">
        <f>IF(M2187=1,oneday(G2186,G2187,K2187,L2187,Summary!$E$13/2,Data!N2186,Data!O2186,Summary!$E$15,Summary!$E$14,Summary!$E$16,2),0)</f>
        <v>0</v>
      </c>
      <c r="P2187" s="31">
        <f t="shared" si="101"/>
        <v>0</v>
      </c>
      <c r="Q2187" s="31">
        <f>IF(M2187=1,oneday(G2186,G2187,K2187,L2187,Summary!$E$13/2,Data!N2186,Data!O2186,Summary!$E$15,Summary!$E$14,Summary!$E$16,3),0)</f>
        <v>0</v>
      </c>
    </row>
    <row r="2188" spans="1:17" x14ac:dyDescent="0.25">
      <c r="A2188" s="32">
        <f>VLOOKUP(B2188,'Expiration Dates'!$C$40:$J$272,8)</f>
        <v>33560</v>
      </c>
      <c r="B2188" s="1">
        <v>33555</v>
      </c>
      <c r="C2188">
        <f t="shared" si="100"/>
        <v>2188</v>
      </c>
      <c r="D2188" s="27">
        <v>22.700000762939453</v>
      </c>
      <c r="E2188" s="28">
        <v>22.819999694824219</v>
      </c>
      <c r="F2188" s="28">
        <v>22.319999694824219</v>
      </c>
      <c r="G2188" s="24">
        <v>22.350000381469727</v>
      </c>
      <c r="H2188" s="13">
        <v>22.569999694824219</v>
      </c>
      <c r="I2188" s="14">
        <v>22.639999389648438</v>
      </c>
      <c r="J2188" s="14">
        <v>22.200000762939453</v>
      </c>
      <c r="K2188" s="24">
        <v>22.219999313354492</v>
      </c>
      <c r="L2188">
        <f t="shared" si="102"/>
        <v>0</v>
      </c>
      <c r="M2188">
        <f>IF(AND(B2188&gt;Summary!$E$17,B2188&lt;Summary!$E$18),1,0)</f>
        <v>0</v>
      </c>
      <c r="N2188">
        <f>IF(M2188=1,oneday(G2187,G2188,K2188,L2188,Summary!$E$13/2,Data!N2187,Data!O2187,Summary!$E$15,Summary!$E$14,Summary!$E$16,1),0)</f>
        <v>0</v>
      </c>
      <c r="O2188" s="31">
        <f>IF(M2188=1,oneday(G2187,G2188,K2188,L2188,Summary!$E$13/2,Data!N2187,Data!O2187,Summary!$E$15,Summary!$E$14,Summary!$E$16,2),0)</f>
        <v>0</v>
      </c>
      <c r="P2188" s="31">
        <f t="shared" si="101"/>
        <v>0</v>
      </c>
      <c r="Q2188" s="31">
        <f>IF(M2188=1,oneday(G2187,G2188,K2188,L2188,Summary!$E$13/2,Data!N2187,Data!O2187,Summary!$E$15,Summary!$E$14,Summary!$E$16,3),0)</f>
        <v>0</v>
      </c>
    </row>
    <row r="2189" spans="1:17" x14ac:dyDescent="0.25">
      <c r="A2189" s="32">
        <f>VLOOKUP(B2189,'Expiration Dates'!$C$40:$J$272,8)</f>
        <v>33560</v>
      </c>
      <c r="B2189" s="1">
        <v>33556</v>
      </c>
      <c r="C2189">
        <f t="shared" si="100"/>
        <v>2189</v>
      </c>
      <c r="D2189" s="27">
        <v>22.149999618530273</v>
      </c>
      <c r="E2189" s="28">
        <v>22.549999237060547</v>
      </c>
      <c r="F2189" s="28">
        <v>22.020000457763672</v>
      </c>
      <c r="G2189" s="24">
        <v>22.520000457763672</v>
      </c>
      <c r="H2189" s="13">
        <v>22.049999237060547</v>
      </c>
      <c r="I2189" s="14">
        <v>22.399999618530273</v>
      </c>
      <c r="J2189" s="14">
        <v>21.930000305175781</v>
      </c>
      <c r="K2189" s="24">
        <v>22.370000839233398</v>
      </c>
      <c r="L2189">
        <f t="shared" si="102"/>
        <v>0</v>
      </c>
      <c r="M2189">
        <f>IF(AND(B2189&gt;Summary!$E$17,B2189&lt;Summary!$E$18),1,0)</f>
        <v>0</v>
      </c>
      <c r="N2189">
        <f>IF(M2189=1,oneday(G2188,G2189,K2189,L2189,Summary!$E$13/2,Data!N2188,Data!O2188,Summary!$E$15,Summary!$E$14,Summary!$E$16,1),0)</f>
        <v>0</v>
      </c>
      <c r="O2189" s="31">
        <f>IF(M2189=1,oneday(G2188,G2189,K2189,L2189,Summary!$E$13/2,Data!N2188,Data!O2188,Summary!$E$15,Summary!$E$14,Summary!$E$16,2),0)</f>
        <v>0</v>
      </c>
      <c r="P2189" s="31">
        <f t="shared" si="101"/>
        <v>0</v>
      </c>
      <c r="Q2189" s="31">
        <f>IF(M2189=1,oneday(G2188,G2189,K2189,L2189,Summary!$E$13/2,Data!N2188,Data!O2188,Summary!$E$15,Summary!$E$14,Summary!$E$16,3),0)</f>
        <v>0</v>
      </c>
    </row>
    <row r="2190" spans="1:17" x14ac:dyDescent="0.25">
      <c r="A2190" s="32">
        <f>VLOOKUP(B2190,'Expiration Dates'!$C$40:$J$272,8)</f>
        <v>33560</v>
      </c>
      <c r="B2190" s="1">
        <v>33557</v>
      </c>
      <c r="C2190">
        <f t="shared" si="100"/>
        <v>2190</v>
      </c>
      <c r="D2190" s="27">
        <v>22.450000762939453</v>
      </c>
      <c r="E2190" s="28">
        <v>22.969999313354492</v>
      </c>
      <c r="F2190" s="28">
        <v>22.379999160766602</v>
      </c>
      <c r="G2190" s="24">
        <v>22.790000915527344</v>
      </c>
      <c r="H2190" s="13">
        <v>22.270000457763672</v>
      </c>
      <c r="I2190" s="14">
        <v>22.850000381469727</v>
      </c>
      <c r="J2190" s="14">
        <v>22.260000228881836</v>
      </c>
      <c r="K2190" s="24">
        <v>22.670000076293945</v>
      </c>
      <c r="L2190">
        <f t="shared" si="102"/>
        <v>0</v>
      </c>
      <c r="M2190">
        <f>IF(AND(B2190&gt;Summary!$E$17,B2190&lt;Summary!$E$18),1,0)</f>
        <v>0</v>
      </c>
      <c r="N2190">
        <f>IF(M2190=1,oneday(G2189,G2190,K2190,L2190,Summary!$E$13/2,Data!N2189,Data!O2189,Summary!$E$15,Summary!$E$14,Summary!$E$16,1),0)</f>
        <v>0</v>
      </c>
      <c r="O2190" s="31">
        <f>IF(M2190=1,oneday(G2189,G2190,K2190,L2190,Summary!$E$13/2,Data!N2189,Data!O2189,Summary!$E$15,Summary!$E$14,Summary!$E$16,2),0)</f>
        <v>0</v>
      </c>
      <c r="P2190" s="31">
        <f t="shared" si="101"/>
        <v>0</v>
      </c>
      <c r="Q2190" s="31">
        <f>IF(M2190=1,oneday(G2189,G2190,K2190,L2190,Summary!$E$13/2,Data!N2189,Data!O2189,Summary!$E$15,Summary!$E$14,Summary!$E$16,3),0)</f>
        <v>0</v>
      </c>
    </row>
    <row r="2191" spans="1:17" x14ac:dyDescent="0.25">
      <c r="A2191" s="32">
        <f>VLOOKUP(B2191,'Expiration Dates'!$C$40:$J$272,8)</f>
        <v>33560</v>
      </c>
      <c r="B2191" s="1">
        <v>33560</v>
      </c>
      <c r="C2191">
        <f t="shared" ref="C2191:C2254" si="103">ROW(B2191)</f>
        <v>2191</v>
      </c>
      <c r="D2191" s="27">
        <v>22.840000152587891</v>
      </c>
      <c r="E2191" s="28">
        <v>22.870000839233398</v>
      </c>
      <c r="F2191" s="28">
        <v>22.25</v>
      </c>
      <c r="G2191" s="24">
        <v>22.399999618530273</v>
      </c>
      <c r="H2191" s="13">
        <v>22.700000762939453</v>
      </c>
      <c r="I2191" s="14">
        <v>22.729999542236328</v>
      </c>
      <c r="J2191" s="14">
        <v>22.149999618530273</v>
      </c>
      <c r="K2191" s="24">
        <v>22.25</v>
      </c>
      <c r="L2191">
        <f t="shared" si="102"/>
        <v>1</v>
      </c>
      <c r="M2191">
        <f>IF(AND(B2191&gt;Summary!$E$17,B2191&lt;Summary!$E$18),1,0)</f>
        <v>0</v>
      </c>
      <c r="N2191">
        <f>IF(M2191=1,oneday(G2190,G2191,K2191,L2191,Summary!$E$13/2,Data!N2190,Data!O2190,Summary!$E$15,Summary!$E$14,Summary!$E$16,1),0)</f>
        <v>0</v>
      </c>
      <c r="O2191" s="31">
        <f>IF(M2191=1,oneday(G2190,G2191,K2191,L2191,Summary!$E$13/2,Data!N2190,Data!O2190,Summary!$E$15,Summary!$E$14,Summary!$E$16,2),0)</f>
        <v>0</v>
      </c>
      <c r="P2191" s="31">
        <f t="shared" si="101"/>
        <v>0</v>
      </c>
      <c r="Q2191" s="31">
        <f>IF(M2191=1,oneday(G2190,G2191,K2191,L2191,Summary!$E$13/2,Data!N2190,Data!O2190,Summary!$E$15,Summary!$E$14,Summary!$E$16,3),0)</f>
        <v>0</v>
      </c>
    </row>
    <row r="2192" spans="1:17" x14ac:dyDescent="0.25">
      <c r="A2192" s="32">
        <f>VLOOKUP(B2192,'Expiration Dates'!$C$40:$J$272,8)</f>
        <v>33560</v>
      </c>
      <c r="B2192" s="1">
        <v>33561</v>
      </c>
      <c r="C2192">
        <f t="shared" si="103"/>
        <v>2192</v>
      </c>
      <c r="D2192" s="27">
        <v>22.200000762939453</v>
      </c>
      <c r="E2192" s="28">
        <v>22.430000305175781</v>
      </c>
      <c r="F2192" s="28">
        <v>21.979999542236328</v>
      </c>
      <c r="G2192" s="24">
        <v>22</v>
      </c>
      <c r="H2192" s="13">
        <v>22.100000381469727</v>
      </c>
      <c r="I2192" s="14">
        <v>22.319999694824219</v>
      </c>
      <c r="J2192" s="14">
        <v>21.950000762939453</v>
      </c>
      <c r="K2192" s="24">
        <v>21.979999542236328</v>
      </c>
      <c r="L2192">
        <f t="shared" si="102"/>
        <v>0</v>
      </c>
      <c r="M2192">
        <f>IF(AND(B2192&gt;Summary!$E$17,B2192&lt;Summary!$E$18),1,0)</f>
        <v>0</v>
      </c>
      <c r="N2192">
        <f>IF(M2192=1,oneday(G2191,G2192,K2192,L2192,Summary!$E$13/2,Data!N2191,Data!O2191,Summary!$E$15,Summary!$E$14,Summary!$E$16,1),0)</f>
        <v>0</v>
      </c>
      <c r="O2192" s="31">
        <f>IF(M2192=1,oneday(G2191,G2192,K2192,L2192,Summary!$E$13/2,Data!N2191,Data!O2191,Summary!$E$15,Summary!$E$14,Summary!$E$16,2),0)</f>
        <v>0</v>
      </c>
      <c r="P2192" s="31">
        <f t="shared" ref="P2192:P2255" si="104">IF(M2192=1,O2192-O2191,0)</f>
        <v>0</v>
      </c>
      <c r="Q2192" s="31">
        <f>IF(M2192=1,oneday(G2191,G2192,K2192,L2192,Summary!$E$13/2,Data!N2191,Data!O2191,Summary!$E$15,Summary!$E$14,Summary!$E$16,3),0)</f>
        <v>0</v>
      </c>
    </row>
    <row r="2193" spans="1:17" x14ac:dyDescent="0.25">
      <c r="A2193" s="32">
        <f>VLOOKUP(B2193,'Expiration Dates'!$C$40:$J$272,8)</f>
        <v>33560</v>
      </c>
      <c r="B2193" s="1">
        <v>33562</v>
      </c>
      <c r="C2193">
        <f t="shared" si="103"/>
        <v>2193</v>
      </c>
      <c r="D2193" s="27">
        <v>21.700000762939453</v>
      </c>
      <c r="E2193" s="28">
        <v>22.340000152587891</v>
      </c>
      <c r="F2193" s="28">
        <v>21.639999389648438</v>
      </c>
      <c r="G2193" s="24">
        <v>22.219999313354492</v>
      </c>
      <c r="H2193" s="13">
        <v>21.75</v>
      </c>
      <c r="I2193" s="14">
        <v>22.110000610351563</v>
      </c>
      <c r="J2193" s="14">
        <v>21.719999313354492</v>
      </c>
      <c r="K2193" s="24">
        <v>21.989999771118164</v>
      </c>
      <c r="L2193">
        <f t="shared" si="102"/>
        <v>0</v>
      </c>
      <c r="M2193">
        <f>IF(AND(B2193&gt;Summary!$E$17,B2193&lt;Summary!$E$18),1,0)</f>
        <v>0</v>
      </c>
      <c r="N2193">
        <f>IF(M2193=1,oneday(G2192,G2193,K2193,L2193,Summary!$E$13/2,Data!N2192,Data!O2192,Summary!$E$15,Summary!$E$14,Summary!$E$16,1),0)</f>
        <v>0</v>
      </c>
      <c r="O2193" s="31">
        <f>IF(M2193=1,oneday(G2192,G2193,K2193,L2193,Summary!$E$13/2,Data!N2192,Data!O2192,Summary!$E$15,Summary!$E$14,Summary!$E$16,2),0)</f>
        <v>0</v>
      </c>
      <c r="P2193" s="31">
        <f t="shared" si="104"/>
        <v>0</v>
      </c>
      <c r="Q2193" s="31">
        <f>IF(M2193=1,oneday(G2192,G2193,K2193,L2193,Summary!$E$13/2,Data!N2192,Data!O2192,Summary!$E$15,Summary!$E$14,Summary!$E$16,3),0)</f>
        <v>0</v>
      </c>
    </row>
    <row r="2194" spans="1:17" x14ac:dyDescent="0.25">
      <c r="A2194" s="32">
        <f>VLOOKUP(B2194,'Expiration Dates'!$C$40:$J$272,8)</f>
        <v>33560</v>
      </c>
      <c r="B2194" s="1">
        <v>33563</v>
      </c>
      <c r="C2194">
        <f t="shared" si="103"/>
        <v>2194</v>
      </c>
      <c r="D2194" s="27">
        <v>22.100000381469727</v>
      </c>
      <c r="E2194" s="28">
        <v>22.200000762939453</v>
      </c>
      <c r="F2194" s="28">
        <v>21.770000457763672</v>
      </c>
      <c r="G2194" s="24">
        <v>21.780000686645508</v>
      </c>
      <c r="H2194" s="13">
        <v>21.930000305175781</v>
      </c>
      <c r="I2194" s="14">
        <v>22.020000457763672</v>
      </c>
      <c r="J2194" s="14">
        <v>21.600000381469727</v>
      </c>
      <c r="K2194" s="24">
        <v>21.629999160766602</v>
      </c>
      <c r="L2194">
        <f t="shared" si="102"/>
        <v>0</v>
      </c>
      <c r="M2194">
        <f>IF(AND(B2194&gt;Summary!$E$17,B2194&lt;Summary!$E$18),1,0)</f>
        <v>0</v>
      </c>
      <c r="N2194">
        <f>IF(M2194=1,oneday(G2193,G2194,K2194,L2194,Summary!$E$13/2,Data!N2193,Data!O2193,Summary!$E$15,Summary!$E$14,Summary!$E$16,1),0)</f>
        <v>0</v>
      </c>
      <c r="O2194" s="31">
        <f>IF(M2194=1,oneday(G2193,G2194,K2194,L2194,Summary!$E$13/2,Data!N2193,Data!O2193,Summary!$E$15,Summary!$E$14,Summary!$E$16,2),0)</f>
        <v>0</v>
      </c>
      <c r="P2194" s="31">
        <f t="shared" si="104"/>
        <v>0</v>
      </c>
      <c r="Q2194" s="31">
        <f>IF(M2194=1,oneday(G2193,G2194,K2194,L2194,Summary!$E$13/2,Data!N2193,Data!O2193,Summary!$E$15,Summary!$E$14,Summary!$E$16,3),0)</f>
        <v>0</v>
      </c>
    </row>
    <row r="2195" spans="1:17" x14ac:dyDescent="0.25">
      <c r="A2195" s="32">
        <f>VLOOKUP(B2195,'Expiration Dates'!$C$40:$J$272,8)</f>
        <v>33560</v>
      </c>
      <c r="B2195" s="1">
        <v>33564</v>
      </c>
      <c r="C2195">
        <f t="shared" si="103"/>
        <v>2195</v>
      </c>
      <c r="D2195" s="27">
        <v>21.659999847412109</v>
      </c>
      <c r="E2195" s="28">
        <v>21.819999694824219</v>
      </c>
      <c r="F2195" s="28">
        <v>21.170000076293945</v>
      </c>
      <c r="G2195" s="24">
        <v>21.209999084472656</v>
      </c>
      <c r="H2195" s="13">
        <v>21.549999237060547</v>
      </c>
      <c r="I2195" s="14">
        <v>21.659999847412109</v>
      </c>
      <c r="J2195" s="14">
        <v>21.049999237060547</v>
      </c>
      <c r="K2195" s="24">
        <v>21.079999923706055</v>
      </c>
      <c r="L2195">
        <f t="shared" si="102"/>
        <v>0</v>
      </c>
      <c r="M2195">
        <f>IF(AND(B2195&gt;Summary!$E$17,B2195&lt;Summary!$E$18),1,0)</f>
        <v>0</v>
      </c>
      <c r="N2195">
        <f>IF(M2195=1,oneday(G2194,G2195,K2195,L2195,Summary!$E$13/2,Data!N2194,Data!O2194,Summary!$E$15,Summary!$E$14,Summary!$E$16,1),0)</f>
        <v>0</v>
      </c>
      <c r="O2195" s="31">
        <f>IF(M2195=1,oneday(G2194,G2195,K2195,L2195,Summary!$E$13/2,Data!N2194,Data!O2194,Summary!$E$15,Summary!$E$14,Summary!$E$16,2),0)</f>
        <v>0</v>
      </c>
      <c r="P2195" s="31">
        <f t="shared" si="104"/>
        <v>0</v>
      </c>
      <c r="Q2195" s="31">
        <f>IF(M2195=1,oneday(G2194,G2195,K2195,L2195,Summary!$E$13/2,Data!N2194,Data!O2194,Summary!$E$15,Summary!$E$14,Summary!$E$16,3),0)</f>
        <v>0</v>
      </c>
    </row>
    <row r="2196" spans="1:17" x14ac:dyDescent="0.25">
      <c r="A2196" s="32">
        <f>VLOOKUP(B2196,'Expiration Dates'!$C$40:$J$272,8)</f>
        <v>33560</v>
      </c>
      <c r="B2196" s="1">
        <v>33567</v>
      </c>
      <c r="C2196">
        <f t="shared" si="103"/>
        <v>2196</v>
      </c>
      <c r="D2196" s="27">
        <v>21.379999160766602</v>
      </c>
      <c r="E2196" s="28">
        <v>21.430000305175781</v>
      </c>
      <c r="F2196" s="28">
        <v>21.120000839233398</v>
      </c>
      <c r="G2196" s="24">
        <v>21.420000076293945</v>
      </c>
      <c r="H2196" s="13">
        <v>21.25</v>
      </c>
      <c r="I2196" s="14">
        <v>21.280000686645508</v>
      </c>
      <c r="J2196" s="14">
        <v>20.959999084472656</v>
      </c>
      <c r="K2196" s="24">
        <v>21.229999542236328</v>
      </c>
      <c r="L2196">
        <f t="shared" si="102"/>
        <v>0</v>
      </c>
      <c r="M2196">
        <f>IF(AND(B2196&gt;Summary!$E$17,B2196&lt;Summary!$E$18),1,0)</f>
        <v>0</v>
      </c>
      <c r="N2196">
        <f>IF(M2196=1,oneday(G2195,G2196,K2196,L2196,Summary!$E$13/2,Data!N2195,Data!O2195,Summary!$E$15,Summary!$E$14,Summary!$E$16,1),0)</f>
        <v>0</v>
      </c>
      <c r="O2196" s="31">
        <f>IF(M2196=1,oneday(G2195,G2196,K2196,L2196,Summary!$E$13/2,Data!N2195,Data!O2195,Summary!$E$15,Summary!$E$14,Summary!$E$16,2),0)</f>
        <v>0</v>
      </c>
      <c r="P2196" s="31">
        <f t="shared" si="104"/>
        <v>0</v>
      </c>
      <c r="Q2196" s="31">
        <f>IF(M2196=1,oneday(G2195,G2196,K2196,L2196,Summary!$E$13/2,Data!N2195,Data!O2195,Summary!$E$15,Summary!$E$14,Summary!$E$16,3),0)</f>
        <v>0</v>
      </c>
    </row>
    <row r="2197" spans="1:17" x14ac:dyDescent="0.25">
      <c r="A2197" s="32">
        <f>VLOOKUP(B2197,'Expiration Dates'!$C$40:$J$272,8)</f>
        <v>33560</v>
      </c>
      <c r="B2197" s="1">
        <v>33568</v>
      </c>
      <c r="C2197">
        <f t="shared" si="103"/>
        <v>2197</v>
      </c>
      <c r="D2197" s="27">
        <v>21.200000762939453</v>
      </c>
      <c r="E2197" s="28">
        <v>21.579999923706055</v>
      </c>
      <c r="F2197" s="28">
        <v>20.989999771118164</v>
      </c>
      <c r="G2197" s="24">
        <v>21.020000457763672</v>
      </c>
      <c r="H2197" s="13">
        <v>21.020000457763672</v>
      </c>
      <c r="I2197" s="14">
        <v>21.379999160766602</v>
      </c>
      <c r="J2197" s="14">
        <v>20.819999694824219</v>
      </c>
      <c r="K2197" s="24">
        <v>20.850000381469727</v>
      </c>
      <c r="L2197">
        <f t="shared" si="102"/>
        <v>0</v>
      </c>
      <c r="M2197">
        <f>IF(AND(B2197&gt;Summary!$E$17,B2197&lt;Summary!$E$18),1,0)</f>
        <v>0</v>
      </c>
      <c r="N2197">
        <f>IF(M2197=1,oneday(G2196,G2197,K2197,L2197,Summary!$E$13/2,Data!N2196,Data!O2196,Summary!$E$15,Summary!$E$14,Summary!$E$16,1),0)</f>
        <v>0</v>
      </c>
      <c r="O2197" s="31">
        <f>IF(M2197=1,oneday(G2196,G2197,K2197,L2197,Summary!$E$13/2,Data!N2196,Data!O2196,Summary!$E$15,Summary!$E$14,Summary!$E$16,2),0)</f>
        <v>0</v>
      </c>
      <c r="P2197" s="31">
        <f t="shared" si="104"/>
        <v>0</v>
      </c>
      <c r="Q2197" s="31">
        <f>IF(M2197=1,oneday(G2196,G2197,K2197,L2197,Summary!$E$13/2,Data!N2196,Data!O2196,Summary!$E$15,Summary!$E$14,Summary!$E$16,3),0)</f>
        <v>0</v>
      </c>
    </row>
    <row r="2198" spans="1:17" x14ac:dyDescent="0.25">
      <c r="A2198" s="32">
        <f>VLOOKUP(B2198,'Expiration Dates'!$C$40:$J$272,8)</f>
        <v>33560</v>
      </c>
      <c r="B2198" s="1">
        <v>33569</v>
      </c>
      <c r="C2198">
        <f t="shared" si="103"/>
        <v>2198</v>
      </c>
      <c r="D2198" s="27">
        <v>21.200000762939453</v>
      </c>
      <c r="E2198" s="28">
        <v>21.389999389648438</v>
      </c>
      <c r="F2198" s="28">
        <v>21.049999237060547</v>
      </c>
      <c r="G2198" s="24">
        <v>21.350000381469727</v>
      </c>
      <c r="H2198" s="13">
        <v>21.020000457763672</v>
      </c>
      <c r="I2198" s="14">
        <v>21.219999313354492</v>
      </c>
      <c r="J2198" s="14">
        <v>20.860000610351563</v>
      </c>
      <c r="K2198" s="24">
        <v>21.209999084472656</v>
      </c>
      <c r="L2198">
        <f t="shared" si="102"/>
        <v>0</v>
      </c>
      <c r="M2198">
        <f>IF(AND(B2198&gt;Summary!$E$17,B2198&lt;Summary!$E$18),1,0)</f>
        <v>0</v>
      </c>
      <c r="N2198">
        <f>IF(M2198=1,oneday(G2197,G2198,K2198,L2198,Summary!$E$13/2,Data!N2197,Data!O2197,Summary!$E$15,Summary!$E$14,Summary!$E$16,1),0)</f>
        <v>0</v>
      </c>
      <c r="O2198" s="31">
        <f>IF(M2198=1,oneday(G2197,G2198,K2198,L2198,Summary!$E$13/2,Data!N2197,Data!O2197,Summary!$E$15,Summary!$E$14,Summary!$E$16,2),0)</f>
        <v>0</v>
      </c>
      <c r="P2198" s="31">
        <f t="shared" si="104"/>
        <v>0</v>
      </c>
      <c r="Q2198" s="31">
        <f>IF(M2198=1,oneday(G2197,G2198,K2198,L2198,Summary!$E$13/2,Data!N2197,Data!O2197,Summary!$E$15,Summary!$E$14,Summary!$E$16,3),0)</f>
        <v>0</v>
      </c>
    </row>
    <row r="2199" spans="1:17" x14ac:dyDescent="0.25">
      <c r="A2199" s="32">
        <f>VLOOKUP(B2199,'Expiration Dates'!$C$40:$J$272,8)</f>
        <v>33560</v>
      </c>
      <c r="B2199" s="1">
        <v>33571</v>
      </c>
      <c r="C2199">
        <f t="shared" si="103"/>
        <v>2199</v>
      </c>
      <c r="D2199" s="27">
        <v>21.549999237060547</v>
      </c>
      <c r="E2199" s="28">
        <v>21.719999313354492</v>
      </c>
      <c r="F2199" s="28">
        <v>21.450000762939453</v>
      </c>
      <c r="G2199" s="24">
        <v>21.479999542236328</v>
      </c>
      <c r="H2199" s="13">
        <v>21.360000610351563</v>
      </c>
      <c r="I2199" s="14">
        <v>21.520000457763672</v>
      </c>
      <c r="J2199" s="14">
        <v>21.280000686645508</v>
      </c>
      <c r="K2199" s="24">
        <v>21.309999465942383</v>
      </c>
      <c r="L2199">
        <f t="shared" si="102"/>
        <v>0</v>
      </c>
      <c r="M2199">
        <f>IF(AND(B2199&gt;Summary!$E$17,B2199&lt;Summary!$E$18),1,0)</f>
        <v>0</v>
      </c>
      <c r="N2199">
        <f>IF(M2199=1,oneday(G2198,G2199,K2199,L2199,Summary!$E$13/2,Data!N2198,Data!O2198,Summary!$E$15,Summary!$E$14,Summary!$E$16,1),0)</f>
        <v>0</v>
      </c>
      <c r="O2199" s="31">
        <f>IF(M2199=1,oneday(G2198,G2199,K2199,L2199,Summary!$E$13/2,Data!N2198,Data!O2198,Summary!$E$15,Summary!$E$14,Summary!$E$16,2),0)</f>
        <v>0</v>
      </c>
      <c r="P2199" s="31">
        <f t="shared" si="104"/>
        <v>0</v>
      </c>
      <c r="Q2199" s="31">
        <f>IF(M2199=1,oneday(G2198,G2199,K2199,L2199,Summary!$E$13/2,Data!N2198,Data!O2198,Summary!$E$15,Summary!$E$14,Summary!$E$16,3),0)</f>
        <v>0</v>
      </c>
    </row>
    <row r="2200" spans="1:17" x14ac:dyDescent="0.25">
      <c r="A2200" s="32">
        <f>VLOOKUP(B2200,'Expiration Dates'!$C$40:$J$272,8)</f>
        <v>33591</v>
      </c>
      <c r="B2200" s="1">
        <v>33574</v>
      </c>
      <c r="C2200">
        <f t="shared" si="103"/>
        <v>2200</v>
      </c>
      <c r="D2200" s="27">
        <v>21.350000381469727</v>
      </c>
      <c r="E2200" s="28">
        <v>21.440000534057617</v>
      </c>
      <c r="F2200" s="28">
        <v>21.059999465942383</v>
      </c>
      <c r="G2200" s="24">
        <v>21.079999923706055</v>
      </c>
      <c r="H2200" s="13">
        <v>21.200000762939453</v>
      </c>
      <c r="I2200" s="14">
        <v>21.270000457763672</v>
      </c>
      <c r="J2200" s="14">
        <v>20.950000762939453</v>
      </c>
      <c r="K2200" s="24">
        <v>20.969999313354492</v>
      </c>
      <c r="L2200">
        <f t="shared" si="102"/>
        <v>0</v>
      </c>
      <c r="M2200">
        <f>IF(AND(B2200&gt;Summary!$E$17,B2200&lt;Summary!$E$18),1,0)</f>
        <v>0</v>
      </c>
      <c r="N2200">
        <f>IF(M2200=1,oneday(G2199,G2200,K2200,L2200,Summary!$E$13/2,Data!N2199,Data!O2199,Summary!$E$15,Summary!$E$14,Summary!$E$16,1),0)</f>
        <v>0</v>
      </c>
      <c r="O2200" s="31">
        <f>IF(M2200=1,oneday(G2199,G2200,K2200,L2200,Summary!$E$13/2,Data!N2199,Data!O2199,Summary!$E$15,Summary!$E$14,Summary!$E$16,2),0)</f>
        <v>0</v>
      </c>
      <c r="P2200" s="31">
        <f t="shared" si="104"/>
        <v>0</v>
      </c>
      <c r="Q2200" s="31">
        <f>IF(M2200=1,oneday(G2199,G2200,K2200,L2200,Summary!$E$13/2,Data!N2199,Data!O2199,Summary!$E$15,Summary!$E$14,Summary!$E$16,3),0)</f>
        <v>0</v>
      </c>
    </row>
    <row r="2201" spans="1:17" x14ac:dyDescent="0.25">
      <c r="A2201" s="32">
        <f>VLOOKUP(B2201,'Expiration Dates'!$C$40:$J$272,8)</f>
        <v>33591</v>
      </c>
      <c r="B2201" s="1">
        <v>33575</v>
      </c>
      <c r="C2201">
        <f t="shared" si="103"/>
        <v>2201</v>
      </c>
      <c r="D2201" s="27">
        <v>21.110000610351563</v>
      </c>
      <c r="E2201" s="28">
        <v>21.280000686645508</v>
      </c>
      <c r="F2201" s="28">
        <v>20.479999542236328</v>
      </c>
      <c r="G2201" s="24">
        <v>20.510000228881836</v>
      </c>
      <c r="H2201" s="13">
        <v>21.020000457763672</v>
      </c>
      <c r="I2201" s="14">
        <v>21.139999389648438</v>
      </c>
      <c r="J2201" s="14">
        <v>20.420000076293945</v>
      </c>
      <c r="K2201" s="24">
        <v>20.440000534057617</v>
      </c>
      <c r="L2201">
        <f t="shared" si="102"/>
        <v>0</v>
      </c>
      <c r="M2201">
        <f>IF(AND(B2201&gt;Summary!$E$17,B2201&lt;Summary!$E$18),1,0)</f>
        <v>0</v>
      </c>
      <c r="N2201">
        <f>IF(M2201=1,oneday(G2200,G2201,K2201,L2201,Summary!$E$13/2,Data!N2200,Data!O2200,Summary!$E$15,Summary!$E$14,Summary!$E$16,1),0)</f>
        <v>0</v>
      </c>
      <c r="O2201" s="31">
        <f>IF(M2201=1,oneday(G2200,G2201,K2201,L2201,Summary!$E$13/2,Data!N2200,Data!O2200,Summary!$E$15,Summary!$E$14,Summary!$E$16,2),0)</f>
        <v>0</v>
      </c>
      <c r="P2201" s="31">
        <f t="shared" si="104"/>
        <v>0</v>
      </c>
      <c r="Q2201" s="31">
        <f>IF(M2201=1,oneday(G2200,G2201,K2201,L2201,Summary!$E$13/2,Data!N2200,Data!O2200,Summary!$E$15,Summary!$E$14,Summary!$E$16,3),0)</f>
        <v>0</v>
      </c>
    </row>
    <row r="2202" spans="1:17" x14ac:dyDescent="0.25">
      <c r="A2202" s="32">
        <f>VLOOKUP(B2202,'Expiration Dates'!$C$40:$J$272,8)</f>
        <v>33591</v>
      </c>
      <c r="B2202" s="1">
        <v>33576</v>
      </c>
      <c r="C2202">
        <f t="shared" si="103"/>
        <v>2202</v>
      </c>
      <c r="D2202" s="27">
        <v>20.649999618530273</v>
      </c>
      <c r="E2202" s="28">
        <v>20.819999694824219</v>
      </c>
      <c r="F2202" s="28">
        <v>20.379999160766602</v>
      </c>
      <c r="G2202" s="24">
        <v>20.760000228881836</v>
      </c>
      <c r="H2202" s="13">
        <v>20.600000381469727</v>
      </c>
      <c r="I2202" s="14">
        <v>20.719999313354492</v>
      </c>
      <c r="J2202" s="14">
        <v>20.290000915527344</v>
      </c>
      <c r="K2202" s="24">
        <v>20.680000305175781</v>
      </c>
      <c r="L2202">
        <f t="shared" si="102"/>
        <v>0</v>
      </c>
      <c r="M2202">
        <f>IF(AND(B2202&gt;Summary!$E$17,B2202&lt;Summary!$E$18),1,0)</f>
        <v>0</v>
      </c>
      <c r="N2202">
        <f>IF(M2202=1,oneday(G2201,G2202,K2202,L2202,Summary!$E$13/2,Data!N2201,Data!O2201,Summary!$E$15,Summary!$E$14,Summary!$E$16,1),0)</f>
        <v>0</v>
      </c>
      <c r="O2202" s="31">
        <f>IF(M2202=1,oneday(G2201,G2202,K2202,L2202,Summary!$E$13/2,Data!N2201,Data!O2201,Summary!$E$15,Summary!$E$14,Summary!$E$16,2),0)</f>
        <v>0</v>
      </c>
      <c r="P2202" s="31">
        <f t="shared" si="104"/>
        <v>0</v>
      </c>
      <c r="Q2202" s="31">
        <f>IF(M2202=1,oneday(G2201,G2202,K2202,L2202,Summary!$E$13/2,Data!N2201,Data!O2201,Summary!$E$15,Summary!$E$14,Summary!$E$16,3),0)</f>
        <v>0</v>
      </c>
    </row>
    <row r="2203" spans="1:17" x14ac:dyDescent="0.25">
      <c r="A2203" s="32">
        <f>VLOOKUP(B2203,'Expiration Dates'!$C$40:$J$272,8)</f>
        <v>33591</v>
      </c>
      <c r="B2203" s="1">
        <v>33577</v>
      </c>
      <c r="C2203">
        <f t="shared" si="103"/>
        <v>2203</v>
      </c>
      <c r="D2203" s="27">
        <v>20.860000610351563</v>
      </c>
      <c r="E2203" s="28">
        <v>20.930000305175781</v>
      </c>
      <c r="F2203" s="28">
        <v>20.329999923706055</v>
      </c>
      <c r="G2203" s="24">
        <v>20.389999389648438</v>
      </c>
      <c r="H2203" s="13">
        <v>20.780000686645508</v>
      </c>
      <c r="I2203" s="14">
        <v>20.840000152587891</v>
      </c>
      <c r="J2203" s="14">
        <v>20.25</v>
      </c>
      <c r="K2203" s="24">
        <v>20.319999694824219</v>
      </c>
      <c r="L2203">
        <f t="shared" si="102"/>
        <v>0</v>
      </c>
      <c r="M2203">
        <f>IF(AND(B2203&gt;Summary!$E$17,B2203&lt;Summary!$E$18),1,0)</f>
        <v>0</v>
      </c>
      <c r="N2203">
        <f>IF(M2203=1,oneday(G2202,G2203,K2203,L2203,Summary!$E$13/2,Data!N2202,Data!O2202,Summary!$E$15,Summary!$E$14,Summary!$E$16,1),0)</f>
        <v>0</v>
      </c>
      <c r="O2203" s="31">
        <f>IF(M2203=1,oneday(G2202,G2203,K2203,L2203,Summary!$E$13/2,Data!N2202,Data!O2202,Summary!$E$15,Summary!$E$14,Summary!$E$16,2),0)</f>
        <v>0</v>
      </c>
      <c r="P2203" s="31">
        <f t="shared" si="104"/>
        <v>0</v>
      </c>
      <c r="Q2203" s="31">
        <f>IF(M2203=1,oneday(G2202,G2203,K2203,L2203,Summary!$E$13/2,Data!N2202,Data!O2202,Summary!$E$15,Summary!$E$14,Summary!$E$16,3),0)</f>
        <v>0</v>
      </c>
    </row>
    <row r="2204" spans="1:17" x14ac:dyDescent="0.25">
      <c r="A2204" s="32">
        <f>VLOOKUP(B2204,'Expiration Dates'!$C$40:$J$272,8)</f>
        <v>33591</v>
      </c>
      <c r="B2204" s="1">
        <v>33578</v>
      </c>
      <c r="C2204">
        <f t="shared" si="103"/>
        <v>2204</v>
      </c>
      <c r="D2204" s="27">
        <v>20.450000762939453</v>
      </c>
      <c r="E2204" s="28">
        <v>20.530000686645508</v>
      </c>
      <c r="F2204" s="28">
        <v>20.020000457763672</v>
      </c>
      <c r="G2204" s="24">
        <v>20.040000915527344</v>
      </c>
      <c r="H2204" s="13">
        <v>20.379999160766602</v>
      </c>
      <c r="I2204" s="14">
        <v>20.469999313354492</v>
      </c>
      <c r="J2204" s="14">
        <v>19.979999542236328</v>
      </c>
      <c r="K2204" s="24">
        <v>20.010000228881836</v>
      </c>
      <c r="L2204">
        <f t="shared" si="102"/>
        <v>0</v>
      </c>
      <c r="M2204">
        <f>IF(AND(B2204&gt;Summary!$E$17,B2204&lt;Summary!$E$18),1,0)</f>
        <v>0</v>
      </c>
      <c r="N2204">
        <f>IF(M2204=1,oneday(G2203,G2204,K2204,L2204,Summary!$E$13/2,Data!N2203,Data!O2203,Summary!$E$15,Summary!$E$14,Summary!$E$16,1),0)</f>
        <v>0</v>
      </c>
      <c r="O2204" s="31">
        <f>IF(M2204=1,oneday(G2203,G2204,K2204,L2204,Summary!$E$13/2,Data!N2203,Data!O2203,Summary!$E$15,Summary!$E$14,Summary!$E$16,2),0)</f>
        <v>0</v>
      </c>
      <c r="P2204" s="31">
        <f t="shared" si="104"/>
        <v>0</v>
      </c>
      <c r="Q2204" s="31">
        <f>IF(M2204=1,oneday(G2203,G2204,K2204,L2204,Summary!$E$13/2,Data!N2203,Data!O2203,Summary!$E$15,Summary!$E$14,Summary!$E$16,3),0)</f>
        <v>0</v>
      </c>
    </row>
    <row r="2205" spans="1:17" x14ac:dyDescent="0.25">
      <c r="A2205" s="32">
        <f>VLOOKUP(B2205,'Expiration Dates'!$C$40:$J$272,8)</f>
        <v>33591</v>
      </c>
      <c r="B2205" s="1">
        <v>33581</v>
      </c>
      <c r="C2205">
        <f t="shared" si="103"/>
        <v>2205</v>
      </c>
      <c r="D2205" s="27">
        <v>19.850000381469727</v>
      </c>
      <c r="E2205" s="28">
        <v>19.920000076293945</v>
      </c>
      <c r="F2205" s="28">
        <v>19.299999237060547</v>
      </c>
      <c r="G2205" s="24">
        <v>19.420000076293945</v>
      </c>
      <c r="H2205" s="13">
        <v>19.899999618530273</v>
      </c>
      <c r="I2205" s="14">
        <v>19.920000076293945</v>
      </c>
      <c r="J2205" s="14">
        <v>19.299999237060547</v>
      </c>
      <c r="K2205" s="24">
        <v>19.409999847412109</v>
      </c>
      <c r="L2205">
        <f t="shared" si="102"/>
        <v>0</v>
      </c>
      <c r="M2205">
        <f>IF(AND(B2205&gt;Summary!$E$17,B2205&lt;Summary!$E$18),1,0)</f>
        <v>0</v>
      </c>
      <c r="N2205">
        <f>IF(M2205=1,oneday(G2204,G2205,K2205,L2205,Summary!$E$13/2,Data!N2204,Data!O2204,Summary!$E$15,Summary!$E$14,Summary!$E$16,1),0)</f>
        <v>0</v>
      </c>
      <c r="O2205" s="31">
        <f>IF(M2205=1,oneday(G2204,G2205,K2205,L2205,Summary!$E$13/2,Data!N2204,Data!O2204,Summary!$E$15,Summary!$E$14,Summary!$E$16,2),0)</f>
        <v>0</v>
      </c>
      <c r="P2205" s="31">
        <f t="shared" si="104"/>
        <v>0</v>
      </c>
      <c r="Q2205" s="31">
        <f>IF(M2205=1,oneday(G2204,G2205,K2205,L2205,Summary!$E$13/2,Data!N2204,Data!O2204,Summary!$E$15,Summary!$E$14,Summary!$E$16,3),0)</f>
        <v>0</v>
      </c>
    </row>
    <row r="2206" spans="1:17" x14ac:dyDescent="0.25">
      <c r="A2206" s="32">
        <f>VLOOKUP(B2206,'Expiration Dates'!$C$40:$J$272,8)</f>
        <v>33591</v>
      </c>
      <c r="B2206" s="1">
        <v>33582</v>
      </c>
      <c r="C2206">
        <f t="shared" si="103"/>
        <v>2206</v>
      </c>
      <c r="D2206" s="27">
        <v>19.579999923706055</v>
      </c>
      <c r="E2206" s="28">
        <v>19.700000762939453</v>
      </c>
      <c r="F2206" s="28">
        <v>19.149999618530273</v>
      </c>
      <c r="G2206" s="24">
        <v>19.409999847412109</v>
      </c>
      <c r="H2206" s="13">
        <v>19.579999923706055</v>
      </c>
      <c r="I2206" s="14">
        <v>19.739999771118164</v>
      </c>
      <c r="J2206" s="14">
        <v>19.180000305175781</v>
      </c>
      <c r="K2206" s="24">
        <v>19.459999084472656</v>
      </c>
      <c r="L2206">
        <f t="shared" si="102"/>
        <v>0</v>
      </c>
      <c r="M2206">
        <f>IF(AND(B2206&gt;Summary!$E$17,B2206&lt;Summary!$E$18),1,0)</f>
        <v>0</v>
      </c>
      <c r="N2206">
        <f>IF(M2206=1,oneday(G2205,G2206,K2206,L2206,Summary!$E$13/2,Data!N2205,Data!O2205,Summary!$E$15,Summary!$E$14,Summary!$E$16,1),0)</f>
        <v>0</v>
      </c>
      <c r="O2206" s="31">
        <f>IF(M2206=1,oneday(G2205,G2206,K2206,L2206,Summary!$E$13/2,Data!N2205,Data!O2205,Summary!$E$15,Summary!$E$14,Summary!$E$16,2),0)</f>
        <v>0</v>
      </c>
      <c r="P2206" s="31">
        <f t="shared" si="104"/>
        <v>0</v>
      </c>
      <c r="Q2206" s="31">
        <f>IF(M2206=1,oneday(G2205,G2206,K2206,L2206,Summary!$E$13/2,Data!N2205,Data!O2205,Summary!$E$15,Summary!$E$14,Summary!$E$16,3),0)</f>
        <v>0</v>
      </c>
    </row>
    <row r="2207" spans="1:17" x14ac:dyDescent="0.25">
      <c r="A2207" s="32">
        <f>VLOOKUP(B2207,'Expiration Dates'!$C$40:$J$272,8)</f>
        <v>33591</v>
      </c>
      <c r="B2207" s="1">
        <v>33583</v>
      </c>
      <c r="C2207">
        <f t="shared" si="103"/>
        <v>2207</v>
      </c>
      <c r="D2207" s="27">
        <v>19</v>
      </c>
      <c r="E2207" s="28">
        <v>19.920000076293945</v>
      </c>
      <c r="F2207" s="28">
        <v>18.899999618530273</v>
      </c>
      <c r="G2207" s="24">
        <v>19.510000228881836</v>
      </c>
      <c r="H2207" s="13">
        <v>19.120000839233398</v>
      </c>
      <c r="I2207" s="14">
        <v>19.909999847412109</v>
      </c>
      <c r="J2207" s="14">
        <v>18.969999313354492</v>
      </c>
      <c r="K2207" s="24">
        <v>19.579999923706055</v>
      </c>
      <c r="L2207">
        <f t="shared" si="102"/>
        <v>0</v>
      </c>
      <c r="M2207">
        <f>IF(AND(B2207&gt;Summary!$E$17,B2207&lt;Summary!$E$18),1,0)</f>
        <v>0</v>
      </c>
      <c r="N2207">
        <f>IF(M2207=1,oneday(G2206,G2207,K2207,L2207,Summary!$E$13/2,Data!N2206,Data!O2206,Summary!$E$15,Summary!$E$14,Summary!$E$16,1),0)</f>
        <v>0</v>
      </c>
      <c r="O2207" s="31">
        <f>IF(M2207=1,oneday(G2206,G2207,K2207,L2207,Summary!$E$13/2,Data!N2206,Data!O2206,Summary!$E$15,Summary!$E$14,Summary!$E$16,2),0)</f>
        <v>0</v>
      </c>
      <c r="P2207" s="31">
        <f t="shared" si="104"/>
        <v>0</v>
      </c>
      <c r="Q2207" s="31">
        <f>IF(M2207=1,oneday(G2206,G2207,K2207,L2207,Summary!$E$13/2,Data!N2206,Data!O2206,Summary!$E$15,Summary!$E$14,Summary!$E$16,3),0)</f>
        <v>0</v>
      </c>
    </row>
    <row r="2208" spans="1:17" x14ac:dyDescent="0.25">
      <c r="A2208" s="32">
        <f>VLOOKUP(B2208,'Expiration Dates'!$C$40:$J$272,8)</f>
        <v>33591</v>
      </c>
      <c r="B2208" s="1">
        <v>33584</v>
      </c>
      <c r="C2208">
        <f t="shared" si="103"/>
        <v>2208</v>
      </c>
      <c r="D2208" s="27">
        <v>19.790000915527344</v>
      </c>
      <c r="E2208" s="28">
        <v>19.989999771118164</v>
      </c>
      <c r="F2208" s="28">
        <v>19.549999237060547</v>
      </c>
      <c r="G2208" s="24">
        <v>19.959999084472656</v>
      </c>
      <c r="H2208" s="13">
        <v>19.829999923706055</v>
      </c>
      <c r="I2208" s="14">
        <v>19.969999313354492</v>
      </c>
      <c r="J2208" s="14">
        <v>19.590000152587891</v>
      </c>
      <c r="K2208" s="24">
        <v>19.940000534057617</v>
      </c>
      <c r="L2208">
        <f t="shared" si="102"/>
        <v>0</v>
      </c>
      <c r="M2208">
        <f>IF(AND(B2208&gt;Summary!$E$17,B2208&lt;Summary!$E$18),1,0)</f>
        <v>0</v>
      </c>
      <c r="N2208">
        <f>IF(M2208=1,oneday(G2207,G2208,K2208,L2208,Summary!$E$13/2,Data!N2207,Data!O2207,Summary!$E$15,Summary!$E$14,Summary!$E$16,1),0)</f>
        <v>0</v>
      </c>
      <c r="O2208" s="31">
        <f>IF(M2208=1,oneday(G2207,G2208,K2208,L2208,Summary!$E$13/2,Data!N2207,Data!O2207,Summary!$E$15,Summary!$E$14,Summary!$E$16,2),0)</f>
        <v>0</v>
      </c>
      <c r="P2208" s="31">
        <f t="shared" si="104"/>
        <v>0</v>
      </c>
      <c r="Q2208" s="31">
        <f>IF(M2208=1,oneday(G2207,G2208,K2208,L2208,Summary!$E$13/2,Data!N2207,Data!O2207,Summary!$E$15,Summary!$E$14,Summary!$E$16,3),0)</f>
        <v>0</v>
      </c>
    </row>
    <row r="2209" spans="1:17" x14ac:dyDescent="0.25">
      <c r="A2209" s="32">
        <f>VLOOKUP(B2209,'Expiration Dates'!$C$40:$J$272,8)</f>
        <v>33591</v>
      </c>
      <c r="B2209" s="1">
        <v>33585</v>
      </c>
      <c r="C2209">
        <f t="shared" si="103"/>
        <v>2209</v>
      </c>
      <c r="D2209" s="27">
        <v>20.149999618530273</v>
      </c>
      <c r="E2209" s="28">
        <v>20.450000762939453</v>
      </c>
      <c r="F2209" s="28">
        <v>20.030000686645508</v>
      </c>
      <c r="G2209" s="24">
        <v>20.049999237060547</v>
      </c>
      <c r="H2209" s="13">
        <v>20.129999160766602</v>
      </c>
      <c r="I2209" s="14">
        <v>20.379999160766602</v>
      </c>
      <c r="J2209" s="14">
        <v>20</v>
      </c>
      <c r="K2209" s="24">
        <v>20.049999237060547</v>
      </c>
      <c r="L2209">
        <f t="shared" si="102"/>
        <v>0</v>
      </c>
      <c r="M2209">
        <f>IF(AND(B2209&gt;Summary!$E$17,B2209&lt;Summary!$E$18),1,0)</f>
        <v>0</v>
      </c>
      <c r="N2209">
        <f>IF(M2209=1,oneday(G2208,G2209,K2209,L2209,Summary!$E$13/2,Data!N2208,Data!O2208,Summary!$E$15,Summary!$E$14,Summary!$E$16,1),0)</f>
        <v>0</v>
      </c>
      <c r="O2209" s="31">
        <f>IF(M2209=1,oneday(G2208,G2209,K2209,L2209,Summary!$E$13/2,Data!N2208,Data!O2208,Summary!$E$15,Summary!$E$14,Summary!$E$16,2),0)</f>
        <v>0</v>
      </c>
      <c r="P2209" s="31">
        <f t="shared" si="104"/>
        <v>0</v>
      </c>
      <c r="Q2209" s="31">
        <f>IF(M2209=1,oneday(G2208,G2209,K2209,L2209,Summary!$E$13/2,Data!N2208,Data!O2208,Summary!$E$15,Summary!$E$14,Summary!$E$16,3),0)</f>
        <v>0</v>
      </c>
    </row>
    <row r="2210" spans="1:17" x14ac:dyDescent="0.25">
      <c r="A2210" s="32">
        <f>VLOOKUP(B2210,'Expiration Dates'!$C$40:$J$272,8)</f>
        <v>33591</v>
      </c>
      <c r="B2210" s="1">
        <v>33588</v>
      </c>
      <c r="C2210">
        <f t="shared" si="103"/>
        <v>2210</v>
      </c>
      <c r="D2210" s="27">
        <v>19.899999618530273</v>
      </c>
      <c r="E2210" s="28">
        <v>19.979999542236328</v>
      </c>
      <c r="F2210" s="28">
        <v>19.649999618530273</v>
      </c>
      <c r="G2210" s="24">
        <v>19.760000228881836</v>
      </c>
      <c r="H2210" s="13">
        <v>19.899999618530273</v>
      </c>
      <c r="I2210" s="14">
        <v>19.989999771118164</v>
      </c>
      <c r="J2210" s="14">
        <v>19.620000839233398</v>
      </c>
      <c r="K2210" s="24">
        <v>19.739999771118164</v>
      </c>
      <c r="L2210">
        <f t="shared" si="102"/>
        <v>0</v>
      </c>
      <c r="M2210">
        <f>IF(AND(B2210&gt;Summary!$E$17,B2210&lt;Summary!$E$18),1,0)</f>
        <v>0</v>
      </c>
      <c r="N2210">
        <f>IF(M2210=1,oneday(G2209,G2210,K2210,L2210,Summary!$E$13/2,Data!N2209,Data!O2209,Summary!$E$15,Summary!$E$14,Summary!$E$16,1),0)</f>
        <v>0</v>
      </c>
      <c r="O2210" s="31">
        <f>IF(M2210=1,oneday(G2209,G2210,K2210,L2210,Summary!$E$13/2,Data!N2209,Data!O2209,Summary!$E$15,Summary!$E$14,Summary!$E$16,2),0)</f>
        <v>0</v>
      </c>
      <c r="P2210" s="31">
        <f t="shared" si="104"/>
        <v>0</v>
      </c>
      <c r="Q2210" s="31">
        <f>IF(M2210=1,oneday(G2209,G2210,K2210,L2210,Summary!$E$13/2,Data!N2209,Data!O2209,Summary!$E$15,Summary!$E$14,Summary!$E$16,3),0)</f>
        <v>0</v>
      </c>
    </row>
    <row r="2211" spans="1:17" x14ac:dyDescent="0.25">
      <c r="A2211" s="32">
        <f>VLOOKUP(B2211,'Expiration Dates'!$C$40:$J$272,8)</f>
        <v>33591</v>
      </c>
      <c r="B2211" s="1">
        <v>33589</v>
      </c>
      <c r="C2211">
        <f t="shared" si="103"/>
        <v>2211</v>
      </c>
      <c r="D2211" s="27">
        <v>19.559999465942383</v>
      </c>
      <c r="E2211" s="28">
        <v>19.700000762939453</v>
      </c>
      <c r="F2211" s="28">
        <v>19.370000839233398</v>
      </c>
      <c r="G2211" s="24">
        <v>19.450000762939453</v>
      </c>
      <c r="H2211" s="13">
        <v>19.510000228881836</v>
      </c>
      <c r="I2211" s="14">
        <v>19.600000381469727</v>
      </c>
      <c r="J2211" s="14">
        <v>19.360000610351563</v>
      </c>
      <c r="K2211" s="24">
        <v>19.409999847412109</v>
      </c>
      <c r="L2211">
        <f t="shared" si="102"/>
        <v>0</v>
      </c>
      <c r="M2211">
        <f>IF(AND(B2211&gt;Summary!$E$17,B2211&lt;Summary!$E$18),1,0)</f>
        <v>0</v>
      </c>
      <c r="N2211">
        <f>IF(M2211=1,oneday(G2210,G2211,K2211,L2211,Summary!$E$13/2,Data!N2210,Data!O2210,Summary!$E$15,Summary!$E$14,Summary!$E$16,1),0)</f>
        <v>0</v>
      </c>
      <c r="O2211" s="31">
        <f>IF(M2211=1,oneday(G2210,G2211,K2211,L2211,Summary!$E$13/2,Data!N2210,Data!O2210,Summary!$E$15,Summary!$E$14,Summary!$E$16,2),0)</f>
        <v>0</v>
      </c>
      <c r="P2211" s="31">
        <f t="shared" si="104"/>
        <v>0</v>
      </c>
      <c r="Q2211" s="31">
        <f>IF(M2211=1,oneday(G2210,G2211,K2211,L2211,Summary!$E$13/2,Data!N2210,Data!O2210,Summary!$E$15,Summary!$E$14,Summary!$E$16,3),0)</f>
        <v>0</v>
      </c>
    </row>
    <row r="2212" spans="1:17" x14ac:dyDescent="0.25">
      <c r="A2212" s="32">
        <f>VLOOKUP(B2212,'Expiration Dates'!$C$40:$J$272,8)</f>
        <v>33591</v>
      </c>
      <c r="B2212" s="1">
        <v>33590</v>
      </c>
      <c r="C2212">
        <f t="shared" si="103"/>
        <v>2212</v>
      </c>
      <c r="D2212" s="27">
        <v>19.430000305175781</v>
      </c>
      <c r="E2212" s="28">
        <v>19.670000076293945</v>
      </c>
      <c r="F2212" s="28">
        <v>19.379999160766602</v>
      </c>
      <c r="G2212" s="24">
        <v>19.389999389648438</v>
      </c>
      <c r="H2212" s="13">
        <v>19.409999847412109</v>
      </c>
      <c r="I2212" s="14">
        <v>19.579999923706055</v>
      </c>
      <c r="J2212" s="14">
        <v>19.309999465942383</v>
      </c>
      <c r="K2212" s="24">
        <v>19.329999923706055</v>
      </c>
      <c r="L2212">
        <f t="shared" ref="L2212:L2275" si="105">IF(A2212=B2212,1,0)</f>
        <v>0</v>
      </c>
      <c r="M2212">
        <f>IF(AND(B2212&gt;Summary!$E$17,B2212&lt;Summary!$E$18),1,0)</f>
        <v>0</v>
      </c>
      <c r="N2212">
        <f>IF(M2212=1,oneday(G2211,G2212,K2212,L2212,Summary!$E$13/2,Data!N2211,Data!O2211,Summary!$E$15,Summary!$E$14,Summary!$E$16,1),0)</f>
        <v>0</v>
      </c>
      <c r="O2212" s="31">
        <f>IF(M2212=1,oneday(G2211,G2212,K2212,L2212,Summary!$E$13/2,Data!N2211,Data!O2211,Summary!$E$15,Summary!$E$14,Summary!$E$16,2),0)</f>
        <v>0</v>
      </c>
      <c r="P2212" s="31">
        <f t="shared" si="104"/>
        <v>0</v>
      </c>
      <c r="Q2212" s="31">
        <f>IF(M2212=1,oneday(G2211,G2212,K2212,L2212,Summary!$E$13/2,Data!N2211,Data!O2211,Summary!$E$15,Summary!$E$14,Summary!$E$16,3),0)</f>
        <v>0</v>
      </c>
    </row>
    <row r="2213" spans="1:17" x14ac:dyDescent="0.25">
      <c r="A2213" s="32">
        <f>VLOOKUP(B2213,'Expiration Dates'!$C$40:$J$272,8)</f>
        <v>33591</v>
      </c>
      <c r="B2213" s="1">
        <v>33591</v>
      </c>
      <c r="C2213">
        <f t="shared" si="103"/>
        <v>2213</v>
      </c>
      <c r="D2213" s="27">
        <v>19.569999694824219</v>
      </c>
      <c r="E2213" s="28">
        <v>19.680000305175781</v>
      </c>
      <c r="F2213" s="28">
        <v>18.899999618530273</v>
      </c>
      <c r="G2213" s="24">
        <v>19.129999160766602</v>
      </c>
      <c r="H2213" s="13">
        <v>19.5</v>
      </c>
      <c r="I2213" s="14">
        <v>19.579999923706055</v>
      </c>
      <c r="J2213" s="14">
        <v>19.049999237060547</v>
      </c>
      <c r="K2213" s="24">
        <v>19.120000839233398</v>
      </c>
      <c r="L2213">
        <f t="shared" si="105"/>
        <v>1</v>
      </c>
      <c r="M2213">
        <f>IF(AND(B2213&gt;Summary!$E$17,B2213&lt;Summary!$E$18),1,0)</f>
        <v>0</v>
      </c>
      <c r="N2213">
        <f>IF(M2213=1,oneday(G2212,G2213,K2213,L2213,Summary!$E$13/2,Data!N2212,Data!O2212,Summary!$E$15,Summary!$E$14,Summary!$E$16,1),0)</f>
        <v>0</v>
      </c>
      <c r="O2213" s="31">
        <f>IF(M2213=1,oneday(G2212,G2213,K2213,L2213,Summary!$E$13/2,Data!N2212,Data!O2212,Summary!$E$15,Summary!$E$14,Summary!$E$16,2),0)</f>
        <v>0</v>
      </c>
      <c r="P2213" s="31">
        <f t="shared" si="104"/>
        <v>0</v>
      </c>
      <c r="Q2213" s="31">
        <f>IF(M2213=1,oneday(G2212,G2213,K2213,L2213,Summary!$E$13/2,Data!N2212,Data!O2212,Summary!$E$15,Summary!$E$14,Summary!$E$16,3),0)</f>
        <v>0</v>
      </c>
    </row>
    <row r="2214" spans="1:17" x14ac:dyDescent="0.25">
      <c r="A2214" s="32">
        <f>VLOOKUP(B2214,'Expiration Dates'!$C$40:$J$272,8)</f>
        <v>33591</v>
      </c>
      <c r="B2214" s="1">
        <v>33592</v>
      </c>
      <c r="C2214">
        <f t="shared" si="103"/>
        <v>2214</v>
      </c>
      <c r="D2214" s="27">
        <v>19.100000381469727</v>
      </c>
      <c r="E2214" s="28">
        <v>19.149999618530273</v>
      </c>
      <c r="F2214" s="28">
        <v>18.5</v>
      </c>
      <c r="G2214" s="24">
        <v>18.520000457763672</v>
      </c>
      <c r="H2214" s="13">
        <v>19.120000839233398</v>
      </c>
      <c r="I2214" s="14">
        <v>19.129999160766602</v>
      </c>
      <c r="J2214" s="14">
        <v>18.540000915527344</v>
      </c>
      <c r="K2214" s="24">
        <v>18.569999694824219</v>
      </c>
      <c r="L2214">
        <f t="shared" si="105"/>
        <v>0</v>
      </c>
      <c r="M2214">
        <f>IF(AND(B2214&gt;Summary!$E$17,B2214&lt;Summary!$E$18),1,0)</f>
        <v>0</v>
      </c>
      <c r="N2214">
        <f>IF(M2214=1,oneday(G2213,G2214,K2214,L2214,Summary!$E$13/2,Data!N2213,Data!O2213,Summary!$E$15,Summary!$E$14,Summary!$E$16,1),0)</f>
        <v>0</v>
      </c>
      <c r="O2214" s="31">
        <f>IF(M2214=1,oneday(G2213,G2214,K2214,L2214,Summary!$E$13/2,Data!N2213,Data!O2213,Summary!$E$15,Summary!$E$14,Summary!$E$16,2),0)</f>
        <v>0</v>
      </c>
      <c r="P2214" s="31">
        <f t="shared" si="104"/>
        <v>0</v>
      </c>
      <c r="Q2214" s="31">
        <f>IF(M2214=1,oneday(G2213,G2214,K2214,L2214,Summary!$E$13/2,Data!N2213,Data!O2213,Summary!$E$15,Summary!$E$14,Summary!$E$16,3),0)</f>
        <v>0</v>
      </c>
    </row>
    <row r="2215" spans="1:17" x14ac:dyDescent="0.25">
      <c r="A2215" s="32">
        <f>VLOOKUP(B2215,'Expiration Dates'!$C$40:$J$272,8)</f>
        <v>33591</v>
      </c>
      <c r="B2215" s="1">
        <v>33595</v>
      </c>
      <c r="C2215">
        <f t="shared" si="103"/>
        <v>2215</v>
      </c>
      <c r="D2215" s="27">
        <v>18.569999694824219</v>
      </c>
      <c r="E2215" s="28">
        <v>18.850000381469727</v>
      </c>
      <c r="F2215" s="28">
        <v>18.299999237060547</v>
      </c>
      <c r="G2215" s="24">
        <v>18.780000686645508</v>
      </c>
      <c r="H2215" s="13">
        <v>18.639999389648438</v>
      </c>
      <c r="I2215" s="14">
        <v>18.840000152587891</v>
      </c>
      <c r="J2215" s="14">
        <v>18.399999618530273</v>
      </c>
      <c r="K2215" s="24">
        <v>18.799999237060547</v>
      </c>
      <c r="L2215">
        <f t="shared" si="105"/>
        <v>0</v>
      </c>
      <c r="M2215">
        <f>IF(AND(B2215&gt;Summary!$E$17,B2215&lt;Summary!$E$18),1,0)</f>
        <v>0</v>
      </c>
      <c r="N2215">
        <f>IF(M2215=1,oneday(G2214,G2215,K2215,L2215,Summary!$E$13/2,Data!N2214,Data!O2214,Summary!$E$15,Summary!$E$14,Summary!$E$16,1),0)</f>
        <v>0</v>
      </c>
      <c r="O2215" s="31">
        <f>IF(M2215=1,oneday(G2214,G2215,K2215,L2215,Summary!$E$13/2,Data!N2214,Data!O2214,Summary!$E$15,Summary!$E$14,Summary!$E$16,2),0)</f>
        <v>0</v>
      </c>
      <c r="P2215" s="31">
        <f t="shared" si="104"/>
        <v>0</v>
      </c>
      <c r="Q2215" s="31">
        <f>IF(M2215=1,oneday(G2214,G2215,K2215,L2215,Summary!$E$13/2,Data!N2214,Data!O2214,Summary!$E$15,Summary!$E$14,Summary!$E$16,3),0)</f>
        <v>0</v>
      </c>
    </row>
    <row r="2216" spans="1:17" x14ac:dyDescent="0.25">
      <c r="A2216" s="32">
        <f>VLOOKUP(B2216,'Expiration Dates'!$C$40:$J$272,8)</f>
        <v>33591</v>
      </c>
      <c r="B2216" s="1">
        <v>33596</v>
      </c>
      <c r="C2216">
        <f t="shared" si="103"/>
        <v>2216</v>
      </c>
      <c r="D2216" s="27">
        <v>18.950000762939453</v>
      </c>
      <c r="E2216" s="28">
        <v>19.139999389648438</v>
      </c>
      <c r="F2216" s="28">
        <v>18.879999160766602</v>
      </c>
      <c r="G2216" s="24">
        <v>18.969999313354492</v>
      </c>
      <c r="H2216" s="13">
        <v>18.979999542236328</v>
      </c>
      <c r="I2216" s="14">
        <v>19.139999389648438</v>
      </c>
      <c r="J2216" s="14">
        <v>18.909999847412109</v>
      </c>
      <c r="K2216" s="24">
        <v>18.989999771118164</v>
      </c>
      <c r="L2216">
        <f t="shared" si="105"/>
        <v>0</v>
      </c>
      <c r="M2216">
        <f>IF(AND(B2216&gt;Summary!$E$17,B2216&lt;Summary!$E$18),1,0)</f>
        <v>0</v>
      </c>
      <c r="N2216">
        <f>IF(M2216=1,oneday(G2215,G2216,K2216,L2216,Summary!$E$13/2,Data!N2215,Data!O2215,Summary!$E$15,Summary!$E$14,Summary!$E$16,1),0)</f>
        <v>0</v>
      </c>
      <c r="O2216" s="31">
        <f>IF(M2216=1,oneday(G2215,G2216,K2216,L2216,Summary!$E$13/2,Data!N2215,Data!O2215,Summary!$E$15,Summary!$E$14,Summary!$E$16,2),0)</f>
        <v>0</v>
      </c>
      <c r="P2216" s="31">
        <f t="shared" si="104"/>
        <v>0</v>
      </c>
      <c r="Q2216" s="31">
        <f>IF(M2216=1,oneday(G2215,G2216,K2216,L2216,Summary!$E$13/2,Data!N2215,Data!O2215,Summary!$E$15,Summary!$E$14,Summary!$E$16,3),0)</f>
        <v>0</v>
      </c>
    </row>
    <row r="2217" spans="1:17" x14ac:dyDescent="0.25">
      <c r="A2217" s="32">
        <f>VLOOKUP(B2217,'Expiration Dates'!$C$40:$J$272,8)</f>
        <v>33591</v>
      </c>
      <c r="B2217" s="1">
        <v>33598</v>
      </c>
      <c r="C2217">
        <f t="shared" si="103"/>
        <v>2217</v>
      </c>
      <c r="D2217" s="27">
        <v>18.979999542236328</v>
      </c>
      <c r="E2217" s="28">
        <v>19.020000457763672</v>
      </c>
      <c r="F2217" s="28">
        <v>18.309999465942383</v>
      </c>
      <c r="G2217" s="24">
        <v>18.5</v>
      </c>
      <c r="H2217" s="13">
        <v>18.979999542236328</v>
      </c>
      <c r="I2217" s="14">
        <v>18.989999771118164</v>
      </c>
      <c r="J2217" s="14">
        <v>18.399999618530273</v>
      </c>
      <c r="K2217" s="24">
        <v>18.530000686645508</v>
      </c>
      <c r="L2217">
        <f t="shared" si="105"/>
        <v>0</v>
      </c>
      <c r="M2217">
        <f>IF(AND(B2217&gt;Summary!$E$17,B2217&lt;Summary!$E$18),1,0)</f>
        <v>0</v>
      </c>
      <c r="N2217">
        <f>IF(M2217=1,oneday(G2216,G2217,K2217,L2217,Summary!$E$13/2,Data!N2216,Data!O2216,Summary!$E$15,Summary!$E$14,Summary!$E$16,1),0)</f>
        <v>0</v>
      </c>
      <c r="O2217" s="31">
        <f>IF(M2217=1,oneday(G2216,G2217,K2217,L2217,Summary!$E$13/2,Data!N2216,Data!O2216,Summary!$E$15,Summary!$E$14,Summary!$E$16,2),0)</f>
        <v>0</v>
      </c>
      <c r="P2217" s="31">
        <f t="shared" si="104"/>
        <v>0</v>
      </c>
      <c r="Q2217" s="31">
        <f>IF(M2217=1,oneday(G2216,G2217,K2217,L2217,Summary!$E$13/2,Data!N2216,Data!O2216,Summary!$E$15,Summary!$E$14,Summary!$E$16,3),0)</f>
        <v>0</v>
      </c>
    </row>
    <row r="2218" spans="1:17" x14ac:dyDescent="0.25">
      <c r="A2218" s="32">
        <f>VLOOKUP(B2218,'Expiration Dates'!$C$40:$J$272,8)</f>
        <v>33591</v>
      </c>
      <c r="B2218" s="1">
        <v>33599</v>
      </c>
      <c r="C2218">
        <f t="shared" si="103"/>
        <v>2218</v>
      </c>
      <c r="D2218" s="27">
        <v>18.649999618530273</v>
      </c>
      <c r="E2218" s="28">
        <v>18.790000915527344</v>
      </c>
      <c r="F2218" s="28">
        <v>18.389999389648438</v>
      </c>
      <c r="G2218" s="24">
        <v>18.760000228881836</v>
      </c>
      <c r="H2218" s="13">
        <v>18.649999618530273</v>
      </c>
      <c r="I2218" s="14">
        <v>18.819999694824219</v>
      </c>
      <c r="J2218" s="14">
        <v>18.430000305175781</v>
      </c>
      <c r="K2218" s="24">
        <v>18.780000686645508</v>
      </c>
      <c r="L2218">
        <f t="shared" si="105"/>
        <v>0</v>
      </c>
      <c r="M2218">
        <f>IF(AND(B2218&gt;Summary!$E$17,B2218&lt;Summary!$E$18),1,0)</f>
        <v>0</v>
      </c>
      <c r="N2218">
        <f>IF(M2218=1,oneday(G2217,G2218,K2218,L2218,Summary!$E$13/2,Data!N2217,Data!O2217,Summary!$E$15,Summary!$E$14,Summary!$E$16,1),0)</f>
        <v>0</v>
      </c>
      <c r="O2218" s="31">
        <f>IF(M2218=1,oneday(G2217,G2218,K2218,L2218,Summary!$E$13/2,Data!N2217,Data!O2217,Summary!$E$15,Summary!$E$14,Summary!$E$16,2),0)</f>
        <v>0</v>
      </c>
      <c r="P2218" s="31">
        <f t="shared" si="104"/>
        <v>0</v>
      </c>
      <c r="Q2218" s="31">
        <f>IF(M2218=1,oneday(G2217,G2218,K2218,L2218,Summary!$E$13/2,Data!N2217,Data!O2217,Summary!$E$15,Summary!$E$14,Summary!$E$16,3),0)</f>
        <v>0</v>
      </c>
    </row>
    <row r="2219" spans="1:17" x14ac:dyDescent="0.25">
      <c r="A2219" s="32">
        <f>VLOOKUP(B2219,'Expiration Dates'!$C$40:$J$272,8)</f>
        <v>33591</v>
      </c>
      <c r="B2219" s="1">
        <v>33602</v>
      </c>
      <c r="C2219">
        <f t="shared" si="103"/>
        <v>2219</v>
      </c>
      <c r="D2219" s="27">
        <v>18.889999389648438</v>
      </c>
      <c r="E2219" s="28">
        <v>19.020000457763672</v>
      </c>
      <c r="F2219" s="28">
        <v>18.559999465942383</v>
      </c>
      <c r="G2219" s="24">
        <v>18.649999618530273</v>
      </c>
      <c r="H2219" s="13">
        <v>18.899999618530273</v>
      </c>
      <c r="I2219" s="14">
        <v>18.989999771118164</v>
      </c>
      <c r="J2219" s="14">
        <v>18.569999694824219</v>
      </c>
      <c r="K2219" s="24">
        <v>18.639999389648438</v>
      </c>
      <c r="L2219">
        <f t="shared" si="105"/>
        <v>0</v>
      </c>
      <c r="M2219">
        <f>IF(AND(B2219&gt;Summary!$E$17,B2219&lt;Summary!$E$18),1,0)</f>
        <v>0</v>
      </c>
      <c r="N2219">
        <f>IF(M2219=1,oneday(G2218,G2219,K2219,L2219,Summary!$E$13/2,Data!N2218,Data!O2218,Summary!$E$15,Summary!$E$14,Summary!$E$16,1),0)</f>
        <v>0</v>
      </c>
      <c r="O2219" s="31">
        <f>IF(M2219=1,oneday(G2218,G2219,K2219,L2219,Summary!$E$13/2,Data!N2218,Data!O2218,Summary!$E$15,Summary!$E$14,Summary!$E$16,2),0)</f>
        <v>0</v>
      </c>
      <c r="P2219" s="31">
        <f t="shared" si="104"/>
        <v>0</v>
      </c>
      <c r="Q2219" s="31">
        <f>IF(M2219=1,oneday(G2218,G2219,K2219,L2219,Summary!$E$13/2,Data!N2218,Data!O2218,Summary!$E$15,Summary!$E$14,Summary!$E$16,3),0)</f>
        <v>0</v>
      </c>
    </row>
    <row r="2220" spans="1:17" x14ac:dyDescent="0.25">
      <c r="A2220" s="32">
        <f>VLOOKUP(B2220,'Expiration Dates'!$C$40:$J$272,8)</f>
        <v>33591</v>
      </c>
      <c r="B2220" s="1">
        <v>33603</v>
      </c>
      <c r="C2220">
        <f t="shared" si="103"/>
        <v>2220</v>
      </c>
      <c r="D2220" s="27">
        <v>18.450000762939453</v>
      </c>
      <c r="E2220" s="28">
        <v>19.149999618530273</v>
      </c>
      <c r="F2220" s="28">
        <v>18.450000762939453</v>
      </c>
      <c r="G2220" s="24">
        <v>19.120000839233398</v>
      </c>
      <c r="H2220" s="13">
        <v>18.459999084472656</v>
      </c>
      <c r="I2220" s="14">
        <v>19.149999618530273</v>
      </c>
      <c r="J2220" s="14">
        <v>18.459999084472656</v>
      </c>
      <c r="K2220" s="24">
        <v>19.120000839233398</v>
      </c>
      <c r="L2220">
        <f t="shared" si="105"/>
        <v>0</v>
      </c>
      <c r="M2220">
        <f>IF(AND(B2220&gt;Summary!$E$17,B2220&lt;Summary!$E$18),1,0)</f>
        <v>0</v>
      </c>
      <c r="N2220">
        <f>IF(M2220=1,oneday(G2219,G2220,K2220,L2220,Summary!$E$13/2,Data!N2219,Data!O2219,Summary!$E$15,Summary!$E$14,Summary!$E$16,1),0)</f>
        <v>0</v>
      </c>
      <c r="O2220" s="31">
        <f>IF(M2220=1,oneday(G2219,G2220,K2220,L2220,Summary!$E$13/2,Data!N2219,Data!O2219,Summary!$E$15,Summary!$E$14,Summary!$E$16,2),0)</f>
        <v>0</v>
      </c>
      <c r="P2220" s="31">
        <f t="shared" si="104"/>
        <v>0</v>
      </c>
      <c r="Q2220" s="31">
        <f>IF(M2220=1,oneday(G2219,G2220,K2220,L2220,Summary!$E$13/2,Data!N2219,Data!O2219,Summary!$E$15,Summary!$E$14,Summary!$E$16,3),0)</f>
        <v>0</v>
      </c>
    </row>
    <row r="2221" spans="1:17" x14ac:dyDescent="0.25">
      <c r="A2221" s="32">
        <f>VLOOKUP(B2221,'Expiration Dates'!$C$40:$J$272,8)</f>
        <v>33625</v>
      </c>
      <c r="B2221" s="1">
        <v>33605</v>
      </c>
      <c r="C2221">
        <f t="shared" si="103"/>
        <v>2221</v>
      </c>
      <c r="D2221" s="27">
        <v>19.100000381469727</v>
      </c>
      <c r="E2221" s="28">
        <v>19.520000457763672</v>
      </c>
      <c r="F2221" s="28">
        <v>19.100000381469727</v>
      </c>
      <c r="G2221" s="24">
        <v>19.489999771118164</v>
      </c>
      <c r="H2221" s="13">
        <v>19.120000839233398</v>
      </c>
      <c r="I2221" s="14">
        <v>19.520000457763672</v>
      </c>
      <c r="J2221" s="14">
        <v>19.120000839233398</v>
      </c>
      <c r="K2221" s="24">
        <v>19.489999771118164</v>
      </c>
      <c r="L2221">
        <f t="shared" si="105"/>
        <v>0</v>
      </c>
      <c r="M2221">
        <f>IF(AND(B2221&gt;Summary!$E$17,B2221&lt;Summary!$E$18),1,0)</f>
        <v>0</v>
      </c>
      <c r="N2221">
        <f>IF(M2221=1,oneday(G2220,G2221,K2221,L2221,Summary!$E$13/2,Data!N2220,Data!O2220,Summary!$E$15,Summary!$E$14,Summary!$E$16,1),0)</f>
        <v>0</v>
      </c>
      <c r="O2221" s="31">
        <f>IF(M2221=1,oneday(G2220,G2221,K2221,L2221,Summary!$E$13/2,Data!N2220,Data!O2220,Summary!$E$15,Summary!$E$14,Summary!$E$16,2),0)</f>
        <v>0</v>
      </c>
      <c r="P2221" s="31">
        <f t="shared" si="104"/>
        <v>0</v>
      </c>
      <c r="Q2221" s="31">
        <f>IF(M2221=1,oneday(G2220,G2221,K2221,L2221,Summary!$E$13/2,Data!N2220,Data!O2220,Summary!$E$15,Summary!$E$14,Summary!$E$16,3),0)</f>
        <v>0</v>
      </c>
    </row>
    <row r="2222" spans="1:17" x14ac:dyDescent="0.25">
      <c r="A2222" s="32">
        <f>VLOOKUP(B2222,'Expiration Dates'!$C$40:$J$272,8)</f>
        <v>33625</v>
      </c>
      <c r="B2222" s="1">
        <v>33606</v>
      </c>
      <c r="C2222">
        <f t="shared" si="103"/>
        <v>2222</v>
      </c>
      <c r="D2222" s="27">
        <v>19.590000152587891</v>
      </c>
      <c r="E2222" s="28">
        <v>19.780000686645508</v>
      </c>
      <c r="F2222" s="28">
        <v>19.159999847412109</v>
      </c>
      <c r="G2222" s="24">
        <v>19.229999542236328</v>
      </c>
      <c r="H2222" s="13">
        <v>19.579999923706055</v>
      </c>
      <c r="I2222" s="14">
        <v>19.739999771118164</v>
      </c>
      <c r="J2222" s="14">
        <v>19.129999160766602</v>
      </c>
      <c r="K2222" s="24">
        <v>19.219999313354492</v>
      </c>
      <c r="L2222">
        <f t="shared" si="105"/>
        <v>0</v>
      </c>
      <c r="M2222">
        <f>IF(AND(B2222&gt;Summary!$E$17,B2222&lt;Summary!$E$18),1,0)</f>
        <v>0</v>
      </c>
      <c r="N2222">
        <f>IF(M2222=1,oneday(G2221,G2222,K2222,L2222,Summary!$E$13/2,Data!N2221,Data!O2221,Summary!$E$15,Summary!$E$14,Summary!$E$16,1),0)</f>
        <v>0</v>
      </c>
      <c r="O2222" s="31">
        <f>IF(M2222=1,oneday(G2221,G2222,K2222,L2222,Summary!$E$13/2,Data!N2221,Data!O2221,Summary!$E$15,Summary!$E$14,Summary!$E$16,2),0)</f>
        <v>0</v>
      </c>
      <c r="P2222" s="31">
        <f t="shared" si="104"/>
        <v>0</v>
      </c>
      <c r="Q2222" s="31">
        <f>IF(M2222=1,oneday(G2221,G2222,K2222,L2222,Summary!$E$13/2,Data!N2221,Data!O2221,Summary!$E$15,Summary!$E$14,Summary!$E$16,3),0)</f>
        <v>0</v>
      </c>
    </row>
    <row r="2223" spans="1:17" x14ac:dyDescent="0.25">
      <c r="A2223" s="32">
        <f>VLOOKUP(B2223,'Expiration Dates'!$C$40:$J$272,8)</f>
        <v>33625</v>
      </c>
      <c r="B2223" s="1">
        <v>33609</v>
      </c>
      <c r="C2223">
        <f t="shared" si="103"/>
        <v>2223</v>
      </c>
      <c r="D2223" s="27">
        <v>18.950000762939453</v>
      </c>
      <c r="E2223" s="28">
        <v>19.450000762939453</v>
      </c>
      <c r="F2223" s="28">
        <v>18.950000762939453</v>
      </c>
      <c r="G2223" s="24">
        <v>19.209999084472656</v>
      </c>
      <c r="H2223" s="13">
        <v>19</v>
      </c>
      <c r="I2223" s="14">
        <v>19.430000305175781</v>
      </c>
      <c r="J2223" s="14">
        <v>18.969999313354492</v>
      </c>
      <c r="K2223" s="24">
        <v>19.200000762939453</v>
      </c>
      <c r="L2223">
        <f t="shared" si="105"/>
        <v>0</v>
      </c>
      <c r="M2223">
        <f>IF(AND(B2223&gt;Summary!$E$17,B2223&lt;Summary!$E$18),1,0)</f>
        <v>0</v>
      </c>
      <c r="N2223">
        <f>IF(M2223=1,oneday(G2222,G2223,K2223,L2223,Summary!$E$13/2,Data!N2222,Data!O2222,Summary!$E$15,Summary!$E$14,Summary!$E$16,1),0)</f>
        <v>0</v>
      </c>
      <c r="O2223" s="31">
        <f>IF(M2223=1,oneday(G2222,G2223,K2223,L2223,Summary!$E$13/2,Data!N2222,Data!O2222,Summary!$E$15,Summary!$E$14,Summary!$E$16,2),0)</f>
        <v>0</v>
      </c>
      <c r="P2223" s="31">
        <f t="shared" si="104"/>
        <v>0</v>
      </c>
      <c r="Q2223" s="31">
        <f>IF(M2223=1,oneday(G2222,G2223,K2223,L2223,Summary!$E$13/2,Data!N2222,Data!O2222,Summary!$E$15,Summary!$E$14,Summary!$E$16,3),0)</f>
        <v>0</v>
      </c>
    </row>
    <row r="2224" spans="1:17" x14ac:dyDescent="0.25">
      <c r="A2224" s="32">
        <f>VLOOKUP(B2224,'Expiration Dates'!$C$40:$J$272,8)</f>
        <v>33625</v>
      </c>
      <c r="B2224" s="1">
        <v>33610</v>
      </c>
      <c r="C2224">
        <f t="shared" si="103"/>
        <v>2224</v>
      </c>
      <c r="D2224" s="27">
        <v>19.309999465942383</v>
      </c>
      <c r="E2224" s="28">
        <v>19.420000076293945</v>
      </c>
      <c r="F2224" s="28">
        <v>18.659999847412109</v>
      </c>
      <c r="G2224" s="24">
        <v>18.690000534057617</v>
      </c>
      <c r="H2224" s="13">
        <v>19.280000686645508</v>
      </c>
      <c r="I2224" s="14">
        <v>19.389999389648438</v>
      </c>
      <c r="J2224" s="14">
        <v>18.620000839233398</v>
      </c>
      <c r="K2224" s="24">
        <v>18.639999389648438</v>
      </c>
      <c r="L2224">
        <f t="shared" si="105"/>
        <v>0</v>
      </c>
      <c r="M2224">
        <f>IF(AND(B2224&gt;Summary!$E$17,B2224&lt;Summary!$E$18),1,0)</f>
        <v>0</v>
      </c>
      <c r="N2224">
        <f>IF(M2224=1,oneday(G2223,G2224,K2224,L2224,Summary!$E$13/2,Data!N2223,Data!O2223,Summary!$E$15,Summary!$E$14,Summary!$E$16,1),0)</f>
        <v>0</v>
      </c>
      <c r="O2224" s="31">
        <f>IF(M2224=1,oneday(G2223,G2224,K2224,L2224,Summary!$E$13/2,Data!N2223,Data!O2223,Summary!$E$15,Summary!$E$14,Summary!$E$16,2),0)</f>
        <v>0</v>
      </c>
      <c r="P2224" s="31">
        <f t="shared" si="104"/>
        <v>0</v>
      </c>
      <c r="Q2224" s="31">
        <f>IF(M2224=1,oneday(G2223,G2224,K2224,L2224,Summary!$E$13/2,Data!N2223,Data!O2223,Summary!$E$15,Summary!$E$14,Summary!$E$16,3),0)</f>
        <v>0</v>
      </c>
    </row>
    <row r="2225" spans="1:17" x14ac:dyDescent="0.25">
      <c r="A2225" s="32">
        <f>VLOOKUP(B2225,'Expiration Dates'!$C$40:$J$272,8)</f>
        <v>33625</v>
      </c>
      <c r="B2225" s="1">
        <v>33611</v>
      </c>
      <c r="C2225">
        <f t="shared" si="103"/>
        <v>2225</v>
      </c>
      <c r="D2225" s="27">
        <v>18.530000686645508</v>
      </c>
      <c r="E2225" s="28">
        <v>18.649999618530273</v>
      </c>
      <c r="F2225" s="28">
        <v>17.829999923706055</v>
      </c>
      <c r="G2225" s="24">
        <v>17.870000839233398</v>
      </c>
      <c r="H2225" s="13">
        <v>18.520000457763672</v>
      </c>
      <c r="I2225" s="14">
        <v>18.639999389648438</v>
      </c>
      <c r="J2225" s="14">
        <v>17.850000381469727</v>
      </c>
      <c r="K2225" s="24">
        <v>17.889999389648438</v>
      </c>
      <c r="L2225">
        <f t="shared" si="105"/>
        <v>0</v>
      </c>
      <c r="M2225">
        <f>IF(AND(B2225&gt;Summary!$E$17,B2225&lt;Summary!$E$18),1,0)</f>
        <v>0</v>
      </c>
      <c r="N2225">
        <f>IF(M2225=1,oneday(G2224,G2225,K2225,L2225,Summary!$E$13/2,Data!N2224,Data!O2224,Summary!$E$15,Summary!$E$14,Summary!$E$16,1),0)</f>
        <v>0</v>
      </c>
      <c r="O2225" s="31">
        <f>IF(M2225=1,oneday(G2224,G2225,K2225,L2225,Summary!$E$13/2,Data!N2224,Data!O2224,Summary!$E$15,Summary!$E$14,Summary!$E$16,2),0)</f>
        <v>0</v>
      </c>
      <c r="P2225" s="31">
        <f t="shared" si="104"/>
        <v>0</v>
      </c>
      <c r="Q2225" s="31">
        <f>IF(M2225=1,oneday(G2224,G2225,K2225,L2225,Summary!$E$13/2,Data!N2224,Data!O2224,Summary!$E$15,Summary!$E$14,Summary!$E$16,3),0)</f>
        <v>0</v>
      </c>
    </row>
    <row r="2226" spans="1:17" x14ac:dyDescent="0.25">
      <c r="A2226" s="32">
        <f>VLOOKUP(B2226,'Expiration Dates'!$C$40:$J$272,8)</f>
        <v>33625</v>
      </c>
      <c r="B2226" s="1">
        <v>33612</v>
      </c>
      <c r="C2226">
        <f t="shared" si="103"/>
        <v>2226</v>
      </c>
      <c r="D2226" s="27">
        <v>17.850000381469727</v>
      </c>
      <c r="E2226" s="28">
        <v>18.229999542236328</v>
      </c>
      <c r="F2226" s="28">
        <v>17.719999313354492</v>
      </c>
      <c r="G2226" s="24">
        <v>17.860000610351563</v>
      </c>
      <c r="H2226" s="13">
        <v>17.850000381469727</v>
      </c>
      <c r="I2226" s="14">
        <v>18.25</v>
      </c>
      <c r="J2226" s="14">
        <v>17.75</v>
      </c>
      <c r="K2226" s="24">
        <v>17.920000076293945</v>
      </c>
      <c r="L2226">
        <f t="shared" si="105"/>
        <v>0</v>
      </c>
      <c r="M2226">
        <f>IF(AND(B2226&gt;Summary!$E$17,B2226&lt;Summary!$E$18),1,0)</f>
        <v>0</v>
      </c>
      <c r="N2226">
        <f>IF(M2226=1,oneday(G2225,G2226,K2226,L2226,Summary!$E$13/2,Data!N2225,Data!O2225,Summary!$E$15,Summary!$E$14,Summary!$E$16,1),0)</f>
        <v>0</v>
      </c>
      <c r="O2226" s="31">
        <f>IF(M2226=1,oneday(G2225,G2226,K2226,L2226,Summary!$E$13/2,Data!N2225,Data!O2225,Summary!$E$15,Summary!$E$14,Summary!$E$16,2),0)</f>
        <v>0</v>
      </c>
      <c r="P2226" s="31">
        <f t="shared" si="104"/>
        <v>0</v>
      </c>
      <c r="Q2226" s="31">
        <f>IF(M2226=1,oneday(G2225,G2226,K2226,L2226,Summary!$E$13/2,Data!N2225,Data!O2225,Summary!$E$15,Summary!$E$14,Summary!$E$16,3),0)</f>
        <v>0</v>
      </c>
    </row>
    <row r="2227" spans="1:17" x14ac:dyDescent="0.25">
      <c r="A2227" s="32">
        <f>VLOOKUP(B2227,'Expiration Dates'!$C$40:$J$272,8)</f>
        <v>33625</v>
      </c>
      <c r="B2227" s="1">
        <v>33613</v>
      </c>
      <c r="C2227">
        <f t="shared" si="103"/>
        <v>2227</v>
      </c>
      <c r="D2227" s="27">
        <v>17.899999618530273</v>
      </c>
      <c r="E2227" s="28">
        <v>18.299999237060547</v>
      </c>
      <c r="F2227" s="28">
        <v>17.899999618530273</v>
      </c>
      <c r="G2227" s="24">
        <v>18.229999542236328</v>
      </c>
      <c r="H2227" s="13">
        <v>18.020000457763672</v>
      </c>
      <c r="I2227" s="14">
        <v>18.420000076293945</v>
      </c>
      <c r="J2227" s="14">
        <v>18.020000457763672</v>
      </c>
      <c r="K2227" s="24">
        <v>18.379999160766602</v>
      </c>
      <c r="L2227">
        <f t="shared" si="105"/>
        <v>0</v>
      </c>
      <c r="M2227">
        <f>IF(AND(B2227&gt;Summary!$E$17,B2227&lt;Summary!$E$18),1,0)</f>
        <v>0</v>
      </c>
      <c r="N2227">
        <f>IF(M2227=1,oneday(G2226,G2227,K2227,L2227,Summary!$E$13/2,Data!N2226,Data!O2226,Summary!$E$15,Summary!$E$14,Summary!$E$16,1),0)</f>
        <v>0</v>
      </c>
      <c r="O2227" s="31">
        <f>IF(M2227=1,oneday(G2226,G2227,K2227,L2227,Summary!$E$13/2,Data!N2226,Data!O2226,Summary!$E$15,Summary!$E$14,Summary!$E$16,2),0)</f>
        <v>0</v>
      </c>
      <c r="P2227" s="31">
        <f t="shared" si="104"/>
        <v>0</v>
      </c>
      <c r="Q2227" s="31">
        <f>IF(M2227=1,oneday(G2226,G2227,K2227,L2227,Summary!$E$13/2,Data!N2226,Data!O2226,Summary!$E$15,Summary!$E$14,Summary!$E$16,3),0)</f>
        <v>0</v>
      </c>
    </row>
    <row r="2228" spans="1:17" x14ac:dyDescent="0.25">
      <c r="A2228" s="32">
        <f>VLOOKUP(B2228,'Expiration Dates'!$C$40:$J$272,8)</f>
        <v>33625</v>
      </c>
      <c r="B2228" s="1">
        <v>33616</v>
      </c>
      <c r="C2228">
        <f t="shared" si="103"/>
        <v>2228</v>
      </c>
      <c r="D2228" s="27">
        <v>18.5</v>
      </c>
      <c r="E2228" s="28">
        <v>18.899999618530273</v>
      </c>
      <c r="F2228" s="28">
        <v>18.5</v>
      </c>
      <c r="G2228" s="24">
        <v>18.790000915527344</v>
      </c>
      <c r="H2228" s="13">
        <v>18.629999160766602</v>
      </c>
      <c r="I2228" s="14">
        <v>18.959999084472656</v>
      </c>
      <c r="J2228" s="14">
        <v>18.629999160766602</v>
      </c>
      <c r="K2228" s="24">
        <v>18.899999618530273</v>
      </c>
      <c r="L2228">
        <f t="shared" si="105"/>
        <v>0</v>
      </c>
      <c r="M2228">
        <f>IF(AND(B2228&gt;Summary!$E$17,B2228&lt;Summary!$E$18),1,0)</f>
        <v>0</v>
      </c>
      <c r="N2228">
        <f>IF(M2228=1,oneday(G2227,G2228,K2228,L2228,Summary!$E$13/2,Data!N2227,Data!O2227,Summary!$E$15,Summary!$E$14,Summary!$E$16,1),0)</f>
        <v>0</v>
      </c>
      <c r="O2228" s="31">
        <f>IF(M2228=1,oneday(G2227,G2228,K2228,L2228,Summary!$E$13/2,Data!N2227,Data!O2227,Summary!$E$15,Summary!$E$14,Summary!$E$16,2),0)</f>
        <v>0</v>
      </c>
      <c r="P2228" s="31">
        <f t="shared" si="104"/>
        <v>0</v>
      </c>
      <c r="Q2228" s="31">
        <f>IF(M2228=1,oneday(G2227,G2228,K2228,L2228,Summary!$E$13/2,Data!N2227,Data!O2227,Summary!$E$15,Summary!$E$14,Summary!$E$16,3),0)</f>
        <v>0</v>
      </c>
    </row>
    <row r="2229" spans="1:17" x14ac:dyDescent="0.25">
      <c r="A2229" s="32">
        <f>VLOOKUP(B2229,'Expiration Dates'!$C$40:$J$272,8)</f>
        <v>33625</v>
      </c>
      <c r="B2229" s="1">
        <v>33617</v>
      </c>
      <c r="C2229">
        <f t="shared" si="103"/>
        <v>2229</v>
      </c>
      <c r="D2229" s="27">
        <v>18.620000839233398</v>
      </c>
      <c r="E2229" s="28">
        <v>18.899999618530273</v>
      </c>
      <c r="F2229" s="28">
        <v>18.450000762939453</v>
      </c>
      <c r="G2229" s="24">
        <v>18.469999313354492</v>
      </c>
      <c r="H2229" s="13">
        <v>18.75</v>
      </c>
      <c r="I2229" s="14">
        <v>19</v>
      </c>
      <c r="J2229" s="14">
        <v>18.579999923706055</v>
      </c>
      <c r="K2229" s="24">
        <v>18.610000610351563</v>
      </c>
      <c r="L2229">
        <f t="shared" si="105"/>
        <v>0</v>
      </c>
      <c r="M2229">
        <f>IF(AND(B2229&gt;Summary!$E$17,B2229&lt;Summary!$E$18),1,0)</f>
        <v>0</v>
      </c>
      <c r="N2229">
        <f>IF(M2229=1,oneday(G2228,G2229,K2229,L2229,Summary!$E$13/2,Data!N2228,Data!O2228,Summary!$E$15,Summary!$E$14,Summary!$E$16,1),0)</f>
        <v>0</v>
      </c>
      <c r="O2229" s="31">
        <f>IF(M2229=1,oneday(G2228,G2229,K2229,L2229,Summary!$E$13/2,Data!N2228,Data!O2228,Summary!$E$15,Summary!$E$14,Summary!$E$16,2),0)</f>
        <v>0</v>
      </c>
      <c r="P2229" s="31">
        <f t="shared" si="104"/>
        <v>0</v>
      </c>
      <c r="Q2229" s="31">
        <f>IF(M2229=1,oneday(G2228,G2229,K2229,L2229,Summary!$E$13/2,Data!N2228,Data!O2228,Summary!$E$15,Summary!$E$14,Summary!$E$16,3),0)</f>
        <v>0</v>
      </c>
    </row>
    <row r="2230" spans="1:17" x14ac:dyDescent="0.25">
      <c r="A2230" s="32">
        <f>VLOOKUP(B2230,'Expiration Dates'!$C$40:$J$272,8)</f>
        <v>33625</v>
      </c>
      <c r="B2230" s="1">
        <v>33618</v>
      </c>
      <c r="C2230">
        <f t="shared" si="103"/>
        <v>2230</v>
      </c>
      <c r="D2230" s="27">
        <v>18.370000839233398</v>
      </c>
      <c r="E2230" s="28">
        <v>19</v>
      </c>
      <c r="F2230" s="28">
        <v>18.370000839233398</v>
      </c>
      <c r="G2230" s="24">
        <v>18.850000381469727</v>
      </c>
      <c r="H2230" s="13">
        <v>18.520000457763672</v>
      </c>
      <c r="I2230" s="14">
        <v>19.100000381469727</v>
      </c>
      <c r="J2230" s="14">
        <v>18.520000457763672</v>
      </c>
      <c r="K2230" s="24">
        <v>19</v>
      </c>
      <c r="L2230">
        <f t="shared" si="105"/>
        <v>0</v>
      </c>
      <c r="M2230">
        <f>IF(AND(B2230&gt;Summary!$E$17,B2230&lt;Summary!$E$18),1,0)</f>
        <v>0</v>
      </c>
      <c r="N2230">
        <f>IF(M2230=1,oneday(G2229,G2230,K2230,L2230,Summary!$E$13/2,Data!N2229,Data!O2229,Summary!$E$15,Summary!$E$14,Summary!$E$16,1),0)</f>
        <v>0</v>
      </c>
      <c r="O2230" s="31">
        <f>IF(M2230=1,oneday(G2229,G2230,K2230,L2230,Summary!$E$13/2,Data!N2229,Data!O2229,Summary!$E$15,Summary!$E$14,Summary!$E$16,2),0)</f>
        <v>0</v>
      </c>
      <c r="P2230" s="31">
        <f t="shared" si="104"/>
        <v>0</v>
      </c>
      <c r="Q2230" s="31">
        <f>IF(M2230=1,oneday(G2229,G2230,K2230,L2230,Summary!$E$13/2,Data!N2229,Data!O2229,Summary!$E$15,Summary!$E$14,Summary!$E$16,3),0)</f>
        <v>0</v>
      </c>
    </row>
    <row r="2231" spans="1:17" x14ac:dyDescent="0.25">
      <c r="A2231" s="32">
        <f>VLOOKUP(B2231,'Expiration Dates'!$C$40:$J$272,8)</f>
        <v>33625</v>
      </c>
      <c r="B2231" s="1">
        <v>33619</v>
      </c>
      <c r="C2231">
        <f t="shared" si="103"/>
        <v>2231</v>
      </c>
      <c r="D2231" s="27">
        <v>19.010000228881836</v>
      </c>
      <c r="E2231" s="28">
        <v>19.299999237060547</v>
      </c>
      <c r="F2231" s="28">
        <v>18.770000457763672</v>
      </c>
      <c r="G2231" s="24">
        <v>18.909999847412109</v>
      </c>
      <c r="H2231" s="13">
        <v>19.200000762939453</v>
      </c>
      <c r="I2231" s="14">
        <v>19.389999389648438</v>
      </c>
      <c r="J2231" s="14">
        <v>18.860000610351563</v>
      </c>
      <c r="K2231" s="24">
        <v>19.040000915527344</v>
      </c>
      <c r="L2231">
        <f t="shared" si="105"/>
        <v>0</v>
      </c>
      <c r="M2231">
        <f>IF(AND(B2231&gt;Summary!$E$17,B2231&lt;Summary!$E$18),1,0)</f>
        <v>0</v>
      </c>
      <c r="N2231">
        <f>IF(M2231=1,oneday(G2230,G2231,K2231,L2231,Summary!$E$13/2,Data!N2230,Data!O2230,Summary!$E$15,Summary!$E$14,Summary!$E$16,1),0)</f>
        <v>0</v>
      </c>
      <c r="O2231" s="31">
        <f>IF(M2231=1,oneday(G2230,G2231,K2231,L2231,Summary!$E$13/2,Data!N2230,Data!O2230,Summary!$E$15,Summary!$E$14,Summary!$E$16,2),0)</f>
        <v>0</v>
      </c>
      <c r="P2231" s="31">
        <f t="shared" si="104"/>
        <v>0</v>
      </c>
      <c r="Q2231" s="31">
        <f>IF(M2231=1,oneday(G2230,G2231,K2231,L2231,Summary!$E$13/2,Data!N2230,Data!O2230,Summary!$E$15,Summary!$E$14,Summary!$E$16,3),0)</f>
        <v>0</v>
      </c>
    </row>
    <row r="2232" spans="1:17" x14ac:dyDescent="0.25">
      <c r="A2232" s="32">
        <f>VLOOKUP(B2232,'Expiration Dates'!$C$40:$J$272,8)</f>
        <v>33625</v>
      </c>
      <c r="B2232" s="1">
        <v>33620</v>
      </c>
      <c r="C2232">
        <f t="shared" si="103"/>
        <v>2232</v>
      </c>
      <c r="D2232" s="27">
        <v>19.139999389648438</v>
      </c>
      <c r="E2232" s="28">
        <v>19.209999084472656</v>
      </c>
      <c r="F2232" s="28">
        <v>18.840000152587891</v>
      </c>
      <c r="G2232" s="24">
        <v>19.159999847412109</v>
      </c>
      <c r="H2232" s="13">
        <v>19.25</v>
      </c>
      <c r="I2232" s="14">
        <v>19.329999923706055</v>
      </c>
      <c r="J2232" s="14">
        <v>18.940000534057617</v>
      </c>
      <c r="K2232" s="24">
        <v>19.290000915527344</v>
      </c>
      <c r="L2232">
        <f t="shared" si="105"/>
        <v>0</v>
      </c>
      <c r="M2232">
        <f>IF(AND(B2232&gt;Summary!$E$17,B2232&lt;Summary!$E$18),1,0)</f>
        <v>0</v>
      </c>
      <c r="N2232">
        <f>IF(M2232=1,oneday(G2231,G2232,K2232,L2232,Summary!$E$13/2,Data!N2231,Data!O2231,Summary!$E$15,Summary!$E$14,Summary!$E$16,1),0)</f>
        <v>0</v>
      </c>
      <c r="O2232" s="31">
        <f>IF(M2232=1,oneday(G2231,G2232,K2232,L2232,Summary!$E$13/2,Data!N2231,Data!O2231,Summary!$E$15,Summary!$E$14,Summary!$E$16,2),0)</f>
        <v>0</v>
      </c>
      <c r="P2232" s="31">
        <f t="shared" si="104"/>
        <v>0</v>
      </c>
      <c r="Q2232" s="31">
        <f>IF(M2232=1,oneday(G2231,G2232,K2232,L2232,Summary!$E$13/2,Data!N2231,Data!O2231,Summary!$E$15,Summary!$E$14,Summary!$E$16,3),0)</f>
        <v>0</v>
      </c>
    </row>
    <row r="2233" spans="1:17" x14ac:dyDescent="0.25">
      <c r="A2233" s="32">
        <f>VLOOKUP(B2233,'Expiration Dates'!$C$40:$J$272,8)</f>
        <v>33625</v>
      </c>
      <c r="B2233" s="1">
        <v>33623</v>
      </c>
      <c r="C2233">
        <f t="shared" si="103"/>
        <v>2233</v>
      </c>
      <c r="D2233" s="27">
        <v>19.100000381469727</v>
      </c>
      <c r="E2233" s="28">
        <v>19.219999313354492</v>
      </c>
      <c r="F2233" s="28">
        <v>18.870000839233398</v>
      </c>
      <c r="G2233" s="24">
        <v>18.889999389648438</v>
      </c>
      <c r="H2233" s="13">
        <v>19.219999313354492</v>
      </c>
      <c r="I2233" s="14">
        <v>19.329999923706055</v>
      </c>
      <c r="J2233" s="14">
        <v>19.030000686645508</v>
      </c>
      <c r="K2233" s="24">
        <v>19.040000915527344</v>
      </c>
      <c r="L2233">
        <f t="shared" si="105"/>
        <v>0</v>
      </c>
      <c r="M2233">
        <f>IF(AND(B2233&gt;Summary!$E$17,B2233&lt;Summary!$E$18),1,0)</f>
        <v>0</v>
      </c>
      <c r="N2233">
        <f>IF(M2233=1,oneday(G2232,G2233,K2233,L2233,Summary!$E$13/2,Data!N2232,Data!O2232,Summary!$E$15,Summary!$E$14,Summary!$E$16,1),0)</f>
        <v>0</v>
      </c>
      <c r="O2233" s="31">
        <f>IF(M2233=1,oneday(G2232,G2233,K2233,L2233,Summary!$E$13/2,Data!N2232,Data!O2232,Summary!$E$15,Summary!$E$14,Summary!$E$16,2),0)</f>
        <v>0</v>
      </c>
      <c r="P2233" s="31">
        <f t="shared" si="104"/>
        <v>0</v>
      </c>
      <c r="Q2233" s="31">
        <f>IF(M2233=1,oneday(G2232,G2233,K2233,L2233,Summary!$E$13/2,Data!N2232,Data!O2232,Summary!$E$15,Summary!$E$14,Summary!$E$16,3),0)</f>
        <v>0</v>
      </c>
    </row>
    <row r="2234" spans="1:17" x14ac:dyDescent="0.25">
      <c r="A2234" s="32">
        <f>VLOOKUP(B2234,'Expiration Dates'!$C$40:$J$272,8)</f>
        <v>33625</v>
      </c>
      <c r="B2234" s="1">
        <v>33624</v>
      </c>
      <c r="C2234">
        <f t="shared" si="103"/>
        <v>2234</v>
      </c>
      <c r="D2234" s="27">
        <v>18.829999923706055</v>
      </c>
      <c r="E2234" s="28">
        <v>18.870000839233398</v>
      </c>
      <c r="F2234" s="28">
        <v>18.399999618530273</v>
      </c>
      <c r="G2234" s="24">
        <v>18.469999313354492</v>
      </c>
      <c r="H2234" s="13">
        <v>19.010000228881836</v>
      </c>
      <c r="I2234" s="14">
        <v>19.069999694824219</v>
      </c>
      <c r="J2234" s="14">
        <v>18.620000839233398</v>
      </c>
      <c r="K2234" s="24">
        <v>18.719999313354492</v>
      </c>
      <c r="L2234">
        <f t="shared" si="105"/>
        <v>0</v>
      </c>
      <c r="M2234">
        <f>IF(AND(B2234&gt;Summary!$E$17,B2234&lt;Summary!$E$18),1,0)</f>
        <v>0</v>
      </c>
      <c r="N2234">
        <f>IF(M2234=1,oneday(G2233,G2234,K2234,L2234,Summary!$E$13/2,Data!N2233,Data!O2233,Summary!$E$15,Summary!$E$14,Summary!$E$16,1),0)</f>
        <v>0</v>
      </c>
      <c r="O2234" s="31">
        <f>IF(M2234=1,oneday(G2233,G2234,K2234,L2234,Summary!$E$13/2,Data!N2233,Data!O2233,Summary!$E$15,Summary!$E$14,Summary!$E$16,2),0)</f>
        <v>0</v>
      </c>
      <c r="P2234" s="31">
        <f t="shared" si="104"/>
        <v>0</v>
      </c>
      <c r="Q2234" s="31">
        <f>IF(M2234=1,oneday(G2233,G2234,K2234,L2234,Summary!$E$13/2,Data!N2233,Data!O2233,Summary!$E$15,Summary!$E$14,Summary!$E$16,3),0)</f>
        <v>0</v>
      </c>
    </row>
    <row r="2235" spans="1:17" x14ac:dyDescent="0.25">
      <c r="A2235" s="32">
        <f>VLOOKUP(B2235,'Expiration Dates'!$C$40:$J$272,8)</f>
        <v>33625</v>
      </c>
      <c r="B2235" s="1">
        <v>33625</v>
      </c>
      <c r="C2235">
        <f t="shared" si="103"/>
        <v>2235</v>
      </c>
      <c r="D2235" s="27">
        <v>18.620000839233398</v>
      </c>
      <c r="E2235" s="28">
        <v>18.950000762939453</v>
      </c>
      <c r="F2235" s="28">
        <v>18.489999771118164</v>
      </c>
      <c r="G2235" s="24">
        <v>18.940000534057617</v>
      </c>
      <c r="H2235" s="13">
        <v>18.75</v>
      </c>
      <c r="I2235" s="14">
        <v>19.100000381469727</v>
      </c>
      <c r="J2235" s="14">
        <v>18.639999389648438</v>
      </c>
      <c r="K2235" s="24">
        <v>19.090000152587891</v>
      </c>
      <c r="L2235">
        <f t="shared" si="105"/>
        <v>1</v>
      </c>
      <c r="M2235">
        <f>IF(AND(B2235&gt;Summary!$E$17,B2235&lt;Summary!$E$18),1,0)</f>
        <v>0</v>
      </c>
      <c r="N2235">
        <f>IF(M2235=1,oneday(G2234,G2235,K2235,L2235,Summary!$E$13/2,Data!N2234,Data!O2234,Summary!$E$15,Summary!$E$14,Summary!$E$16,1),0)</f>
        <v>0</v>
      </c>
      <c r="O2235" s="31">
        <f>IF(M2235=1,oneday(G2234,G2235,K2235,L2235,Summary!$E$13/2,Data!N2234,Data!O2234,Summary!$E$15,Summary!$E$14,Summary!$E$16,2),0)</f>
        <v>0</v>
      </c>
      <c r="P2235" s="31">
        <f t="shared" si="104"/>
        <v>0</v>
      </c>
      <c r="Q2235" s="31">
        <f>IF(M2235=1,oneday(G2234,G2235,K2235,L2235,Summary!$E$13/2,Data!N2234,Data!O2234,Summary!$E$15,Summary!$E$14,Summary!$E$16,3),0)</f>
        <v>0</v>
      </c>
    </row>
    <row r="2236" spans="1:17" x14ac:dyDescent="0.25">
      <c r="A2236" s="32">
        <f>VLOOKUP(B2236,'Expiration Dates'!$C$40:$J$272,8)</f>
        <v>33625</v>
      </c>
      <c r="B2236" s="1">
        <v>33626</v>
      </c>
      <c r="C2236">
        <f t="shared" si="103"/>
        <v>2236</v>
      </c>
      <c r="D2236" s="27">
        <v>18.969999313354492</v>
      </c>
      <c r="E2236" s="28">
        <v>19.149999618530273</v>
      </c>
      <c r="F2236" s="28">
        <v>18.700000762939453</v>
      </c>
      <c r="G2236" s="24">
        <v>18.719999313354492</v>
      </c>
      <c r="H2236" s="13">
        <v>19.129999160766602</v>
      </c>
      <c r="I2236" s="14">
        <v>19.290000915527344</v>
      </c>
      <c r="J2236" s="14">
        <v>18.809999465942383</v>
      </c>
      <c r="K2236" s="24">
        <v>18.829999923706055</v>
      </c>
      <c r="L2236">
        <f t="shared" si="105"/>
        <v>0</v>
      </c>
      <c r="M2236">
        <f>IF(AND(B2236&gt;Summary!$E$17,B2236&lt;Summary!$E$18),1,0)</f>
        <v>0</v>
      </c>
      <c r="N2236">
        <f>IF(M2236=1,oneday(G2235,G2236,K2236,L2236,Summary!$E$13/2,Data!N2235,Data!O2235,Summary!$E$15,Summary!$E$14,Summary!$E$16,1),0)</f>
        <v>0</v>
      </c>
      <c r="O2236" s="31">
        <f>IF(M2236=1,oneday(G2235,G2236,K2236,L2236,Summary!$E$13/2,Data!N2235,Data!O2235,Summary!$E$15,Summary!$E$14,Summary!$E$16,2),0)</f>
        <v>0</v>
      </c>
      <c r="P2236" s="31">
        <f t="shared" si="104"/>
        <v>0</v>
      </c>
      <c r="Q2236" s="31">
        <f>IF(M2236=1,oneday(G2235,G2236,K2236,L2236,Summary!$E$13/2,Data!N2235,Data!O2235,Summary!$E$15,Summary!$E$14,Summary!$E$16,3),0)</f>
        <v>0</v>
      </c>
    </row>
    <row r="2237" spans="1:17" x14ac:dyDescent="0.25">
      <c r="A2237" s="32">
        <f>VLOOKUP(B2237,'Expiration Dates'!$C$40:$J$272,8)</f>
        <v>33625</v>
      </c>
      <c r="B2237" s="1">
        <v>33627</v>
      </c>
      <c r="C2237">
        <f t="shared" si="103"/>
        <v>2237</v>
      </c>
      <c r="D2237" s="27">
        <v>18.860000610351563</v>
      </c>
      <c r="E2237" s="28">
        <v>19.049999237060547</v>
      </c>
      <c r="F2237" s="28">
        <v>18.809999465942383</v>
      </c>
      <c r="G2237" s="24">
        <v>19</v>
      </c>
      <c r="H2237" s="13">
        <v>18.979999542236328</v>
      </c>
      <c r="I2237" s="14">
        <v>19.149999618530273</v>
      </c>
      <c r="J2237" s="14">
        <v>18.940000534057617</v>
      </c>
      <c r="K2237" s="24">
        <v>19.110000610351563</v>
      </c>
      <c r="L2237">
        <f t="shared" si="105"/>
        <v>0</v>
      </c>
      <c r="M2237">
        <f>IF(AND(B2237&gt;Summary!$E$17,B2237&lt;Summary!$E$18),1,0)</f>
        <v>0</v>
      </c>
      <c r="N2237">
        <f>IF(M2237=1,oneday(G2236,G2237,K2237,L2237,Summary!$E$13/2,Data!N2236,Data!O2236,Summary!$E$15,Summary!$E$14,Summary!$E$16,1),0)</f>
        <v>0</v>
      </c>
      <c r="O2237" s="31">
        <f>IF(M2237=1,oneday(G2236,G2237,K2237,L2237,Summary!$E$13/2,Data!N2236,Data!O2236,Summary!$E$15,Summary!$E$14,Summary!$E$16,2),0)</f>
        <v>0</v>
      </c>
      <c r="P2237" s="31">
        <f t="shared" si="104"/>
        <v>0</v>
      </c>
      <c r="Q2237" s="31">
        <f>IF(M2237=1,oneday(G2236,G2237,K2237,L2237,Summary!$E$13/2,Data!N2236,Data!O2236,Summary!$E$15,Summary!$E$14,Summary!$E$16,3),0)</f>
        <v>0</v>
      </c>
    </row>
    <row r="2238" spans="1:17" x14ac:dyDescent="0.25">
      <c r="A2238" s="32">
        <f>VLOOKUP(B2238,'Expiration Dates'!$C$40:$J$272,8)</f>
        <v>33625</v>
      </c>
      <c r="B2238" s="1">
        <v>33630</v>
      </c>
      <c r="C2238">
        <f t="shared" si="103"/>
        <v>2238</v>
      </c>
      <c r="D2238" s="27">
        <v>19.100000381469727</v>
      </c>
      <c r="E2238" s="28">
        <v>19.370000839233398</v>
      </c>
      <c r="F2238" s="28">
        <v>19.069999694824219</v>
      </c>
      <c r="G2238" s="24">
        <v>19.360000610351563</v>
      </c>
      <c r="H2238" s="13">
        <v>19.25</v>
      </c>
      <c r="I2238" s="14">
        <v>19.5</v>
      </c>
      <c r="J2238" s="14">
        <v>19.190000534057617</v>
      </c>
      <c r="K2238" s="24">
        <v>19.479999542236328</v>
      </c>
      <c r="L2238">
        <f t="shared" si="105"/>
        <v>0</v>
      </c>
      <c r="M2238">
        <f>IF(AND(B2238&gt;Summary!$E$17,B2238&lt;Summary!$E$18),1,0)</f>
        <v>0</v>
      </c>
      <c r="N2238">
        <f>IF(M2238=1,oneday(G2237,G2238,K2238,L2238,Summary!$E$13/2,Data!N2237,Data!O2237,Summary!$E$15,Summary!$E$14,Summary!$E$16,1),0)</f>
        <v>0</v>
      </c>
      <c r="O2238" s="31">
        <f>IF(M2238=1,oneday(G2237,G2238,K2238,L2238,Summary!$E$13/2,Data!N2237,Data!O2237,Summary!$E$15,Summary!$E$14,Summary!$E$16,2),0)</f>
        <v>0</v>
      </c>
      <c r="P2238" s="31">
        <f t="shared" si="104"/>
        <v>0</v>
      </c>
      <c r="Q2238" s="31">
        <f>IF(M2238=1,oneday(G2237,G2238,K2238,L2238,Summary!$E$13/2,Data!N2237,Data!O2237,Summary!$E$15,Summary!$E$14,Summary!$E$16,3),0)</f>
        <v>0</v>
      </c>
    </row>
    <row r="2239" spans="1:17" x14ac:dyDescent="0.25">
      <c r="A2239" s="32">
        <f>VLOOKUP(B2239,'Expiration Dates'!$C$40:$J$272,8)</f>
        <v>33625</v>
      </c>
      <c r="B2239" s="1">
        <v>33631</v>
      </c>
      <c r="C2239">
        <f t="shared" si="103"/>
        <v>2239</v>
      </c>
      <c r="D2239" s="27">
        <v>19.229999542236328</v>
      </c>
      <c r="E2239" s="28">
        <v>19.319999694824219</v>
      </c>
      <c r="F2239" s="28">
        <v>19.110000610351563</v>
      </c>
      <c r="G2239" s="24">
        <v>19.170000076293945</v>
      </c>
      <c r="H2239" s="13">
        <v>19.379999160766602</v>
      </c>
      <c r="I2239" s="14">
        <v>19.440000534057617</v>
      </c>
      <c r="J2239" s="14">
        <v>19.239999771118164</v>
      </c>
      <c r="K2239" s="24">
        <v>19.290000915527344</v>
      </c>
      <c r="L2239">
        <f t="shared" si="105"/>
        <v>0</v>
      </c>
      <c r="M2239">
        <f>IF(AND(B2239&gt;Summary!$E$17,B2239&lt;Summary!$E$18),1,0)</f>
        <v>0</v>
      </c>
      <c r="N2239">
        <f>IF(M2239=1,oneday(G2238,G2239,K2239,L2239,Summary!$E$13/2,Data!N2238,Data!O2238,Summary!$E$15,Summary!$E$14,Summary!$E$16,1),0)</f>
        <v>0</v>
      </c>
      <c r="O2239" s="31">
        <f>IF(M2239=1,oneday(G2238,G2239,K2239,L2239,Summary!$E$13/2,Data!N2238,Data!O2238,Summary!$E$15,Summary!$E$14,Summary!$E$16,2),0)</f>
        <v>0</v>
      </c>
      <c r="P2239" s="31">
        <f t="shared" si="104"/>
        <v>0</v>
      </c>
      <c r="Q2239" s="31">
        <f>IF(M2239=1,oneday(G2238,G2239,K2239,L2239,Summary!$E$13/2,Data!N2238,Data!O2238,Summary!$E$15,Summary!$E$14,Summary!$E$16,3),0)</f>
        <v>0</v>
      </c>
    </row>
    <row r="2240" spans="1:17" x14ac:dyDescent="0.25">
      <c r="A2240" s="32">
        <f>VLOOKUP(B2240,'Expiration Dates'!$C$40:$J$272,8)</f>
        <v>33625</v>
      </c>
      <c r="B2240" s="1">
        <v>33632</v>
      </c>
      <c r="C2240">
        <f t="shared" si="103"/>
        <v>2240</v>
      </c>
      <c r="D2240" s="27">
        <v>19.149999618530273</v>
      </c>
      <c r="E2240" s="28">
        <v>19.229999542236328</v>
      </c>
      <c r="F2240" s="28">
        <v>18.760000228881836</v>
      </c>
      <c r="G2240" s="24">
        <v>18.889999389648438</v>
      </c>
      <c r="H2240" s="13">
        <v>19.280000686645508</v>
      </c>
      <c r="I2240" s="14">
        <v>19.370000839233398</v>
      </c>
      <c r="J2240" s="14">
        <v>18.920000076293945</v>
      </c>
      <c r="K2240" s="24">
        <v>19.020000457763672</v>
      </c>
      <c r="L2240">
        <f t="shared" si="105"/>
        <v>0</v>
      </c>
      <c r="M2240">
        <f>IF(AND(B2240&gt;Summary!$E$17,B2240&lt;Summary!$E$18),1,0)</f>
        <v>0</v>
      </c>
      <c r="N2240">
        <f>IF(M2240=1,oneday(G2239,G2240,K2240,L2240,Summary!$E$13/2,Data!N2239,Data!O2239,Summary!$E$15,Summary!$E$14,Summary!$E$16,1),0)</f>
        <v>0</v>
      </c>
      <c r="O2240" s="31">
        <f>IF(M2240=1,oneday(G2239,G2240,K2240,L2240,Summary!$E$13/2,Data!N2239,Data!O2239,Summary!$E$15,Summary!$E$14,Summary!$E$16,2),0)</f>
        <v>0</v>
      </c>
      <c r="P2240" s="31">
        <f t="shared" si="104"/>
        <v>0</v>
      </c>
      <c r="Q2240" s="31">
        <f>IF(M2240=1,oneday(G2239,G2240,K2240,L2240,Summary!$E$13/2,Data!N2239,Data!O2239,Summary!$E$15,Summary!$E$14,Summary!$E$16,3),0)</f>
        <v>0</v>
      </c>
    </row>
    <row r="2241" spans="1:17" x14ac:dyDescent="0.25">
      <c r="A2241" s="32">
        <f>VLOOKUP(B2241,'Expiration Dates'!$C$40:$J$272,8)</f>
        <v>33625</v>
      </c>
      <c r="B2241" s="1">
        <v>33633</v>
      </c>
      <c r="C2241">
        <f t="shared" si="103"/>
        <v>2241</v>
      </c>
      <c r="D2241" s="27">
        <v>18.850000381469727</v>
      </c>
      <c r="E2241" s="28">
        <v>19</v>
      </c>
      <c r="F2241" s="28">
        <v>18.610000610351563</v>
      </c>
      <c r="G2241" s="24">
        <v>18.940000534057617</v>
      </c>
      <c r="H2241" s="13">
        <v>18.979999542236328</v>
      </c>
      <c r="I2241" s="14">
        <v>19.139999389648438</v>
      </c>
      <c r="J2241" s="14">
        <v>18.799999237060547</v>
      </c>
      <c r="K2241" s="24">
        <v>19.079999923706055</v>
      </c>
      <c r="L2241">
        <f t="shared" si="105"/>
        <v>0</v>
      </c>
      <c r="M2241">
        <f>IF(AND(B2241&gt;Summary!$E$17,B2241&lt;Summary!$E$18),1,0)</f>
        <v>0</v>
      </c>
      <c r="N2241">
        <f>IF(M2241=1,oneday(G2240,G2241,K2241,L2241,Summary!$E$13/2,Data!N2240,Data!O2240,Summary!$E$15,Summary!$E$14,Summary!$E$16,1),0)</f>
        <v>0</v>
      </c>
      <c r="O2241" s="31">
        <f>IF(M2241=1,oneday(G2240,G2241,K2241,L2241,Summary!$E$13/2,Data!N2240,Data!O2240,Summary!$E$15,Summary!$E$14,Summary!$E$16,2),0)</f>
        <v>0</v>
      </c>
      <c r="P2241" s="31">
        <f t="shared" si="104"/>
        <v>0</v>
      </c>
      <c r="Q2241" s="31">
        <f>IF(M2241=1,oneday(G2240,G2241,K2241,L2241,Summary!$E$13/2,Data!N2240,Data!O2240,Summary!$E$15,Summary!$E$14,Summary!$E$16,3),0)</f>
        <v>0</v>
      </c>
    </row>
    <row r="2242" spans="1:17" x14ac:dyDescent="0.25">
      <c r="A2242" s="32">
        <f>VLOOKUP(B2242,'Expiration Dates'!$C$40:$J$272,8)</f>
        <v>33625</v>
      </c>
      <c r="B2242" s="1">
        <v>33634</v>
      </c>
      <c r="C2242">
        <f t="shared" si="103"/>
        <v>2242</v>
      </c>
      <c r="D2242" s="27">
        <v>18.959999084472656</v>
      </c>
      <c r="E2242" s="28">
        <v>19.069999694824219</v>
      </c>
      <c r="F2242" s="28">
        <v>18.770000457763672</v>
      </c>
      <c r="G2242" s="24">
        <v>18.899999618530273</v>
      </c>
      <c r="H2242" s="13">
        <v>19.149999618530273</v>
      </c>
      <c r="I2242" s="14">
        <v>19.200000762939453</v>
      </c>
      <c r="J2242" s="14">
        <v>18.950000762939453</v>
      </c>
      <c r="K2242" s="24">
        <v>19.059999465942383</v>
      </c>
      <c r="L2242">
        <f t="shared" si="105"/>
        <v>0</v>
      </c>
      <c r="M2242">
        <f>IF(AND(B2242&gt;Summary!$E$17,B2242&lt;Summary!$E$18),1,0)</f>
        <v>0</v>
      </c>
      <c r="N2242">
        <f>IF(M2242=1,oneday(G2241,G2242,K2242,L2242,Summary!$E$13/2,Data!N2241,Data!O2241,Summary!$E$15,Summary!$E$14,Summary!$E$16,1),0)</f>
        <v>0</v>
      </c>
      <c r="O2242" s="31">
        <f>IF(M2242=1,oneday(G2241,G2242,K2242,L2242,Summary!$E$13/2,Data!N2241,Data!O2241,Summary!$E$15,Summary!$E$14,Summary!$E$16,2),0)</f>
        <v>0</v>
      </c>
      <c r="P2242" s="31">
        <f t="shared" si="104"/>
        <v>0</v>
      </c>
      <c r="Q2242" s="31">
        <f>IF(M2242=1,oneday(G2241,G2242,K2242,L2242,Summary!$E$13/2,Data!N2241,Data!O2241,Summary!$E$15,Summary!$E$14,Summary!$E$16,3),0)</f>
        <v>0</v>
      </c>
    </row>
    <row r="2243" spans="1:17" x14ac:dyDescent="0.25">
      <c r="A2243" s="32">
        <f>VLOOKUP(B2243,'Expiration Dates'!$C$40:$J$272,8)</f>
        <v>33654</v>
      </c>
      <c r="B2243" s="1">
        <v>33637</v>
      </c>
      <c r="C2243">
        <f t="shared" si="103"/>
        <v>2243</v>
      </c>
      <c r="D2243" s="27">
        <v>18.950000762939453</v>
      </c>
      <c r="E2243" s="28">
        <v>19.020000457763672</v>
      </c>
      <c r="F2243" s="28">
        <v>18.870000839233398</v>
      </c>
      <c r="G2243" s="24">
        <v>18.959999084472656</v>
      </c>
      <c r="H2243" s="13">
        <v>19.100000381469727</v>
      </c>
      <c r="I2243" s="14">
        <v>19.170000076293945</v>
      </c>
      <c r="J2243" s="14">
        <v>19.049999237060547</v>
      </c>
      <c r="K2243" s="24">
        <v>19.149999618530273</v>
      </c>
      <c r="L2243">
        <f t="shared" si="105"/>
        <v>0</v>
      </c>
      <c r="M2243">
        <f>IF(AND(B2243&gt;Summary!$E$17,B2243&lt;Summary!$E$18),1,0)</f>
        <v>0</v>
      </c>
      <c r="N2243">
        <f>IF(M2243=1,oneday(G2242,G2243,K2243,L2243,Summary!$E$13/2,Data!N2242,Data!O2242,Summary!$E$15,Summary!$E$14,Summary!$E$16,1),0)</f>
        <v>0</v>
      </c>
      <c r="O2243" s="31">
        <f>IF(M2243=1,oneday(G2242,G2243,K2243,L2243,Summary!$E$13/2,Data!N2242,Data!O2242,Summary!$E$15,Summary!$E$14,Summary!$E$16,2),0)</f>
        <v>0</v>
      </c>
      <c r="P2243" s="31">
        <f t="shared" si="104"/>
        <v>0</v>
      </c>
      <c r="Q2243" s="31">
        <f>IF(M2243=1,oneday(G2242,G2243,K2243,L2243,Summary!$E$13/2,Data!N2242,Data!O2242,Summary!$E$15,Summary!$E$14,Summary!$E$16,3),0)</f>
        <v>0</v>
      </c>
    </row>
    <row r="2244" spans="1:17" x14ac:dyDescent="0.25">
      <c r="A2244" s="32">
        <f>VLOOKUP(B2244,'Expiration Dates'!$C$40:$J$272,8)</f>
        <v>33654</v>
      </c>
      <c r="B2244" s="1">
        <v>33638</v>
      </c>
      <c r="C2244">
        <f t="shared" si="103"/>
        <v>2244</v>
      </c>
      <c r="D2244" s="27">
        <v>18.940000534057617</v>
      </c>
      <c r="E2244" s="28">
        <v>19.350000381469727</v>
      </c>
      <c r="F2244" s="28">
        <v>18.879999160766602</v>
      </c>
      <c r="G2244" s="24">
        <v>19.270000457763672</v>
      </c>
      <c r="H2244" s="13">
        <v>19.129999160766602</v>
      </c>
      <c r="I2244" s="14">
        <v>19.530000686645508</v>
      </c>
      <c r="J2244" s="14">
        <v>19.079999923706055</v>
      </c>
      <c r="K2244" s="24">
        <v>19.489999771118164</v>
      </c>
      <c r="L2244">
        <f t="shared" si="105"/>
        <v>0</v>
      </c>
      <c r="M2244">
        <f>IF(AND(B2244&gt;Summary!$E$17,B2244&lt;Summary!$E$18),1,0)</f>
        <v>0</v>
      </c>
      <c r="N2244">
        <f>IF(M2244=1,oneday(G2243,G2244,K2244,L2244,Summary!$E$13/2,Data!N2243,Data!O2243,Summary!$E$15,Summary!$E$14,Summary!$E$16,1),0)</f>
        <v>0</v>
      </c>
      <c r="O2244" s="31">
        <f>IF(M2244=1,oneday(G2243,G2244,K2244,L2244,Summary!$E$13/2,Data!N2243,Data!O2243,Summary!$E$15,Summary!$E$14,Summary!$E$16,2),0)</f>
        <v>0</v>
      </c>
      <c r="P2244" s="31">
        <f t="shared" si="104"/>
        <v>0</v>
      </c>
      <c r="Q2244" s="31">
        <f>IF(M2244=1,oneday(G2243,G2244,K2244,L2244,Summary!$E$13/2,Data!N2243,Data!O2243,Summary!$E$15,Summary!$E$14,Summary!$E$16,3),0)</f>
        <v>0</v>
      </c>
    </row>
    <row r="2245" spans="1:17" x14ac:dyDescent="0.25">
      <c r="A2245" s="32">
        <f>VLOOKUP(B2245,'Expiration Dates'!$C$40:$J$272,8)</f>
        <v>33654</v>
      </c>
      <c r="B2245" s="1">
        <v>33639</v>
      </c>
      <c r="C2245">
        <f t="shared" si="103"/>
        <v>2245</v>
      </c>
      <c r="D2245" s="27">
        <v>19.25</v>
      </c>
      <c r="E2245" s="28">
        <v>19.579999923706055</v>
      </c>
      <c r="F2245" s="28">
        <v>19.200000762939453</v>
      </c>
      <c r="G2245" s="24">
        <v>19.5</v>
      </c>
      <c r="H2245" s="13">
        <v>19.459999084472656</v>
      </c>
      <c r="I2245" s="14">
        <v>19.760000228881836</v>
      </c>
      <c r="J2245" s="14">
        <v>19.399999618530273</v>
      </c>
      <c r="K2245" s="24">
        <v>19.680000305175781</v>
      </c>
      <c r="L2245">
        <f t="shared" si="105"/>
        <v>0</v>
      </c>
      <c r="M2245">
        <f>IF(AND(B2245&gt;Summary!$E$17,B2245&lt;Summary!$E$18),1,0)</f>
        <v>0</v>
      </c>
      <c r="N2245">
        <f>IF(M2245=1,oneday(G2244,G2245,K2245,L2245,Summary!$E$13/2,Data!N2244,Data!O2244,Summary!$E$15,Summary!$E$14,Summary!$E$16,1),0)</f>
        <v>0</v>
      </c>
      <c r="O2245" s="31">
        <f>IF(M2245=1,oneday(G2244,G2245,K2245,L2245,Summary!$E$13/2,Data!N2244,Data!O2244,Summary!$E$15,Summary!$E$14,Summary!$E$16,2),0)</f>
        <v>0</v>
      </c>
      <c r="P2245" s="31">
        <f t="shared" si="104"/>
        <v>0</v>
      </c>
      <c r="Q2245" s="31">
        <f>IF(M2245=1,oneday(G2244,G2245,K2245,L2245,Summary!$E$13/2,Data!N2244,Data!O2244,Summary!$E$15,Summary!$E$14,Summary!$E$16,3),0)</f>
        <v>0</v>
      </c>
    </row>
    <row r="2246" spans="1:17" x14ac:dyDescent="0.25">
      <c r="A2246" s="32">
        <f>VLOOKUP(B2246,'Expiration Dates'!$C$40:$J$272,8)</f>
        <v>33654</v>
      </c>
      <c r="B2246" s="1">
        <v>33640</v>
      </c>
      <c r="C2246">
        <f t="shared" si="103"/>
        <v>2246</v>
      </c>
      <c r="D2246" s="27">
        <v>19.540000915527344</v>
      </c>
      <c r="E2246" s="28">
        <v>19.690000534057617</v>
      </c>
      <c r="F2246" s="28">
        <v>19.459999084472656</v>
      </c>
      <c r="G2246" s="24">
        <v>19.5</v>
      </c>
      <c r="H2246" s="13">
        <v>19.700000762939453</v>
      </c>
      <c r="I2246" s="14">
        <v>19.829999923706055</v>
      </c>
      <c r="J2246" s="14">
        <v>19.600000381469727</v>
      </c>
      <c r="K2246" s="24">
        <v>19.620000839233398</v>
      </c>
      <c r="L2246">
        <f t="shared" si="105"/>
        <v>0</v>
      </c>
      <c r="M2246">
        <f>IF(AND(B2246&gt;Summary!$E$17,B2246&lt;Summary!$E$18),1,0)</f>
        <v>0</v>
      </c>
      <c r="N2246">
        <f>IF(M2246=1,oneday(G2245,G2246,K2246,L2246,Summary!$E$13/2,Data!N2245,Data!O2245,Summary!$E$15,Summary!$E$14,Summary!$E$16,1),0)</f>
        <v>0</v>
      </c>
      <c r="O2246" s="31">
        <f>IF(M2246=1,oneday(G2245,G2246,K2246,L2246,Summary!$E$13/2,Data!N2245,Data!O2245,Summary!$E$15,Summary!$E$14,Summary!$E$16,2),0)</f>
        <v>0</v>
      </c>
      <c r="P2246" s="31">
        <f t="shared" si="104"/>
        <v>0</v>
      </c>
      <c r="Q2246" s="31">
        <f>IF(M2246=1,oneday(G2245,G2246,K2246,L2246,Summary!$E$13/2,Data!N2245,Data!O2245,Summary!$E$15,Summary!$E$14,Summary!$E$16,3),0)</f>
        <v>0</v>
      </c>
    </row>
    <row r="2247" spans="1:17" x14ac:dyDescent="0.25">
      <c r="A2247" s="32">
        <f>VLOOKUP(B2247,'Expiration Dates'!$C$40:$J$272,8)</f>
        <v>33654</v>
      </c>
      <c r="B2247" s="1">
        <v>33641</v>
      </c>
      <c r="C2247">
        <f t="shared" si="103"/>
        <v>2247</v>
      </c>
      <c r="D2247" s="27">
        <v>19.530000686645508</v>
      </c>
      <c r="E2247" s="28">
        <v>19.899999618530273</v>
      </c>
      <c r="F2247" s="28">
        <v>19.5</v>
      </c>
      <c r="G2247" s="24">
        <v>19.870000839233398</v>
      </c>
      <c r="H2247" s="13">
        <v>19.649999618530273</v>
      </c>
      <c r="I2247" s="14">
        <v>19.899999618530273</v>
      </c>
      <c r="J2247" s="14">
        <v>19.600000381469727</v>
      </c>
      <c r="K2247" s="24">
        <v>19.889999389648438</v>
      </c>
      <c r="L2247">
        <f t="shared" si="105"/>
        <v>0</v>
      </c>
      <c r="M2247">
        <f>IF(AND(B2247&gt;Summary!$E$17,B2247&lt;Summary!$E$18),1,0)</f>
        <v>0</v>
      </c>
      <c r="N2247">
        <f>IF(M2247=1,oneday(G2246,G2247,K2247,L2247,Summary!$E$13/2,Data!N2246,Data!O2246,Summary!$E$15,Summary!$E$14,Summary!$E$16,1),0)</f>
        <v>0</v>
      </c>
      <c r="O2247" s="31">
        <f>IF(M2247=1,oneday(G2246,G2247,K2247,L2247,Summary!$E$13/2,Data!N2246,Data!O2246,Summary!$E$15,Summary!$E$14,Summary!$E$16,2),0)</f>
        <v>0</v>
      </c>
      <c r="P2247" s="31">
        <f t="shared" si="104"/>
        <v>0</v>
      </c>
      <c r="Q2247" s="31">
        <f>IF(M2247=1,oneday(G2246,G2247,K2247,L2247,Summary!$E$13/2,Data!N2246,Data!O2246,Summary!$E$15,Summary!$E$14,Summary!$E$16,3),0)</f>
        <v>0</v>
      </c>
    </row>
    <row r="2248" spans="1:17" x14ac:dyDescent="0.25">
      <c r="A2248" s="32">
        <f>VLOOKUP(B2248,'Expiration Dates'!$C$40:$J$272,8)</f>
        <v>33654</v>
      </c>
      <c r="B2248" s="1">
        <v>33644</v>
      </c>
      <c r="C2248">
        <f t="shared" si="103"/>
        <v>2248</v>
      </c>
      <c r="D2248" s="27">
        <v>19.979999542236328</v>
      </c>
      <c r="E2248" s="28">
        <v>20.079999923706055</v>
      </c>
      <c r="F2248" s="28">
        <v>19.760000228881836</v>
      </c>
      <c r="G2248" s="24">
        <v>19.780000686645508</v>
      </c>
      <c r="H2248" s="13">
        <v>20.010000228881836</v>
      </c>
      <c r="I2248" s="14">
        <v>20.069999694824219</v>
      </c>
      <c r="J2248" s="14">
        <v>19.840000152587891</v>
      </c>
      <c r="K2248" s="24">
        <v>19.879999160766602</v>
      </c>
      <c r="L2248">
        <f t="shared" si="105"/>
        <v>0</v>
      </c>
      <c r="M2248">
        <f>IF(AND(B2248&gt;Summary!$E$17,B2248&lt;Summary!$E$18),1,0)</f>
        <v>0</v>
      </c>
      <c r="N2248">
        <f>IF(M2248=1,oneday(G2247,G2248,K2248,L2248,Summary!$E$13/2,Data!N2247,Data!O2247,Summary!$E$15,Summary!$E$14,Summary!$E$16,1),0)</f>
        <v>0</v>
      </c>
      <c r="O2248" s="31">
        <f>IF(M2248=1,oneday(G2247,G2248,K2248,L2248,Summary!$E$13/2,Data!N2247,Data!O2247,Summary!$E$15,Summary!$E$14,Summary!$E$16,2),0)</f>
        <v>0</v>
      </c>
      <c r="P2248" s="31">
        <f t="shared" si="104"/>
        <v>0</v>
      </c>
      <c r="Q2248" s="31">
        <f>IF(M2248=1,oneday(G2247,G2248,K2248,L2248,Summary!$E$13/2,Data!N2247,Data!O2247,Summary!$E$15,Summary!$E$14,Summary!$E$16,3),0)</f>
        <v>0</v>
      </c>
    </row>
    <row r="2249" spans="1:17" x14ac:dyDescent="0.25">
      <c r="A2249" s="32">
        <f>VLOOKUP(B2249,'Expiration Dates'!$C$40:$J$272,8)</f>
        <v>33654</v>
      </c>
      <c r="B2249" s="1">
        <v>33645</v>
      </c>
      <c r="C2249">
        <f t="shared" si="103"/>
        <v>2249</v>
      </c>
      <c r="D2249" s="27">
        <v>19.700000762939453</v>
      </c>
      <c r="E2249" s="28">
        <v>19.700000762939453</v>
      </c>
      <c r="F2249" s="28">
        <v>19.200000762939453</v>
      </c>
      <c r="G2249" s="24">
        <v>19.280000686645508</v>
      </c>
      <c r="H2249" s="13">
        <v>19.799999237060547</v>
      </c>
      <c r="I2249" s="14">
        <v>19.799999237060547</v>
      </c>
      <c r="J2249" s="14">
        <v>19.399999618530273</v>
      </c>
      <c r="K2249" s="24">
        <v>19.469999313354492</v>
      </c>
      <c r="L2249">
        <f t="shared" si="105"/>
        <v>0</v>
      </c>
      <c r="M2249">
        <f>IF(AND(B2249&gt;Summary!$E$17,B2249&lt;Summary!$E$18),1,0)</f>
        <v>0</v>
      </c>
      <c r="N2249">
        <f>IF(M2249=1,oneday(G2248,G2249,K2249,L2249,Summary!$E$13/2,Data!N2248,Data!O2248,Summary!$E$15,Summary!$E$14,Summary!$E$16,1),0)</f>
        <v>0</v>
      </c>
      <c r="O2249" s="31">
        <f>IF(M2249=1,oneday(G2248,G2249,K2249,L2249,Summary!$E$13/2,Data!N2248,Data!O2248,Summary!$E$15,Summary!$E$14,Summary!$E$16,2),0)</f>
        <v>0</v>
      </c>
      <c r="P2249" s="31">
        <f t="shared" si="104"/>
        <v>0</v>
      </c>
      <c r="Q2249" s="31">
        <f>IF(M2249=1,oneday(G2248,G2249,K2249,L2249,Summary!$E$13/2,Data!N2248,Data!O2248,Summary!$E$15,Summary!$E$14,Summary!$E$16,3),0)</f>
        <v>0</v>
      </c>
    </row>
    <row r="2250" spans="1:17" x14ac:dyDescent="0.25">
      <c r="A2250" s="32">
        <f>VLOOKUP(B2250,'Expiration Dates'!$C$40:$J$272,8)</f>
        <v>33654</v>
      </c>
      <c r="B2250" s="1">
        <v>33646</v>
      </c>
      <c r="C2250">
        <f t="shared" si="103"/>
        <v>2250</v>
      </c>
      <c r="D2250" s="27">
        <v>19.379999160766602</v>
      </c>
      <c r="E2250" s="28">
        <v>19.5</v>
      </c>
      <c r="F2250" s="28">
        <v>19.049999237060547</v>
      </c>
      <c r="G2250" s="24">
        <v>19.270000457763672</v>
      </c>
      <c r="H2250" s="13">
        <v>19.549999237060547</v>
      </c>
      <c r="I2250" s="14">
        <v>19.639999389648438</v>
      </c>
      <c r="J2250" s="14">
        <v>19.200000762939453</v>
      </c>
      <c r="K2250" s="24">
        <v>19.430000305175781</v>
      </c>
      <c r="L2250">
        <f t="shared" si="105"/>
        <v>0</v>
      </c>
      <c r="M2250">
        <f>IF(AND(B2250&gt;Summary!$E$17,B2250&lt;Summary!$E$18),1,0)</f>
        <v>0</v>
      </c>
      <c r="N2250">
        <f>IF(M2250=1,oneday(G2249,G2250,K2250,L2250,Summary!$E$13/2,Data!N2249,Data!O2249,Summary!$E$15,Summary!$E$14,Summary!$E$16,1),0)</f>
        <v>0</v>
      </c>
      <c r="O2250" s="31">
        <f>IF(M2250=1,oneday(G2249,G2250,K2250,L2250,Summary!$E$13/2,Data!N2249,Data!O2249,Summary!$E$15,Summary!$E$14,Summary!$E$16,2),0)</f>
        <v>0</v>
      </c>
      <c r="P2250" s="31">
        <f t="shared" si="104"/>
        <v>0</v>
      </c>
      <c r="Q2250" s="31">
        <f>IF(M2250=1,oneday(G2249,G2250,K2250,L2250,Summary!$E$13/2,Data!N2249,Data!O2249,Summary!$E$15,Summary!$E$14,Summary!$E$16,3),0)</f>
        <v>0</v>
      </c>
    </row>
    <row r="2251" spans="1:17" x14ac:dyDescent="0.25">
      <c r="A2251" s="32">
        <f>VLOOKUP(B2251,'Expiration Dates'!$C$40:$J$272,8)</f>
        <v>33654</v>
      </c>
      <c r="B2251" s="1">
        <v>33647</v>
      </c>
      <c r="C2251">
        <f t="shared" si="103"/>
        <v>2251</v>
      </c>
      <c r="D2251" s="27">
        <v>19.569999694824219</v>
      </c>
      <c r="E2251" s="28">
        <v>19.690000534057617</v>
      </c>
      <c r="F2251" s="28">
        <v>19.350000381469727</v>
      </c>
      <c r="G2251" s="24">
        <v>19.680000305175781</v>
      </c>
      <c r="H2251" s="13">
        <v>19.700000762939453</v>
      </c>
      <c r="I2251" s="14">
        <v>19.860000610351563</v>
      </c>
      <c r="J2251" s="14">
        <v>19.5</v>
      </c>
      <c r="K2251" s="24">
        <v>19.840000152587891</v>
      </c>
      <c r="L2251">
        <f t="shared" si="105"/>
        <v>0</v>
      </c>
      <c r="M2251">
        <f>IF(AND(B2251&gt;Summary!$E$17,B2251&lt;Summary!$E$18),1,0)</f>
        <v>0</v>
      </c>
      <c r="N2251">
        <f>IF(M2251=1,oneday(G2250,G2251,K2251,L2251,Summary!$E$13/2,Data!N2250,Data!O2250,Summary!$E$15,Summary!$E$14,Summary!$E$16,1),0)</f>
        <v>0</v>
      </c>
      <c r="O2251" s="31">
        <f>IF(M2251=1,oneday(G2250,G2251,K2251,L2251,Summary!$E$13/2,Data!N2250,Data!O2250,Summary!$E$15,Summary!$E$14,Summary!$E$16,2),0)</f>
        <v>0</v>
      </c>
      <c r="P2251" s="31">
        <f t="shared" si="104"/>
        <v>0</v>
      </c>
      <c r="Q2251" s="31">
        <f>IF(M2251=1,oneday(G2250,G2251,K2251,L2251,Summary!$E$13/2,Data!N2250,Data!O2250,Summary!$E$15,Summary!$E$14,Summary!$E$16,3),0)</f>
        <v>0</v>
      </c>
    </row>
    <row r="2252" spans="1:17" x14ac:dyDescent="0.25">
      <c r="A2252" s="32">
        <f>VLOOKUP(B2252,'Expiration Dates'!$C$40:$J$272,8)</f>
        <v>33654</v>
      </c>
      <c r="B2252" s="1">
        <v>33648</v>
      </c>
      <c r="C2252">
        <f t="shared" si="103"/>
        <v>2252</v>
      </c>
      <c r="D2252" s="27">
        <v>19.829999923706055</v>
      </c>
      <c r="E2252" s="28">
        <v>19.829999923706055</v>
      </c>
      <c r="F2252" s="28">
        <v>19.260000228881836</v>
      </c>
      <c r="G2252" s="24">
        <v>19.459999084472656</v>
      </c>
      <c r="H2252" s="13">
        <v>19.950000762939453</v>
      </c>
      <c r="I2252" s="14">
        <v>19.950000762939453</v>
      </c>
      <c r="J2252" s="14">
        <v>19.399999618530273</v>
      </c>
      <c r="K2252" s="24">
        <v>19.629999160766602</v>
      </c>
      <c r="L2252">
        <f t="shared" si="105"/>
        <v>0</v>
      </c>
      <c r="M2252">
        <f>IF(AND(B2252&gt;Summary!$E$17,B2252&lt;Summary!$E$18),1,0)</f>
        <v>0</v>
      </c>
      <c r="N2252">
        <f>IF(M2252=1,oneday(G2251,G2252,K2252,L2252,Summary!$E$13/2,Data!N2251,Data!O2251,Summary!$E$15,Summary!$E$14,Summary!$E$16,1),0)</f>
        <v>0</v>
      </c>
      <c r="O2252" s="31">
        <f>IF(M2252=1,oneday(G2251,G2252,K2252,L2252,Summary!$E$13/2,Data!N2251,Data!O2251,Summary!$E$15,Summary!$E$14,Summary!$E$16,2),0)</f>
        <v>0</v>
      </c>
      <c r="P2252" s="31">
        <f t="shared" si="104"/>
        <v>0</v>
      </c>
      <c r="Q2252" s="31">
        <f>IF(M2252=1,oneday(G2251,G2252,K2252,L2252,Summary!$E$13/2,Data!N2251,Data!O2251,Summary!$E$15,Summary!$E$14,Summary!$E$16,3),0)</f>
        <v>0</v>
      </c>
    </row>
    <row r="2253" spans="1:17" x14ac:dyDescent="0.25">
      <c r="A2253" s="32">
        <f>VLOOKUP(B2253,'Expiration Dates'!$C$40:$J$272,8)</f>
        <v>33654</v>
      </c>
      <c r="B2253" s="1">
        <v>33652</v>
      </c>
      <c r="C2253">
        <f t="shared" si="103"/>
        <v>2253</v>
      </c>
      <c r="D2253" s="27">
        <v>18.5</v>
      </c>
      <c r="E2253" s="28">
        <v>18.530000686645508</v>
      </c>
      <c r="F2253" s="28">
        <v>18.049999237060547</v>
      </c>
      <c r="G2253" s="24">
        <v>18.120000839233398</v>
      </c>
      <c r="H2253" s="13">
        <v>18.5</v>
      </c>
      <c r="I2253" s="14">
        <v>18.729999542236328</v>
      </c>
      <c r="J2253" s="14">
        <v>18.200000762939453</v>
      </c>
      <c r="K2253" s="24">
        <v>18.270000457763672</v>
      </c>
      <c r="L2253">
        <f t="shared" si="105"/>
        <v>0</v>
      </c>
      <c r="M2253">
        <f>IF(AND(B2253&gt;Summary!$E$17,B2253&lt;Summary!$E$18),1,0)</f>
        <v>0</v>
      </c>
      <c r="N2253">
        <f>IF(M2253=1,oneday(G2252,G2253,K2253,L2253,Summary!$E$13/2,Data!N2252,Data!O2252,Summary!$E$15,Summary!$E$14,Summary!$E$16,1),0)</f>
        <v>0</v>
      </c>
      <c r="O2253" s="31">
        <f>IF(M2253=1,oneday(G2252,G2253,K2253,L2253,Summary!$E$13/2,Data!N2252,Data!O2252,Summary!$E$15,Summary!$E$14,Summary!$E$16,2),0)</f>
        <v>0</v>
      </c>
      <c r="P2253" s="31">
        <f t="shared" si="104"/>
        <v>0</v>
      </c>
      <c r="Q2253" s="31">
        <f>IF(M2253=1,oneday(G2252,G2253,K2253,L2253,Summary!$E$13/2,Data!N2252,Data!O2252,Summary!$E$15,Summary!$E$14,Summary!$E$16,3),0)</f>
        <v>0</v>
      </c>
    </row>
    <row r="2254" spans="1:17" x14ac:dyDescent="0.25">
      <c r="A2254" s="32">
        <f>VLOOKUP(B2254,'Expiration Dates'!$C$40:$J$272,8)</f>
        <v>33654</v>
      </c>
      <c r="B2254" s="1">
        <v>33653</v>
      </c>
      <c r="C2254">
        <f t="shared" si="103"/>
        <v>2254</v>
      </c>
      <c r="D2254" s="27">
        <v>18.299999237060547</v>
      </c>
      <c r="E2254" s="28">
        <v>18.430000305175781</v>
      </c>
      <c r="F2254" s="28">
        <v>18.049999237060547</v>
      </c>
      <c r="G2254" s="24">
        <v>18.409999847412109</v>
      </c>
      <c r="H2254" s="13">
        <v>18.450000762939453</v>
      </c>
      <c r="I2254" s="14">
        <v>18.739999771118164</v>
      </c>
      <c r="J2254" s="14">
        <v>18.280000686645508</v>
      </c>
      <c r="K2254" s="24">
        <v>18.709999084472656</v>
      </c>
      <c r="L2254">
        <f t="shared" si="105"/>
        <v>0</v>
      </c>
      <c r="M2254">
        <f>IF(AND(B2254&gt;Summary!$E$17,B2254&lt;Summary!$E$18),1,0)</f>
        <v>0</v>
      </c>
      <c r="N2254">
        <f>IF(M2254=1,oneday(G2253,G2254,K2254,L2254,Summary!$E$13/2,Data!N2253,Data!O2253,Summary!$E$15,Summary!$E$14,Summary!$E$16,1),0)</f>
        <v>0</v>
      </c>
      <c r="O2254" s="31">
        <f>IF(M2254=1,oneday(G2253,G2254,K2254,L2254,Summary!$E$13/2,Data!N2253,Data!O2253,Summary!$E$15,Summary!$E$14,Summary!$E$16,2),0)</f>
        <v>0</v>
      </c>
      <c r="P2254" s="31">
        <f t="shared" si="104"/>
        <v>0</v>
      </c>
      <c r="Q2254" s="31">
        <f>IF(M2254=1,oneday(G2253,G2254,K2254,L2254,Summary!$E$13/2,Data!N2253,Data!O2253,Summary!$E$15,Summary!$E$14,Summary!$E$16,3),0)</f>
        <v>0</v>
      </c>
    </row>
    <row r="2255" spans="1:17" x14ac:dyDescent="0.25">
      <c r="A2255" s="32">
        <f>VLOOKUP(B2255,'Expiration Dates'!$C$40:$J$272,8)</f>
        <v>33654</v>
      </c>
      <c r="B2255" s="1">
        <v>33654</v>
      </c>
      <c r="C2255">
        <f t="shared" ref="C2255:C2318" si="106">ROW(B2255)</f>
        <v>2255</v>
      </c>
      <c r="D2255" s="27">
        <v>18.479999542236328</v>
      </c>
      <c r="E2255" s="28">
        <v>18.620000839233398</v>
      </c>
      <c r="F2255" s="28">
        <v>18.299999237060547</v>
      </c>
      <c r="G2255" s="24">
        <v>18.540000915527344</v>
      </c>
      <c r="H2255" s="13">
        <v>18.770000457763672</v>
      </c>
      <c r="I2255" s="14">
        <v>18.860000610351563</v>
      </c>
      <c r="J2255" s="14">
        <v>18.600000381469727</v>
      </c>
      <c r="K2255" s="24">
        <v>18.739999771118164</v>
      </c>
      <c r="L2255">
        <f t="shared" si="105"/>
        <v>1</v>
      </c>
      <c r="M2255">
        <f>IF(AND(B2255&gt;Summary!$E$17,B2255&lt;Summary!$E$18),1,0)</f>
        <v>0</v>
      </c>
      <c r="N2255">
        <f>IF(M2255=1,oneday(G2254,G2255,K2255,L2255,Summary!$E$13/2,Data!N2254,Data!O2254,Summary!$E$15,Summary!$E$14,Summary!$E$16,1),0)</f>
        <v>0</v>
      </c>
      <c r="O2255" s="31">
        <f>IF(M2255=1,oneday(G2254,G2255,K2255,L2255,Summary!$E$13/2,Data!N2254,Data!O2254,Summary!$E$15,Summary!$E$14,Summary!$E$16,2),0)</f>
        <v>0</v>
      </c>
      <c r="P2255" s="31">
        <f t="shared" si="104"/>
        <v>0</v>
      </c>
      <c r="Q2255" s="31">
        <f>IF(M2255=1,oneday(G2254,G2255,K2255,L2255,Summary!$E$13/2,Data!N2254,Data!O2254,Summary!$E$15,Summary!$E$14,Summary!$E$16,3),0)</f>
        <v>0</v>
      </c>
    </row>
    <row r="2256" spans="1:17" x14ac:dyDescent="0.25">
      <c r="A2256" s="32">
        <f>VLOOKUP(B2256,'Expiration Dates'!$C$40:$J$272,8)</f>
        <v>33654</v>
      </c>
      <c r="B2256" s="1">
        <v>33655</v>
      </c>
      <c r="C2256">
        <f t="shared" si="106"/>
        <v>2256</v>
      </c>
      <c r="D2256" s="27">
        <v>18.670000076293945</v>
      </c>
      <c r="E2256" s="28">
        <v>18.840000152587891</v>
      </c>
      <c r="F2256" s="28">
        <v>18.600000381469727</v>
      </c>
      <c r="G2256" s="24">
        <v>18.659999847412109</v>
      </c>
      <c r="H2256" s="13">
        <v>18.819999694824219</v>
      </c>
      <c r="I2256" s="14">
        <v>18.950000762939453</v>
      </c>
      <c r="J2256" s="14">
        <v>18.729999542236328</v>
      </c>
      <c r="K2256" s="24">
        <v>18.780000686645508</v>
      </c>
      <c r="L2256">
        <f t="shared" si="105"/>
        <v>0</v>
      </c>
      <c r="M2256">
        <f>IF(AND(B2256&gt;Summary!$E$17,B2256&lt;Summary!$E$18),1,0)</f>
        <v>0</v>
      </c>
      <c r="N2256">
        <f>IF(M2256=1,oneday(G2255,G2256,K2256,L2256,Summary!$E$13/2,Data!N2255,Data!O2255,Summary!$E$15,Summary!$E$14,Summary!$E$16,1),0)</f>
        <v>0</v>
      </c>
      <c r="O2256" s="31">
        <f>IF(M2256=1,oneday(G2255,G2256,K2256,L2256,Summary!$E$13/2,Data!N2255,Data!O2255,Summary!$E$15,Summary!$E$14,Summary!$E$16,2),0)</f>
        <v>0</v>
      </c>
      <c r="P2256" s="31">
        <f t="shared" ref="P2256:P2319" si="107">IF(M2256=1,O2256-O2255,0)</f>
        <v>0</v>
      </c>
      <c r="Q2256" s="31">
        <f>IF(M2256=1,oneday(G2255,G2256,K2256,L2256,Summary!$E$13/2,Data!N2255,Data!O2255,Summary!$E$15,Summary!$E$14,Summary!$E$16,3),0)</f>
        <v>0</v>
      </c>
    </row>
    <row r="2257" spans="1:17" x14ac:dyDescent="0.25">
      <c r="A2257" s="32">
        <f>VLOOKUP(B2257,'Expiration Dates'!$C$40:$J$272,8)</f>
        <v>33654</v>
      </c>
      <c r="B2257" s="1">
        <v>33658</v>
      </c>
      <c r="C2257">
        <f t="shared" si="106"/>
        <v>2257</v>
      </c>
      <c r="D2257" s="27">
        <v>18.5</v>
      </c>
      <c r="E2257" s="28">
        <v>18.549999237060547</v>
      </c>
      <c r="F2257" s="28">
        <v>18.290000915527344</v>
      </c>
      <c r="G2257" s="24">
        <v>18.430000305175781</v>
      </c>
      <c r="H2257" s="13">
        <v>18.620000839233398</v>
      </c>
      <c r="I2257" s="14">
        <v>18.680000305175781</v>
      </c>
      <c r="J2257" s="14">
        <v>18.420000076293945</v>
      </c>
      <c r="K2257" s="24">
        <v>18.549999237060547</v>
      </c>
      <c r="L2257">
        <f t="shared" si="105"/>
        <v>0</v>
      </c>
      <c r="M2257">
        <f>IF(AND(B2257&gt;Summary!$E$17,B2257&lt;Summary!$E$18),1,0)</f>
        <v>0</v>
      </c>
      <c r="N2257">
        <f>IF(M2257=1,oneday(G2256,G2257,K2257,L2257,Summary!$E$13/2,Data!N2256,Data!O2256,Summary!$E$15,Summary!$E$14,Summary!$E$16,1),0)</f>
        <v>0</v>
      </c>
      <c r="O2257" s="31">
        <f>IF(M2257=1,oneday(G2256,G2257,K2257,L2257,Summary!$E$13/2,Data!N2256,Data!O2256,Summary!$E$15,Summary!$E$14,Summary!$E$16,2),0)</f>
        <v>0</v>
      </c>
      <c r="P2257" s="31">
        <f t="shared" si="107"/>
        <v>0</v>
      </c>
      <c r="Q2257" s="31">
        <f>IF(M2257=1,oneday(G2256,G2257,K2257,L2257,Summary!$E$13/2,Data!N2256,Data!O2256,Summary!$E$15,Summary!$E$14,Summary!$E$16,3),0)</f>
        <v>0</v>
      </c>
    </row>
    <row r="2258" spans="1:17" x14ac:dyDescent="0.25">
      <c r="A2258" s="32">
        <f>VLOOKUP(B2258,'Expiration Dates'!$C$40:$J$272,8)</f>
        <v>33654</v>
      </c>
      <c r="B2258" s="1">
        <v>33659</v>
      </c>
      <c r="C2258">
        <f t="shared" si="106"/>
        <v>2258</v>
      </c>
      <c r="D2258" s="27">
        <v>18.299999237060547</v>
      </c>
      <c r="E2258" s="28">
        <v>18.520000457763672</v>
      </c>
      <c r="F2258" s="28">
        <v>18.129999160766602</v>
      </c>
      <c r="G2258" s="24">
        <v>18.479999542236328</v>
      </c>
      <c r="H2258" s="13">
        <v>18.409999847412109</v>
      </c>
      <c r="I2258" s="14">
        <v>18.649999618530273</v>
      </c>
      <c r="J2258" s="14">
        <v>18.290000915527344</v>
      </c>
      <c r="K2258" s="24">
        <v>18.600000381469727</v>
      </c>
      <c r="L2258">
        <f t="shared" si="105"/>
        <v>0</v>
      </c>
      <c r="M2258">
        <f>IF(AND(B2258&gt;Summary!$E$17,B2258&lt;Summary!$E$18),1,0)</f>
        <v>0</v>
      </c>
      <c r="N2258">
        <f>IF(M2258=1,oneday(G2257,G2258,K2258,L2258,Summary!$E$13/2,Data!N2257,Data!O2257,Summary!$E$15,Summary!$E$14,Summary!$E$16,1),0)</f>
        <v>0</v>
      </c>
      <c r="O2258" s="31">
        <f>IF(M2258=1,oneday(G2257,G2258,K2258,L2258,Summary!$E$13/2,Data!N2257,Data!O2257,Summary!$E$15,Summary!$E$14,Summary!$E$16,2),0)</f>
        <v>0</v>
      </c>
      <c r="P2258" s="31">
        <f t="shared" si="107"/>
        <v>0</v>
      </c>
      <c r="Q2258" s="31">
        <f>IF(M2258=1,oneday(G2257,G2258,K2258,L2258,Summary!$E$13/2,Data!N2257,Data!O2257,Summary!$E$15,Summary!$E$14,Summary!$E$16,3),0)</f>
        <v>0</v>
      </c>
    </row>
    <row r="2259" spans="1:17" x14ac:dyDescent="0.25">
      <c r="A2259" s="32">
        <f>VLOOKUP(B2259,'Expiration Dates'!$C$40:$J$272,8)</f>
        <v>33654</v>
      </c>
      <c r="B2259" s="1">
        <v>33660</v>
      </c>
      <c r="C2259">
        <f t="shared" si="106"/>
        <v>2259</v>
      </c>
      <c r="D2259" s="27">
        <v>18.280000686645508</v>
      </c>
      <c r="E2259" s="28">
        <v>18.5</v>
      </c>
      <c r="F2259" s="28">
        <v>18.260000228881836</v>
      </c>
      <c r="G2259" s="24">
        <v>18.459999084472656</v>
      </c>
      <c r="H2259" s="13">
        <v>18.409999847412109</v>
      </c>
      <c r="I2259" s="14">
        <v>18.639999389648438</v>
      </c>
      <c r="J2259" s="14">
        <v>18.399999618530273</v>
      </c>
      <c r="K2259" s="24">
        <v>18.620000839233398</v>
      </c>
      <c r="L2259">
        <f t="shared" si="105"/>
        <v>0</v>
      </c>
      <c r="M2259">
        <f>IF(AND(B2259&gt;Summary!$E$17,B2259&lt;Summary!$E$18),1,0)</f>
        <v>0</v>
      </c>
      <c r="N2259">
        <f>IF(M2259=1,oneday(G2258,G2259,K2259,L2259,Summary!$E$13/2,Data!N2258,Data!O2258,Summary!$E$15,Summary!$E$14,Summary!$E$16,1),0)</f>
        <v>0</v>
      </c>
      <c r="O2259" s="31">
        <f>IF(M2259=1,oneday(G2258,G2259,K2259,L2259,Summary!$E$13/2,Data!N2258,Data!O2258,Summary!$E$15,Summary!$E$14,Summary!$E$16,2),0)</f>
        <v>0</v>
      </c>
      <c r="P2259" s="31">
        <f t="shared" si="107"/>
        <v>0</v>
      </c>
      <c r="Q2259" s="31">
        <f>IF(M2259=1,oneday(G2258,G2259,K2259,L2259,Summary!$E$13/2,Data!N2258,Data!O2258,Summary!$E$15,Summary!$E$14,Summary!$E$16,3),0)</f>
        <v>0</v>
      </c>
    </row>
    <row r="2260" spans="1:17" x14ac:dyDescent="0.25">
      <c r="A2260" s="32">
        <f>VLOOKUP(B2260,'Expiration Dates'!$C$40:$J$272,8)</f>
        <v>33654</v>
      </c>
      <c r="B2260" s="1">
        <v>33661</v>
      </c>
      <c r="C2260">
        <f t="shared" si="106"/>
        <v>2260</v>
      </c>
      <c r="D2260" s="27">
        <v>18.579999923706055</v>
      </c>
      <c r="E2260" s="28">
        <v>18.760000228881836</v>
      </c>
      <c r="F2260" s="28">
        <v>18.549999237060547</v>
      </c>
      <c r="G2260" s="24">
        <v>18.75</v>
      </c>
      <c r="H2260" s="13">
        <v>18.780000686645508</v>
      </c>
      <c r="I2260" s="14">
        <v>18.920000076293945</v>
      </c>
      <c r="J2260" s="14">
        <v>18.690000534057617</v>
      </c>
      <c r="K2260" s="24">
        <v>18.899999618530273</v>
      </c>
      <c r="L2260">
        <f t="shared" si="105"/>
        <v>0</v>
      </c>
      <c r="M2260">
        <f>IF(AND(B2260&gt;Summary!$E$17,B2260&lt;Summary!$E$18),1,0)</f>
        <v>0</v>
      </c>
      <c r="N2260">
        <f>IF(M2260=1,oneday(G2259,G2260,K2260,L2260,Summary!$E$13/2,Data!N2259,Data!O2259,Summary!$E$15,Summary!$E$14,Summary!$E$16,1),0)</f>
        <v>0</v>
      </c>
      <c r="O2260" s="31">
        <f>IF(M2260=1,oneday(G2259,G2260,K2260,L2260,Summary!$E$13/2,Data!N2259,Data!O2259,Summary!$E$15,Summary!$E$14,Summary!$E$16,2),0)</f>
        <v>0</v>
      </c>
      <c r="P2260" s="31">
        <f t="shared" si="107"/>
        <v>0</v>
      </c>
      <c r="Q2260" s="31">
        <f>IF(M2260=1,oneday(G2259,G2260,K2260,L2260,Summary!$E$13/2,Data!N2259,Data!O2259,Summary!$E$15,Summary!$E$14,Summary!$E$16,3),0)</f>
        <v>0</v>
      </c>
    </row>
    <row r="2261" spans="1:17" x14ac:dyDescent="0.25">
      <c r="A2261" s="32">
        <f>VLOOKUP(B2261,'Expiration Dates'!$C$40:$J$272,8)</f>
        <v>33654</v>
      </c>
      <c r="B2261" s="1">
        <v>33662</v>
      </c>
      <c r="C2261">
        <f t="shared" si="106"/>
        <v>2261</v>
      </c>
      <c r="D2261" s="27">
        <v>18.690000534057617</v>
      </c>
      <c r="E2261" s="28">
        <v>18.709999084472656</v>
      </c>
      <c r="F2261" s="28">
        <v>18.600000381469727</v>
      </c>
      <c r="G2261" s="24">
        <v>18.680000305175781</v>
      </c>
      <c r="H2261" s="13">
        <v>18.819999694824219</v>
      </c>
      <c r="I2261" s="14">
        <v>18.879999160766602</v>
      </c>
      <c r="J2261" s="14">
        <v>18.75</v>
      </c>
      <c r="K2261" s="24">
        <v>18.850000381469727</v>
      </c>
      <c r="L2261">
        <f t="shared" si="105"/>
        <v>0</v>
      </c>
      <c r="M2261">
        <f>IF(AND(B2261&gt;Summary!$E$17,B2261&lt;Summary!$E$18),1,0)</f>
        <v>0</v>
      </c>
      <c r="N2261">
        <f>IF(M2261=1,oneday(G2260,G2261,K2261,L2261,Summary!$E$13/2,Data!N2260,Data!O2260,Summary!$E$15,Summary!$E$14,Summary!$E$16,1),0)</f>
        <v>0</v>
      </c>
      <c r="O2261" s="31">
        <f>IF(M2261=1,oneday(G2260,G2261,K2261,L2261,Summary!$E$13/2,Data!N2260,Data!O2260,Summary!$E$15,Summary!$E$14,Summary!$E$16,2),0)</f>
        <v>0</v>
      </c>
      <c r="P2261" s="31">
        <f t="shared" si="107"/>
        <v>0</v>
      </c>
      <c r="Q2261" s="31">
        <f>IF(M2261=1,oneday(G2260,G2261,K2261,L2261,Summary!$E$13/2,Data!N2260,Data!O2260,Summary!$E$15,Summary!$E$14,Summary!$E$16,3),0)</f>
        <v>0</v>
      </c>
    </row>
    <row r="2262" spans="1:17" x14ac:dyDescent="0.25">
      <c r="A2262" s="32">
        <f>VLOOKUP(B2262,'Expiration Dates'!$C$40:$J$272,8)</f>
        <v>33682</v>
      </c>
      <c r="B2262" s="1">
        <v>33665</v>
      </c>
      <c r="C2262">
        <f t="shared" si="106"/>
        <v>2262</v>
      </c>
      <c r="D2262" s="27">
        <v>18.579999923706055</v>
      </c>
      <c r="E2262" s="28">
        <v>18.610000610351563</v>
      </c>
      <c r="F2262" s="28">
        <v>18.319999694824219</v>
      </c>
      <c r="G2262" s="24">
        <v>18.340000152587891</v>
      </c>
      <c r="H2262" s="13">
        <v>18.75</v>
      </c>
      <c r="I2262" s="14">
        <v>18.799999237060547</v>
      </c>
      <c r="J2262" s="14">
        <v>18.5</v>
      </c>
      <c r="K2262" s="24">
        <v>18.520000457763672</v>
      </c>
      <c r="L2262">
        <f t="shared" si="105"/>
        <v>0</v>
      </c>
      <c r="M2262">
        <f>IF(AND(B2262&gt;Summary!$E$17,B2262&lt;Summary!$E$18),1,0)</f>
        <v>0</v>
      </c>
      <c r="N2262">
        <f>IF(M2262=1,oneday(G2261,G2262,K2262,L2262,Summary!$E$13/2,Data!N2261,Data!O2261,Summary!$E$15,Summary!$E$14,Summary!$E$16,1),0)</f>
        <v>0</v>
      </c>
      <c r="O2262" s="31">
        <f>IF(M2262=1,oneday(G2261,G2262,K2262,L2262,Summary!$E$13/2,Data!N2261,Data!O2261,Summary!$E$15,Summary!$E$14,Summary!$E$16,2),0)</f>
        <v>0</v>
      </c>
      <c r="P2262" s="31">
        <f t="shared" si="107"/>
        <v>0</v>
      </c>
      <c r="Q2262" s="31">
        <f>IF(M2262=1,oneday(G2261,G2262,K2262,L2262,Summary!$E$13/2,Data!N2261,Data!O2261,Summary!$E$15,Summary!$E$14,Summary!$E$16,3),0)</f>
        <v>0</v>
      </c>
    </row>
    <row r="2263" spans="1:17" x14ac:dyDescent="0.25">
      <c r="A2263" s="32">
        <f>VLOOKUP(B2263,'Expiration Dates'!$C$40:$J$272,8)</f>
        <v>33682</v>
      </c>
      <c r="B2263" s="1">
        <v>33666</v>
      </c>
      <c r="C2263">
        <f t="shared" si="106"/>
        <v>2263</v>
      </c>
      <c r="D2263" s="27">
        <v>18.360000610351563</v>
      </c>
      <c r="E2263" s="28">
        <v>18.700000762939453</v>
      </c>
      <c r="F2263" s="28">
        <v>18.270000457763672</v>
      </c>
      <c r="G2263" s="24">
        <v>18.639999389648438</v>
      </c>
      <c r="H2263" s="13">
        <v>18.549999237060547</v>
      </c>
      <c r="I2263" s="14">
        <v>18.840000152587891</v>
      </c>
      <c r="J2263" s="14">
        <v>18.450000762939453</v>
      </c>
      <c r="K2263" s="24">
        <v>18.780000686645508</v>
      </c>
      <c r="L2263">
        <f t="shared" si="105"/>
        <v>0</v>
      </c>
      <c r="M2263">
        <f>IF(AND(B2263&gt;Summary!$E$17,B2263&lt;Summary!$E$18),1,0)</f>
        <v>0</v>
      </c>
      <c r="N2263">
        <f>IF(M2263=1,oneday(G2262,G2263,K2263,L2263,Summary!$E$13/2,Data!N2262,Data!O2262,Summary!$E$15,Summary!$E$14,Summary!$E$16,1),0)</f>
        <v>0</v>
      </c>
      <c r="O2263" s="31">
        <f>IF(M2263=1,oneday(G2262,G2263,K2263,L2263,Summary!$E$13/2,Data!N2262,Data!O2262,Summary!$E$15,Summary!$E$14,Summary!$E$16,2),0)</f>
        <v>0</v>
      </c>
      <c r="P2263" s="31">
        <f t="shared" si="107"/>
        <v>0</v>
      </c>
      <c r="Q2263" s="31">
        <f>IF(M2263=1,oneday(G2262,G2263,K2263,L2263,Summary!$E$13/2,Data!N2262,Data!O2262,Summary!$E$15,Summary!$E$14,Summary!$E$16,3),0)</f>
        <v>0</v>
      </c>
    </row>
    <row r="2264" spans="1:17" x14ac:dyDescent="0.25">
      <c r="A2264" s="32">
        <f>VLOOKUP(B2264,'Expiration Dates'!$C$40:$J$272,8)</f>
        <v>33682</v>
      </c>
      <c r="B2264" s="1">
        <v>33667</v>
      </c>
      <c r="C2264">
        <f t="shared" si="106"/>
        <v>2264</v>
      </c>
      <c r="D2264" s="27">
        <v>18.639999389648438</v>
      </c>
      <c r="E2264" s="28">
        <v>18.670000076293945</v>
      </c>
      <c r="F2264" s="28">
        <v>18.520000457763672</v>
      </c>
      <c r="G2264" s="24">
        <v>18.629999160766602</v>
      </c>
      <c r="H2264" s="13">
        <v>18.75</v>
      </c>
      <c r="I2264" s="14">
        <v>18.819999694824219</v>
      </c>
      <c r="J2264" s="14">
        <v>18.680000305175781</v>
      </c>
      <c r="K2264" s="24">
        <v>18.790000915527344</v>
      </c>
      <c r="L2264">
        <f t="shared" si="105"/>
        <v>0</v>
      </c>
      <c r="M2264">
        <f>IF(AND(B2264&gt;Summary!$E$17,B2264&lt;Summary!$E$18),1,0)</f>
        <v>0</v>
      </c>
      <c r="N2264">
        <f>IF(M2264=1,oneday(G2263,G2264,K2264,L2264,Summary!$E$13/2,Data!N2263,Data!O2263,Summary!$E$15,Summary!$E$14,Summary!$E$16,1),0)</f>
        <v>0</v>
      </c>
      <c r="O2264" s="31">
        <f>IF(M2264=1,oneday(G2263,G2264,K2264,L2264,Summary!$E$13/2,Data!N2263,Data!O2263,Summary!$E$15,Summary!$E$14,Summary!$E$16,2),0)</f>
        <v>0</v>
      </c>
      <c r="P2264" s="31">
        <f t="shared" si="107"/>
        <v>0</v>
      </c>
      <c r="Q2264" s="31">
        <f>IF(M2264=1,oneday(G2263,G2264,K2264,L2264,Summary!$E$13/2,Data!N2263,Data!O2263,Summary!$E$15,Summary!$E$14,Summary!$E$16,3),0)</f>
        <v>0</v>
      </c>
    </row>
    <row r="2265" spans="1:17" x14ac:dyDescent="0.25">
      <c r="A2265" s="32">
        <f>VLOOKUP(B2265,'Expiration Dates'!$C$40:$J$272,8)</f>
        <v>33682</v>
      </c>
      <c r="B2265" s="1">
        <v>33668</v>
      </c>
      <c r="C2265">
        <f t="shared" si="106"/>
        <v>2265</v>
      </c>
      <c r="D2265" s="27">
        <v>18.610000610351563</v>
      </c>
      <c r="E2265" s="28">
        <v>18.850000381469727</v>
      </c>
      <c r="F2265" s="28">
        <v>18.510000228881836</v>
      </c>
      <c r="G2265" s="24">
        <v>18.549999237060547</v>
      </c>
      <c r="H2265" s="13">
        <v>18.739999771118164</v>
      </c>
      <c r="I2265" s="14">
        <v>18.989999771118164</v>
      </c>
      <c r="J2265" s="14">
        <v>18.690000534057617</v>
      </c>
      <c r="K2265" s="24">
        <v>18.719999313354492</v>
      </c>
      <c r="L2265">
        <f t="shared" si="105"/>
        <v>0</v>
      </c>
      <c r="M2265">
        <f>IF(AND(B2265&gt;Summary!$E$17,B2265&lt;Summary!$E$18),1,0)</f>
        <v>0</v>
      </c>
      <c r="N2265">
        <f>IF(M2265=1,oneday(G2264,G2265,K2265,L2265,Summary!$E$13/2,Data!N2264,Data!O2264,Summary!$E$15,Summary!$E$14,Summary!$E$16,1),0)</f>
        <v>0</v>
      </c>
      <c r="O2265" s="31">
        <f>IF(M2265=1,oneday(G2264,G2265,K2265,L2265,Summary!$E$13/2,Data!N2264,Data!O2264,Summary!$E$15,Summary!$E$14,Summary!$E$16,2),0)</f>
        <v>0</v>
      </c>
      <c r="P2265" s="31">
        <f t="shared" si="107"/>
        <v>0</v>
      </c>
      <c r="Q2265" s="31">
        <f>IF(M2265=1,oneday(G2264,G2265,K2265,L2265,Summary!$E$13/2,Data!N2264,Data!O2264,Summary!$E$15,Summary!$E$14,Summary!$E$16,3),0)</f>
        <v>0</v>
      </c>
    </row>
    <row r="2266" spans="1:17" x14ac:dyDescent="0.25">
      <c r="A2266" s="32">
        <f>VLOOKUP(B2266,'Expiration Dates'!$C$40:$J$272,8)</f>
        <v>33682</v>
      </c>
      <c r="B2266" s="1">
        <v>33669</v>
      </c>
      <c r="C2266">
        <f t="shared" si="106"/>
        <v>2266</v>
      </c>
      <c r="D2266" s="27">
        <v>18.649999618530273</v>
      </c>
      <c r="E2266" s="28">
        <v>18.670000076293945</v>
      </c>
      <c r="F2266" s="28">
        <v>18.399999618530273</v>
      </c>
      <c r="G2266" s="24">
        <v>18.510000228881836</v>
      </c>
      <c r="H2266" s="13">
        <v>18.840000152587891</v>
      </c>
      <c r="I2266" s="14">
        <v>18.840000152587891</v>
      </c>
      <c r="J2266" s="14">
        <v>18.579999923706055</v>
      </c>
      <c r="K2266" s="24">
        <v>18.670000076293945</v>
      </c>
      <c r="L2266">
        <f t="shared" si="105"/>
        <v>0</v>
      </c>
      <c r="M2266">
        <f>IF(AND(B2266&gt;Summary!$E$17,B2266&lt;Summary!$E$18),1,0)</f>
        <v>0</v>
      </c>
      <c r="N2266">
        <f>IF(M2266=1,oneday(G2265,G2266,K2266,L2266,Summary!$E$13/2,Data!N2265,Data!O2265,Summary!$E$15,Summary!$E$14,Summary!$E$16,1),0)</f>
        <v>0</v>
      </c>
      <c r="O2266" s="31">
        <f>IF(M2266=1,oneday(G2265,G2266,K2266,L2266,Summary!$E$13/2,Data!N2265,Data!O2265,Summary!$E$15,Summary!$E$14,Summary!$E$16,2),0)</f>
        <v>0</v>
      </c>
      <c r="P2266" s="31">
        <f t="shared" si="107"/>
        <v>0</v>
      </c>
      <c r="Q2266" s="31">
        <f>IF(M2266=1,oneday(G2265,G2266,K2266,L2266,Summary!$E$13/2,Data!N2265,Data!O2265,Summary!$E$15,Summary!$E$14,Summary!$E$16,3),0)</f>
        <v>0</v>
      </c>
    </row>
    <row r="2267" spans="1:17" x14ac:dyDescent="0.25">
      <c r="A2267" s="32">
        <f>VLOOKUP(B2267,'Expiration Dates'!$C$40:$J$272,8)</f>
        <v>33682</v>
      </c>
      <c r="B2267" s="1">
        <v>33672</v>
      </c>
      <c r="C2267">
        <f t="shared" si="106"/>
        <v>2267</v>
      </c>
      <c r="D2267" s="27">
        <v>18.549999237060547</v>
      </c>
      <c r="E2267" s="28">
        <v>18.700000762939453</v>
      </c>
      <c r="F2267" s="28">
        <v>18.469999313354492</v>
      </c>
      <c r="G2267" s="24">
        <v>18.670000076293945</v>
      </c>
      <c r="H2267" s="13">
        <v>18.709999084472656</v>
      </c>
      <c r="I2267" s="14">
        <v>18.879999160766602</v>
      </c>
      <c r="J2267" s="14">
        <v>18.649999618530273</v>
      </c>
      <c r="K2267" s="24">
        <v>18.850000381469727</v>
      </c>
      <c r="L2267">
        <f t="shared" si="105"/>
        <v>0</v>
      </c>
      <c r="M2267">
        <f>IF(AND(B2267&gt;Summary!$E$17,B2267&lt;Summary!$E$18),1,0)</f>
        <v>0</v>
      </c>
      <c r="N2267">
        <f>IF(M2267=1,oneday(G2266,G2267,K2267,L2267,Summary!$E$13/2,Data!N2266,Data!O2266,Summary!$E$15,Summary!$E$14,Summary!$E$16,1),0)</f>
        <v>0</v>
      </c>
      <c r="O2267" s="31">
        <f>IF(M2267=1,oneday(G2266,G2267,K2267,L2267,Summary!$E$13/2,Data!N2266,Data!O2266,Summary!$E$15,Summary!$E$14,Summary!$E$16,2),0)</f>
        <v>0</v>
      </c>
      <c r="P2267" s="31">
        <f t="shared" si="107"/>
        <v>0</v>
      </c>
      <c r="Q2267" s="31">
        <f>IF(M2267=1,oneday(G2266,G2267,K2267,L2267,Summary!$E$13/2,Data!N2266,Data!O2266,Summary!$E$15,Summary!$E$14,Summary!$E$16,3),0)</f>
        <v>0</v>
      </c>
    </row>
    <row r="2268" spans="1:17" x14ac:dyDescent="0.25">
      <c r="A2268" s="32">
        <f>VLOOKUP(B2268,'Expiration Dates'!$C$40:$J$272,8)</f>
        <v>33682</v>
      </c>
      <c r="B2268" s="1">
        <v>33673</v>
      </c>
      <c r="C2268">
        <f t="shared" si="106"/>
        <v>2268</v>
      </c>
      <c r="D2268" s="27">
        <v>18.610000610351563</v>
      </c>
      <c r="E2268" s="28">
        <v>18.780000686645508</v>
      </c>
      <c r="F2268" s="28">
        <v>18.600000381469727</v>
      </c>
      <c r="G2268" s="24">
        <v>18.690000534057617</v>
      </c>
      <c r="H2268" s="13">
        <v>18.790000915527344</v>
      </c>
      <c r="I2268" s="14">
        <v>18.950000762939453</v>
      </c>
      <c r="J2268" s="14">
        <v>18.790000915527344</v>
      </c>
      <c r="K2268" s="24">
        <v>18.889999389648438</v>
      </c>
      <c r="L2268">
        <f t="shared" si="105"/>
        <v>0</v>
      </c>
      <c r="M2268">
        <f>IF(AND(B2268&gt;Summary!$E$17,B2268&lt;Summary!$E$18),1,0)</f>
        <v>0</v>
      </c>
      <c r="N2268">
        <f>IF(M2268=1,oneday(G2267,G2268,K2268,L2268,Summary!$E$13/2,Data!N2267,Data!O2267,Summary!$E$15,Summary!$E$14,Summary!$E$16,1),0)</f>
        <v>0</v>
      </c>
      <c r="O2268" s="31">
        <f>IF(M2268=1,oneday(G2267,G2268,K2268,L2268,Summary!$E$13/2,Data!N2267,Data!O2267,Summary!$E$15,Summary!$E$14,Summary!$E$16,2),0)</f>
        <v>0</v>
      </c>
      <c r="P2268" s="31">
        <f t="shared" si="107"/>
        <v>0</v>
      </c>
      <c r="Q2268" s="31">
        <f>IF(M2268=1,oneday(G2267,G2268,K2268,L2268,Summary!$E$13/2,Data!N2267,Data!O2267,Summary!$E$15,Summary!$E$14,Summary!$E$16,3),0)</f>
        <v>0</v>
      </c>
    </row>
    <row r="2269" spans="1:17" x14ac:dyDescent="0.25">
      <c r="A2269" s="32">
        <f>VLOOKUP(B2269,'Expiration Dates'!$C$40:$J$272,8)</f>
        <v>33682</v>
      </c>
      <c r="B2269" s="1">
        <v>33674</v>
      </c>
      <c r="C2269">
        <f t="shared" si="106"/>
        <v>2269</v>
      </c>
      <c r="D2269" s="27">
        <v>18.670000076293945</v>
      </c>
      <c r="E2269" s="28">
        <v>18.680000305175781</v>
      </c>
      <c r="F2269" s="28">
        <v>18.430000305175781</v>
      </c>
      <c r="G2269" s="24">
        <v>18.5</v>
      </c>
      <c r="H2269" s="13">
        <v>18.870000839233398</v>
      </c>
      <c r="I2269" s="14">
        <v>18.879999160766602</v>
      </c>
      <c r="J2269" s="14">
        <v>18.649999618530273</v>
      </c>
      <c r="K2269" s="24">
        <v>18.700000762939453</v>
      </c>
      <c r="L2269">
        <f t="shared" si="105"/>
        <v>0</v>
      </c>
      <c r="M2269">
        <f>IF(AND(B2269&gt;Summary!$E$17,B2269&lt;Summary!$E$18),1,0)</f>
        <v>0</v>
      </c>
      <c r="N2269">
        <f>IF(M2269=1,oneday(G2268,G2269,K2269,L2269,Summary!$E$13/2,Data!N2268,Data!O2268,Summary!$E$15,Summary!$E$14,Summary!$E$16,1),0)</f>
        <v>0</v>
      </c>
      <c r="O2269" s="31">
        <f>IF(M2269=1,oneday(G2268,G2269,K2269,L2269,Summary!$E$13/2,Data!N2268,Data!O2268,Summary!$E$15,Summary!$E$14,Summary!$E$16,2),0)</f>
        <v>0</v>
      </c>
      <c r="P2269" s="31">
        <f t="shared" si="107"/>
        <v>0</v>
      </c>
      <c r="Q2269" s="31">
        <f>IF(M2269=1,oneday(G2268,G2269,K2269,L2269,Summary!$E$13/2,Data!N2268,Data!O2268,Summary!$E$15,Summary!$E$14,Summary!$E$16,3),0)</f>
        <v>0</v>
      </c>
    </row>
    <row r="2270" spans="1:17" x14ac:dyDescent="0.25">
      <c r="A2270" s="32">
        <f>VLOOKUP(B2270,'Expiration Dates'!$C$40:$J$272,8)</f>
        <v>33682</v>
      </c>
      <c r="B2270" s="1">
        <v>33675</v>
      </c>
      <c r="C2270">
        <f t="shared" si="106"/>
        <v>2270</v>
      </c>
      <c r="D2270" s="27">
        <v>18.569999694824219</v>
      </c>
      <c r="E2270" s="28">
        <v>18.860000610351563</v>
      </c>
      <c r="F2270" s="28">
        <v>18.440000534057617</v>
      </c>
      <c r="G2270" s="24">
        <v>18.829999923706055</v>
      </c>
      <c r="H2270" s="13">
        <v>18.770000457763672</v>
      </c>
      <c r="I2270" s="14">
        <v>19.049999237060547</v>
      </c>
      <c r="J2270" s="14">
        <v>18.600000381469727</v>
      </c>
      <c r="K2270" s="24">
        <v>19.020000457763672</v>
      </c>
      <c r="L2270">
        <f t="shared" si="105"/>
        <v>0</v>
      </c>
      <c r="M2270">
        <f>IF(AND(B2270&gt;Summary!$E$17,B2270&lt;Summary!$E$18),1,0)</f>
        <v>0</v>
      </c>
      <c r="N2270">
        <f>IF(M2270=1,oneday(G2269,G2270,K2270,L2270,Summary!$E$13/2,Data!N2269,Data!O2269,Summary!$E$15,Summary!$E$14,Summary!$E$16,1),0)</f>
        <v>0</v>
      </c>
      <c r="O2270" s="31">
        <f>IF(M2270=1,oneday(G2269,G2270,K2270,L2270,Summary!$E$13/2,Data!N2269,Data!O2269,Summary!$E$15,Summary!$E$14,Summary!$E$16,2),0)</f>
        <v>0</v>
      </c>
      <c r="P2270" s="31">
        <f t="shared" si="107"/>
        <v>0</v>
      </c>
      <c r="Q2270" s="31">
        <f>IF(M2270=1,oneday(G2269,G2270,K2270,L2270,Summary!$E$13/2,Data!N2269,Data!O2269,Summary!$E$15,Summary!$E$14,Summary!$E$16,3),0)</f>
        <v>0</v>
      </c>
    </row>
    <row r="2271" spans="1:17" x14ac:dyDescent="0.25">
      <c r="A2271" s="32">
        <f>VLOOKUP(B2271,'Expiration Dates'!$C$40:$J$272,8)</f>
        <v>33682</v>
      </c>
      <c r="B2271" s="1">
        <v>33676</v>
      </c>
      <c r="C2271">
        <f t="shared" si="106"/>
        <v>2271</v>
      </c>
      <c r="D2271" s="27">
        <v>18.930000305175781</v>
      </c>
      <c r="E2271" s="28">
        <v>19.190000534057617</v>
      </c>
      <c r="F2271" s="28">
        <v>18.899999618530273</v>
      </c>
      <c r="G2271" s="24">
        <v>19.180000305175781</v>
      </c>
      <c r="H2271" s="13">
        <v>19.120000839233398</v>
      </c>
      <c r="I2271" s="14">
        <v>19.370000839233398</v>
      </c>
      <c r="J2271" s="14">
        <v>19.090000152587891</v>
      </c>
      <c r="K2271" s="24">
        <v>19.350000381469727</v>
      </c>
      <c r="L2271">
        <f t="shared" si="105"/>
        <v>0</v>
      </c>
      <c r="M2271">
        <f>IF(AND(B2271&gt;Summary!$E$17,B2271&lt;Summary!$E$18),1,0)</f>
        <v>0</v>
      </c>
      <c r="N2271">
        <f>IF(M2271=1,oneday(G2270,G2271,K2271,L2271,Summary!$E$13/2,Data!N2270,Data!O2270,Summary!$E$15,Summary!$E$14,Summary!$E$16,1),0)</f>
        <v>0</v>
      </c>
      <c r="O2271" s="31">
        <f>IF(M2271=1,oneday(G2270,G2271,K2271,L2271,Summary!$E$13/2,Data!N2270,Data!O2270,Summary!$E$15,Summary!$E$14,Summary!$E$16,2),0)</f>
        <v>0</v>
      </c>
      <c r="P2271" s="31">
        <f t="shared" si="107"/>
        <v>0</v>
      </c>
      <c r="Q2271" s="31">
        <f>IF(M2271=1,oneday(G2270,G2271,K2271,L2271,Summary!$E$13/2,Data!N2270,Data!O2270,Summary!$E$15,Summary!$E$14,Summary!$E$16,3),0)</f>
        <v>0</v>
      </c>
    </row>
    <row r="2272" spans="1:17" x14ac:dyDescent="0.25">
      <c r="A2272" s="32">
        <f>VLOOKUP(B2272,'Expiration Dates'!$C$40:$J$272,8)</f>
        <v>33682</v>
      </c>
      <c r="B2272" s="1">
        <v>33679</v>
      </c>
      <c r="C2272">
        <f t="shared" si="106"/>
        <v>2272</v>
      </c>
      <c r="D2272" s="27">
        <v>19.149999618530273</v>
      </c>
      <c r="E2272" s="28">
        <v>19.239999771118164</v>
      </c>
      <c r="F2272" s="28">
        <v>19.020000457763672</v>
      </c>
      <c r="G2272" s="24">
        <v>19.149999618530273</v>
      </c>
      <c r="H2272" s="13">
        <v>19.200000762939453</v>
      </c>
      <c r="I2272" s="14">
        <v>19.430000305175781</v>
      </c>
      <c r="J2272" s="14">
        <v>19.200000762939453</v>
      </c>
      <c r="K2272" s="24">
        <v>19.280000686645508</v>
      </c>
      <c r="L2272">
        <f t="shared" si="105"/>
        <v>0</v>
      </c>
      <c r="M2272">
        <f>IF(AND(B2272&gt;Summary!$E$17,B2272&lt;Summary!$E$18),1,0)</f>
        <v>0</v>
      </c>
      <c r="N2272">
        <f>IF(M2272=1,oneday(G2271,G2272,K2272,L2272,Summary!$E$13/2,Data!N2271,Data!O2271,Summary!$E$15,Summary!$E$14,Summary!$E$16,1),0)</f>
        <v>0</v>
      </c>
      <c r="O2272" s="31">
        <f>IF(M2272=1,oneday(G2271,G2272,K2272,L2272,Summary!$E$13/2,Data!N2271,Data!O2271,Summary!$E$15,Summary!$E$14,Summary!$E$16,2),0)</f>
        <v>0</v>
      </c>
      <c r="P2272" s="31">
        <f t="shared" si="107"/>
        <v>0</v>
      </c>
      <c r="Q2272" s="31">
        <f>IF(M2272=1,oneday(G2271,G2272,K2272,L2272,Summary!$E$13/2,Data!N2271,Data!O2271,Summary!$E$15,Summary!$E$14,Summary!$E$16,3),0)</f>
        <v>0</v>
      </c>
    </row>
    <row r="2273" spans="1:17" x14ac:dyDescent="0.25">
      <c r="A2273" s="32">
        <f>VLOOKUP(B2273,'Expiration Dates'!$C$40:$J$272,8)</f>
        <v>33682</v>
      </c>
      <c r="B2273" s="1">
        <v>33680</v>
      </c>
      <c r="C2273">
        <f t="shared" si="106"/>
        <v>2273</v>
      </c>
      <c r="D2273" s="27">
        <v>19.100000381469727</v>
      </c>
      <c r="E2273" s="28">
        <v>19.350000381469727</v>
      </c>
      <c r="F2273" s="28">
        <v>19.059999465942383</v>
      </c>
      <c r="G2273" s="24">
        <v>19.239999771118164</v>
      </c>
      <c r="H2273" s="13">
        <v>19.25</v>
      </c>
      <c r="I2273" s="14">
        <v>19.5</v>
      </c>
      <c r="J2273" s="14">
        <v>19.180000305175781</v>
      </c>
      <c r="K2273" s="24">
        <v>19.350000381469727</v>
      </c>
      <c r="L2273">
        <f t="shared" si="105"/>
        <v>0</v>
      </c>
      <c r="M2273">
        <f>IF(AND(B2273&gt;Summary!$E$17,B2273&lt;Summary!$E$18),1,0)</f>
        <v>0</v>
      </c>
      <c r="N2273">
        <f>IF(M2273=1,oneday(G2272,G2273,K2273,L2273,Summary!$E$13/2,Data!N2272,Data!O2272,Summary!$E$15,Summary!$E$14,Summary!$E$16,1),0)</f>
        <v>0</v>
      </c>
      <c r="O2273" s="31">
        <f>IF(M2273=1,oneday(G2272,G2273,K2273,L2273,Summary!$E$13/2,Data!N2272,Data!O2272,Summary!$E$15,Summary!$E$14,Summary!$E$16,2),0)</f>
        <v>0</v>
      </c>
      <c r="P2273" s="31">
        <f t="shared" si="107"/>
        <v>0</v>
      </c>
      <c r="Q2273" s="31">
        <f>IF(M2273=1,oneday(G2272,G2273,K2273,L2273,Summary!$E$13/2,Data!N2272,Data!O2272,Summary!$E$15,Summary!$E$14,Summary!$E$16,3),0)</f>
        <v>0</v>
      </c>
    </row>
    <row r="2274" spans="1:17" x14ac:dyDescent="0.25">
      <c r="A2274" s="32">
        <f>VLOOKUP(B2274,'Expiration Dates'!$C$40:$J$272,8)</f>
        <v>33682</v>
      </c>
      <c r="B2274" s="1">
        <v>33681</v>
      </c>
      <c r="C2274">
        <f t="shared" si="106"/>
        <v>2274</v>
      </c>
      <c r="D2274" s="27">
        <v>19.229999542236328</v>
      </c>
      <c r="E2274" s="28">
        <v>19.229999542236328</v>
      </c>
      <c r="F2274" s="28">
        <v>19.049999237060547</v>
      </c>
      <c r="G2274" s="24">
        <v>19.069999694824219</v>
      </c>
      <c r="H2274" s="13">
        <v>19.319999694824219</v>
      </c>
      <c r="I2274" s="14">
        <v>19.329999923706055</v>
      </c>
      <c r="J2274" s="14">
        <v>19.170000076293945</v>
      </c>
      <c r="K2274" s="24">
        <v>19.209999084472656</v>
      </c>
      <c r="L2274">
        <f t="shared" si="105"/>
        <v>0</v>
      </c>
      <c r="M2274">
        <f>IF(AND(B2274&gt;Summary!$E$17,B2274&lt;Summary!$E$18),1,0)</f>
        <v>0</v>
      </c>
      <c r="N2274">
        <f>IF(M2274=1,oneday(G2273,G2274,K2274,L2274,Summary!$E$13/2,Data!N2273,Data!O2273,Summary!$E$15,Summary!$E$14,Summary!$E$16,1),0)</f>
        <v>0</v>
      </c>
      <c r="O2274" s="31">
        <f>IF(M2274=1,oneday(G2273,G2274,K2274,L2274,Summary!$E$13/2,Data!N2273,Data!O2273,Summary!$E$15,Summary!$E$14,Summary!$E$16,2),0)</f>
        <v>0</v>
      </c>
      <c r="P2274" s="31">
        <f t="shared" si="107"/>
        <v>0</v>
      </c>
      <c r="Q2274" s="31">
        <f>IF(M2274=1,oneday(G2273,G2274,K2274,L2274,Summary!$E$13/2,Data!N2273,Data!O2273,Summary!$E$15,Summary!$E$14,Summary!$E$16,3),0)</f>
        <v>0</v>
      </c>
    </row>
    <row r="2275" spans="1:17" x14ac:dyDescent="0.25">
      <c r="A2275" s="32">
        <f>VLOOKUP(B2275,'Expiration Dates'!$C$40:$J$272,8)</f>
        <v>33682</v>
      </c>
      <c r="B2275" s="1">
        <v>33682</v>
      </c>
      <c r="C2275">
        <f t="shared" si="106"/>
        <v>2275</v>
      </c>
      <c r="D2275" s="27">
        <v>19.020000457763672</v>
      </c>
      <c r="E2275" s="28">
        <v>19.319999694824219</v>
      </c>
      <c r="F2275" s="28">
        <v>18.959999084472656</v>
      </c>
      <c r="G2275" s="24">
        <v>19.290000915527344</v>
      </c>
      <c r="H2275" s="13">
        <v>19.170000076293945</v>
      </c>
      <c r="I2275" s="14">
        <v>19.489999771118164</v>
      </c>
      <c r="J2275" s="14">
        <v>19.100000381469727</v>
      </c>
      <c r="K2275" s="24">
        <v>19.469999313354492</v>
      </c>
      <c r="L2275">
        <f t="shared" si="105"/>
        <v>1</v>
      </c>
      <c r="M2275">
        <f>IF(AND(B2275&gt;Summary!$E$17,B2275&lt;Summary!$E$18),1,0)</f>
        <v>0</v>
      </c>
      <c r="N2275">
        <f>IF(M2275=1,oneday(G2274,G2275,K2275,L2275,Summary!$E$13/2,Data!N2274,Data!O2274,Summary!$E$15,Summary!$E$14,Summary!$E$16,1),0)</f>
        <v>0</v>
      </c>
      <c r="O2275" s="31">
        <f>IF(M2275=1,oneday(G2274,G2275,K2275,L2275,Summary!$E$13/2,Data!N2274,Data!O2274,Summary!$E$15,Summary!$E$14,Summary!$E$16,2),0)</f>
        <v>0</v>
      </c>
      <c r="P2275" s="31">
        <f t="shared" si="107"/>
        <v>0</v>
      </c>
      <c r="Q2275" s="31">
        <f>IF(M2275=1,oneday(G2274,G2275,K2275,L2275,Summary!$E$13/2,Data!N2274,Data!O2274,Summary!$E$15,Summary!$E$14,Summary!$E$16,3),0)</f>
        <v>0</v>
      </c>
    </row>
    <row r="2276" spans="1:17" x14ac:dyDescent="0.25">
      <c r="A2276" s="32">
        <f>VLOOKUP(B2276,'Expiration Dates'!$C$40:$J$272,8)</f>
        <v>33682</v>
      </c>
      <c r="B2276" s="1">
        <v>33683</v>
      </c>
      <c r="C2276">
        <f t="shared" si="106"/>
        <v>2276</v>
      </c>
      <c r="D2276" s="27">
        <v>19.309999465942383</v>
      </c>
      <c r="E2276" s="28">
        <v>19.360000610351563</v>
      </c>
      <c r="F2276" s="28">
        <v>18.760000228881836</v>
      </c>
      <c r="G2276" s="24">
        <v>18.899999618530273</v>
      </c>
      <c r="H2276" s="13">
        <v>19.5</v>
      </c>
      <c r="I2276" s="14">
        <v>19.530000686645508</v>
      </c>
      <c r="J2276" s="14">
        <v>19.020000457763672</v>
      </c>
      <c r="K2276" s="24">
        <v>19.090000152587891</v>
      </c>
      <c r="L2276">
        <f t="shared" ref="L2276:L2339" si="108">IF(A2276=B2276,1,0)</f>
        <v>0</v>
      </c>
      <c r="M2276">
        <f>IF(AND(B2276&gt;Summary!$E$17,B2276&lt;Summary!$E$18),1,0)</f>
        <v>0</v>
      </c>
      <c r="N2276">
        <f>IF(M2276=1,oneday(G2275,G2276,K2276,L2276,Summary!$E$13/2,Data!N2275,Data!O2275,Summary!$E$15,Summary!$E$14,Summary!$E$16,1),0)</f>
        <v>0</v>
      </c>
      <c r="O2276" s="31">
        <f>IF(M2276=1,oneday(G2275,G2276,K2276,L2276,Summary!$E$13/2,Data!N2275,Data!O2275,Summary!$E$15,Summary!$E$14,Summary!$E$16,2),0)</f>
        <v>0</v>
      </c>
      <c r="P2276" s="31">
        <f t="shared" si="107"/>
        <v>0</v>
      </c>
      <c r="Q2276" s="31">
        <f>IF(M2276=1,oneday(G2275,G2276,K2276,L2276,Summary!$E$13/2,Data!N2275,Data!O2275,Summary!$E$15,Summary!$E$14,Summary!$E$16,3),0)</f>
        <v>0</v>
      </c>
    </row>
    <row r="2277" spans="1:17" x14ac:dyDescent="0.25">
      <c r="A2277" s="32">
        <f>VLOOKUP(B2277,'Expiration Dates'!$C$40:$J$272,8)</f>
        <v>33682</v>
      </c>
      <c r="B2277" s="1">
        <v>33686</v>
      </c>
      <c r="C2277">
        <f t="shared" si="106"/>
        <v>2277</v>
      </c>
      <c r="D2277" s="27">
        <v>19.129999160766602</v>
      </c>
      <c r="E2277" s="28">
        <v>19.190000534057617</v>
      </c>
      <c r="F2277" s="28">
        <v>19.030000686645508</v>
      </c>
      <c r="G2277" s="24">
        <v>19.129999160766602</v>
      </c>
      <c r="H2277" s="13">
        <v>19.25</v>
      </c>
      <c r="I2277" s="14">
        <v>19.299999237060547</v>
      </c>
      <c r="J2277" s="14">
        <v>19.139999389648438</v>
      </c>
      <c r="K2277" s="24">
        <v>19.229999542236328</v>
      </c>
      <c r="L2277">
        <f t="shared" si="108"/>
        <v>0</v>
      </c>
      <c r="M2277">
        <f>IF(AND(B2277&gt;Summary!$E$17,B2277&lt;Summary!$E$18),1,0)</f>
        <v>0</v>
      </c>
      <c r="N2277">
        <f>IF(M2277=1,oneday(G2276,G2277,K2277,L2277,Summary!$E$13/2,Data!N2276,Data!O2276,Summary!$E$15,Summary!$E$14,Summary!$E$16,1),0)</f>
        <v>0</v>
      </c>
      <c r="O2277" s="31">
        <f>IF(M2277=1,oneday(G2276,G2277,K2277,L2277,Summary!$E$13/2,Data!N2276,Data!O2276,Summary!$E$15,Summary!$E$14,Summary!$E$16,2),0)</f>
        <v>0</v>
      </c>
      <c r="P2277" s="31">
        <f t="shared" si="107"/>
        <v>0</v>
      </c>
      <c r="Q2277" s="31">
        <f>IF(M2277=1,oneday(G2276,G2277,K2277,L2277,Summary!$E$13/2,Data!N2276,Data!O2276,Summary!$E$15,Summary!$E$14,Summary!$E$16,3),0)</f>
        <v>0</v>
      </c>
    </row>
    <row r="2278" spans="1:17" x14ac:dyDescent="0.25">
      <c r="A2278" s="32">
        <f>VLOOKUP(B2278,'Expiration Dates'!$C$40:$J$272,8)</f>
        <v>33682</v>
      </c>
      <c r="B2278" s="1">
        <v>33687</v>
      </c>
      <c r="C2278">
        <f t="shared" si="106"/>
        <v>2278</v>
      </c>
      <c r="D2278" s="27">
        <v>19.159999847412109</v>
      </c>
      <c r="E2278" s="28">
        <v>19.239999771118164</v>
      </c>
      <c r="F2278" s="28">
        <v>19.100000381469727</v>
      </c>
      <c r="G2278" s="24">
        <v>19.219999313354492</v>
      </c>
      <c r="H2278" s="13">
        <v>19.270000457763672</v>
      </c>
      <c r="I2278" s="14">
        <v>19.350000381469727</v>
      </c>
      <c r="J2278" s="14">
        <v>19.239999771118164</v>
      </c>
      <c r="K2278" s="24">
        <v>19.340000152587891</v>
      </c>
      <c r="L2278">
        <f t="shared" si="108"/>
        <v>0</v>
      </c>
      <c r="M2278">
        <f>IF(AND(B2278&gt;Summary!$E$17,B2278&lt;Summary!$E$18),1,0)</f>
        <v>0</v>
      </c>
      <c r="N2278">
        <f>IF(M2278=1,oneday(G2277,G2278,K2278,L2278,Summary!$E$13/2,Data!N2277,Data!O2277,Summary!$E$15,Summary!$E$14,Summary!$E$16,1),0)</f>
        <v>0</v>
      </c>
      <c r="O2278" s="31">
        <f>IF(M2278=1,oneday(G2277,G2278,K2278,L2278,Summary!$E$13/2,Data!N2277,Data!O2277,Summary!$E$15,Summary!$E$14,Summary!$E$16,2),0)</f>
        <v>0</v>
      </c>
      <c r="P2278" s="31">
        <f t="shared" si="107"/>
        <v>0</v>
      </c>
      <c r="Q2278" s="31">
        <f>IF(M2278=1,oneday(G2277,G2278,K2278,L2278,Summary!$E$13/2,Data!N2277,Data!O2277,Summary!$E$15,Summary!$E$14,Summary!$E$16,3),0)</f>
        <v>0</v>
      </c>
    </row>
    <row r="2279" spans="1:17" x14ac:dyDescent="0.25">
      <c r="A2279" s="32">
        <f>VLOOKUP(B2279,'Expiration Dates'!$C$40:$J$272,8)</f>
        <v>33682</v>
      </c>
      <c r="B2279" s="1">
        <v>33688</v>
      </c>
      <c r="C2279">
        <f t="shared" si="106"/>
        <v>2279</v>
      </c>
      <c r="D2279" s="27">
        <v>19.219999313354492</v>
      </c>
      <c r="E2279" s="28">
        <v>19.319999694824219</v>
      </c>
      <c r="F2279" s="28">
        <v>19.129999160766602</v>
      </c>
      <c r="G2279" s="24">
        <v>19.190000534057617</v>
      </c>
      <c r="H2279" s="13">
        <v>19.329999923706055</v>
      </c>
      <c r="I2279" s="14">
        <v>19.440000534057617</v>
      </c>
      <c r="J2279" s="14">
        <v>19.270000457763672</v>
      </c>
      <c r="K2279" s="24">
        <v>19.329999923706055</v>
      </c>
      <c r="L2279">
        <f t="shared" si="108"/>
        <v>0</v>
      </c>
      <c r="M2279">
        <f>IF(AND(B2279&gt;Summary!$E$17,B2279&lt;Summary!$E$18),1,0)</f>
        <v>0</v>
      </c>
      <c r="N2279">
        <f>IF(M2279=1,oneday(G2278,G2279,K2279,L2279,Summary!$E$13/2,Data!N2278,Data!O2278,Summary!$E$15,Summary!$E$14,Summary!$E$16,1),0)</f>
        <v>0</v>
      </c>
      <c r="O2279" s="31">
        <f>IF(M2279=1,oneday(G2278,G2279,K2279,L2279,Summary!$E$13/2,Data!N2278,Data!O2278,Summary!$E$15,Summary!$E$14,Summary!$E$16,2),0)</f>
        <v>0</v>
      </c>
      <c r="P2279" s="31">
        <f t="shared" si="107"/>
        <v>0</v>
      </c>
      <c r="Q2279" s="31">
        <f>IF(M2279=1,oneday(G2278,G2279,K2279,L2279,Summary!$E$13/2,Data!N2278,Data!O2278,Summary!$E$15,Summary!$E$14,Summary!$E$16,3),0)</f>
        <v>0</v>
      </c>
    </row>
    <row r="2280" spans="1:17" x14ac:dyDescent="0.25">
      <c r="A2280" s="32">
        <f>VLOOKUP(B2280,'Expiration Dates'!$C$40:$J$272,8)</f>
        <v>33682</v>
      </c>
      <c r="B2280" s="1">
        <v>33689</v>
      </c>
      <c r="C2280">
        <f t="shared" si="106"/>
        <v>2280</v>
      </c>
      <c r="D2280" s="27">
        <v>19.299999237060547</v>
      </c>
      <c r="E2280" s="28">
        <v>19.350000381469727</v>
      </c>
      <c r="F2280" s="28">
        <v>19.25</v>
      </c>
      <c r="G2280" s="24">
        <v>19.280000686645508</v>
      </c>
      <c r="H2280" s="13">
        <v>19.399999618530273</v>
      </c>
      <c r="I2280" s="14">
        <v>19.489999771118164</v>
      </c>
      <c r="J2280" s="14">
        <v>19.379999160766602</v>
      </c>
      <c r="K2280" s="24">
        <v>19.420000076293945</v>
      </c>
      <c r="L2280">
        <f t="shared" si="108"/>
        <v>0</v>
      </c>
      <c r="M2280">
        <f>IF(AND(B2280&gt;Summary!$E$17,B2280&lt;Summary!$E$18),1,0)</f>
        <v>0</v>
      </c>
      <c r="N2280">
        <f>IF(M2280=1,oneday(G2279,G2280,K2280,L2280,Summary!$E$13/2,Data!N2279,Data!O2279,Summary!$E$15,Summary!$E$14,Summary!$E$16,1),0)</f>
        <v>0</v>
      </c>
      <c r="O2280" s="31">
        <f>IF(M2280=1,oneday(G2279,G2280,K2280,L2280,Summary!$E$13/2,Data!N2279,Data!O2279,Summary!$E$15,Summary!$E$14,Summary!$E$16,2),0)</f>
        <v>0</v>
      </c>
      <c r="P2280" s="31">
        <f t="shared" si="107"/>
        <v>0</v>
      </c>
      <c r="Q2280" s="31">
        <f>IF(M2280=1,oneday(G2279,G2280,K2280,L2280,Summary!$E$13/2,Data!N2279,Data!O2279,Summary!$E$15,Summary!$E$14,Summary!$E$16,3),0)</f>
        <v>0</v>
      </c>
    </row>
    <row r="2281" spans="1:17" x14ac:dyDescent="0.25">
      <c r="A2281" s="32">
        <f>VLOOKUP(B2281,'Expiration Dates'!$C$40:$J$272,8)</f>
        <v>33682</v>
      </c>
      <c r="B2281" s="1">
        <v>33690</v>
      </c>
      <c r="C2281">
        <f t="shared" si="106"/>
        <v>2281</v>
      </c>
      <c r="D2281" s="27">
        <v>19.329999923706055</v>
      </c>
      <c r="E2281" s="28">
        <v>19.340000152587891</v>
      </c>
      <c r="F2281" s="28">
        <v>19.049999237060547</v>
      </c>
      <c r="G2281" s="24">
        <v>19.159999847412109</v>
      </c>
      <c r="H2281" s="13">
        <v>19.450000762939453</v>
      </c>
      <c r="I2281" s="14">
        <v>19.459999084472656</v>
      </c>
      <c r="J2281" s="14">
        <v>19.200000762939453</v>
      </c>
      <c r="K2281" s="24">
        <v>19.299999237060547</v>
      </c>
      <c r="L2281">
        <f t="shared" si="108"/>
        <v>0</v>
      </c>
      <c r="M2281">
        <f>IF(AND(B2281&gt;Summary!$E$17,B2281&lt;Summary!$E$18),1,0)</f>
        <v>0</v>
      </c>
      <c r="N2281">
        <f>IF(M2281=1,oneday(G2280,G2281,K2281,L2281,Summary!$E$13/2,Data!N2280,Data!O2280,Summary!$E$15,Summary!$E$14,Summary!$E$16,1),0)</f>
        <v>0</v>
      </c>
      <c r="O2281" s="31">
        <f>IF(M2281=1,oneday(G2280,G2281,K2281,L2281,Summary!$E$13/2,Data!N2280,Data!O2280,Summary!$E$15,Summary!$E$14,Summary!$E$16,2),0)</f>
        <v>0</v>
      </c>
      <c r="P2281" s="31">
        <f t="shared" si="107"/>
        <v>0</v>
      </c>
      <c r="Q2281" s="31">
        <f>IF(M2281=1,oneday(G2280,G2281,K2281,L2281,Summary!$E$13/2,Data!N2280,Data!O2280,Summary!$E$15,Summary!$E$14,Summary!$E$16,3),0)</f>
        <v>0</v>
      </c>
    </row>
    <row r="2282" spans="1:17" x14ac:dyDescent="0.25">
      <c r="A2282" s="32">
        <f>VLOOKUP(B2282,'Expiration Dates'!$C$40:$J$272,8)</f>
        <v>33682</v>
      </c>
      <c r="B2282" s="1">
        <v>33693</v>
      </c>
      <c r="C2282">
        <f t="shared" si="106"/>
        <v>2282</v>
      </c>
      <c r="D2282" s="27">
        <v>19.209999084472656</v>
      </c>
      <c r="E2282" s="28">
        <v>19.270000457763672</v>
      </c>
      <c r="F2282" s="28">
        <v>19.139999389648438</v>
      </c>
      <c r="G2282" s="24">
        <v>19.25</v>
      </c>
      <c r="H2282" s="13">
        <v>19.370000839233398</v>
      </c>
      <c r="I2282" s="14">
        <v>19.399999618530273</v>
      </c>
      <c r="J2282" s="14">
        <v>19.270000457763672</v>
      </c>
      <c r="K2282" s="24">
        <v>19.370000839233398</v>
      </c>
      <c r="L2282">
        <f t="shared" si="108"/>
        <v>0</v>
      </c>
      <c r="M2282">
        <f>IF(AND(B2282&gt;Summary!$E$17,B2282&lt;Summary!$E$18),1,0)</f>
        <v>0</v>
      </c>
      <c r="N2282">
        <f>IF(M2282=1,oneday(G2281,G2282,K2282,L2282,Summary!$E$13/2,Data!N2281,Data!O2281,Summary!$E$15,Summary!$E$14,Summary!$E$16,1),0)</f>
        <v>0</v>
      </c>
      <c r="O2282" s="31">
        <f>IF(M2282=1,oneday(G2281,G2282,K2282,L2282,Summary!$E$13/2,Data!N2281,Data!O2281,Summary!$E$15,Summary!$E$14,Summary!$E$16,2),0)</f>
        <v>0</v>
      </c>
      <c r="P2282" s="31">
        <f t="shared" si="107"/>
        <v>0</v>
      </c>
      <c r="Q2282" s="31">
        <f>IF(M2282=1,oneday(G2281,G2282,K2282,L2282,Summary!$E$13/2,Data!N2281,Data!O2281,Summary!$E$15,Summary!$E$14,Summary!$E$16,3),0)</f>
        <v>0</v>
      </c>
    </row>
    <row r="2283" spans="1:17" x14ac:dyDescent="0.25">
      <c r="A2283" s="32">
        <f>VLOOKUP(B2283,'Expiration Dates'!$C$40:$J$272,8)</f>
        <v>33682</v>
      </c>
      <c r="B2283" s="1">
        <v>33694</v>
      </c>
      <c r="C2283">
        <f t="shared" si="106"/>
        <v>2283</v>
      </c>
      <c r="D2283" s="27">
        <v>19.239999771118164</v>
      </c>
      <c r="E2283" s="28">
        <v>19.489999771118164</v>
      </c>
      <c r="F2283" s="28">
        <v>19.219999313354492</v>
      </c>
      <c r="G2283" s="24">
        <v>19.440000534057617</v>
      </c>
      <c r="H2283" s="13">
        <v>19.370000839233398</v>
      </c>
      <c r="I2283" s="14">
        <v>19.620000839233398</v>
      </c>
      <c r="J2283" s="14">
        <v>19.360000610351563</v>
      </c>
      <c r="K2283" s="24">
        <v>19.579999923706055</v>
      </c>
      <c r="L2283">
        <f t="shared" si="108"/>
        <v>0</v>
      </c>
      <c r="M2283">
        <f>IF(AND(B2283&gt;Summary!$E$17,B2283&lt;Summary!$E$18),1,0)</f>
        <v>0</v>
      </c>
      <c r="N2283">
        <f>IF(M2283=1,oneday(G2282,G2283,K2283,L2283,Summary!$E$13/2,Data!N2282,Data!O2282,Summary!$E$15,Summary!$E$14,Summary!$E$16,1),0)</f>
        <v>0</v>
      </c>
      <c r="O2283" s="31">
        <f>IF(M2283=1,oneday(G2282,G2283,K2283,L2283,Summary!$E$13/2,Data!N2282,Data!O2282,Summary!$E$15,Summary!$E$14,Summary!$E$16,2),0)</f>
        <v>0</v>
      </c>
      <c r="P2283" s="31">
        <f t="shared" si="107"/>
        <v>0</v>
      </c>
      <c r="Q2283" s="31">
        <f>IF(M2283=1,oneday(G2282,G2283,K2283,L2283,Summary!$E$13/2,Data!N2282,Data!O2282,Summary!$E$15,Summary!$E$14,Summary!$E$16,3),0)</f>
        <v>0</v>
      </c>
    </row>
    <row r="2284" spans="1:17" x14ac:dyDescent="0.25">
      <c r="A2284" s="32">
        <f>VLOOKUP(B2284,'Expiration Dates'!$C$40:$J$272,8)</f>
        <v>33716</v>
      </c>
      <c r="B2284" s="1">
        <v>33695</v>
      </c>
      <c r="C2284">
        <f t="shared" si="106"/>
        <v>2284</v>
      </c>
      <c r="D2284" s="27">
        <v>19.670000076293945</v>
      </c>
      <c r="E2284" s="28">
        <v>19.850000381469727</v>
      </c>
      <c r="F2284" s="28">
        <v>19.579999923706055</v>
      </c>
      <c r="G2284" s="24">
        <v>19.840000152587891</v>
      </c>
      <c r="H2284" s="13">
        <v>19.799999237060547</v>
      </c>
      <c r="I2284" s="14">
        <v>19.930000305175781</v>
      </c>
      <c r="J2284" s="14">
        <v>19.690000534057617</v>
      </c>
      <c r="K2284" s="24">
        <v>19.909999847412109</v>
      </c>
      <c r="L2284">
        <f t="shared" si="108"/>
        <v>0</v>
      </c>
      <c r="M2284">
        <f>IF(AND(B2284&gt;Summary!$E$17,B2284&lt;Summary!$E$18),1,0)</f>
        <v>0</v>
      </c>
      <c r="N2284">
        <f>IF(M2284=1,oneday(G2283,G2284,K2284,L2284,Summary!$E$13/2,Data!N2283,Data!O2283,Summary!$E$15,Summary!$E$14,Summary!$E$16,1),0)</f>
        <v>0</v>
      </c>
      <c r="O2284" s="31">
        <f>IF(M2284=1,oneday(G2283,G2284,K2284,L2284,Summary!$E$13/2,Data!N2283,Data!O2283,Summary!$E$15,Summary!$E$14,Summary!$E$16,2),0)</f>
        <v>0</v>
      </c>
      <c r="P2284" s="31">
        <f t="shared" si="107"/>
        <v>0</v>
      </c>
      <c r="Q2284" s="31">
        <f>IF(M2284=1,oneday(G2283,G2284,K2284,L2284,Summary!$E$13/2,Data!N2283,Data!O2283,Summary!$E$15,Summary!$E$14,Summary!$E$16,3),0)</f>
        <v>0</v>
      </c>
    </row>
    <row r="2285" spans="1:17" x14ac:dyDescent="0.25">
      <c r="A2285" s="32">
        <f>VLOOKUP(B2285,'Expiration Dates'!$C$40:$J$272,8)</f>
        <v>33716</v>
      </c>
      <c r="B2285" s="1">
        <v>33696</v>
      </c>
      <c r="C2285">
        <f t="shared" si="106"/>
        <v>2285</v>
      </c>
      <c r="D2285" s="27">
        <v>19.75</v>
      </c>
      <c r="E2285" s="28">
        <v>19.920000076293945</v>
      </c>
      <c r="F2285" s="28">
        <v>19.700000762939453</v>
      </c>
      <c r="G2285" s="24">
        <v>19.799999237060547</v>
      </c>
      <c r="H2285" s="13">
        <v>19.840000152587891</v>
      </c>
      <c r="I2285" s="14">
        <v>19.969999313354492</v>
      </c>
      <c r="J2285" s="14">
        <v>19.75</v>
      </c>
      <c r="K2285" s="24">
        <v>19.799999237060547</v>
      </c>
      <c r="L2285">
        <f t="shared" si="108"/>
        <v>0</v>
      </c>
      <c r="M2285">
        <f>IF(AND(B2285&gt;Summary!$E$17,B2285&lt;Summary!$E$18),1,0)</f>
        <v>0</v>
      </c>
      <c r="N2285">
        <f>IF(M2285=1,oneday(G2284,G2285,K2285,L2285,Summary!$E$13/2,Data!N2284,Data!O2284,Summary!$E$15,Summary!$E$14,Summary!$E$16,1),0)</f>
        <v>0</v>
      </c>
      <c r="O2285" s="31">
        <f>IF(M2285=1,oneday(G2284,G2285,K2285,L2285,Summary!$E$13/2,Data!N2284,Data!O2284,Summary!$E$15,Summary!$E$14,Summary!$E$16,2),0)</f>
        <v>0</v>
      </c>
      <c r="P2285" s="31">
        <f t="shared" si="107"/>
        <v>0</v>
      </c>
      <c r="Q2285" s="31">
        <f>IF(M2285=1,oneday(G2284,G2285,K2285,L2285,Summary!$E$13/2,Data!N2284,Data!O2284,Summary!$E$15,Summary!$E$14,Summary!$E$16,3),0)</f>
        <v>0</v>
      </c>
    </row>
    <row r="2286" spans="1:17" x14ac:dyDescent="0.25">
      <c r="A2286" s="32">
        <f>VLOOKUP(B2286,'Expiration Dates'!$C$40:$J$272,8)</f>
        <v>33716</v>
      </c>
      <c r="B2286" s="1">
        <v>33697</v>
      </c>
      <c r="C2286">
        <f t="shared" si="106"/>
        <v>2286</v>
      </c>
      <c r="D2286" s="27">
        <v>19.979999542236328</v>
      </c>
      <c r="E2286" s="28">
        <v>20.319999694824219</v>
      </c>
      <c r="F2286" s="28">
        <v>19.930000305175781</v>
      </c>
      <c r="G2286" s="24">
        <v>20.290000915527344</v>
      </c>
      <c r="H2286" s="13">
        <v>19.950000762939453</v>
      </c>
      <c r="I2286" s="14">
        <v>20.319999694824219</v>
      </c>
      <c r="J2286" s="14">
        <v>19.940000534057617</v>
      </c>
      <c r="K2286" s="24">
        <v>20.280000686645508</v>
      </c>
      <c r="L2286">
        <f t="shared" si="108"/>
        <v>0</v>
      </c>
      <c r="M2286">
        <f>IF(AND(B2286&gt;Summary!$E$17,B2286&lt;Summary!$E$18),1,0)</f>
        <v>0</v>
      </c>
      <c r="N2286">
        <f>IF(M2286=1,oneday(G2285,G2286,K2286,L2286,Summary!$E$13/2,Data!N2285,Data!O2285,Summary!$E$15,Summary!$E$14,Summary!$E$16,1),0)</f>
        <v>0</v>
      </c>
      <c r="O2286" s="31">
        <f>IF(M2286=1,oneday(G2285,G2286,K2286,L2286,Summary!$E$13/2,Data!N2285,Data!O2285,Summary!$E$15,Summary!$E$14,Summary!$E$16,2),0)</f>
        <v>0</v>
      </c>
      <c r="P2286" s="31">
        <f t="shared" si="107"/>
        <v>0</v>
      </c>
      <c r="Q2286" s="31">
        <f>IF(M2286=1,oneday(G2285,G2286,K2286,L2286,Summary!$E$13/2,Data!N2285,Data!O2285,Summary!$E$15,Summary!$E$14,Summary!$E$16,3),0)</f>
        <v>0</v>
      </c>
    </row>
    <row r="2287" spans="1:17" x14ac:dyDescent="0.25">
      <c r="A2287" s="32">
        <f>VLOOKUP(B2287,'Expiration Dates'!$C$40:$J$272,8)</f>
        <v>33716</v>
      </c>
      <c r="B2287" s="1">
        <v>33700</v>
      </c>
      <c r="C2287">
        <f t="shared" si="106"/>
        <v>2287</v>
      </c>
      <c r="D2287" s="27">
        <v>20.280000686645508</v>
      </c>
      <c r="E2287" s="28">
        <v>20.5</v>
      </c>
      <c r="F2287" s="28">
        <v>20.260000228881836</v>
      </c>
      <c r="G2287" s="24">
        <v>20.450000762939453</v>
      </c>
      <c r="H2287" s="13">
        <v>20.260000228881836</v>
      </c>
      <c r="I2287" s="14">
        <v>20.510000228881836</v>
      </c>
      <c r="J2287" s="14">
        <v>20.260000228881836</v>
      </c>
      <c r="K2287" s="24">
        <v>20.5</v>
      </c>
      <c r="L2287">
        <f t="shared" si="108"/>
        <v>0</v>
      </c>
      <c r="M2287">
        <f>IF(AND(B2287&gt;Summary!$E$17,B2287&lt;Summary!$E$18),1,0)</f>
        <v>0</v>
      </c>
      <c r="N2287">
        <f>IF(M2287=1,oneday(G2286,G2287,K2287,L2287,Summary!$E$13/2,Data!N2286,Data!O2286,Summary!$E$15,Summary!$E$14,Summary!$E$16,1),0)</f>
        <v>0</v>
      </c>
      <c r="O2287" s="31">
        <f>IF(M2287=1,oneday(G2286,G2287,K2287,L2287,Summary!$E$13/2,Data!N2286,Data!O2286,Summary!$E$15,Summary!$E$14,Summary!$E$16,2),0)</f>
        <v>0</v>
      </c>
      <c r="P2287" s="31">
        <f t="shared" si="107"/>
        <v>0</v>
      </c>
      <c r="Q2287" s="31">
        <f>IF(M2287=1,oneday(G2286,G2287,K2287,L2287,Summary!$E$13/2,Data!N2286,Data!O2286,Summary!$E$15,Summary!$E$14,Summary!$E$16,3),0)</f>
        <v>0</v>
      </c>
    </row>
    <row r="2288" spans="1:17" x14ac:dyDescent="0.25">
      <c r="A2288" s="32">
        <f>VLOOKUP(B2288,'Expiration Dates'!$C$40:$J$272,8)</f>
        <v>33716</v>
      </c>
      <c r="B2288" s="1">
        <v>33701</v>
      </c>
      <c r="C2288">
        <f t="shared" si="106"/>
        <v>2288</v>
      </c>
      <c r="D2288" s="27">
        <v>20.329999923706055</v>
      </c>
      <c r="E2288" s="28">
        <v>20.399999618530273</v>
      </c>
      <c r="F2288" s="28">
        <v>20.209999084472656</v>
      </c>
      <c r="G2288" s="24">
        <v>20.229999542236328</v>
      </c>
      <c r="H2288" s="13">
        <v>20.379999160766602</v>
      </c>
      <c r="I2288" s="14">
        <v>20.450000762939453</v>
      </c>
      <c r="J2288" s="14">
        <v>20.290000915527344</v>
      </c>
      <c r="K2288" s="24">
        <v>20.309999465942383</v>
      </c>
      <c r="L2288">
        <f t="shared" si="108"/>
        <v>0</v>
      </c>
      <c r="M2288">
        <f>IF(AND(B2288&gt;Summary!$E$17,B2288&lt;Summary!$E$18),1,0)</f>
        <v>0</v>
      </c>
      <c r="N2288">
        <f>IF(M2288=1,oneday(G2287,G2288,K2288,L2288,Summary!$E$13/2,Data!N2287,Data!O2287,Summary!$E$15,Summary!$E$14,Summary!$E$16,1),0)</f>
        <v>0</v>
      </c>
      <c r="O2288" s="31">
        <f>IF(M2288=1,oneday(G2287,G2288,K2288,L2288,Summary!$E$13/2,Data!N2287,Data!O2287,Summary!$E$15,Summary!$E$14,Summary!$E$16,2),0)</f>
        <v>0</v>
      </c>
      <c r="P2288" s="31">
        <f t="shared" si="107"/>
        <v>0</v>
      </c>
      <c r="Q2288" s="31">
        <f>IF(M2288=1,oneday(G2287,G2288,K2288,L2288,Summary!$E$13/2,Data!N2287,Data!O2287,Summary!$E$15,Summary!$E$14,Summary!$E$16,3),0)</f>
        <v>0</v>
      </c>
    </row>
    <row r="2289" spans="1:17" x14ac:dyDescent="0.25">
      <c r="A2289" s="32">
        <f>VLOOKUP(B2289,'Expiration Dates'!$C$40:$J$272,8)</f>
        <v>33716</v>
      </c>
      <c r="B2289" s="1">
        <v>33702</v>
      </c>
      <c r="C2289">
        <f t="shared" si="106"/>
        <v>2289</v>
      </c>
      <c r="D2289" s="27">
        <v>20.399999618530273</v>
      </c>
      <c r="E2289" s="28">
        <v>20.670000076293945</v>
      </c>
      <c r="F2289" s="28">
        <v>20.399999618530273</v>
      </c>
      <c r="G2289" s="24">
        <v>20.620000839233398</v>
      </c>
      <c r="H2289" s="13">
        <v>20.489999771118164</v>
      </c>
      <c r="I2289" s="14">
        <v>20.690000534057617</v>
      </c>
      <c r="J2289" s="14">
        <v>20.469999313354492</v>
      </c>
      <c r="K2289" s="24">
        <v>20.620000839233398</v>
      </c>
      <c r="L2289">
        <f t="shared" si="108"/>
        <v>0</v>
      </c>
      <c r="M2289">
        <f>IF(AND(B2289&gt;Summary!$E$17,B2289&lt;Summary!$E$18),1,0)</f>
        <v>0</v>
      </c>
      <c r="N2289">
        <f>IF(M2289=1,oneday(G2288,G2289,K2289,L2289,Summary!$E$13/2,Data!N2288,Data!O2288,Summary!$E$15,Summary!$E$14,Summary!$E$16,1),0)</f>
        <v>0</v>
      </c>
      <c r="O2289" s="31">
        <f>IF(M2289=1,oneday(G2288,G2289,K2289,L2289,Summary!$E$13/2,Data!N2288,Data!O2288,Summary!$E$15,Summary!$E$14,Summary!$E$16,2),0)</f>
        <v>0</v>
      </c>
      <c r="P2289" s="31">
        <f t="shared" si="107"/>
        <v>0</v>
      </c>
      <c r="Q2289" s="31">
        <f>IF(M2289=1,oneday(G2288,G2289,K2289,L2289,Summary!$E$13/2,Data!N2288,Data!O2288,Summary!$E$15,Summary!$E$14,Summary!$E$16,3),0)</f>
        <v>0</v>
      </c>
    </row>
    <row r="2290" spans="1:17" x14ac:dyDescent="0.25">
      <c r="A2290" s="32">
        <f>VLOOKUP(B2290,'Expiration Dates'!$C$40:$J$272,8)</f>
        <v>33716</v>
      </c>
      <c r="B2290" s="1">
        <v>33703</v>
      </c>
      <c r="C2290">
        <f t="shared" si="106"/>
        <v>2290</v>
      </c>
      <c r="D2290" s="27">
        <v>20.520000457763672</v>
      </c>
      <c r="E2290" s="28">
        <v>20.600000381469727</v>
      </c>
      <c r="F2290" s="28">
        <v>20.149999618530273</v>
      </c>
      <c r="G2290" s="24">
        <v>20.309999465942383</v>
      </c>
      <c r="H2290" s="13">
        <v>20.540000915527344</v>
      </c>
      <c r="I2290" s="14">
        <v>20.610000610351563</v>
      </c>
      <c r="J2290" s="14">
        <v>20.180000305175781</v>
      </c>
      <c r="K2290" s="24">
        <v>20.319999694824219</v>
      </c>
      <c r="L2290">
        <f t="shared" si="108"/>
        <v>0</v>
      </c>
      <c r="M2290">
        <f>IF(AND(B2290&gt;Summary!$E$17,B2290&lt;Summary!$E$18),1,0)</f>
        <v>0</v>
      </c>
      <c r="N2290">
        <f>IF(M2290=1,oneday(G2289,G2290,K2290,L2290,Summary!$E$13/2,Data!N2289,Data!O2289,Summary!$E$15,Summary!$E$14,Summary!$E$16,1),0)</f>
        <v>0</v>
      </c>
      <c r="O2290" s="31">
        <f>IF(M2290=1,oneday(G2289,G2290,K2290,L2290,Summary!$E$13/2,Data!N2289,Data!O2289,Summary!$E$15,Summary!$E$14,Summary!$E$16,2),0)</f>
        <v>0</v>
      </c>
      <c r="P2290" s="31">
        <f t="shared" si="107"/>
        <v>0</v>
      </c>
      <c r="Q2290" s="31">
        <f>IF(M2290=1,oneday(G2289,G2290,K2290,L2290,Summary!$E$13/2,Data!N2289,Data!O2289,Summary!$E$15,Summary!$E$14,Summary!$E$16,3),0)</f>
        <v>0</v>
      </c>
    </row>
    <row r="2291" spans="1:17" x14ac:dyDescent="0.25">
      <c r="A2291" s="32">
        <f>VLOOKUP(B2291,'Expiration Dates'!$C$40:$J$272,8)</f>
        <v>33716</v>
      </c>
      <c r="B2291" s="1">
        <v>33704</v>
      </c>
      <c r="C2291">
        <f t="shared" si="106"/>
        <v>2291</v>
      </c>
      <c r="D2291" s="27">
        <v>20.360000610351563</v>
      </c>
      <c r="E2291" s="28">
        <v>20.459999084472656</v>
      </c>
      <c r="F2291" s="28">
        <v>20.190000534057617</v>
      </c>
      <c r="G2291" s="24">
        <v>20.440000534057617</v>
      </c>
      <c r="H2291" s="13">
        <v>20.350000381469727</v>
      </c>
      <c r="I2291" s="14">
        <v>20.5</v>
      </c>
      <c r="J2291" s="14">
        <v>20.200000762939453</v>
      </c>
      <c r="K2291" s="24">
        <v>20.479999542236328</v>
      </c>
      <c r="L2291">
        <f t="shared" si="108"/>
        <v>0</v>
      </c>
      <c r="M2291">
        <f>IF(AND(B2291&gt;Summary!$E$17,B2291&lt;Summary!$E$18),1,0)</f>
        <v>0</v>
      </c>
      <c r="N2291">
        <f>IF(M2291=1,oneday(G2290,G2291,K2291,L2291,Summary!$E$13/2,Data!N2290,Data!O2290,Summary!$E$15,Summary!$E$14,Summary!$E$16,1),0)</f>
        <v>0</v>
      </c>
      <c r="O2291" s="31">
        <f>IF(M2291=1,oneday(G2290,G2291,K2291,L2291,Summary!$E$13/2,Data!N2290,Data!O2290,Summary!$E$15,Summary!$E$14,Summary!$E$16,2),0)</f>
        <v>0</v>
      </c>
      <c r="P2291" s="31">
        <f t="shared" si="107"/>
        <v>0</v>
      </c>
      <c r="Q2291" s="31">
        <f>IF(M2291=1,oneday(G2290,G2291,K2291,L2291,Summary!$E$13/2,Data!N2290,Data!O2290,Summary!$E$15,Summary!$E$14,Summary!$E$16,3),0)</f>
        <v>0</v>
      </c>
    </row>
    <row r="2292" spans="1:17" x14ac:dyDescent="0.25">
      <c r="A2292" s="32">
        <f>VLOOKUP(B2292,'Expiration Dates'!$C$40:$J$272,8)</f>
        <v>33716</v>
      </c>
      <c r="B2292" s="1">
        <v>33707</v>
      </c>
      <c r="C2292">
        <f t="shared" si="106"/>
        <v>2292</v>
      </c>
      <c r="D2292" s="27">
        <v>20.579999923706055</v>
      </c>
      <c r="E2292" s="28">
        <v>20.620000839233398</v>
      </c>
      <c r="F2292" s="28">
        <v>20.159999847412109</v>
      </c>
      <c r="G2292" s="24">
        <v>20.219999313354492</v>
      </c>
      <c r="H2292" s="13">
        <v>20.600000381469727</v>
      </c>
      <c r="I2292" s="14">
        <v>20.639999389648438</v>
      </c>
      <c r="J2292" s="14">
        <v>20.25</v>
      </c>
      <c r="K2292" s="24">
        <v>20.290000915527344</v>
      </c>
      <c r="L2292">
        <f t="shared" si="108"/>
        <v>0</v>
      </c>
      <c r="M2292">
        <f>IF(AND(B2292&gt;Summary!$E$17,B2292&lt;Summary!$E$18),1,0)</f>
        <v>0</v>
      </c>
      <c r="N2292">
        <f>IF(M2292=1,oneday(G2291,G2292,K2292,L2292,Summary!$E$13/2,Data!N2291,Data!O2291,Summary!$E$15,Summary!$E$14,Summary!$E$16,1),0)</f>
        <v>0</v>
      </c>
      <c r="O2292" s="31">
        <f>IF(M2292=1,oneday(G2291,G2292,K2292,L2292,Summary!$E$13/2,Data!N2291,Data!O2291,Summary!$E$15,Summary!$E$14,Summary!$E$16,2),0)</f>
        <v>0</v>
      </c>
      <c r="P2292" s="31">
        <f t="shared" si="107"/>
        <v>0</v>
      </c>
      <c r="Q2292" s="31">
        <f>IF(M2292=1,oneday(G2291,G2292,K2292,L2292,Summary!$E$13/2,Data!N2291,Data!O2291,Summary!$E$15,Summary!$E$14,Summary!$E$16,3),0)</f>
        <v>0</v>
      </c>
    </row>
    <row r="2293" spans="1:17" x14ac:dyDescent="0.25">
      <c r="A2293" s="32">
        <f>VLOOKUP(B2293,'Expiration Dates'!$C$40:$J$272,8)</f>
        <v>33716</v>
      </c>
      <c r="B2293" s="1">
        <v>33708</v>
      </c>
      <c r="C2293">
        <f t="shared" si="106"/>
        <v>2293</v>
      </c>
      <c r="D2293" s="27">
        <v>20.229999542236328</v>
      </c>
      <c r="E2293" s="28">
        <v>20.370000839233398</v>
      </c>
      <c r="F2293" s="28">
        <v>19.819999694824219</v>
      </c>
      <c r="G2293" s="24">
        <v>19.860000610351563</v>
      </c>
      <c r="H2293" s="13">
        <v>20.299999237060547</v>
      </c>
      <c r="I2293" s="14">
        <v>20.450000762939453</v>
      </c>
      <c r="J2293" s="14">
        <v>19.899999618530273</v>
      </c>
      <c r="K2293" s="24">
        <v>19.920000076293945</v>
      </c>
      <c r="L2293">
        <f t="shared" si="108"/>
        <v>0</v>
      </c>
      <c r="M2293">
        <f>IF(AND(B2293&gt;Summary!$E$17,B2293&lt;Summary!$E$18),1,0)</f>
        <v>0</v>
      </c>
      <c r="N2293">
        <f>IF(M2293=1,oneday(G2292,G2293,K2293,L2293,Summary!$E$13/2,Data!N2292,Data!O2292,Summary!$E$15,Summary!$E$14,Summary!$E$16,1),0)</f>
        <v>0</v>
      </c>
      <c r="O2293" s="31">
        <f>IF(M2293=1,oneday(G2292,G2293,K2293,L2293,Summary!$E$13/2,Data!N2292,Data!O2292,Summary!$E$15,Summary!$E$14,Summary!$E$16,2),0)</f>
        <v>0</v>
      </c>
      <c r="P2293" s="31">
        <f t="shared" si="107"/>
        <v>0</v>
      </c>
      <c r="Q2293" s="31">
        <f>IF(M2293=1,oneday(G2292,G2293,K2293,L2293,Summary!$E$13/2,Data!N2292,Data!O2292,Summary!$E$15,Summary!$E$14,Summary!$E$16,3),0)</f>
        <v>0</v>
      </c>
    </row>
    <row r="2294" spans="1:17" x14ac:dyDescent="0.25">
      <c r="A2294" s="32">
        <f>VLOOKUP(B2294,'Expiration Dates'!$C$40:$J$272,8)</f>
        <v>33716</v>
      </c>
      <c r="B2294" s="1">
        <v>33709</v>
      </c>
      <c r="C2294">
        <f t="shared" si="106"/>
        <v>2294</v>
      </c>
      <c r="D2294" s="27">
        <v>19.879999160766602</v>
      </c>
      <c r="E2294" s="28">
        <v>19.950000762939453</v>
      </c>
      <c r="F2294" s="28">
        <v>19.659999847412109</v>
      </c>
      <c r="G2294" s="24">
        <v>19.870000839233398</v>
      </c>
      <c r="H2294" s="13">
        <v>19.920000076293945</v>
      </c>
      <c r="I2294" s="14">
        <v>20.040000915527344</v>
      </c>
      <c r="J2294" s="14">
        <v>19.75</v>
      </c>
      <c r="K2294" s="24">
        <v>19.979999542236328</v>
      </c>
      <c r="L2294">
        <f t="shared" si="108"/>
        <v>0</v>
      </c>
      <c r="M2294">
        <f>IF(AND(B2294&gt;Summary!$E$17,B2294&lt;Summary!$E$18),1,0)</f>
        <v>0</v>
      </c>
      <c r="N2294">
        <f>IF(M2294=1,oneday(G2293,G2294,K2294,L2294,Summary!$E$13/2,Data!N2293,Data!O2293,Summary!$E$15,Summary!$E$14,Summary!$E$16,1),0)</f>
        <v>0</v>
      </c>
      <c r="O2294" s="31">
        <f>IF(M2294=1,oneday(G2293,G2294,K2294,L2294,Summary!$E$13/2,Data!N2293,Data!O2293,Summary!$E$15,Summary!$E$14,Summary!$E$16,2),0)</f>
        <v>0</v>
      </c>
      <c r="P2294" s="31">
        <f t="shared" si="107"/>
        <v>0</v>
      </c>
      <c r="Q2294" s="31">
        <f>IF(M2294=1,oneday(G2293,G2294,K2294,L2294,Summary!$E$13/2,Data!N2293,Data!O2293,Summary!$E$15,Summary!$E$14,Summary!$E$16,3),0)</f>
        <v>0</v>
      </c>
    </row>
    <row r="2295" spans="1:17" x14ac:dyDescent="0.25">
      <c r="A2295" s="32">
        <f>VLOOKUP(B2295,'Expiration Dates'!$C$40:$J$272,8)</f>
        <v>33716</v>
      </c>
      <c r="B2295" s="1">
        <v>33710</v>
      </c>
      <c r="C2295">
        <f t="shared" si="106"/>
        <v>2295</v>
      </c>
      <c r="D2295" s="27">
        <v>19.969999313354492</v>
      </c>
      <c r="E2295" s="28">
        <v>20.280000686645508</v>
      </c>
      <c r="F2295" s="28">
        <v>19.940000534057617</v>
      </c>
      <c r="G2295" s="24">
        <v>20.209999084472656</v>
      </c>
      <c r="H2295" s="13">
        <v>20.079999923706055</v>
      </c>
      <c r="I2295" s="14">
        <v>20.440000534057617</v>
      </c>
      <c r="J2295" s="14">
        <v>20.079999923706055</v>
      </c>
      <c r="K2295" s="24">
        <v>20.379999160766602</v>
      </c>
      <c r="L2295">
        <f t="shared" si="108"/>
        <v>0</v>
      </c>
      <c r="M2295">
        <f>IF(AND(B2295&gt;Summary!$E$17,B2295&lt;Summary!$E$18),1,0)</f>
        <v>0</v>
      </c>
      <c r="N2295">
        <f>IF(M2295=1,oneday(G2294,G2295,K2295,L2295,Summary!$E$13/2,Data!N2294,Data!O2294,Summary!$E$15,Summary!$E$14,Summary!$E$16,1),0)</f>
        <v>0</v>
      </c>
      <c r="O2295" s="31">
        <f>IF(M2295=1,oneday(G2294,G2295,K2295,L2295,Summary!$E$13/2,Data!N2294,Data!O2294,Summary!$E$15,Summary!$E$14,Summary!$E$16,2),0)</f>
        <v>0</v>
      </c>
      <c r="P2295" s="31">
        <f t="shared" si="107"/>
        <v>0</v>
      </c>
      <c r="Q2295" s="31">
        <f>IF(M2295=1,oneday(G2294,G2295,K2295,L2295,Summary!$E$13/2,Data!N2294,Data!O2294,Summary!$E$15,Summary!$E$14,Summary!$E$16,3),0)</f>
        <v>0</v>
      </c>
    </row>
    <row r="2296" spans="1:17" x14ac:dyDescent="0.25">
      <c r="A2296" s="32">
        <f>VLOOKUP(B2296,'Expiration Dates'!$C$40:$J$272,8)</f>
        <v>33716</v>
      </c>
      <c r="B2296" s="1">
        <v>33714</v>
      </c>
      <c r="C2296">
        <f t="shared" si="106"/>
        <v>2296</v>
      </c>
      <c r="D2296" s="27">
        <v>20.229999542236328</v>
      </c>
      <c r="E2296" s="28">
        <v>20.260000228881836</v>
      </c>
      <c r="F2296" s="28">
        <v>20.049999237060547</v>
      </c>
      <c r="G2296" s="24">
        <v>20.239999771118164</v>
      </c>
      <c r="H2296" s="13">
        <v>20.329999923706055</v>
      </c>
      <c r="I2296" s="14">
        <v>20.440000534057617</v>
      </c>
      <c r="J2296" s="14">
        <v>20.200000762939453</v>
      </c>
      <c r="K2296" s="24">
        <v>20.430000305175781</v>
      </c>
      <c r="L2296">
        <f t="shared" si="108"/>
        <v>0</v>
      </c>
      <c r="M2296">
        <f>IF(AND(B2296&gt;Summary!$E$17,B2296&lt;Summary!$E$18),1,0)</f>
        <v>0</v>
      </c>
      <c r="N2296">
        <f>IF(M2296=1,oneday(G2295,G2296,K2296,L2296,Summary!$E$13/2,Data!N2295,Data!O2295,Summary!$E$15,Summary!$E$14,Summary!$E$16,1),0)</f>
        <v>0</v>
      </c>
      <c r="O2296" s="31">
        <f>IF(M2296=1,oneday(G2295,G2296,K2296,L2296,Summary!$E$13/2,Data!N2295,Data!O2295,Summary!$E$15,Summary!$E$14,Summary!$E$16,2),0)</f>
        <v>0</v>
      </c>
      <c r="P2296" s="31">
        <f t="shared" si="107"/>
        <v>0</v>
      </c>
      <c r="Q2296" s="31">
        <f>IF(M2296=1,oneday(G2295,G2296,K2296,L2296,Summary!$E$13/2,Data!N2295,Data!O2295,Summary!$E$15,Summary!$E$14,Summary!$E$16,3),0)</f>
        <v>0</v>
      </c>
    </row>
    <row r="2297" spans="1:17" x14ac:dyDescent="0.25">
      <c r="A2297" s="32">
        <f>VLOOKUP(B2297,'Expiration Dates'!$C$40:$J$272,8)</f>
        <v>33716</v>
      </c>
      <c r="B2297" s="1">
        <v>33715</v>
      </c>
      <c r="C2297">
        <f t="shared" si="106"/>
        <v>2297</v>
      </c>
      <c r="D2297" s="27">
        <v>20.149999618530273</v>
      </c>
      <c r="E2297" s="28">
        <v>20.290000915527344</v>
      </c>
      <c r="F2297" s="28">
        <v>20.149999618530273</v>
      </c>
      <c r="G2297" s="24">
        <v>20.25</v>
      </c>
      <c r="H2297" s="13">
        <v>20.329999923706055</v>
      </c>
      <c r="I2297" s="14">
        <v>20.489999771118164</v>
      </c>
      <c r="J2297" s="14">
        <v>20.329999923706055</v>
      </c>
      <c r="K2297" s="24">
        <v>20.440000534057617</v>
      </c>
      <c r="L2297">
        <f t="shared" si="108"/>
        <v>0</v>
      </c>
      <c r="M2297">
        <f>IF(AND(B2297&gt;Summary!$E$17,B2297&lt;Summary!$E$18),1,0)</f>
        <v>0</v>
      </c>
      <c r="N2297">
        <f>IF(M2297=1,oneday(G2296,G2297,K2297,L2297,Summary!$E$13/2,Data!N2296,Data!O2296,Summary!$E$15,Summary!$E$14,Summary!$E$16,1),0)</f>
        <v>0</v>
      </c>
      <c r="O2297" s="31">
        <f>IF(M2297=1,oneday(G2296,G2297,K2297,L2297,Summary!$E$13/2,Data!N2296,Data!O2296,Summary!$E$15,Summary!$E$14,Summary!$E$16,2),0)</f>
        <v>0</v>
      </c>
      <c r="P2297" s="31">
        <f t="shared" si="107"/>
        <v>0</v>
      </c>
      <c r="Q2297" s="31">
        <f>IF(M2297=1,oneday(G2296,G2297,K2297,L2297,Summary!$E$13/2,Data!N2296,Data!O2296,Summary!$E$15,Summary!$E$14,Summary!$E$16,3),0)</f>
        <v>0</v>
      </c>
    </row>
    <row r="2298" spans="1:17" x14ac:dyDescent="0.25">
      <c r="A2298" s="32">
        <f>VLOOKUP(B2298,'Expiration Dates'!$C$40:$J$272,8)</f>
        <v>33716</v>
      </c>
      <c r="B2298" s="1">
        <v>33716</v>
      </c>
      <c r="C2298">
        <f t="shared" si="106"/>
        <v>2298</v>
      </c>
      <c r="D2298" s="27">
        <v>20.239999771118164</v>
      </c>
      <c r="E2298" s="28">
        <v>20.299999237060547</v>
      </c>
      <c r="F2298" s="28">
        <v>19.969999313354492</v>
      </c>
      <c r="G2298" s="24">
        <v>20.110000610351563</v>
      </c>
      <c r="H2298" s="13">
        <v>20.280000686645508</v>
      </c>
      <c r="I2298" s="14">
        <v>20.360000610351563</v>
      </c>
      <c r="J2298" s="14">
        <v>20.040000915527344</v>
      </c>
      <c r="K2298" s="24">
        <v>20.159999847412109</v>
      </c>
      <c r="L2298">
        <f t="shared" si="108"/>
        <v>1</v>
      </c>
      <c r="M2298">
        <f>IF(AND(B2298&gt;Summary!$E$17,B2298&lt;Summary!$E$18),1,0)</f>
        <v>0</v>
      </c>
      <c r="N2298">
        <f>IF(M2298=1,oneday(G2297,G2298,K2298,L2298,Summary!$E$13/2,Data!N2297,Data!O2297,Summary!$E$15,Summary!$E$14,Summary!$E$16,1),0)</f>
        <v>0</v>
      </c>
      <c r="O2298" s="31">
        <f>IF(M2298=1,oneday(G2297,G2298,K2298,L2298,Summary!$E$13/2,Data!N2297,Data!O2297,Summary!$E$15,Summary!$E$14,Summary!$E$16,2),0)</f>
        <v>0</v>
      </c>
      <c r="P2298" s="31">
        <f t="shared" si="107"/>
        <v>0</v>
      </c>
      <c r="Q2298" s="31">
        <f>IF(M2298=1,oneday(G2297,G2298,K2298,L2298,Summary!$E$13/2,Data!N2297,Data!O2297,Summary!$E$15,Summary!$E$14,Summary!$E$16,3),0)</f>
        <v>0</v>
      </c>
    </row>
    <row r="2299" spans="1:17" x14ac:dyDescent="0.25">
      <c r="A2299" s="32">
        <f>VLOOKUP(B2299,'Expiration Dates'!$C$40:$J$272,8)</f>
        <v>33716</v>
      </c>
      <c r="B2299" s="1">
        <v>33717</v>
      </c>
      <c r="C2299">
        <f t="shared" si="106"/>
        <v>2299</v>
      </c>
      <c r="D2299" s="27">
        <v>20.180000305175781</v>
      </c>
      <c r="E2299" s="28">
        <v>20.229999542236328</v>
      </c>
      <c r="F2299" s="28">
        <v>19.850000381469727</v>
      </c>
      <c r="G2299" s="24">
        <v>20.110000610351563</v>
      </c>
      <c r="H2299" s="13">
        <v>20.239999771118164</v>
      </c>
      <c r="I2299" s="14">
        <v>20.280000686645508</v>
      </c>
      <c r="J2299" s="14">
        <v>19.950000762939453</v>
      </c>
      <c r="K2299" s="24">
        <v>20.159999847412109</v>
      </c>
      <c r="L2299">
        <f t="shared" si="108"/>
        <v>0</v>
      </c>
      <c r="M2299">
        <f>IF(AND(B2299&gt;Summary!$E$17,B2299&lt;Summary!$E$18),1,0)</f>
        <v>0</v>
      </c>
      <c r="N2299">
        <f>IF(M2299=1,oneday(G2298,G2299,K2299,L2299,Summary!$E$13/2,Data!N2298,Data!O2298,Summary!$E$15,Summary!$E$14,Summary!$E$16,1),0)</f>
        <v>0</v>
      </c>
      <c r="O2299" s="31">
        <f>IF(M2299=1,oneday(G2298,G2299,K2299,L2299,Summary!$E$13/2,Data!N2298,Data!O2298,Summary!$E$15,Summary!$E$14,Summary!$E$16,2),0)</f>
        <v>0</v>
      </c>
      <c r="P2299" s="31">
        <f t="shared" si="107"/>
        <v>0</v>
      </c>
      <c r="Q2299" s="31">
        <f>IF(M2299=1,oneday(G2298,G2299,K2299,L2299,Summary!$E$13/2,Data!N2298,Data!O2298,Summary!$E$15,Summary!$E$14,Summary!$E$16,3),0)</f>
        <v>0</v>
      </c>
    </row>
    <row r="2300" spans="1:17" x14ac:dyDescent="0.25">
      <c r="A2300" s="32">
        <f>VLOOKUP(B2300,'Expiration Dates'!$C$40:$J$272,8)</f>
        <v>33716</v>
      </c>
      <c r="B2300" s="1">
        <v>33718</v>
      </c>
      <c r="C2300">
        <f t="shared" si="106"/>
        <v>2300</v>
      </c>
      <c r="D2300" s="27">
        <v>20.079999923706055</v>
      </c>
      <c r="E2300" s="28">
        <v>20.299999237060547</v>
      </c>
      <c r="F2300" s="28">
        <v>20.020000457763672</v>
      </c>
      <c r="G2300" s="24">
        <v>20.219999313354492</v>
      </c>
      <c r="H2300" s="13">
        <v>20.149999618530273</v>
      </c>
      <c r="I2300" s="14">
        <v>20.350000381469727</v>
      </c>
      <c r="J2300" s="14">
        <v>20.069999694824219</v>
      </c>
      <c r="K2300" s="24">
        <v>20.270000457763672</v>
      </c>
      <c r="L2300">
        <f t="shared" si="108"/>
        <v>0</v>
      </c>
      <c r="M2300">
        <f>IF(AND(B2300&gt;Summary!$E$17,B2300&lt;Summary!$E$18),1,0)</f>
        <v>0</v>
      </c>
      <c r="N2300">
        <f>IF(M2300=1,oneday(G2299,G2300,K2300,L2300,Summary!$E$13/2,Data!N2299,Data!O2299,Summary!$E$15,Summary!$E$14,Summary!$E$16,1),0)</f>
        <v>0</v>
      </c>
      <c r="O2300" s="31">
        <f>IF(M2300=1,oneday(G2299,G2300,K2300,L2300,Summary!$E$13/2,Data!N2299,Data!O2299,Summary!$E$15,Summary!$E$14,Summary!$E$16,2),0)</f>
        <v>0</v>
      </c>
      <c r="P2300" s="31">
        <f t="shared" si="107"/>
        <v>0</v>
      </c>
      <c r="Q2300" s="31">
        <f>IF(M2300=1,oneday(G2299,G2300,K2300,L2300,Summary!$E$13/2,Data!N2299,Data!O2299,Summary!$E$15,Summary!$E$14,Summary!$E$16,3),0)</f>
        <v>0</v>
      </c>
    </row>
    <row r="2301" spans="1:17" x14ac:dyDescent="0.25">
      <c r="A2301" s="32">
        <f>VLOOKUP(B2301,'Expiration Dates'!$C$40:$J$272,8)</f>
        <v>33716</v>
      </c>
      <c r="B2301" s="1">
        <v>33721</v>
      </c>
      <c r="C2301">
        <f t="shared" si="106"/>
        <v>2301</v>
      </c>
      <c r="D2301" s="27">
        <v>20.270000457763672</v>
      </c>
      <c r="E2301" s="28">
        <v>20.329999923706055</v>
      </c>
      <c r="F2301" s="28">
        <v>20.180000305175781</v>
      </c>
      <c r="G2301" s="24">
        <v>20.290000915527344</v>
      </c>
      <c r="H2301" s="13">
        <v>20.329999923706055</v>
      </c>
      <c r="I2301" s="14">
        <v>20.399999618530273</v>
      </c>
      <c r="J2301" s="14">
        <v>20.25</v>
      </c>
      <c r="K2301" s="24">
        <v>20.350000381469727</v>
      </c>
      <c r="L2301">
        <f t="shared" si="108"/>
        <v>0</v>
      </c>
      <c r="M2301">
        <f>IF(AND(B2301&gt;Summary!$E$17,B2301&lt;Summary!$E$18),1,0)</f>
        <v>0</v>
      </c>
      <c r="N2301">
        <f>IF(M2301=1,oneday(G2300,G2301,K2301,L2301,Summary!$E$13/2,Data!N2300,Data!O2300,Summary!$E$15,Summary!$E$14,Summary!$E$16,1),0)</f>
        <v>0</v>
      </c>
      <c r="O2301" s="31">
        <f>IF(M2301=1,oneday(G2300,G2301,K2301,L2301,Summary!$E$13/2,Data!N2300,Data!O2300,Summary!$E$15,Summary!$E$14,Summary!$E$16,2),0)</f>
        <v>0</v>
      </c>
      <c r="P2301" s="31">
        <f t="shared" si="107"/>
        <v>0</v>
      </c>
      <c r="Q2301" s="31">
        <f>IF(M2301=1,oneday(G2300,G2301,K2301,L2301,Summary!$E$13/2,Data!N2300,Data!O2300,Summary!$E$15,Summary!$E$14,Summary!$E$16,3),0)</f>
        <v>0</v>
      </c>
    </row>
    <row r="2302" spans="1:17" x14ac:dyDescent="0.25">
      <c r="A2302" s="32">
        <f>VLOOKUP(B2302,'Expiration Dates'!$C$40:$J$272,8)</f>
        <v>33716</v>
      </c>
      <c r="B2302" s="1">
        <v>33722</v>
      </c>
      <c r="C2302">
        <f t="shared" si="106"/>
        <v>2302</v>
      </c>
      <c r="D2302" s="27">
        <v>20.319999694824219</v>
      </c>
      <c r="E2302" s="28">
        <v>20.450000762939453</v>
      </c>
      <c r="F2302" s="28">
        <v>20.319999694824219</v>
      </c>
      <c r="G2302" s="24">
        <v>20.409999847412109</v>
      </c>
      <c r="H2302" s="13">
        <v>20.409999847412109</v>
      </c>
      <c r="I2302" s="14">
        <v>20.510000228881836</v>
      </c>
      <c r="J2302" s="14">
        <v>20.389999389648438</v>
      </c>
      <c r="K2302" s="24">
        <v>20.479999542236328</v>
      </c>
      <c r="L2302">
        <f t="shared" si="108"/>
        <v>0</v>
      </c>
      <c r="M2302">
        <f>IF(AND(B2302&gt;Summary!$E$17,B2302&lt;Summary!$E$18),1,0)</f>
        <v>0</v>
      </c>
      <c r="N2302">
        <f>IF(M2302=1,oneday(G2301,G2302,K2302,L2302,Summary!$E$13/2,Data!N2301,Data!O2301,Summary!$E$15,Summary!$E$14,Summary!$E$16,1),0)</f>
        <v>0</v>
      </c>
      <c r="O2302" s="31">
        <f>IF(M2302=1,oneday(G2301,G2302,K2302,L2302,Summary!$E$13/2,Data!N2301,Data!O2301,Summary!$E$15,Summary!$E$14,Summary!$E$16,2),0)</f>
        <v>0</v>
      </c>
      <c r="P2302" s="31">
        <f t="shared" si="107"/>
        <v>0</v>
      </c>
      <c r="Q2302" s="31">
        <f>IF(M2302=1,oneday(G2301,G2302,K2302,L2302,Summary!$E$13/2,Data!N2301,Data!O2301,Summary!$E$15,Summary!$E$14,Summary!$E$16,3),0)</f>
        <v>0</v>
      </c>
    </row>
    <row r="2303" spans="1:17" x14ac:dyDescent="0.25">
      <c r="A2303" s="32">
        <f>VLOOKUP(B2303,'Expiration Dates'!$C$40:$J$272,8)</f>
        <v>33716</v>
      </c>
      <c r="B2303" s="1">
        <v>33723</v>
      </c>
      <c r="C2303">
        <f t="shared" si="106"/>
        <v>2303</v>
      </c>
      <c r="D2303" s="27">
        <v>20.209999084472656</v>
      </c>
      <c r="E2303" s="28">
        <v>20.790000915527344</v>
      </c>
      <c r="F2303" s="28">
        <v>20.149999618530273</v>
      </c>
      <c r="G2303" s="24">
        <v>20.770000457763672</v>
      </c>
      <c r="H2303" s="13">
        <v>20.299999237060547</v>
      </c>
      <c r="I2303" s="14">
        <v>20.840000152587891</v>
      </c>
      <c r="J2303" s="14">
        <v>20.239999771118164</v>
      </c>
      <c r="K2303" s="24">
        <v>20.819999694824219</v>
      </c>
      <c r="L2303">
        <f t="shared" si="108"/>
        <v>0</v>
      </c>
      <c r="M2303">
        <f>IF(AND(B2303&gt;Summary!$E$17,B2303&lt;Summary!$E$18),1,0)</f>
        <v>0</v>
      </c>
      <c r="N2303">
        <f>IF(M2303=1,oneday(G2302,G2303,K2303,L2303,Summary!$E$13/2,Data!N2302,Data!O2302,Summary!$E$15,Summary!$E$14,Summary!$E$16,1),0)</f>
        <v>0</v>
      </c>
      <c r="O2303" s="31">
        <f>IF(M2303=1,oneday(G2302,G2303,K2303,L2303,Summary!$E$13/2,Data!N2302,Data!O2302,Summary!$E$15,Summary!$E$14,Summary!$E$16,2),0)</f>
        <v>0</v>
      </c>
      <c r="P2303" s="31">
        <f t="shared" si="107"/>
        <v>0</v>
      </c>
      <c r="Q2303" s="31">
        <f>IF(M2303=1,oneday(G2302,G2303,K2303,L2303,Summary!$E$13/2,Data!N2302,Data!O2302,Summary!$E$15,Summary!$E$14,Summary!$E$16,3),0)</f>
        <v>0</v>
      </c>
    </row>
    <row r="2304" spans="1:17" x14ac:dyDescent="0.25">
      <c r="A2304" s="32">
        <f>VLOOKUP(B2304,'Expiration Dates'!$C$40:$J$272,8)</f>
        <v>33716</v>
      </c>
      <c r="B2304" s="1">
        <v>33724</v>
      </c>
      <c r="C2304">
        <f t="shared" si="106"/>
        <v>2304</v>
      </c>
      <c r="D2304" s="27">
        <v>20.670000076293945</v>
      </c>
      <c r="E2304" s="28">
        <v>20.920000076293945</v>
      </c>
      <c r="F2304" s="28">
        <v>20.649999618530273</v>
      </c>
      <c r="G2304" s="24">
        <v>20.850000381469727</v>
      </c>
      <c r="H2304" s="13">
        <v>20.729999542236328</v>
      </c>
      <c r="I2304" s="14">
        <v>20.959999084472656</v>
      </c>
      <c r="J2304" s="14">
        <v>20.729999542236328</v>
      </c>
      <c r="K2304" s="24">
        <v>20.889999389648438</v>
      </c>
      <c r="L2304">
        <f t="shared" si="108"/>
        <v>0</v>
      </c>
      <c r="M2304">
        <f>IF(AND(B2304&gt;Summary!$E$17,B2304&lt;Summary!$E$18),1,0)</f>
        <v>0</v>
      </c>
      <c r="N2304">
        <f>IF(M2304=1,oneday(G2303,G2304,K2304,L2304,Summary!$E$13/2,Data!N2303,Data!O2303,Summary!$E$15,Summary!$E$14,Summary!$E$16,1),0)</f>
        <v>0</v>
      </c>
      <c r="O2304" s="31">
        <f>IF(M2304=1,oneday(G2303,G2304,K2304,L2304,Summary!$E$13/2,Data!N2303,Data!O2303,Summary!$E$15,Summary!$E$14,Summary!$E$16,2),0)</f>
        <v>0</v>
      </c>
      <c r="P2304" s="31">
        <f t="shared" si="107"/>
        <v>0</v>
      </c>
      <c r="Q2304" s="31">
        <f>IF(M2304=1,oneday(G2303,G2304,K2304,L2304,Summary!$E$13/2,Data!N2303,Data!O2303,Summary!$E$15,Summary!$E$14,Summary!$E$16,3),0)</f>
        <v>0</v>
      </c>
    </row>
    <row r="2305" spans="1:17" x14ac:dyDescent="0.25">
      <c r="A2305" s="32">
        <f>VLOOKUP(B2305,'Expiration Dates'!$C$40:$J$272,8)</f>
        <v>33744</v>
      </c>
      <c r="B2305" s="1">
        <v>33725</v>
      </c>
      <c r="C2305">
        <f t="shared" si="106"/>
        <v>2305</v>
      </c>
      <c r="D2305" s="27">
        <v>20.899999618530273</v>
      </c>
      <c r="E2305" s="28">
        <v>20.940000534057617</v>
      </c>
      <c r="F2305" s="28">
        <v>20.719999313354492</v>
      </c>
      <c r="G2305" s="24">
        <v>20.850000381469727</v>
      </c>
      <c r="H2305" s="13">
        <v>20.940000534057617</v>
      </c>
      <c r="I2305" s="14">
        <v>20.969999313354492</v>
      </c>
      <c r="J2305" s="14">
        <v>20.760000228881836</v>
      </c>
      <c r="K2305" s="24">
        <v>20.889999389648438</v>
      </c>
      <c r="L2305">
        <f t="shared" si="108"/>
        <v>0</v>
      </c>
      <c r="M2305">
        <f>IF(AND(B2305&gt;Summary!$E$17,B2305&lt;Summary!$E$18),1,0)</f>
        <v>0</v>
      </c>
      <c r="N2305">
        <f>IF(M2305=1,oneday(G2304,G2305,K2305,L2305,Summary!$E$13/2,Data!N2304,Data!O2304,Summary!$E$15,Summary!$E$14,Summary!$E$16,1),0)</f>
        <v>0</v>
      </c>
      <c r="O2305" s="31">
        <f>IF(M2305=1,oneday(G2304,G2305,K2305,L2305,Summary!$E$13/2,Data!N2304,Data!O2304,Summary!$E$15,Summary!$E$14,Summary!$E$16,2),0)</f>
        <v>0</v>
      </c>
      <c r="P2305" s="31">
        <f t="shared" si="107"/>
        <v>0</v>
      </c>
      <c r="Q2305" s="31">
        <f>IF(M2305=1,oneday(G2304,G2305,K2305,L2305,Summary!$E$13/2,Data!N2304,Data!O2304,Summary!$E$15,Summary!$E$14,Summary!$E$16,3),0)</f>
        <v>0</v>
      </c>
    </row>
    <row r="2306" spans="1:17" x14ac:dyDescent="0.25">
      <c r="A2306" s="32">
        <f>VLOOKUP(B2306,'Expiration Dates'!$C$40:$J$272,8)</f>
        <v>33744</v>
      </c>
      <c r="B2306" s="1">
        <v>33728</v>
      </c>
      <c r="C2306">
        <f t="shared" si="106"/>
        <v>2306</v>
      </c>
      <c r="D2306" s="27">
        <v>20.75</v>
      </c>
      <c r="E2306" s="28">
        <v>21.149999618530273</v>
      </c>
      <c r="F2306" s="28">
        <v>20.75</v>
      </c>
      <c r="G2306" s="24">
        <v>21.120000839233398</v>
      </c>
      <c r="H2306" s="13">
        <v>20.760000228881836</v>
      </c>
      <c r="I2306" s="14">
        <v>21.180000305175781</v>
      </c>
      <c r="J2306" s="14">
        <v>20.760000228881836</v>
      </c>
      <c r="K2306" s="24">
        <v>21.129999160766602</v>
      </c>
      <c r="L2306">
        <f t="shared" si="108"/>
        <v>0</v>
      </c>
      <c r="M2306">
        <f>IF(AND(B2306&gt;Summary!$E$17,B2306&lt;Summary!$E$18),1,0)</f>
        <v>0</v>
      </c>
      <c r="N2306">
        <f>IF(M2306=1,oneday(G2305,G2306,K2306,L2306,Summary!$E$13/2,Data!N2305,Data!O2305,Summary!$E$15,Summary!$E$14,Summary!$E$16,1),0)</f>
        <v>0</v>
      </c>
      <c r="O2306" s="31">
        <f>IF(M2306=1,oneday(G2305,G2306,K2306,L2306,Summary!$E$13/2,Data!N2305,Data!O2305,Summary!$E$15,Summary!$E$14,Summary!$E$16,2),0)</f>
        <v>0</v>
      </c>
      <c r="P2306" s="31">
        <f t="shared" si="107"/>
        <v>0</v>
      </c>
      <c r="Q2306" s="31">
        <f>IF(M2306=1,oneday(G2305,G2306,K2306,L2306,Summary!$E$13/2,Data!N2305,Data!O2305,Summary!$E$15,Summary!$E$14,Summary!$E$16,3),0)</f>
        <v>0</v>
      </c>
    </row>
    <row r="2307" spans="1:17" x14ac:dyDescent="0.25">
      <c r="A2307" s="32">
        <f>VLOOKUP(B2307,'Expiration Dates'!$C$40:$J$272,8)</f>
        <v>33744</v>
      </c>
      <c r="B2307" s="1">
        <v>33729</v>
      </c>
      <c r="C2307">
        <f t="shared" si="106"/>
        <v>2307</v>
      </c>
      <c r="D2307" s="27">
        <v>21.030000686645508</v>
      </c>
      <c r="E2307" s="28">
        <v>21.200000762939453</v>
      </c>
      <c r="F2307" s="28">
        <v>20.770000457763672</v>
      </c>
      <c r="G2307" s="24">
        <v>20.799999237060547</v>
      </c>
      <c r="H2307" s="13">
        <v>21.049999237060547</v>
      </c>
      <c r="I2307" s="14">
        <v>21.200000762939453</v>
      </c>
      <c r="J2307" s="14">
        <v>20.840000152587891</v>
      </c>
      <c r="K2307" s="24">
        <v>20.850000381469727</v>
      </c>
      <c r="L2307">
        <f t="shared" si="108"/>
        <v>0</v>
      </c>
      <c r="M2307">
        <f>IF(AND(B2307&gt;Summary!$E$17,B2307&lt;Summary!$E$18),1,0)</f>
        <v>0</v>
      </c>
      <c r="N2307">
        <f>IF(M2307=1,oneday(G2306,G2307,K2307,L2307,Summary!$E$13/2,Data!N2306,Data!O2306,Summary!$E$15,Summary!$E$14,Summary!$E$16,1),0)</f>
        <v>0</v>
      </c>
      <c r="O2307" s="31">
        <f>IF(M2307=1,oneday(G2306,G2307,K2307,L2307,Summary!$E$13/2,Data!N2306,Data!O2306,Summary!$E$15,Summary!$E$14,Summary!$E$16,2),0)</f>
        <v>0</v>
      </c>
      <c r="P2307" s="31">
        <f t="shared" si="107"/>
        <v>0</v>
      </c>
      <c r="Q2307" s="31">
        <f>IF(M2307=1,oneday(G2306,G2307,K2307,L2307,Summary!$E$13/2,Data!N2306,Data!O2306,Summary!$E$15,Summary!$E$14,Summary!$E$16,3),0)</f>
        <v>0</v>
      </c>
    </row>
    <row r="2308" spans="1:17" x14ac:dyDescent="0.25">
      <c r="A2308" s="32">
        <f>VLOOKUP(B2308,'Expiration Dates'!$C$40:$J$272,8)</f>
        <v>33744</v>
      </c>
      <c r="B2308" s="1">
        <v>33730</v>
      </c>
      <c r="C2308">
        <f t="shared" si="106"/>
        <v>2308</v>
      </c>
      <c r="D2308" s="27">
        <v>20.840000152587891</v>
      </c>
      <c r="E2308" s="28">
        <v>21.020000457763672</v>
      </c>
      <c r="F2308" s="28">
        <v>20.659999847412109</v>
      </c>
      <c r="G2308" s="24">
        <v>20.770000457763672</v>
      </c>
      <c r="H2308" s="13">
        <v>20.889999389648438</v>
      </c>
      <c r="I2308" s="14">
        <v>21.090000152587891</v>
      </c>
      <c r="J2308" s="14">
        <v>20.760000228881836</v>
      </c>
      <c r="K2308" s="24">
        <v>20.850000381469727</v>
      </c>
      <c r="L2308">
        <f t="shared" si="108"/>
        <v>0</v>
      </c>
      <c r="M2308">
        <f>IF(AND(B2308&gt;Summary!$E$17,B2308&lt;Summary!$E$18),1,0)</f>
        <v>0</v>
      </c>
      <c r="N2308">
        <f>IF(M2308=1,oneday(G2307,G2308,K2308,L2308,Summary!$E$13/2,Data!N2307,Data!O2307,Summary!$E$15,Summary!$E$14,Summary!$E$16,1),0)</f>
        <v>0</v>
      </c>
      <c r="O2308" s="31">
        <f>IF(M2308=1,oneday(G2307,G2308,K2308,L2308,Summary!$E$13/2,Data!N2307,Data!O2307,Summary!$E$15,Summary!$E$14,Summary!$E$16,2),0)</f>
        <v>0</v>
      </c>
      <c r="P2308" s="31">
        <f t="shared" si="107"/>
        <v>0</v>
      </c>
      <c r="Q2308" s="31">
        <f>IF(M2308=1,oneday(G2307,G2308,K2308,L2308,Summary!$E$13/2,Data!N2307,Data!O2307,Summary!$E$15,Summary!$E$14,Summary!$E$16,3),0)</f>
        <v>0</v>
      </c>
    </row>
    <row r="2309" spans="1:17" x14ac:dyDescent="0.25">
      <c r="A2309" s="32">
        <f>VLOOKUP(B2309,'Expiration Dates'!$C$40:$J$272,8)</f>
        <v>33744</v>
      </c>
      <c r="B2309" s="1">
        <v>33731</v>
      </c>
      <c r="C2309">
        <f t="shared" si="106"/>
        <v>2309</v>
      </c>
      <c r="D2309" s="27">
        <v>20.639999389648438</v>
      </c>
      <c r="E2309" s="28">
        <v>20.829999923706055</v>
      </c>
      <c r="F2309" s="28">
        <v>20.600000381469727</v>
      </c>
      <c r="G2309" s="24">
        <v>20.709999084472656</v>
      </c>
      <c r="H2309" s="13">
        <v>20.739999771118164</v>
      </c>
      <c r="I2309" s="14">
        <v>20.909999847412109</v>
      </c>
      <c r="J2309" s="14">
        <v>20.700000762939453</v>
      </c>
      <c r="K2309" s="24">
        <v>20.799999237060547</v>
      </c>
      <c r="L2309">
        <f t="shared" si="108"/>
        <v>0</v>
      </c>
      <c r="M2309">
        <f>IF(AND(B2309&gt;Summary!$E$17,B2309&lt;Summary!$E$18),1,0)</f>
        <v>0</v>
      </c>
      <c r="N2309">
        <f>IF(M2309=1,oneday(G2308,G2309,K2309,L2309,Summary!$E$13/2,Data!N2308,Data!O2308,Summary!$E$15,Summary!$E$14,Summary!$E$16,1),0)</f>
        <v>0</v>
      </c>
      <c r="O2309" s="31">
        <f>IF(M2309=1,oneday(G2308,G2309,K2309,L2309,Summary!$E$13/2,Data!N2308,Data!O2308,Summary!$E$15,Summary!$E$14,Summary!$E$16,2),0)</f>
        <v>0</v>
      </c>
      <c r="P2309" s="31">
        <f t="shared" si="107"/>
        <v>0</v>
      </c>
      <c r="Q2309" s="31">
        <f>IF(M2309=1,oneday(G2308,G2309,K2309,L2309,Summary!$E$13/2,Data!N2308,Data!O2308,Summary!$E$15,Summary!$E$14,Summary!$E$16,3),0)</f>
        <v>0</v>
      </c>
    </row>
    <row r="2310" spans="1:17" x14ac:dyDescent="0.25">
      <c r="A2310" s="32">
        <f>VLOOKUP(B2310,'Expiration Dates'!$C$40:$J$272,8)</f>
        <v>33744</v>
      </c>
      <c r="B2310" s="1">
        <v>33732</v>
      </c>
      <c r="C2310">
        <f t="shared" si="106"/>
        <v>2310</v>
      </c>
      <c r="D2310" s="27">
        <v>20.739999771118164</v>
      </c>
      <c r="E2310" s="28">
        <v>20.909999847412109</v>
      </c>
      <c r="F2310" s="28">
        <v>20.719999313354492</v>
      </c>
      <c r="G2310" s="24">
        <v>20.860000610351563</v>
      </c>
      <c r="H2310" s="13">
        <v>20.879999160766602</v>
      </c>
      <c r="I2310" s="14">
        <v>20.969999313354492</v>
      </c>
      <c r="J2310" s="14">
        <v>20.809999465942383</v>
      </c>
      <c r="K2310" s="24">
        <v>20.930000305175781</v>
      </c>
      <c r="L2310">
        <f t="shared" si="108"/>
        <v>0</v>
      </c>
      <c r="M2310">
        <f>IF(AND(B2310&gt;Summary!$E$17,B2310&lt;Summary!$E$18),1,0)</f>
        <v>0</v>
      </c>
      <c r="N2310">
        <f>IF(M2310=1,oneday(G2309,G2310,K2310,L2310,Summary!$E$13/2,Data!N2309,Data!O2309,Summary!$E$15,Summary!$E$14,Summary!$E$16,1),0)</f>
        <v>0</v>
      </c>
      <c r="O2310" s="31">
        <f>IF(M2310=1,oneday(G2309,G2310,K2310,L2310,Summary!$E$13/2,Data!N2309,Data!O2309,Summary!$E$15,Summary!$E$14,Summary!$E$16,2),0)</f>
        <v>0</v>
      </c>
      <c r="P2310" s="31">
        <f t="shared" si="107"/>
        <v>0</v>
      </c>
      <c r="Q2310" s="31">
        <f>IF(M2310=1,oneday(G2309,G2310,K2310,L2310,Summary!$E$13/2,Data!N2309,Data!O2309,Summary!$E$15,Summary!$E$14,Summary!$E$16,3),0)</f>
        <v>0</v>
      </c>
    </row>
    <row r="2311" spans="1:17" x14ac:dyDescent="0.25">
      <c r="A2311" s="32">
        <f>VLOOKUP(B2311,'Expiration Dates'!$C$40:$J$272,8)</f>
        <v>33744</v>
      </c>
      <c r="B2311" s="1">
        <v>33735</v>
      </c>
      <c r="C2311">
        <f t="shared" si="106"/>
        <v>2311</v>
      </c>
      <c r="D2311" s="27">
        <v>20.909999847412109</v>
      </c>
      <c r="E2311" s="28">
        <v>21.010000228881836</v>
      </c>
      <c r="F2311" s="28">
        <v>20.799999237060547</v>
      </c>
      <c r="G2311" s="24">
        <v>21</v>
      </c>
      <c r="H2311" s="13">
        <v>21</v>
      </c>
      <c r="I2311" s="14">
        <v>21.129999160766602</v>
      </c>
      <c r="J2311" s="14">
        <v>20.889999389648438</v>
      </c>
      <c r="K2311" s="24">
        <v>21.120000839233398</v>
      </c>
      <c r="L2311">
        <f t="shared" si="108"/>
        <v>0</v>
      </c>
      <c r="M2311">
        <f>IF(AND(B2311&gt;Summary!$E$17,B2311&lt;Summary!$E$18),1,0)</f>
        <v>0</v>
      </c>
      <c r="N2311">
        <f>IF(M2311=1,oneday(G2310,G2311,K2311,L2311,Summary!$E$13/2,Data!N2310,Data!O2310,Summary!$E$15,Summary!$E$14,Summary!$E$16,1),0)</f>
        <v>0</v>
      </c>
      <c r="O2311" s="31">
        <f>IF(M2311=1,oneday(G2310,G2311,K2311,L2311,Summary!$E$13/2,Data!N2310,Data!O2310,Summary!$E$15,Summary!$E$14,Summary!$E$16,2),0)</f>
        <v>0</v>
      </c>
      <c r="P2311" s="31">
        <f t="shared" si="107"/>
        <v>0</v>
      </c>
      <c r="Q2311" s="31">
        <f>IF(M2311=1,oneday(G2310,G2311,K2311,L2311,Summary!$E$13/2,Data!N2310,Data!O2310,Summary!$E$15,Summary!$E$14,Summary!$E$16,3),0)</f>
        <v>0</v>
      </c>
    </row>
    <row r="2312" spans="1:17" x14ac:dyDescent="0.25">
      <c r="A2312" s="32">
        <f>VLOOKUP(B2312,'Expiration Dates'!$C$40:$J$272,8)</f>
        <v>33744</v>
      </c>
      <c r="B2312" s="1">
        <v>33736</v>
      </c>
      <c r="C2312">
        <f t="shared" si="106"/>
        <v>2312</v>
      </c>
      <c r="D2312" s="27">
        <v>21.010000228881836</v>
      </c>
      <c r="E2312" s="28">
        <v>21.069999694824219</v>
      </c>
      <c r="F2312" s="28">
        <v>20.819999694824219</v>
      </c>
      <c r="G2312" s="24">
        <v>20.959999084472656</v>
      </c>
      <c r="H2312" s="13">
        <v>21.120000839233398</v>
      </c>
      <c r="I2312" s="14">
        <v>21.170000076293945</v>
      </c>
      <c r="J2312" s="14">
        <v>20.940000534057617</v>
      </c>
      <c r="K2312" s="24">
        <v>21.079999923706055</v>
      </c>
      <c r="L2312">
        <f t="shared" si="108"/>
        <v>0</v>
      </c>
      <c r="M2312">
        <f>IF(AND(B2312&gt;Summary!$E$17,B2312&lt;Summary!$E$18),1,0)</f>
        <v>0</v>
      </c>
      <c r="N2312">
        <f>IF(M2312=1,oneday(G2311,G2312,K2312,L2312,Summary!$E$13/2,Data!N2311,Data!O2311,Summary!$E$15,Summary!$E$14,Summary!$E$16,1),0)</f>
        <v>0</v>
      </c>
      <c r="O2312" s="31">
        <f>IF(M2312=1,oneday(G2311,G2312,K2312,L2312,Summary!$E$13/2,Data!N2311,Data!O2311,Summary!$E$15,Summary!$E$14,Summary!$E$16,2),0)</f>
        <v>0</v>
      </c>
      <c r="P2312" s="31">
        <f t="shared" si="107"/>
        <v>0</v>
      </c>
      <c r="Q2312" s="31">
        <f>IF(M2312=1,oneday(G2311,G2312,K2312,L2312,Summary!$E$13/2,Data!N2311,Data!O2311,Summary!$E$15,Summary!$E$14,Summary!$E$16,3),0)</f>
        <v>0</v>
      </c>
    </row>
    <row r="2313" spans="1:17" x14ac:dyDescent="0.25">
      <c r="A2313" s="32">
        <f>VLOOKUP(B2313,'Expiration Dates'!$C$40:$J$272,8)</f>
        <v>33744</v>
      </c>
      <c r="B2313" s="1">
        <v>33737</v>
      </c>
      <c r="C2313">
        <f t="shared" si="106"/>
        <v>2313</v>
      </c>
      <c r="D2313" s="27">
        <v>20.969999313354492</v>
      </c>
      <c r="E2313" s="28">
        <v>21</v>
      </c>
      <c r="F2313" s="28">
        <v>20.739999771118164</v>
      </c>
      <c r="G2313" s="24">
        <v>20.760000228881836</v>
      </c>
      <c r="H2313" s="13">
        <v>21.079999923706055</v>
      </c>
      <c r="I2313" s="14">
        <v>21.110000610351563</v>
      </c>
      <c r="J2313" s="14">
        <v>20.870000839233398</v>
      </c>
      <c r="K2313" s="24">
        <v>20.899999618530273</v>
      </c>
      <c r="L2313">
        <f t="shared" si="108"/>
        <v>0</v>
      </c>
      <c r="M2313">
        <f>IF(AND(B2313&gt;Summary!$E$17,B2313&lt;Summary!$E$18),1,0)</f>
        <v>0</v>
      </c>
      <c r="N2313">
        <f>IF(M2313=1,oneday(G2312,G2313,K2313,L2313,Summary!$E$13/2,Data!N2312,Data!O2312,Summary!$E$15,Summary!$E$14,Summary!$E$16,1),0)</f>
        <v>0</v>
      </c>
      <c r="O2313" s="31">
        <f>IF(M2313=1,oneday(G2312,G2313,K2313,L2313,Summary!$E$13/2,Data!N2312,Data!O2312,Summary!$E$15,Summary!$E$14,Summary!$E$16,2),0)</f>
        <v>0</v>
      </c>
      <c r="P2313" s="31">
        <f t="shared" si="107"/>
        <v>0</v>
      </c>
      <c r="Q2313" s="31">
        <f>IF(M2313=1,oneday(G2312,G2313,K2313,L2313,Summary!$E$13/2,Data!N2312,Data!O2312,Summary!$E$15,Summary!$E$14,Summary!$E$16,3),0)</f>
        <v>0</v>
      </c>
    </row>
    <row r="2314" spans="1:17" x14ac:dyDescent="0.25">
      <c r="A2314" s="32">
        <f>VLOOKUP(B2314,'Expiration Dates'!$C$40:$J$272,8)</f>
        <v>33744</v>
      </c>
      <c r="B2314" s="1">
        <v>33738</v>
      </c>
      <c r="C2314">
        <f t="shared" si="106"/>
        <v>2314</v>
      </c>
      <c r="D2314" s="27">
        <v>20.659999847412109</v>
      </c>
      <c r="E2314" s="28">
        <v>20.729999542236328</v>
      </c>
      <c r="F2314" s="28">
        <v>20.530000686645508</v>
      </c>
      <c r="G2314" s="24">
        <v>20.549999237060547</v>
      </c>
      <c r="H2314" s="13">
        <v>20.809999465942383</v>
      </c>
      <c r="I2314" s="14">
        <v>20.850000381469727</v>
      </c>
      <c r="J2314" s="14">
        <v>20.670000076293945</v>
      </c>
      <c r="K2314" s="24">
        <v>20.680000305175781</v>
      </c>
      <c r="L2314">
        <f t="shared" si="108"/>
        <v>0</v>
      </c>
      <c r="M2314">
        <f>IF(AND(B2314&gt;Summary!$E$17,B2314&lt;Summary!$E$18),1,0)</f>
        <v>0</v>
      </c>
      <c r="N2314">
        <f>IF(M2314=1,oneday(G2313,G2314,K2314,L2314,Summary!$E$13/2,Data!N2313,Data!O2313,Summary!$E$15,Summary!$E$14,Summary!$E$16,1),0)</f>
        <v>0</v>
      </c>
      <c r="O2314" s="31">
        <f>IF(M2314=1,oneday(G2313,G2314,K2314,L2314,Summary!$E$13/2,Data!N2313,Data!O2313,Summary!$E$15,Summary!$E$14,Summary!$E$16,2),0)</f>
        <v>0</v>
      </c>
      <c r="P2314" s="31">
        <f t="shared" si="107"/>
        <v>0</v>
      </c>
      <c r="Q2314" s="31">
        <f>IF(M2314=1,oneday(G2313,G2314,K2314,L2314,Summary!$E$13/2,Data!N2313,Data!O2313,Summary!$E$15,Summary!$E$14,Summary!$E$16,3),0)</f>
        <v>0</v>
      </c>
    </row>
    <row r="2315" spans="1:17" x14ac:dyDescent="0.25">
      <c r="A2315" s="32">
        <f>VLOOKUP(B2315,'Expiration Dates'!$C$40:$J$272,8)</f>
        <v>33744</v>
      </c>
      <c r="B2315" s="1">
        <v>33739</v>
      </c>
      <c r="C2315">
        <f t="shared" si="106"/>
        <v>2315</v>
      </c>
      <c r="D2315" s="27">
        <v>20.479999542236328</v>
      </c>
      <c r="E2315" s="28">
        <v>20.739999771118164</v>
      </c>
      <c r="F2315" s="28">
        <v>20.479999542236328</v>
      </c>
      <c r="G2315" s="24">
        <v>20.690000534057617</v>
      </c>
      <c r="H2315" s="13">
        <v>20.620000839233398</v>
      </c>
      <c r="I2315" s="14">
        <v>20.930000305175781</v>
      </c>
      <c r="J2315" s="14">
        <v>20.620000839233398</v>
      </c>
      <c r="K2315" s="24">
        <v>20.860000610351563</v>
      </c>
      <c r="L2315">
        <f t="shared" si="108"/>
        <v>0</v>
      </c>
      <c r="M2315">
        <f>IF(AND(B2315&gt;Summary!$E$17,B2315&lt;Summary!$E$18),1,0)</f>
        <v>0</v>
      </c>
      <c r="N2315">
        <f>IF(M2315=1,oneday(G2314,G2315,K2315,L2315,Summary!$E$13/2,Data!N2314,Data!O2314,Summary!$E$15,Summary!$E$14,Summary!$E$16,1),0)</f>
        <v>0</v>
      </c>
      <c r="O2315" s="31">
        <f>IF(M2315=1,oneday(G2314,G2315,K2315,L2315,Summary!$E$13/2,Data!N2314,Data!O2314,Summary!$E$15,Summary!$E$14,Summary!$E$16,2),0)</f>
        <v>0</v>
      </c>
      <c r="P2315" s="31">
        <f t="shared" si="107"/>
        <v>0</v>
      </c>
      <c r="Q2315" s="31">
        <f>IF(M2315=1,oneday(G2314,G2315,K2315,L2315,Summary!$E$13/2,Data!N2314,Data!O2314,Summary!$E$15,Summary!$E$14,Summary!$E$16,3),0)</f>
        <v>0</v>
      </c>
    </row>
    <row r="2316" spans="1:17" x14ac:dyDescent="0.25">
      <c r="A2316" s="32">
        <f>VLOOKUP(B2316,'Expiration Dates'!$C$40:$J$272,8)</f>
        <v>33744</v>
      </c>
      <c r="B2316" s="1">
        <v>33742</v>
      </c>
      <c r="C2316">
        <f t="shared" si="106"/>
        <v>2316</v>
      </c>
      <c r="D2316" s="27">
        <v>20.639999389648438</v>
      </c>
      <c r="E2316" s="28">
        <v>20.680000305175781</v>
      </c>
      <c r="F2316" s="28">
        <v>20.5</v>
      </c>
      <c r="G2316" s="24">
        <v>20.520000457763672</v>
      </c>
      <c r="H2316" s="13">
        <v>20.799999237060547</v>
      </c>
      <c r="I2316" s="14">
        <v>20.829999923706055</v>
      </c>
      <c r="J2316" s="14">
        <v>20.700000762939453</v>
      </c>
      <c r="K2316" s="24">
        <v>20.709999084472656</v>
      </c>
      <c r="L2316">
        <f t="shared" si="108"/>
        <v>0</v>
      </c>
      <c r="M2316">
        <f>IF(AND(B2316&gt;Summary!$E$17,B2316&lt;Summary!$E$18),1,0)</f>
        <v>0</v>
      </c>
      <c r="N2316">
        <f>IF(M2316=1,oneday(G2315,G2316,K2316,L2316,Summary!$E$13/2,Data!N2315,Data!O2315,Summary!$E$15,Summary!$E$14,Summary!$E$16,1),0)</f>
        <v>0</v>
      </c>
      <c r="O2316" s="31">
        <f>IF(M2316=1,oneday(G2315,G2316,K2316,L2316,Summary!$E$13/2,Data!N2315,Data!O2315,Summary!$E$15,Summary!$E$14,Summary!$E$16,2),0)</f>
        <v>0</v>
      </c>
      <c r="P2316" s="31">
        <f t="shared" si="107"/>
        <v>0</v>
      </c>
      <c r="Q2316" s="31">
        <f>IF(M2316=1,oneday(G2315,G2316,K2316,L2316,Summary!$E$13/2,Data!N2315,Data!O2315,Summary!$E$15,Summary!$E$14,Summary!$E$16,3),0)</f>
        <v>0</v>
      </c>
    </row>
    <row r="2317" spans="1:17" x14ac:dyDescent="0.25">
      <c r="A2317" s="32">
        <f>VLOOKUP(B2317,'Expiration Dates'!$C$40:$J$272,8)</f>
        <v>33744</v>
      </c>
      <c r="B2317" s="1">
        <v>33743</v>
      </c>
      <c r="C2317">
        <f t="shared" si="106"/>
        <v>2317</v>
      </c>
      <c r="D2317" s="27">
        <v>20.309999465942383</v>
      </c>
      <c r="E2317" s="28">
        <v>20.350000381469727</v>
      </c>
      <c r="F2317" s="28">
        <v>20.049999237060547</v>
      </c>
      <c r="G2317" s="24">
        <v>20.120000839233398</v>
      </c>
      <c r="H2317" s="13">
        <v>20.520000457763672</v>
      </c>
      <c r="I2317" s="14">
        <v>20.559999465942383</v>
      </c>
      <c r="J2317" s="14">
        <v>20.319999694824219</v>
      </c>
      <c r="K2317" s="24">
        <v>20.350000381469727</v>
      </c>
      <c r="L2317">
        <f t="shared" si="108"/>
        <v>0</v>
      </c>
      <c r="M2317">
        <f>IF(AND(B2317&gt;Summary!$E$17,B2317&lt;Summary!$E$18),1,0)</f>
        <v>0</v>
      </c>
      <c r="N2317">
        <f>IF(M2317=1,oneday(G2316,G2317,K2317,L2317,Summary!$E$13/2,Data!N2316,Data!O2316,Summary!$E$15,Summary!$E$14,Summary!$E$16,1),0)</f>
        <v>0</v>
      </c>
      <c r="O2317" s="31">
        <f>IF(M2317=1,oneday(G2316,G2317,K2317,L2317,Summary!$E$13/2,Data!N2316,Data!O2316,Summary!$E$15,Summary!$E$14,Summary!$E$16,2),0)</f>
        <v>0</v>
      </c>
      <c r="P2317" s="31">
        <f t="shared" si="107"/>
        <v>0</v>
      </c>
      <c r="Q2317" s="31">
        <f>IF(M2317=1,oneday(G2316,G2317,K2317,L2317,Summary!$E$13/2,Data!N2316,Data!O2316,Summary!$E$15,Summary!$E$14,Summary!$E$16,3),0)</f>
        <v>0</v>
      </c>
    </row>
    <row r="2318" spans="1:17" x14ac:dyDescent="0.25">
      <c r="A2318" s="32">
        <f>VLOOKUP(B2318,'Expiration Dates'!$C$40:$J$272,8)</f>
        <v>33744</v>
      </c>
      <c r="B2318" s="1">
        <v>33744</v>
      </c>
      <c r="C2318">
        <f t="shared" si="106"/>
        <v>2318</v>
      </c>
      <c r="D2318" s="27">
        <v>20.399999618530273</v>
      </c>
      <c r="E2318" s="28">
        <v>20.469999313354492</v>
      </c>
      <c r="F2318" s="28">
        <v>20.270000457763672</v>
      </c>
      <c r="G2318" s="24">
        <v>20.399999618530273</v>
      </c>
      <c r="H2318" s="13">
        <v>20.510000228881836</v>
      </c>
      <c r="I2318" s="14">
        <v>20.559999465942383</v>
      </c>
      <c r="J2318" s="14">
        <v>20.370000839233398</v>
      </c>
      <c r="K2318" s="24">
        <v>20.459999084472656</v>
      </c>
      <c r="L2318">
        <f t="shared" si="108"/>
        <v>1</v>
      </c>
      <c r="M2318">
        <f>IF(AND(B2318&gt;Summary!$E$17,B2318&lt;Summary!$E$18),1,0)</f>
        <v>0</v>
      </c>
      <c r="N2318">
        <f>IF(M2318=1,oneday(G2317,G2318,K2318,L2318,Summary!$E$13/2,Data!N2317,Data!O2317,Summary!$E$15,Summary!$E$14,Summary!$E$16,1),0)</f>
        <v>0</v>
      </c>
      <c r="O2318" s="31">
        <f>IF(M2318=1,oneday(G2317,G2318,K2318,L2318,Summary!$E$13/2,Data!N2317,Data!O2317,Summary!$E$15,Summary!$E$14,Summary!$E$16,2),0)</f>
        <v>0</v>
      </c>
      <c r="P2318" s="31">
        <f t="shared" si="107"/>
        <v>0</v>
      </c>
      <c r="Q2318" s="31">
        <f>IF(M2318=1,oneday(G2317,G2318,K2318,L2318,Summary!$E$13/2,Data!N2317,Data!O2317,Summary!$E$15,Summary!$E$14,Summary!$E$16,3),0)</f>
        <v>0</v>
      </c>
    </row>
    <row r="2319" spans="1:17" x14ac:dyDescent="0.25">
      <c r="A2319" s="32">
        <f>VLOOKUP(B2319,'Expiration Dates'!$C$40:$J$272,8)</f>
        <v>33744</v>
      </c>
      <c r="B2319" s="1">
        <v>33745</v>
      </c>
      <c r="C2319">
        <f t="shared" ref="C2319:C2382" si="109">ROW(B2319)</f>
        <v>2319</v>
      </c>
      <c r="D2319" s="27">
        <v>20.569999694824219</v>
      </c>
      <c r="E2319" s="28">
        <v>20.920000076293945</v>
      </c>
      <c r="F2319" s="28">
        <v>20.479999542236328</v>
      </c>
      <c r="G2319" s="24">
        <v>20.899999618530273</v>
      </c>
      <c r="H2319" s="13">
        <v>20.639999389648438</v>
      </c>
      <c r="I2319" s="14">
        <v>20.979999542236328</v>
      </c>
      <c r="J2319" s="14">
        <v>20.549999237060547</v>
      </c>
      <c r="K2319" s="24">
        <v>20.959999084472656</v>
      </c>
      <c r="L2319">
        <f t="shared" si="108"/>
        <v>0</v>
      </c>
      <c r="M2319">
        <f>IF(AND(B2319&gt;Summary!$E$17,B2319&lt;Summary!$E$18),1,0)</f>
        <v>0</v>
      </c>
      <c r="N2319">
        <f>IF(M2319=1,oneday(G2318,G2319,K2319,L2319,Summary!$E$13/2,Data!N2318,Data!O2318,Summary!$E$15,Summary!$E$14,Summary!$E$16,1),0)</f>
        <v>0</v>
      </c>
      <c r="O2319" s="31">
        <f>IF(M2319=1,oneday(G2318,G2319,K2319,L2319,Summary!$E$13/2,Data!N2318,Data!O2318,Summary!$E$15,Summary!$E$14,Summary!$E$16,2),0)</f>
        <v>0</v>
      </c>
      <c r="P2319" s="31">
        <f t="shared" si="107"/>
        <v>0</v>
      </c>
      <c r="Q2319" s="31">
        <f>IF(M2319=1,oneday(G2318,G2319,K2319,L2319,Summary!$E$13/2,Data!N2318,Data!O2318,Summary!$E$15,Summary!$E$14,Summary!$E$16,3),0)</f>
        <v>0</v>
      </c>
    </row>
    <row r="2320" spans="1:17" x14ac:dyDescent="0.25">
      <c r="A2320" s="32">
        <f>VLOOKUP(B2320,'Expiration Dates'!$C$40:$J$272,8)</f>
        <v>33744</v>
      </c>
      <c r="B2320" s="1">
        <v>33746</v>
      </c>
      <c r="C2320">
        <f t="shared" si="109"/>
        <v>2320</v>
      </c>
      <c r="D2320" s="27">
        <v>20.840000152587891</v>
      </c>
      <c r="E2320" s="28">
        <v>20.969999313354492</v>
      </c>
      <c r="F2320" s="28">
        <v>20.690000534057617</v>
      </c>
      <c r="G2320" s="24">
        <v>20.940000534057617</v>
      </c>
      <c r="H2320" s="13">
        <v>20.920000076293945</v>
      </c>
      <c r="I2320" s="14">
        <v>21.030000686645508</v>
      </c>
      <c r="J2320" s="14">
        <v>20.760000228881836</v>
      </c>
      <c r="K2320" s="24">
        <v>20.989999771118164</v>
      </c>
      <c r="L2320">
        <f t="shared" si="108"/>
        <v>0</v>
      </c>
      <c r="M2320">
        <f>IF(AND(B2320&gt;Summary!$E$17,B2320&lt;Summary!$E$18),1,0)</f>
        <v>0</v>
      </c>
      <c r="N2320">
        <f>IF(M2320=1,oneday(G2319,G2320,K2320,L2320,Summary!$E$13/2,Data!N2319,Data!O2319,Summary!$E$15,Summary!$E$14,Summary!$E$16,1),0)</f>
        <v>0</v>
      </c>
      <c r="O2320" s="31">
        <f>IF(M2320=1,oneday(G2319,G2320,K2320,L2320,Summary!$E$13/2,Data!N2319,Data!O2319,Summary!$E$15,Summary!$E$14,Summary!$E$16,2),0)</f>
        <v>0</v>
      </c>
      <c r="P2320" s="31">
        <f t="shared" ref="P2320:P2383" si="110">IF(M2320=1,O2320-O2319,0)</f>
        <v>0</v>
      </c>
      <c r="Q2320" s="31">
        <f>IF(M2320=1,oneday(G2319,G2320,K2320,L2320,Summary!$E$13/2,Data!N2319,Data!O2319,Summary!$E$15,Summary!$E$14,Summary!$E$16,3),0)</f>
        <v>0</v>
      </c>
    </row>
    <row r="2321" spans="1:17" x14ac:dyDescent="0.25">
      <c r="A2321" s="32">
        <f>VLOOKUP(B2321,'Expiration Dates'!$C$40:$J$272,8)</f>
        <v>33744</v>
      </c>
      <c r="B2321" s="1">
        <v>33750</v>
      </c>
      <c r="C2321">
        <f t="shared" si="109"/>
        <v>2321</v>
      </c>
      <c r="D2321" s="27">
        <v>21.5</v>
      </c>
      <c r="E2321" s="28">
        <v>22.020000457763672</v>
      </c>
      <c r="F2321" s="28">
        <v>21.5</v>
      </c>
      <c r="G2321" s="24">
        <v>22</v>
      </c>
      <c r="H2321" s="13">
        <v>21.450000762939453</v>
      </c>
      <c r="I2321" s="14">
        <v>22.030000686645508</v>
      </c>
      <c r="J2321" s="14">
        <v>21.450000762939453</v>
      </c>
      <c r="K2321" s="24">
        <v>22</v>
      </c>
      <c r="L2321">
        <f t="shared" si="108"/>
        <v>0</v>
      </c>
      <c r="M2321">
        <f>IF(AND(B2321&gt;Summary!$E$17,B2321&lt;Summary!$E$18),1,0)</f>
        <v>0</v>
      </c>
      <c r="N2321">
        <f>IF(M2321=1,oneday(G2320,G2321,K2321,L2321,Summary!$E$13/2,Data!N2320,Data!O2320,Summary!$E$15,Summary!$E$14,Summary!$E$16,1),0)</f>
        <v>0</v>
      </c>
      <c r="O2321" s="31">
        <f>IF(M2321=1,oneday(G2320,G2321,K2321,L2321,Summary!$E$13/2,Data!N2320,Data!O2320,Summary!$E$15,Summary!$E$14,Summary!$E$16,2),0)</f>
        <v>0</v>
      </c>
      <c r="P2321" s="31">
        <f t="shared" si="110"/>
        <v>0</v>
      </c>
      <c r="Q2321" s="31">
        <f>IF(M2321=1,oneday(G2320,G2321,K2321,L2321,Summary!$E$13/2,Data!N2320,Data!O2320,Summary!$E$15,Summary!$E$14,Summary!$E$16,3),0)</f>
        <v>0</v>
      </c>
    </row>
    <row r="2322" spans="1:17" x14ac:dyDescent="0.25">
      <c r="A2322" s="32">
        <f>VLOOKUP(B2322,'Expiration Dates'!$C$40:$J$272,8)</f>
        <v>33744</v>
      </c>
      <c r="B2322" s="1">
        <v>33751</v>
      </c>
      <c r="C2322">
        <f t="shared" si="109"/>
        <v>2322</v>
      </c>
      <c r="D2322" s="27">
        <v>21.879999160766602</v>
      </c>
      <c r="E2322" s="28">
        <v>22.209999084472656</v>
      </c>
      <c r="F2322" s="28">
        <v>21.799999237060547</v>
      </c>
      <c r="G2322" s="24">
        <v>21.920000076293945</v>
      </c>
      <c r="H2322" s="13">
        <v>21.870000839233398</v>
      </c>
      <c r="I2322" s="14">
        <v>22.209999084472656</v>
      </c>
      <c r="J2322" s="14">
        <v>21.809999465942383</v>
      </c>
      <c r="K2322" s="24">
        <v>21.940000534057617</v>
      </c>
      <c r="L2322">
        <f t="shared" si="108"/>
        <v>0</v>
      </c>
      <c r="M2322">
        <f>IF(AND(B2322&gt;Summary!$E$17,B2322&lt;Summary!$E$18),1,0)</f>
        <v>0</v>
      </c>
      <c r="N2322">
        <f>IF(M2322=1,oneday(G2321,G2322,K2322,L2322,Summary!$E$13/2,Data!N2321,Data!O2321,Summary!$E$15,Summary!$E$14,Summary!$E$16,1),0)</f>
        <v>0</v>
      </c>
      <c r="O2322" s="31">
        <f>IF(M2322=1,oneday(G2321,G2322,K2322,L2322,Summary!$E$13/2,Data!N2321,Data!O2321,Summary!$E$15,Summary!$E$14,Summary!$E$16,2),0)</f>
        <v>0</v>
      </c>
      <c r="P2322" s="31">
        <f t="shared" si="110"/>
        <v>0</v>
      </c>
      <c r="Q2322" s="31">
        <f>IF(M2322=1,oneday(G2321,G2322,K2322,L2322,Summary!$E$13/2,Data!N2321,Data!O2321,Summary!$E$15,Summary!$E$14,Summary!$E$16,3),0)</f>
        <v>0</v>
      </c>
    </row>
    <row r="2323" spans="1:17" x14ac:dyDescent="0.25">
      <c r="A2323" s="32">
        <f>VLOOKUP(B2323,'Expiration Dates'!$C$40:$J$272,8)</f>
        <v>33744</v>
      </c>
      <c r="B2323" s="1">
        <v>33752</v>
      </c>
      <c r="C2323">
        <f t="shared" si="109"/>
        <v>2323</v>
      </c>
      <c r="D2323" s="27">
        <v>21.829999923706055</v>
      </c>
      <c r="E2323" s="28">
        <v>21.959999084472656</v>
      </c>
      <c r="F2323" s="28">
        <v>21.75</v>
      </c>
      <c r="G2323" s="24">
        <v>21.950000762939453</v>
      </c>
      <c r="H2323" s="13">
        <v>21.850000381469727</v>
      </c>
      <c r="I2323" s="14">
        <v>21.979999542236328</v>
      </c>
      <c r="J2323" s="14">
        <v>21.809999465942383</v>
      </c>
      <c r="K2323" s="24">
        <v>21.959999084472656</v>
      </c>
      <c r="L2323">
        <f t="shared" si="108"/>
        <v>0</v>
      </c>
      <c r="M2323">
        <f>IF(AND(B2323&gt;Summary!$E$17,B2323&lt;Summary!$E$18),1,0)</f>
        <v>0</v>
      </c>
      <c r="N2323">
        <f>IF(M2323=1,oneday(G2322,G2323,K2323,L2323,Summary!$E$13/2,Data!N2322,Data!O2322,Summary!$E$15,Summary!$E$14,Summary!$E$16,1),0)</f>
        <v>0</v>
      </c>
      <c r="O2323" s="31">
        <f>IF(M2323=1,oneday(G2322,G2323,K2323,L2323,Summary!$E$13/2,Data!N2322,Data!O2322,Summary!$E$15,Summary!$E$14,Summary!$E$16,2),0)</f>
        <v>0</v>
      </c>
      <c r="P2323" s="31">
        <f t="shared" si="110"/>
        <v>0</v>
      </c>
      <c r="Q2323" s="31">
        <f>IF(M2323=1,oneday(G2322,G2323,K2323,L2323,Summary!$E$13/2,Data!N2322,Data!O2322,Summary!$E$15,Summary!$E$14,Summary!$E$16,3),0)</f>
        <v>0</v>
      </c>
    </row>
    <row r="2324" spans="1:17" x14ac:dyDescent="0.25">
      <c r="A2324" s="32">
        <f>VLOOKUP(B2324,'Expiration Dates'!$C$40:$J$272,8)</f>
        <v>33744</v>
      </c>
      <c r="B2324" s="1">
        <v>33753</v>
      </c>
      <c r="C2324">
        <f t="shared" si="109"/>
        <v>2324</v>
      </c>
      <c r="D2324" s="27">
        <v>21.760000228881836</v>
      </c>
      <c r="E2324" s="28">
        <v>22.139999389648438</v>
      </c>
      <c r="F2324" s="28">
        <v>21.760000228881836</v>
      </c>
      <c r="G2324" s="24">
        <v>22.110000610351563</v>
      </c>
      <c r="H2324" s="13">
        <v>21.780000686645508</v>
      </c>
      <c r="I2324" s="14">
        <v>22.120000839233398</v>
      </c>
      <c r="J2324" s="14">
        <v>21.780000686645508</v>
      </c>
      <c r="K2324" s="24">
        <v>22.100000381469727</v>
      </c>
      <c r="L2324">
        <f t="shared" si="108"/>
        <v>0</v>
      </c>
      <c r="M2324">
        <f>IF(AND(B2324&gt;Summary!$E$17,B2324&lt;Summary!$E$18),1,0)</f>
        <v>0</v>
      </c>
      <c r="N2324">
        <f>IF(M2324=1,oneday(G2323,G2324,K2324,L2324,Summary!$E$13/2,Data!N2323,Data!O2323,Summary!$E$15,Summary!$E$14,Summary!$E$16,1),0)</f>
        <v>0</v>
      </c>
      <c r="O2324" s="31">
        <f>IF(M2324=1,oneday(G2323,G2324,K2324,L2324,Summary!$E$13/2,Data!N2323,Data!O2323,Summary!$E$15,Summary!$E$14,Summary!$E$16,2),0)</f>
        <v>0</v>
      </c>
      <c r="P2324" s="31">
        <f t="shared" si="110"/>
        <v>0</v>
      </c>
      <c r="Q2324" s="31">
        <f>IF(M2324=1,oneday(G2323,G2324,K2324,L2324,Summary!$E$13/2,Data!N2323,Data!O2323,Summary!$E$15,Summary!$E$14,Summary!$E$16,3),0)</f>
        <v>0</v>
      </c>
    </row>
    <row r="2325" spans="1:17" x14ac:dyDescent="0.25">
      <c r="A2325" s="32">
        <f>VLOOKUP(B2325,'Expiration Dates'!$C$40:$J$272,8)</f>
        <v>33774</v>
      </c>
      <c r="B2325" s="1">
        <v>33756</v>
      </c>
      <c r="C2325">
        <f t="shared" si="109"/>
        <v>2325</v>
      </c>
      <c r="D2325" s="27">
        <v>22.139999389648438</v>
      </c>
      <c r="E2325" s="28">
        <v>22.309999465942383</v>
      </c>
      <c r="F2325" s="28">
        <v>21.979999542236328</v>
      </c>
      <c r="G2325" s="24">
        <v>22.030000686645508</v>
      </c>
      <c r="H2325" s="13">
        <v>22.159999847412109</v>
      </c>
      <c r="I2325" s="14">
        <v>22.309999465942383</v>
      </c>
      <c r="J2325" s="14">
        <v>22</v>
      </c>
      <c r="K2325" s="24">
        <v>22.059999465942383</v>
      </c>
      <c r="L2325">
        <f t="shared" si="108"/>
        <v>0</v>
      </c>
      <c r="M2325">
        <f>IF(AND(B2325&gt;Summary!$E$17,B2325&lt;Summary!$E$18),1,0)</f>
        <v>0</v>
      </c>
      <c r="N2325">
        <f>IF(M2325=1,oneday(G2324,G2325,K2325,L2325,Summary!$E$13/2,Data!N2324,Data!O2324,Summary!$E$15,Summary!$E$14,Summary!$E$16,1),0)</f>
        <v>0</v>
      </c>
      <c r="O2325" s="31">
        <f>IF(M2325=1,oneday(G2324,G2325,K2325,L2325,Summary!$E$13/2,Data!N2324,Data!O2324,Summary!$E$15,Summary!$E$14,Summary!$E$16,2),0)</f>
        <v>0</v>
      </c>
      <c r="P2325" s="31">
        <f t="shared" si="110"/>
        <v>0</v>
      </c>
      <c r="Q2325" s="31">
        <f>IF(M2325=1,oneday(G2324,G2325,K2325,L2325,Summary!$E$13/2,Data!N2324,Data!O2324,Summary!$E$15,Summary!$E$14,Summary!$E$16,3),0)</f>
        <v>0</v>
      </c>
    </row>
    <row r="2326" spans="1:17" x14ac:dyDescent="0.25">
      <c r="A2326" s="32">
        <f>VLOOKUP(B2326,'Expiration Dates'!$C$40:$J$272,8)</f>
        <v>33774</v>
      </c>
      <c r="B2326" s="1">
        <v>33757</v>
      </c>
      <c r="C2326">
        <f t="shared" si="109"/>
        <v>2326</v>
      </c>
      <c r="D2326" s="27">
        <v>21.889999389648438</v>
      </c>
      <c r="E2326" s="28">
        <v>22.170000076293945</v>
      </c>
      <c r="F2326" s="28">
        <v>21.860000610351563</v>
      </c>
      <c r="G2326" s="24">
        <v>22.110000610351563</v>
      </c>
      <c r="H2326" s="13">
        <v>21.950000762939453</v>
      </c>
      <c r="I2326" s="14">
        <v>22.170000076293945</v>
      </c>
      <c r="J2326" s="14">
        <v>21.889999389648438</v>
      </c>
      <c r="K2326" s="24">
        <v>22.120000839233398</v>
      </c>
      <c r="L2326">
        <f t="shared" si="108"/>
        <v>0</v>
      </c>
      <c r="M2326">
        <f>IF(AND(B2326&gt;Summary!$E$17,B2326&lt;Summary!$E$18),1,0)</f>
        <v>0</v>
      </c>
      <c r="N2326">
        <f>IF(M2326=1,oneday(G2325,G2326,K2326,L2326,Summary!$E$13/2,Data!N2325,Data!O2325,Summary!$E$15,Summary!$E$14,Summary!$E$16,1),0)</f>
        <v>0</v>
      </c>
      <c r="O2326" s="31">
        <f>IF(M2326=1,oneday(G2325,G2326,K2326,L2326,Summary!$E$13/2,Data!N2325,Data!O2325,Summary!$E$15,Summary!$E$14,Summary!$E$16,2),0)</f>
        <v>0</v>
      </c>
      <c r="P2326" s="31">
        <f t="shared" si="110"/>
        <v>0</v>
      </c>
      <c r="Q2326" s="31">
        <f>IF(M2326=1,oneday(G2325,G2326,K2326,L2326,Summary!$E$13/2,Data!N2325,Data!O2325,Summary!$E$15,Summary!$E$14,Summary!$E$16,3),0)</f>
        <v>0</v>
      </c>
    </row>
    <row r="2327" spans="1:17" x14ac:dyDescent="0.25">
      <c r="A2327" s="32">
        <f>VLOOKUP(B2327,'Expiration Dates'!$C$40:$J$272,8)</f>
        <v>33774</v>
      </c>
      <c r="B2327" s="1">
        <v>33758</v>
      </c>
      <c r="C2327">
        <f t="shared" si="109"/>
        <v>2327</v>
      </c>
      <c r="D2327" s="27">
        <v>22.350000381469727</v>
      </c>
      <c r="E2327" s="28">
        <v>22.569999694824219</v>
      </c>
      <c r="F2327" s="28">
        <v>22.350000381469727</v>
      </c>
      <c r="G2327" s="24">
        <v>22.430000305175781</v>
      </c>
      <c r="H2327" s="13">
        <v>22.360000610351563</v>
      </c>
      <c r="I2327" s="14">
        <v>22.5</v>
      </c>
      <c r="J2327" s="14">
        <v>22.340000152587891</v>
      </c>
      <c r="K2327" s="24">
        <v>22.370000839233398</v>
      </c>
      <c r="L2327">
        <f t="shared" si="108"/>
        <v>0</v>
      </c>
      <c r="M2327">
        <f>IF(AND(B2327&gt;Summary!$E$17,B2327&lt;Summary!$E$18),1,0)</f>
        <v>0</v>
      </c>
      <c r="N2327">
        <f>IF(M2327=1,oneday(G2326,G2327,K2327,L2327,Summary!$E$13/2,Data!N2326,Data!O2326,Summary!$E$15,Summary!$E$14,Summary!$E$16,1),0)</f>
        <v>0</v>
      </c>
      <c r="O2327" s="31">
        <f>IF(M2327=1,oneday(G2326,G2327,K2327,L2327,Summary!$E$13/2,Data!N2326,Data!O2326,Summary!$E$15,Summary!$E$14,Summary!$E$16,2),0)</f>
        <v>0</v>
      </c>
      <c r="P2327" s="31">
        <f t="shared" si="110"/>
        <v>0</v>
      </c>
      <c r="Q2327" s="31">
        <f>IF(M2327=1,oneday(G2326,G2327,K2327,L2327,Summary!$E$13/2,Data!N2326,Data!O2326,Summary!$E$15,Summary!$E$14,Summary!$E$16,3),0)</f>
        <v>0</v>
      </c>
    </row>
    <row r="2328" spans="1:17" x14ac:dyDescent="0.25">
      <c r="A2328" s="32">
        <f>VLOOKUP(B2328,'Expiration Dates'!$C$40:$J$272,8)</f>
        <v>33774</v>
      </c>
      <c r="B2328" s="1">
        <v>33759</v>
      </c>
      <c r="C2328">
        <f t="shared" si="109"/>
        <v>2328</v>
      </c>
      <c r="D2328" s="27">
        <v>22.379999160766602</v>
      </c>
      <c r="E2328" s="28">
        <v>22.5</v>
      </c>
      <c r="F2328" s="28">
        <v>22.280000686645508</v>
      </c>
      <c r="G2328" s="24">
        <v>22.479999542236328</v>
      </c>
      <c r="H2328" s="13">
        <v>22.329999923706055</v>
      </c>
      <c r="I2328" s="14">
        <v>22.450000762939453</v>
      </c>
      <c r="J2328" s="14">
        <v>22.219999313354492</v>
      </c>
      <c r="K2328" s="24">
        <v>22.440000534057617</v>
      </c>
      <c r="L2328">
        <f t="shared" si="108"/>
        <v>0</v>
      </c>
      <c r="M2328">
        <f>IF(AND(B2328&gt;Summary!$E$17,B2328&lt;Summary!$E$18),1,0)</f>
        <v>0</v>
      </c>
      <c r="N2328">
        <f>IF(M2328=1,oneday(G2327,G2328,K2328,L2328,Summary!$E$13/2,Data!N2327,Data!O2327,Summary!$E$15,Summary!$E$14,Summary!$E$16,1),0)</f>
        <v>0</v>
      </c>
      <c r="O2328" s="31">
        <f>IF(M2328=1,oneday(G2327,G2328,K2328,L2328,Summary!$E$13/2,Data!N2327,Data!O2327,Summary!$E$15,Summary!$E$14,Summary!$E$16,2),0)</f>
        <v>0</v>
      </c>
      <c r="P2328" s="31">
        <f t="shared" si="110"/>
        <v>0</v>
      </c>
      <c r="Q2328" s="31">
        <f>IF(M2328=1,oneday(G2327,G2328,K2328,L2328,Summary!$E$13/2,Data!N2327,Data!O2327,Summary!$E$15,Summary!$E$14,Summary!$E$16,3),0)</f>
        <v>0</v>
      </c>
    </row>
    <row r="2329" spans="1:17" x14ac:dyDescent="0.25">
      <c r="A2329" s="32">
        <f>VLOOKUP(B2329,'Expiration Dates'!$C$40:$J$272,8)</f>
        <v>33774</v>
      </c>
      <c r="B2329" s="1">
        <v>33760</v>
      </c>
      <c r="C2329">
        <f t="shared" si="109"/>
        <v>2329</v>
      </c>
      <c r="D2329" s="27">
        <v>22.649999618530273</v>
      </c>
      <c r="E2329" s="28">
        <v>22.700000762939453</v>
      </c>
      <c r="F2329" s="28">
        <v>22.450000762939453</v>
      </c>
      <c r="G2329" s="24">
        <v>22.620000839233398</v>
      </c>
      <c r="H2329" s="13">
        <v>22.620000839233398</v>
      </c>
      <c r="I2329" s="14">
        <v>22.639999389648438</v>
      </c>
      <c r="J2329" s="14">
        <v>22.399999618530273</v>
      </c>
      <c r="K2329" s="24">
        <v>22.549999237060547</v>
      </c>
      <c r="L2329">
        <f t="shared" si="108"/>
        <v>0</v>
      </c>
      <c r="M2329">
        <f>IF(AND(B2329&gt;Summary!$E$17,B2329&lt;Summary!$E$18),1,0)</f>
        <v>0</v>
      </c>
      <c r="N2329">
        <f>IF(M2329=1,oneday(G2328,G2329,K2329,L2329,Summary!$E$13/2,Data!N2328,Data!O2328,Summary!$E$15,Summary!$E$14,Summary!$E$16,1),0)</f>
        <v>0</v>
      </c>
      <c r="O2329" s="31">
        <f>IF(M2329=1,oneday(G2328,G2329,K2329,L2329,Summary!$E$13/2,Data!N2328,Data!O2328,Summary!$E$15,Summary!$E$14,Summary!$E$16,2),0)</f>
        <v>0</v>
      </c>
      <c r="P2329" s="31">
        <f t="shared" si="110"/>
        <v>0</v>
      </c>
      <c r="Q2329" s="31">
        <f>IF(M2329=1,oneday(G2328,G2329,K2329,L2329,Summary!$E$13/2,Data!N2328,Data!O2328,Summary!$E$15,Summary!$E$14,Summary!$E$16,3),0)</f>
        <v>0</v>
      </c>
    </row>
    <row r="2330" spans="1:17" x14ac:dyDescent="0.25">
      <c r="A2330" s="32">
        <f>VLOOKUP(B2330,'Expiration Dates'!$C$40:$J$272,8)</f>
        <v>33774</v>
      </c>
      <c r="B2330" s="1">
        <v>33763</v>
      </c>
      <c r="C2330">
        <f t="shared" si="109"/>
        <v>2330</v>
      </c>
      <c r="D2330" s="27">
        <v>22.420000076293945</v>
      </c>
      <c r="E2330" s="28">
        <v>22.459999084472656</v>
      </c>
      <c r="F2330" s="28">
        <v>22.299999237060547</v>
      </c>
      <c r="G2330" s="24">
        <v>22.440000534057617</v>
      </c>
      <c r="H2330" s="13">
        <v>22.379999160766602</v>
      </c>
      <c r="I2330" s="14">
        <v>22.430000305175781</v>
      </c>
      <c r="J2330" s="14">
        <v>22.260000228881836</v>
      </c>
      <c r="K2330" s="24">
        <v>22.420000076293945</v>
      </c>
      <c r="L2330">
        <f t="shared" si="108"/>
        <v>0</v>
      </c>
      <c r="M2330">
        <f>IF(AND(B2330&gt;Summary!$E$17,B2330&lt;Summary!$E$18),1,0)</f>
        <v>0</v>
      </c>
      <c r="N2330">
        <f>IF(M2330=1,oneday(G2329,G2330,K2330,L2330,Summary!$E$13/2,Data!N2329,Data!O2329,Summary!$E$15,Summary!$E$14,Summary!$E$16,1),0)</f>
        <v>0</v>
      </c>
      <c r="O2330" s="31">
        <f>IF(M2330=1,oneday(G2329,G2330,K2330,L2330,Summary!$E$13/2,Data!N2329,Data!O2329,Summary!$E$15,Summary!$E$14,Summary!$E$16,2),0)</f>
        <v>0</v>
      </c>
      <c r="P2330" s="31">
        <f t="shared" si="110"/>
        <v>0</v>
      </c>
      <c r="Q2330" s="31">
        <f>IF(M2330=1,oneday(G2329,G2330,K2330,L2330,Summary!$E$13/2,Data!N2329,Data!O2329,Summary!$E$15,Summary!$E$14,Summary!$E$16,3),0)</f>
        <v>0</v>
      </c>
    </row>
    <row r="2331" spans="1:17" x14ac:dyDescent="0.25">
      <c r="A2331" s="32">
        <f>VLOOKUP(B2331,'Expiration Dates'!$C$40:$J$272,8)</f>
        <v>33774</v>
      </c>
      <c r="B2331" s="1">
        <v>33764</v>
      </c>
      <c r="C2331">
        <f t="shared" si="109"/>
        <v>2331</v>
      </c>
      <c r="D2331" s="27">
        <v>22.360000610351563</v>
      </c>
      <c r="E2331" s="28">
        <v>22.379999160766602</v>
      </c>
      <c r="F2331" s="28">
        <v>22.270000457763672</v>
      </c>
      <c r="G2331" s="24">
        <v>22.319999694824219</v>
      </c>
      <c r="H2331" s="13">
        <v>22.340000152587891</v>
      </c>
      <c r="I2331" s="14">
        <v>22.360000610351563</v>
      </c>
      <c r="J2331" s="14">
        <v>22.260000228881836</v>
      </c>
      <c r="K2331" s="24">
        <v>22.299999237060547</v>
      </c>
      <c r="L2331">
        <f t="shared" si="108"/>
        <v>0</v>
      </c>
      <c r="M2331">
        <f>IF(AND(B2331&gt;Summary!$E$17,B2331&lt;Summary!$E$18),1,0)</f>
        <v>0</v>
      </c>
      <c r="N2331">
        <f>IF(M2331=1,oneday(G2330,G2331,K2331,L2331,Summary!$E$13/2,Data!N2330,Data!O2330,Summary!$E$15,Summary!$E$14,Summary!$E$16,1),0)</f>
        <v>0</v>
      </c>
      <c r="O2331" s="31">
        <f>IF(M2331=1,oneday(G2330,G2331,K2331,L2331,Summary!$E$13/2,Data!N2330,Data!O2330,Summary!$E$15,Summary!$E$14,Summary!$E$16,2),0)</f>
        <v>0</v>
      </c>
      <c r="P2331" s="31">
        <f t="shared" si="110"/>
        <v>0</v>
      </c>
      <c r="Q2331" s="31">
        <f>IF(M2331=1,oneday(G2330,G2331,K2331,L2331,Summary!$E$13/2,Data!N2330,Data!O2330,Summary!$E$15,Summary!$E$14,Summary!$E$16,3),0)</f>
        <v>0</v>
      </c>
    </row>
    <row r="2332" spans="1:17" x14ac:dyDescent="0.25">
      <c r="A2332" s="32">
        <f>VLOOKUP(B2332,'Expiration Dates'!$C$40:$J$272,8)</f>
        <v>33774</v>
      </c>
      <c r="B2332" s="1">
        <v>33765</v>
      </c>
      <c r="C2332">
        <f t="shared" si="109"/>
        <v>2332</v>
      </c>
      <c r="D2332" s="27">
        <v>22.079999923706055</v>
      </c>
      <c r="E2332" s="28">
        <v>22.579999923706055</v>
      </c>
      <c r="F2332" s="28">
        <v>22.030000686645508</v>
      </c>
      <c r="G2332" s="24">
        <v>22.510000228881836</v>
      </c>
      <c r="H2332" s="13">
        <v>22.069999694824219</v>
      </c>
      <c r="I2332" s="14">
        <v>22.569999694824219</v>
      </c>
      <c r="J2332" s="14">
        <v>22.030000686645508</v>
      </c>
      <c r="K2332" s="24">
        <v>22.479999542236328</v>
      </c>
      <c r="L2332">
        <f t="shared" si="108"/>
        <v>0</v>
      </c>
      <c r="M2332">
        <f>IF(AND(B2332&gt;Summary!$E$17,B2332&lt;Summary!$E$18),1,0)</f>
        <v>0</v>
      </c>
      <c r="N2332">
        <f>IF(M2332=1,oneday(G2331,G2332,K2332,L2332,Summary!$E$13/2,Data!N2331,Data!O2331,Summary!$E$15,Summary!$E$14,Summary!$E$16,1),0)</f>
        <v>0</v>
      </c>
      <c r="O2332" s="31">
        <f>IF(M2332=1,oneday(G2331,G2332,K2332,L2332,Summary!$E$13/2,Data!N2331,Data!O2331,Summary!$E$15,Summary!$E$14,Summary!$E$16,2),0)</f>
        <v>0</v>
      </c>
      <c r="P2332" s="31">
        <f t="shared" si="110"/>
        <v>0</v>
      </c>
      <c r="Q2332" s="31">
        <f>IF(M2332=1,oneday(G2331,G2332,K2332,L2332,Summary!$E$13/2,Data!N2331,Data!O2331,Summary!$E$15,Summary!$E$14,Summary!$E$16,3),0)</f>
        <v>0</v>
      </c>
    </row>
    <row r="2333" spans="1:17" x14ac:dyDescent="0.25">
      <c r="A2333" s="32">
        <f>VLOOKUP(B2333,'Expiration Dates'!$C$40:$J$272,8)</f>
        <v>33774</v>
      </c>
      <c r="B2333" s="1">
        <v>33766</v>
      </c>
      <c r="C2333">
        <f t="shared" si="109"/>
        <v>2333</v>
      </c>
      <c r="D2333" s="27">
        <v>22.579999923706055</v>
      </c>
      <c r="E2333" s="28">
        <v>22.629999160766602</v>
      </c>
      <c r="F2333" s="28">
        <v>22.329999923706055</v>
      </c>
      <c r="G2333" s="24">
        <v>22.350000381469727</v>
      </c>
      <c r="H2333" s="13">
        <v>22.559999465942383</v>
      </c>
      <c r="I2333" s="14">
        <v>22.579999923706055</v>
      </c>
      <c r="J2333" s="14">
        <v>22.319999694824219</v>
      </c>
      <c r="K2333" s="24">
        <v>22.350000381469727</v>
      </c>
      <c r="L2333">
        <f t="shared" si="108"/>
        <v>0</v>
      </c>
      <c r="M2333">
        <f>IF(AND(B2333&gt;Summary!$E$17,B2333&lt;Summary!$E$18),1,0)</f>
        <v>0</v>
      </c>
      <c r="N2333">
        <f>IF(M2333=1,oneday(G2332,G2333,K2333,L2333,Summary!$E$13/2,Data!N2332,Data!O2332,Summary!$E$15,Summary!$E$14,Summary!$E$16,1),0)</f>
        <v>0</v>
      </c>
      <c r="O2333" s="31">
        <f>IF(M2333=1,oneday(G2332,G2333,K2333,L2333,Summary!$E$13/2,Data!N2332,Data!O2332,Summary!$E$15,Summary!$E$14,Summary!$E$16,2),0)</f>
        <v>0</v>
      </c>
      <c r="P2333" s="31">
        <f t="shared" si="110"/>
        <v>0</v>
      </c>
      <c r="Q2333" s="31">
        <f>IF(M2333=1,oneday(G2332,G2333,K2333,L2333,Summary!$E$13/2,Data!N2332,Data!O2332,Summary!$E$15,Summary!$E$14,Summary!$E$16,3),0)</f>
        <v>0</v>
      </c>
    </row>
    <row r="2334" spans="1:17" x14ac:dyDescent="0.25">
      <c r="A2334" s="32">
        <f>VLOOKUP(B2334,'Expiration Dates'!$C$40:$J$272,8)</f>
        <v>33774</v>
      </c>
      <c r="B2334" s="1">
        <v>33767</v>
      </c>
      <c r="C2334">
        <f t="shared" si="109"/>
        <v>2334</v>
      </c>
      <c r="D2334" s="27">
        <v>22.209999084472656</v>
      </c>
      <c r="E2334" s="28">
        <v>22.389999389648438</v>
      </c>
      <c r="F2334" s="28">
        <v>22.180000305175781</v>
      </c>
      <c r="G2334" s="24">
        <v>22.299999237060547</v>
      </c>
      <c r="H2334" s="13">
        <v>22.209999084472656</v>
      </c>
      <c r="I2334" s="14">
        <v>22.399999618530273</v>
      </c>
      <c r="J2334" s="14">
        <v>22.200000762939453</v>
      </c>
      <c r="K2334" s="24">
        <v>22.299999237060547</v>
      </c>
      <c r="L2334">
        <f t="shared" si="108"/>
        <v>0</v>
      </c>
      <c r="M2334">
        <f>IF(AND(B2334&gt;Summary!$E$17,B2334&lt;Summary!$E$18),1,0)</f>
        <v>0</v>
      </c>
      <c r="N2334">
        <f>IF(M2334=1,oneday(G2333,G2334,K2334,L2334,Summary!$E$13/2,Data!N2333,Data!O2333,Summary!$E$15,Summary!$E$14,Summary!$E$16,1),0)</f>
        <v>0</v>
      </c>
      <c r="O2334" s="31">
        <f>IF(M2334=1,oneday(G2333,G2334,K2334,L2334,Summary!$E$13/2,Data!N2333,Data!O2333,Summary!$E$15,Summary!$E$14,Summary!$E$16,2),0)</f>
        <v>0</v>
      </c>
      <c r="P2334" s="31">
        <f t="shared" si="110"/>
        <v>0</v>
      </c>
      <c r="Q2334" s="31">
        <f>IF(M2334=1,oneday(G2333,G2334,K2334,L2334,Summary!$E$13/2,Data!N2333,Data!O2333,Summary!$E$15,Summary!$E$14,Summary!$E$16,3),0)</f>
        <v>0</v>
      </c>
    </row>
    <row r="2335" spans="1:17" x14ac:dyDescent="0.25">
      <c r="A2335" s="32">
        <f>VLOOKUP(B2335,'Expiration Dates'!$C$40:$J$272,8)</f>
        <v>33774</v>
      </c>
      <c r="B2335" s="1">
        <v>33770</v>
      </c>
      <c r="C2335">
        <f t="shared" si="109"/>
        <v>2335</v>
      </c>
      <c r="D2335" s="27">
        <v>22.25</v>
      </c>
      <c r="E2335" s="28">
        <v>22.409999847412109</v>
      </c>
      <c r="F2335" s="28">
        <v>22.25</v>
      </c>
      <c r="G2335" s="24">
        <v>22.360000610351563</v>
      </c>
      <c r="H2335" s="13">
        <v>22.260000228881836</v>
      </c>
      <c r="I2335" s="14">
        <v>22.469999313354492</v>
      </c>
      <c r="J2335" s="14">
        <v>22.260000228881836</v>
      </c>
      <c r="K2335" s="24">
        <v>22.399999618530273</v>
      </c>
      <c r="L2335">
        <f t="shared" si="108"/>
        <v>0</v>
      </c>
      <c r="M2335">
        <f>IF(AND(B2335&gt;Summary!$E$17,B2335&lt;Summary!$E$18),1,0)</f>
        <v>0</v>
      </c>
      <c r="N2335">
        <f>IF(M2335=1,oneday(G2334,G2335,K2335,L2335,Summary!$E$13/2,Data!N2334,Data!O2334,Summary!$E$15,Summary!$E$14,Summary!$E$16,1),0)</f>
        <v>0</v>
      </c>
      <c r="O2335" s="31">
        <f>IF(M2335=1,oneday(G2334,G2335,K2335,L2335,Summary!$E$13/2,Data!N2334,Data!O2334,Summary!$E$15,Summary!$E$14,Summary!$E$16,2),0)</f>
        <v>0</v>
      </c>
      <c r="P2335" s="31">
        <f t="shared" si="110"/>
        <v>0</v>
      </c>
      <c r="Q2335" s="31">
        <f>IF(M2335=1,oneday(G2334,G2335,K2335,L2335,Summary!$E$13/2,Data!N2334,Data!O2334,Summary!$E$15,Summary!$E$14,Summary!$E$16,3),0)</f>
        <v>0</v>
      </c>
    </row>
    <row r="2336" spans="1:17" x14ac:dyDescent="0.25">
      <c r="A2336" s="32">
        <f>VLOOKUP(B2336,'Expiration Dates'!$C$40:$J$272,8)</f>
        <v>33774</v>
      </c>
      <c r="B2336" s="1">
        <v>33771</v>
      </c>
      <c r="C2336">
        <f t="shared" si="109"/>
        <v>2336</v>
      </c>
      <c r="D2336" s="27">
        <v>22.299999237060547</v>
      </c>
      <c r="E2336" s="28">
        <v>22.370000839233398</v>
      </c>
      <c r="F2336" s="28">
        <v>22.170000076293945</v>
      </c>
      <c r="G2336" s="24">
        <v>22.299999237060547</v>
      </c>
      <c r="H2336" s="13">
        <v>22.360000610351563</v>
      </c>
      <c r="I2336" s="14">
        <v>22.440000534057617</v>
      </c>
      <c r="J2336" s="14">
        <v>22.219999313354492</v>
      </c>
      <c r="K2336" s="24">
        <v>22.350000381469727</v>
      </c>
      <c r="L2336">
        <f t="shared" si="108"/>
        <v>0</v>
      </c>
      <c r="M2336">
        <f>IF(AND(B2336&gt;Summary!$E$17,B2336&lt;Summary!$E$18),1,0)</f>
        <v>0</v>
      </c>
      <c r="N2336">
        <f>IF(M2336=1,oneday(G2335,G2336,K2336,L2336,Summary!$E$13/2,Data!N2335,Data!O2335,Summary!$E$15,Summary!$E$14,Summary!$E$16,1),0)</f>
        <v>0</v>
      </c>
      <c r="O2336" s="31">
        <f>IF(M2336=1,oneday(G2335,G2336,K2336,L2336,Summary!$E$13/2,Data!N2335,Data!O2335,Summary!$E$15,Summary!$E$14,Summary!$E$16,2),0)</f>
        <v>0</v>
      </c>
      <c r="P2336" s="31">
        <f t="shared" si="110"/>
        <v>0</v>
      </c>
      <c r="Q2336" s="31">
        <f>IF(M2336=1,oneday(G2335,G2336,K2336,L2336,Summary!$E$13/2,Data!N2335,Data!O2335,Summary!$E$15,Summary!$E$14,Summary!$E$16,3),0)</f>
        <v>0</v>
      </c>
    </row>
    <row r="2337" spans="1:17" x14ac:dyDescent="0.25">
      <c r="A2337" s="32">
        <f>VLOOKUP(B2337,'Expiration Dates'!$C$40:$J$272,8)</f>
        <v>33774</v>
      </c>
      <c r="B2337" s="1">
        <v>33772</v>
      </c>
      <c r="C2337">
        <f t="shared" si="109"/>
        <v>2337</v>
      </c>
      <c r="D2337" s="27">
        <v>22.120000839233398</v>
      </c>
      <c r="E2337" s="28">
        <v>22.309999465942383</v>
      </c>
      <c r="F2337" s="28">
        <v>22.049999237060547</v>
      </c>
      <c r="G2337" s="24">
        <v>22.290000915527344</v>
      </c>
      <c r="H2337" s="13">
        <v>22.149999618530273</v>
      </c>
      <c r="I2337" s="14">
        <v>22.360000610351563</v>
      </c>
      <c r="J2337" s="14">
        <v>22.120000839233398</v>
      </c>
      <c r="K2337" s="24">
        <v>22.340000152587891</v>
      </c>
      <c r="L2337">
        <f t="shared" si="108"/>
        <v>0</v>
      </c>
      <c r="M2337">
        <f>IF(AND(B2337&gt;Summary!$E$17,B2337&lt;Summary!$E$18),1,0)</f>
        <v>0</v>
      </c>
      <c r="N2337">
        <f>IF(M2337=1,oneday(G2336,G2337,K2337,L2337,Summary!$E$13/2,Data!N2336,Data!O2336,Summary!$E$15,Summary!$E$14,Summary!$E$16,1),0)</f>
        <v>0</v>
      </c>
      <c r="O2337" s="31">
        <f>IF(M2337=1,oneday(G2336,G2337,K2337,L2337,Summary!$E$13/2,Data!N2336,Data!O2336,Summary!$E$15,Summary!$E$14,Summary!$E$16,2),0)</f>
        <v>0</v>
      </c>
      <c r="P2337" s="31">
        <f t="shared" si="110"/>
        <v>0</v>
      </c>
      <c r="Q2337" s="31">
        <f>IF(M2337=1,oneday(G2336,G2337,K2337,L2337,Summary!$E$13/2,Data!N2336,Data!O2336,Summary!$E$15,Summary!$E$14,Summary!$E$16,3),0)</f>
        <v>0</v>
      </c>
    </row>
    <row r="2338" spans="1:17" x14ac:dyDescent="0.25">
      <c r="A2338" s="32">
        <f>VLOOKUP(B2338,'Expiration Dates'!$C$40:$J$272,8)</f>
        <v>33774</v>
      </c>
      <c r="B2338" s="1">
        <v>33773</v>
      </c>
      <c r="C2338">
        <f t="shared" si="109"/>
        <v>2338</v>
      </c>
      <c r="D2338" s="27">
        <v>22.290000915527344</v>
      </c>
      <c r="E2338" s="28">
        <v>22.329999923706055</v>
      </c>
      <c r="F2338" s="28">
        <v>22.180000305175781</v>
      </c>
      <c r="G2338" s="24">
        <v>22.260000228881836</v>
      </c>
      <c r="H2338" s="13">
        <v>22.319999694824219</v>
      </c>
      <c r="I2338" s="14">
        <v>22.399999618530273</v>
      </c>
      <c r="J2338" s="14">
        <v>22.260000228881836</v>
      </c>
      <c r="K2338" s="24">
        <v>22.329999923706055</v>
      </c>
      <c r="L2338">
        <f t="shared" si="108"/>
        <v>0</v>
      </c>
      <c r="M2338">
        <f>IF(AND(B2338&gt;Summary!$E$17,B2338&lt;Summary!$E$18),1,0)</f>
        <v>0</v>
      </c>
      <c r="N2338">
        <f>IF(M2338=1,oneday(G2337,G2338,K2338,L2338,Summary!$E$13/2,Data!N2337,Data!O2337,Summary!$E$15,Summary!$E$14,Summary!$E$16,1),0)</f>
        <v>0</v>
      </c>
      <c r="O2338" s="31">
        <f>IF(M2338=1,oneday(G2337,G2338,K2338,L2338,Summary!$E$13/2,Data!N2337,Data!O2337,Summary!$E$15,Summary!$E$14,Summary!$E$16,2),0)</f>
        <v>0</v>
      </c>
      <c r="P2338" s="31">
        <f t="shared" si="110"/>
        <v>0</v>
      </c>
      <c r="Q2338" s="31">
        <f>IF(M2338=1,oneday(G2337,G2338,K2338,L2338,Summary!$E$13/2,Data!N2337,Data!O2337,Summary!$E$15,Summary!$E$14,Summary!$E$16,3),0)</f>
        <v>0</v>
      </c>
    </row>
    <row r="2339" spans="1:17" x14ac:dyDescent="0.25">
      <c r="A2339" s="32">
        <f>VLOOKUP(B2339,'Expiration Dates'!$C$40:$J$272,8)</f>
        <v>33774</v>
      </c>
      <c r="B2339" s="1">
        <v>33774</v>
      </c>
      <c r="C2339">
        <f t="shared" si="109"/>
        <v>2339</v>
      </c>
      <c r="D2339" s="27">
        <v>22.180000305175781</v>
      </c>
      <c r="E2339" s="28">
        <v>22.309999465942383</v>
      </c>
      <c r="F2339" s="28">
        <v>22.120000839233398</v>
      </c>
      <c r="G2339" s="24">
        <v>22.260000228881836</v>
      </c>
      <c r="H2339" s="13">
        <v>22.239999771118164</v>
      </c>
      <c r="I2339" s="14">
        <v>22.440000534057617</v>
      </c>
      <c r="J2339" s="14">
        <v>22.219999313354492</v>
      </c>
      <c r="K2339" s="24">
        <v>22.350000381469727</v>
      </c>
      <c r="L2339">
        <f t="shared" si="108"/>
        <v>1</v>
      </c>
      <c r="M2339">
        <f>IF(AND(B2339&gt;Summary!$E$17,B2339&lt;Summary!$E$18),1,0)</f>
        <v>0</v>
      </c>
      <c r="N2339">
        <f>IF(M2339=1,oneday(G2338,G2339,K2339,L2339,Summary!$E$13/2,Data!N2338,Data!O2338,Summary!$E$15,Summary!$E$14,Summary!$E$16,1),0)</f>
        <v>0</v>
      </c>
      <c r="O2339" s="31">
        <f>IF(M2339=1,oneday(G2338,G2339,K2339,L2339,Summary!$E$13/2,Data!N2338,Data!O2338,Summary!$E$15,Summary!$E$14,Summary!$E$16,2),0)</f>
        <v>0</v>
      </c>
      <c r="P2339" s="31">
        <f t="shared" si="110"/>
        <v>0</v>
      </c>
      <c r="Q2339" s="31">
        <f>IF(M2339=1,oneday(G2338,G2339,K2339,L2339,Summary!$E$13/2,Data!N2338,Data!O2338,Summary!$E$15,Summary!$E$14,Summary!$E$16,3),0)</f>
        <v>0</v>
      </c>
    </row>
    <row r="2340" spans="1:17" x14ac:dyDescent="0.25">
      <c r="A2340" s="32">
        <f>VLOOKUP(B2340,'Expiration Dates'!$C$40:$J$272,8)</f>
        <v>33774</v>
      </c>
      <c r="B2340" s="1">
        <v>33777</v>
      </c>
      <c r="C2340">
        <f t="shared" si="109"/>
        <v>2340</v>
      </c>
      <c r="D2340" s="27">
        <v>21.920000076293945</v>
      </c>
      <c r="E2340" s="28">
        <v>22.540000915527344</v>
      </c>
      <c r="F2340" s="28">
        <v>21.819999694824219</v>
      </c>
      <c r="G2340" s="24">
        <v>22.479999542236328</v>
      </c>
      <c r="H2340" s="13">
        <v>22.030000686645508</v>
      </c>
      <c r="I2340" s="14">
        <v>22.530000686645508</v>
      </c>
      <c r="J2340" s="14">
        <v>21.909999847412109</v>
      </c>
      <c r="K2340" s="24">
        <v>22.479999542236328</v>
      </c>
      <c r="L2340">
        <f t="shared" ref="L2340:L2403" si="111">IF(A2340=B2340,1,0)</f>
        <v>0</v>
      </c>
      <c r="M2340">
        <f>IF(AND(B2340&gt;Summary!$E$17,B2340&lt;Summary!$E$18),1,0)</f>
        <v>0</v>
      </c>
      <c r="N2340">
        <f>IF(M2340=1,oneday(G2339,G2340,K2340,L2340,Summary!$E$13/2,Data!N2339,Data!O2339,Summary!$E$15,Summary!$E$14,Summary!$E$16,1),0)</f>
        <v>0</v>
      </c>
      <c r="O2340" s="31">
        <f>IF(M2340=1,oneday(G2339,G2340,K2340,L2340,Summary!$E$13/2,Data!N2339,Data!O2339,Summary!$E$15,Summary!$E$14,Summary!$E$16,2),0)</f>
        <v>0</v>
      </c>
      <c r="P2340" s="31">
        <f t="shared" si="110"/>
        <v>0</v>
      </c>
      <c r="Q2340" s="31">
        <f>IF(M2340=1,oneday(G2339,G2340,K2340,L2340,Summary!$E$13/2,Data!N2339,Data!O2339,Summary!$E$15,Summary!$E$14,Summary!$E$16,3),0)</f>
        <v>0</v>
      </c>
    </row>
    <row r="2341" spans="1:17" x14ac:dyDescent="0.25">
      <c r="A2341" s="32">
        <f>VLOOKUP(B2341,'Expiration Dates'!$C$40:$J$272,8)</f>
        <v>33774</v>
      </c>
      <c r="B2341" s="1">
        <v>33778</v>
      </c>
      <c r="C2341">
        <f t="shared" si="109"/>
        <v>2341</v>
      </c>
      <c r="D2341" s="27">
        <v>22.549999237060547</v>
      </c>
      <c r="E2341" s="28">
        <v>22.620000839233398</v>
      </c>
      <c r="F2341" s="28">
        <v>22.479999542236328</v>
      </c>
      <c r="G2341" s="24">
        <v>22.590000152587891</v>
      </c>
      <c r="H2341" s="13">
        <v>22.5</v>
      </c>
      <c r="I2341" s="14">
        <v>22.549999237060547</v>
      </c>
      <c r="J2341" s="14">
        <v>22.430000305175781</v>
      </c>
      <c r="K2341" s="24">
        <v>22.520000457763672</v>
      </c>
      <c r="L2341">
        <f t="shared" si="111"/>
        <v>0</v>
      </c>
      <c r="M2341">
        <f>IF(AND(B2341&gt;Summary!$E$17,B2341&lt;Summary!$E$18),1,0)</f>
        <v>0</v>
      </c>
      <c r="N2341">
        <f>IF(M2341=1,oneday(G2340,G2341,K2341,L2341,Summary!$E$13/2,Data!N2340,Data!O2340,Summary!$E$15,Summary!$E$14,Summary!$E$16,1),0)</f>
        <v>0</v>
      </c>
      <c r="O2341" s="31">
        <f>IF(M2341=1,oneday(G2340,G2341,K2341,L2341,Summary!$E$13/2,Data!N2340,Data!O2340,Summary!$E$15,Summary!$E$14,Summary!$E$16,2),0)</f>
        <v>0</v>
      </c>
      <c r="P2341" s="31">
        <f t="shared" si="110"/>
        <v>0</v>
      </c>
      <c r="Q2341" s="31">
        <f>IF(M2341=1,oneday(G2340,G2341,K2341,L2341,Summary!$E$13/2,Data!N2340,Data!O2340,Summary!$E$15,Summary!$E$14,Summary!$E$16,3),0)</f>
        <v>0</v>
      </c>
    </row>
    <row r="2342" spans="1:17" x14ac:dyDescent="0.25">
      <c r="A2342" s="32">
        <f>VLOOKUP(B2342,'Expiration Dates'!$C$40:$J$272,8)</f>
        <v>33774</v>
      </c>
      <c r="B2342" s="1">
        <v>33779</v>
      </c>
      <c r="C2342">
        <f t="shared" si="109"/>
        <v>2342</v>
      </c>
      <c r="D2342" s="27">
        <v>22.829999923706055</v>
      </c>
      <c r="E2342" s="28">
        <v>22.950000762939453</v>
      </c>
      <c r="F2342" s="28">
        <v>22.75</v>
      </c>
      <c r="G2342" s="24">
        <v>22.889999389648438</v>
      </c>
      <c r="H2342" s="13">
        <v>22.75</v>
      </c>
      <c r="I2342" s="14">
        <v>22.840000152587891</v>
      </c>
      <c r="J2342" s="14">
        <v>22.649999618530273</v>
      </c>
      <c r="K2342" s="24">
        <v>22.770000457763672</v>
      </c>
      <c r="L2342">
        <f t="shared" si="111"/>
        <v>0</v>
      </c>
      <c r="M2342">
        <f>IF(AND(B2342&gt;Summary!$E$17,B2342&lt;Summary!$E$18),1,0)</f>
        <v>0</v>
      </c>
      <c r="N2342">
        <f>IF(M2342=1,oneday(G2341,G2342,K2342,L2342,Summary!$E$13/2,Data!N2341,Data!O2341,Summary!$E$15,Summary!$E$14,Summary!$E$16,1),0)</f>
        <v>0</v>
      </c>
      <c r="O2342" s="31">
        <f>IF(M2342=1,oneday(G2341,G2342,K2342,L2342,Summary!$E$13/2,Data!N2341,Data!O2341,Summary!$E$15,Summary!$E$14,Summary!$E$16,2),0)</f>
        <v>0</v>
      </c>
      <c r="P2342" s="31">
        <f t="shared" si="110"/>
        <v>0</v>
      </c>
      <c r="Q2342" s="31">
        <f>IF(M2342=1,oneday(G2341,G2342,K2342,L2342,Summary!$E$13/2,Data!N2341,Data!O2341,Summary!$E$15,Summary!$E$14,Summary!$E$16,3),0)</f>
        <v>0</v>
      </c>
    </row>
    <row r="2343" spans="1:17" x14ac:dyDescent="0.25">
      <c r="A2343" s="32">
        <f>VLOOKUP(B2343,'Expiration Dates'!$C$40:$J$272,8)</f>
        <v>33774</v>
      </c>
      <c r="B2343" s="1">
        <v>33780</v>
      </c>
      <c r="C2343">
        <f t="shared" si="109"/>
        <v>2343</v>
      </c>
      <c r="D2343" s="27">
        <v>22.729999542236328</v>
      </c>
      <c r="E2343" s="28">
        <v>22.920000076293945</v>
      </c>
      <c r="F2343" s="28">
        <v>22.549999237060547</v>
      </c>
      <c r="G2343" s="24">
        <v>22.579999923706055</v>
      </c>
      <c r="H2343" s="13">
        <v>22.639999389648438</v>
      </c>
      <c r="I2343" s="14">
        <v>22.790000915527344</v>
      </c>
      <c r="J2343" s="14">
        <v>22.450000762939453</v>
      </c>
      <c r="K2343" s="24">
        <v>22.469999313354492</v>
      </c>
      <c r="L2343">
        <f t="shared" si="111"/>
        <v>0</v>
      </c>
      <c r="M2343">
        <f>IF(AND(B2343&gt;Summary!$E$17,B2343&lt;Summary!$E$18),1,0)</f>
        <v>0</v>
      </c>
      <c r="N2343">
        <f>IF(M2343=1,oneday(G2342,G2343,K2343,L2343,Summary!$E$13/2,Data!N2342,Data!O2342,Summary!$E$15,Summary!$E$14,Summary!$E$16,1),0)</f>
        <v>0</v>
      </c>
      <c r="O2343" s="31">
        <f>IF(M2343=1,oneday(G2342,G2343,K2343,L2343,Summary!$E$13/2,Data!N2342,Data!O2342,Summary!$E$15,Summary!$E$14,Summary!$E$16,2),0)</f>
        <v>0</v>
      </c>
      <c r="P2343" s="31">
        <f t="shared" si="110"/>
        <v>0</v>
      </c>
      <c r="Q2343" s="31">
        <f>IF(M2343=1,oneday(G2342,G2343,K2343,L2343,Summary!$E$13/2,Data!N2342,Data!O2342,Summary!$E$15,Summary!$E$14,Summary!$E$16,3),0)</f>
        <v>0</v>
      </c>
    </row>
    <row r="2344" spans="1:17" x14ac:dyDescent="0.25">
      <c r="A2344" s="32">
        <f>VLOOKUP(B2344,'Expiration Dates'!$C$40:$J$272,8)</f>
        <v>33774</v>
      </c>
      <c r="B2344" s="1">
        <v>33781</v>
      </c>
      <c r="C2344">
        <f t="shared" si="109"/>
        <v>2344</v>
      </c>
      <c r="D2344" s="27">
        <v>22.649999618530273</v>
      </c>
      <c r="E2344" s="28">
        <v>22.75</v>
      </c>
      <c r="F2344" s="28">
        <v>22.399999618530273</v>
      </c>
      <c r="G2344" s="24">
        <v>22.440000534057617</v>
      </c>
      <c r="H2344" s="13">
        <v>22.549999237060547</v>
      </c>
      <c r="I2344" s="14">
        <v>22.620000839233398</v>
      </c>
      <c r="J2344" s="14">
        <v>22.290000915527344</v>
      </c>
      <c r="K2344" s="24">
        <v>22.319999694824219</v>
      </c>
      <c r="L2344">
        <f t="shared" si="111"/>
        <v>0</v>
      </c>
      <c r="M2344">
        <f>IF(AND(B2344&gt;Summary!$E$17,B2344&lt;Summary!$E$18),1,0)</f>
        <v>0</v>
      </c>
      <c r="N2344">
        <f>IF(M2344=1,oneday(G2343,G2344,K2344,L2344,Summary!$E$13/2,Data!N2343,Data!O2343,Summary!$E$15,Summary!$E$14,Summary!$E$16,1),0)</f>
        <v>0</v>
      </c>
      <c r="O2344" s="31">
        <f>IF(M2344=1,oneday(G2343,G2344,K2344,L2344,Summary!$E$13/2,Data!N2343,Data!O2343,Summary!$E$15,Summary!$E$14,Summary!$E$16,2),0)</f>
        <v>0</v>
      </c>
      <c r="P2344" s="31">
        <f t="shared" si="110"/>
        <v>0</v>
      </c>
      <c r="Q2344" s="31">
        <f>IF(M2344=1,oneday(G2343,G2344,K2344,L2344,Summary!$E$13/2,Data!N2343,Data!O2343,Summary!$E$15,Summary!$E$14,Summary!$E$16,3),0)</f>
        <v>0</v>
      </c>
    </row>
    <row r="2345" spans="1:17" x14ac:dyDescent="0.25">
      <c r="A2345" s="32">
        <f>VLOOKUP(B2345,'Expiration Dates'!$C$40:$J$272,8)</f>
        <v>33774</v>
      </c>
      <c r="B2345" s="1">
        <v>33784</v>
      </c>
      <c r="C2345">
        <f t="shared" si="109"/>
        <v>2345</v>
      </c>
      <c r="D2345" s="27">
        <v>22.549999237060547</v>
      </c>
      <c r="E2345" s="28">
        <v>22.610000610351563</v>
      </c>
      <c r="F2345" s="28">
        <v>22.219999313354492</v>
      </c>
      <c r="G2345" s="24">
        <v>22.239999771118164</v>
      </c>
      <c r="H2345" s="13">
        <v>22.450000762939453</v>
      </c>
      <c r="I2345" s="14">
        <v>22.489999771118164</v>
      </c>
      <c r="J2345" s="14">
        <v>22.120000839233398</v>
      </c>
      <c r="K2345" s="24">
        <v>22.129999160766602</v>
      </c>
      <c r="L2345">
        <f t="shared" si="111"/>
        <v>0</v>
      </c>
      <c r="M2345">
        <f>IF(AND(B2345&gt;Summary!$E$17,B2345&lt;Summary!$E$18),1,0)</f>
        <v>0</v>
      </c>
      <c r="N2345">
        <f>IF(M2345=1,oneday(G2344,G2345,K2345,L2345,Summary!$E$13/2,Data!N2344,Data!O2344,Summary!$E$15,Summary!$E$14,Summary!$E$16,1),0)</f>
        <v>0</v>
      </c>
      <c r="O2345" s="31">
        <f>IF(M2345=1,oneday(G2344,G2345,K2345,L2345,Summary!$E$13/2,Data!N2344,Data!O2344,Summary!$E$15,Summary!$E$14,Summary!$E$16,2),0)</f>
        <v>0</v>
      </c>
      <c r="P2345" s="31">
        <f t="shared" si="110"/>
        <v>0</v>
      </c>
      <c r="Q2345" s="31">
        <f>IF(M2345=1,oneday(G2344,G2345,K2345,L2345,Summary!$E$13/2,Data!N2344,Data!O2344,Summary!$E$15,Summary!$E$14,Summary!$E$16,3),0)</f>
        <v>0</v>
      </c>
    </row>
    <row r="2346" spans="1:17" x14ac:dyDescent="0.25">
      <c r="A2346" s="32">
        <f>VLOOKUP(B2346,'Expiration Dates'!$C$40:$J$272,8)</f>
        <v>33774</v>
      </c>
      <c r="B2346" s="1">
        <v>33785</v>
      </c>
      <c r="C2346">
        <f t="shared" si="109"/>
        <v>2346</v>
      </c>
      <c r="D2346" s="27">
        <v>22.069999694824219</v>
      </c>
      <c r="E2346" s="28">
        <v>22.149999618530273</v>
      </c>
      <c r="F2346" s="28">
        <v>21.559999465942383</v>
      </c>
      <c r="G2346" s="24">
        <v>21.600000381469727</v>
      </c>
      <c r="H2346" s="13">
        <v>21.979999542236328</v>
      </c>
      <c r="I2346" s="14">
        <v>22.069999694824219</v>
      </c>
      <c r="J2346" s="14">
        <v>21.510000228881836</v>
      </c>
      <c r="K2346" s="24">
        <v>21.569999694824219</v>
      </c>
      <c r="L2346">
        <f t="shared" si="111"/>
        <v>0</v>
      </c>
      <c r="M2346">
        <f>IF(AND(B2346&gt;Summary!$E$17,B2346&lt;Summary!$E$18),1,0)</f>
        <v>0</v>
      </c>
      <c r="N2346">
        <f>IF(M2346=1,oneday(G2345,G2346,K2346,L2346,Summary!$E$13/2,Data!N2345,Data!O2345,Summary!$E$15,Summary!$E$14,Summary!$E$16,1),0)</f>
        <v>0</v>
      </c>
      <c r="O2346" s="31">
        <f>IF(M2346=1,oneday(G2345,G2346,K2346,L2346,Summary!$E$13/2,Data!N2345,Data!O2345,Summary!$E$15,Summary!$E$14,Summary!$E$16,2),0)</f>
        <v>0</v>
      </c>
      <c r="P2346" s="31">
        <f t="shared" si="110"/>
        <v>0</v>
      </c>
      <c r="Q2346" s="31">
        <f>IF(M2346=1,oneday(G2345,G2346,K2346,L2346,Summary!$E$13/2,Data!N2345,Data!O2345,Summary!$E$15,Summary!$E$14,Summary!$E$16,3),0)</f>
        <v>0</v>
      </c>
    </row>
    <row r="2347" spans="1:17" x14ac:dyDescent="0.25">
      <c r="A2347" s="32">
        <f>VLOOKUP(B2347,'Expiration Dates'!$C$40:$J$272,8)</f>
        <v>33807</v>
      </c>
      <c r="B2347" s="1">
        <v>33786</v>
      </c>
      <c r="C2347">
        <f t="shared" si="109"/>
        <v>2347</v>
      </c>
      <c r="D2347" s="27">
        <v>21.770000457763672</v>
      </c>
      <c r="E2347" s="28">
        <v>21.870000839233398</v>
      </c>
      <c r="F2347" s="28">
        <v>21.620000839233398</v>
      </c>
      <c r="G2347" s="24">
        <v>21.860000610351563</v>
      </c>
      <c r="H2347" s="13">
        <v>21.719999313354492</v>
      </c>
      <c r="I2347" s="14">
        <v>21.780000686645508</v>
      </c>
      <c r="J2347" s="14">
        <v>21.579999923706055</v>
      </c>
      <c r="K2347" s="24">
        <v>21.760000228881836</v>
      </c>
      <c r="L2347">
        <f t="shared" si="111"/>
        <v>0</v>
      </c>
      <c r="M2347">
        <f>IF(AND(B2347&gt;Summary!$E$17,B2347&lt;Summary!$E$18),1,0)</f>
        <v>0</v>
      </c>
      <c r="N2347">
        <f>IF(M2347=1,oneday(G2346,G2347,K2347,L2347,Summary!$E$13/2,Data!N2346,Data!O2346,Summary!$E$15,Summary!$E$14,Summary!$E$16,1),0)</f>
        <v>0</v>
      </c>
      <c r="O2347" s="31">
        <f>IF(M2347=1,oneday(G2346,G2347,K2347,L2347,Summary!$E$13/2,Data!N2346,Data!O2346,Summary!$E$15,Summary!$E$14,Summary!$E$16,2),0)</f>
        <v>0</v>
      </c>
      <c r="P2347" s="31">
        <f t="shared" si="110"/>
        <v>0</v>
      </c>
      <c r="Q2347" s="31">
        <f>IF(M2347=1,oneday(G2346,G2347,K2347,L2347,Summary!$E$13/2,Data!N2346,Data!O2346,Summary!$E$15,Summary!$E$14,Summary!$E$16,3),0)</f>
        <v>0</v>
      </c>
    </row>
    <row r="2348" spans="1:17" x14ac:dyDescent="0.25">
      <c r="A2348" s="32">
        <f>VLOOKUP(B2348,'Expiration Dates'!$C$40:$J$272,8)</f>
        <v>33807</v>
      </c>
      <c r="B2348" s="1">
        <v>33787</v>
      </c>
      <c r="C2348">
        <f t="shared" si="109"/>
        <v>2348</v>
      </c>
      <c r="D2348" s="27">
        <v>21.899999618530273</v>
      </c>
      <c r="E2348" s="28">
        <v>22.120000839233398</v>
      </c>
      <c r="F2348" s="28">
        <v>21.819999694824219</v>
      </c>
      <c r="G2348" s="24">
        <v>22.100000381469727</v>
      </c>
      <c r="H2348" s="13">
        <v>21.799999237060547</v>
      </c>
      <c r="I2348" s="14">
        <v>22</v>
      </c>
      <c r="J2348" s="14">
        <v>21.729999542236328</v>
      </c>
      <c r="K2348" s="24">
        <v>21.989999771118164</v>
      </c>
      <c r="L2348">
        <f t="shared" si="111"/>
        <v>0</v>
      </c>
      <c r="M2348">
        <f>IF(AND(B2348&gt;Summary!$E$17,B2348&lt;Summary!$E$18),1,0)</f>
        <v>0</v>
      </c>
      <c r="N2348">
        <f>IF(M2348=1,oneday(G2347,G2348,K2348,L2348,Summary!$E$13/2,Data!N2347,Data!O2347,Summary!$E$15,Summary!$E$14,Summary!$E$16,1),0)</f>
        <v>0</v>
      </c>
      <c r="O2348" s="31">
        <f>IF(M2348=1,oneday(G2347,G2348,K2348,L2348,Summary!$E$13/2,Data!N2347,Data!O2347,Summary!$E$15,Summary!$E$14,Summary!$E$16,2),0)</f>
        <v>0</v>
      </c>
      <c r="P2348" s="31">
        <f t="shared" si="110"/>
        <v>0</v>
      </c>
      <c r="Q2348" s="31">
        <f>IF(M2348=1,oneday(G2347,G2348,K2348,L2348,Summary!$E$13/2,Data!N2347,Data!O2347,Summary!$E$15,Summary!$E$14,Summary!$E$16,3),0)</f>
        <v>0</v>
      </c>
    </row>
    <row r="2349" spans="1:17" x14ac:dyDescent="0.25">
      <c r="A2349" s="32">
        <f>VLOOKUP(B2349,'Expiration Dates'!$C$40:$J$272,8)</f>
        <v>33807</v>
      </c>
      <c r="B2349" s="1">
        <v>33791</v>
      </c>
      <c r="C2349">
        <f t="shared" si="109"/>
        <v>2349</v>
      </c>
      <c r="D2349" s="27">
        <v>21.979999542236328</v>
      </c>
      <c r="E2349" s="28">
        <v>22.049999237060547</v>
      </c>
      <c r="F2349" s="28">
        <v>21.850000381469727</v>
      </c>
      <c r="G2349" s="24">
        <v>21.889999389648438</v>
      </c>
      <c r="H2349" s="13">
        <v>21.860000610351563</v>
      </c>
      <c r="I2349" s="14">
        <v>21.940000534057617</v>
      </c>
      <c r="J2349" s="14">
        <v>21.75</v>
      </c>
      <c r="K2349" s="24">
        <v>21.790000915527344</v>
      </c>
      <c r="L2349">
        <f t="shared" si="111"/>
        <v>0</v>
      </c>
      <c r="M2349">
        <f>IF(AND(B2349&gt;Summary!$E$17,B2349&lt;Summary!$E$18),1,0)</f>
        <v>0</v>
      </c>
      <c r="N2349">
        <f>IF(M2349=1,oneday(G2348,G2349,K2349,L2349,Summary!$E$13/2,Data!N2348,Data!O2348,Summary!$E$15,Summary!$E$14,Summary!$E$16,1),0)</f>
        <v>0</v>
      </c>
      <c r="O2349" s="31">
        <f>IF(M2349=1,oneday(G2348,G2349,K2349,L2349,Summary!$E$13/2,Data!N2348,Data!O2348,Summary!$E$15,Summary!$E$14,Summary!$E$16,2),0)</f>
        <v>0</v>
      </c>
      <c r="P2349" s="31">
        <f t="shared" si="110"/>
        <v>0</v>
      </c>
      <c r="Q2349" s="31">
        <f>IF(M2349=1,oneday(G2348,G2349,K2349,L2349,Summary!$E$13/2,Data!N2348,Data!O2348,Summary!$E$15,Summary!$E$14,Summary!$E$16,3),0)</f>
        <v>0</v>
      </c>
    </row>
    <row r="2350" spans="1:17" x14ac:dyDescent="0.25">
      <c r="A2350" s="32">
        <f>VLOOKUP(B2350,'Expiration Dates'!$C$40:$J$272,8)</f>
        <v>33807</v>
      </c>
      <c r="B2350" s="1">
        <v>33792</v>
      </c>
      <c r="C2350">
        <f t="shared" si="109"/>
        <v>2350</v>
      </c>
      <c r="D2350" s="27">
        <v>21.479999542236328</v>
      </c>
      <c r="E2350" s="28">
        <v>21.549999237060547</v>
      </c>
      <c r="F2350" s="28">
        <v>21.25</v>
      </c>
      <c r="G2350" s="24">
        <v>21.399999618530273</v>
      </c>
      <c r="H2350" s="13">
        <v>21.420000076293945</v>
      </c>
      <c r="I2350" s="14">
        <v>21.5</v>
      </c>
      <c r="J2350" s="14">
        <v>21.200000762939453</v>
      </c>
      <c r="K2350" s="24">
        <v>21.340000152587891</v>
      </c>
      <c r="L2350">
        <f t="shared" si="111"/>
        <v>0</v>
      </c>
      <c r="M2350">
        <f>IF(AND(B2350&gt;Summary!$E$17,B2350&lt;Summary!$E$18),1,0)</f>
        <v>0</v>
      </c>
      <c r="N2350">
        <f>IF(M2350=1,oneday(G2349,G2350,K2350,L2350,Summary!$E$13/2,Data!N2349,Data!O2349,Summary!$E$15,Summary!$E$14,Summary!$E$16,1),0)</f>
        <v>0</v>
      </c>
      <c r="O2350" s="31">
        <f>IF(M2350=1,oneday(G2349,G2350,K2350,L2350,Summary!$E$13/2,Data!N2349,Data!O2349,Summary!$E$15,Summary!$E$14,Summary!$E$16,2),0)</f>
        <v>0</v>
      </c>
      <c r="P2350" s="31">
        <f t="shared" si="110"/>
        <v>0</v>
      </c>
      <c r="Q2350" s="31">
        <f>IF(M2350=1,oneday(G2349,G2350,K2350,L2350,Summary!$E$13/2,Data!N2349,Data!O2349,Summary!$E$15,Summary!$E$14,Summary!$E$16,3),0)</f>
        <v>0</v>
      </c>
    </row>
    <row r="2351" spans="1:17" x14ac:dyDescent="0.25">
      <c r="A2351" s="32">
        <f>VLOOKUP(B2351,'Expiration Dates'!$C$40:$J$272,8)</f>
        <v>33807</v>
      </c>
      <c r="B2351" s="1">
        <v>33793</v>
      </c>
      <c r="C2351">
        <f t="shared" si="109"/>
        <v>2351</v>
      </c>
      <c r="D2351" s="27">
        <v>21.379999160766602</v>
      </c>
      <c r="E2351" s="28">
        <v>21.5</v>
      </c>
      <c r="F2351" s="28">
        <v>21.149999618530273</v>
      </c>
      <c r="G2351" s="24">
        <v>21.409999847412109</v>
      </c>
      <c r="H2351" s="13">
        <v>21.319999694824219</v>
      </c>
      <c r="I2351" s="14">
        <v>21.440000534057617</v>
      </c>
      <c r="J2351" s="14">
        <v>21.139999389648438</v>
      </c>
      <c r="K2351" s="24">
        <v>21.379999160766602</v>
      </c>
      <c r="L2351">
        <f t="shared" si="111"/>
        <v>0</v>
      </c>
      <c r="M2351">
        <f>IF(AND(B2351&gt;Summary!$E$17,B2351&lt;Summary!$E$18),1,0)</f>
        <v>0</v>
      </c>
      <c r="N2351">
        <f>IF(M2351=1,oneday(G2350,G2351,K2351,L2351,Summary!$E$13/2,Data!N2350,Data!O2350,Summary!$E$15,Summary!$E$14,Summary!$E$16,1),0)</f>
        <v>0</v>
      </c>
      <c r="O2351" s="31">
        <f>IF(M2351=1,oneday(G2350,G2351,K2351,L2351,Summary!$E$13/2,Data!N2350,Data!O2350,Summary!$E$15,Summary!$E$14,Summary!$E$16,2),0)</f>
        <v>0</v>
      </c>
      <c r="P2351" s="31">
        <f t="shared" si="110"/>
        <v>0</v>
      </c>
      <c r="Q2351" s="31">
        <f>IF(M2351=1,oneday(G2350,G2351,K2351,L2351,Summary!$E$13/2,Data!N2350,Data!O2350,Summary!$E$15,Summary!$E$14,Summary!$E$16,3),0)</f>
        <v>0</v>
      </c>
    </row>
    <row r="2352" spans="1:17" x14ac:dyDescent="0.25">
      <c r="A2352" s="32">
        <f>VLOOKUP(B2352,'Expiration Dates'!$C$40:$J$272,8)</f>
        <v>33807</v>
      </c>
      <c r="B2352" s="1">
        <v>33794</v>
      </c>
      <c r="C2352">
        <f t="shared" si="109"/>
        <v>2352</v>
      </c>
      <c r="D2352" s="27">
        <v>21.290000915527344</v>
      </c>
      <c r="E2352" s="28">
        <v>21.450000762939453</v>
      </c>
      <c r="F2352" s="28">
        <v>21.260000228881836</v>
      </c>
      <c r="G2352" s="24">
        <v>21.399999618530273</v>
      </c>
      <c r="H2352" s="13">
        <v>21.260000228881836</v>
      </c>
      <c r="I2352" s="14">
        <v>21.450000762939453</v>
      </c>
      <c r="J2352" s="14">
        <v>21.260000228881836</v>
      </c>
      <c r="K2352" s="24">
        <v>21.389999389648438</v>
      </c>
      <c r="L2352">
        <f t="shared" si="111"/>
        <v>0</v>
      </c>
      <c r="M2352">
        <f>IF(AND(B2352&gt;Summary!$E$17,B2352&lt;Summary!$E$18),1,0)</f>
        <v>0</v>
      </c>
      <c r="N2352">
        <f>IF(M2352=1,oneday(G2351,G2352,K2352,L2352,Summary!$E$13/2,Data!N2351,Data!O2351,Summary!$E$15,Summary!$E$14,Summary!$E$16,1),0)</f>
        <v>0</v>
      </c>
      <c r="O2352" s="31">
        <f>IF(M2352=1,oneday(G2351,G2352,K2352,L2352,Summary!$E$13/2,Data!N2351,Data!O2351,Summary!$E$15,Summary!$E$14,Summary!$E$16,2),0)</f>
        <v>0</v>
      </c>
      <c r="P2352" s="31">
        <f t="shared" si="110"/>
        <v>0</v>
      </c>
      <c r="Q2352" s="31">
        <f>IF(M2352=1,oneday(G2351,G2352,K2352,L2352,Summary!$E$13/2,Data!N2351,Data!O2351,Summary!$E$15,Summary!$E$14,Summary!$E$16,3),0)</f>
        <v>0</v>
      </c>
    </row>
    <row r="2353" spans="1:17" x14ac:dyDescent="0.25">
      <c r="A2353" s="32">
        <f>VLOOKUP(B2353,'Expiration Dates'!$C$40:$J$272,8)</f>
        <v>33807</v>
      </c>
      <c r="B2353" s="1">
        <v>33795</v>
      </c>
      <c r="C2353">
        <f t="shared" si="109"/>
        <v>2353</v>
      </c>
      <c r="D2353" s="27">
        <v>21.559999465942383</v>
      </c>
      <c r="E2353" s="28">
        <v>21.610000610351563</v>
      </c>
      <c r="F2353" s="28">
        <v>21.200000762939453</v>
      </c>
      <c r="G2353" s="24">
        <v>21.280000686645508</v>
      </c>
      <c r="H2353" s="13">
        <v>21.530000686645508</v>
      </c>
      <c r="I2353" s="14">
        <v>21.569999694824219</v>
      </c>
      <c r="J2353" s="14">
        <v>21.170000076293945</v>
      </c>
      <c r="K2353" s="24">
        <v>21.209999084472656</v>
      </c>
      <c r="L2353">
        <f t="shared" si="111"/>
        <v>0</v>
      </c>
      <c r="M2353">
        <f>IF(AND(B2353&gt;Summary!$E$17,B2353&lt;Summary!$E$18),1,0)</f>
        <v>0</v>
      </c>
      <c r="N2353">
        <f>IF(M2353=1,oneday(G2352,G2353,K2353,L2353,Summary!$E$13/2,Data!N2352,Data!O2352,Summary!$E$15,Summary!$E$14,Summary!$E$16,1),0)</f>
        <v>0</v>
      </c>
      <c r="O2353" s="31">
        <f>IF(M2353=1,oneday(G2352,G2353,K2353,L2353,Summary!$E$13/2,Data!N2352,Data!O2352,Summary!$E$15,Summary!$E$14,Summary!$E$16,2),0)</f>
        <v>0</v>
      </c>
      <c r="P2353" s="31">
        <f t="shared" si="110"/>
        <v>0</v>
      </c>
      <c r="Q2353" s="31">
        <f>IF(M2353=1,oneday(G2352,G2353,K2353,L2353,Summary!$E$13/2,Data!N2352,Data!O2352,Summary!$E$15,Summary!$E$14,Summary!$E$16,3),0)</f>
        <v>0</v>
      </c>
    </row>
    <row r="2354" spans="1:17" x14ac:dyDescent="0.25">
      <c r="A2354" s="32">
        <f>VLOOKUP(B2354,'Expiration Dates'!$C$40:$J$272,8)</f>
        <v>33807</v>
      </c>
      <c r="B2354" s="1">
        <v>33798</v>
      </c>
      <c r="C2354">
        <f t="shared" si="109"/>
        <v>2354</v>
      </c>
      <c r="D2354" s="27">
        <v>21.370000839233398</v>
      </c>
      <c r="E2354" s="28">
        <v>21.450000762939453</v>
      </c>
      <c r="F2354" s="28">
        <v>21.120000839233398</v>
      </c>
      <c r="G2354" s="24">
        <v>21.360000610351563</v>
      </c>
      <c r="H2354" s="13">
        <v>21.280000686645508</v>
      </c>
      <c r="I2354" s="14">
        <v>21.379999160766602</v>
      </c>
      <c r="J2354" s="14">
        <v>21.069999694824219</v>
      </c>
      <c r="K2354" s="24">
        <v>21.299999237060547</v>
      </c>
      <c r="L2354">
        <f t="shared" si="111"/>
        <v>0</v>
      </c>
      <c r="M2354">
        <f>IF(AND(B2354&gt;Summary!$E$17,B2354&lt;Summary!$E$18),1,0)</f>
        <v>0</v>
      </c>
      <c r="N2354">
        <f>IF(M2354=1,oneday(G2353,G2354,K2354,L2354,Summary!$E$13/2,Data!N2353,Data!O2353,Summary!$E$15,Summary!$E$14,Summary!$E$16,1),0)</f>
        <v>0</v>
      </c>
      <c r="O2354" s="31">
        <f>IF(M2354=1,oneday(G2353,G2354,K2354,L2354,Summary!$E$13/2,Data!N2353,Data!O2353,Summary!$E$15,Summary!$E$14,Summary!$E$16,2),0)</f>
        <v>0</v>
      </c>
      <c r="P2354" s="31">
        <f t="shared" si="110"/>
        <v>0</v>
      </c>
      <c r="Q2354" s="31">
        <f>IF(M2354=1,oneday(G2353,G2354,K2354,L2354,Summary!$E$13/2,Data!N2353,Data!O2353,Summary!$E$15,Summary!$E$14,Summary!$E$16,3),0)</f>
        <v>0</v>
      </c>
    </row>
    <row r="2355" spans="1:17" x14ac:dyDescent="0.25">
      <c r="A2355" s="32">
        <f>VLOOKUP(B2355,'Expiration Dates'!$C$40:$J$272,8)</f>
        <v>33807</v>
      </c>
      <c r="B2355" s="1">
        <v>33799</v>
      </c>
      <c r="C2355">
        <f t="shared" si="109"/>
        <v>2355</v>
      </c>
      <c r="D2355" s="27">
        <v>21.459999084472656</v>
      </c>
      <c r="E2355" s="28">
        <v>21.510000228881836</v>
      </c>
      <c r="F2355" s="28">
        <v>21.360000610351563</v>
      </c>
      <c r="G2355" s="24">
        <v>21.459999084472656</v>
      </c>
      <c r="H2355" s="13">
        <v>21.409999847412109</v>
      </c>
      <c r="I2355" s="14">
        <v>21.440000534057617</v>
      </c>
      <c r="J2355" s="14">
        <v>21.280000686645508</v>
      </c>
      <c r="K2355" s="24">
        <v>21.360000610351563</v>
      </c>
      <c r="L2355">
        <f t="shared" si="111"/>
        <v>0</v>
      </c>
      <c r="M2355">
        <f>IF(AND(B2355&gt;Summary!$E$17,B2355&lt;Summary!$E$18),1,0)</f>
        <v>0</v>
      </c>
      <c r="N2355">
        <f>IF(M2355=1,oneday(G2354,G2355,K2355,L2355,Summary!$E$13/2,Data!N2354,Data!O2354,Summary!$E$15,Summary!$E$14,Summary!$E$16,1),0)</f>
        <v>0</v>
      </c>
      <c r="O2355" s="31">
        <f>IF(M2355=1,oneday(G2354,G2355,K2355,L2355,Summary!$E$13/2,Data!N2354,Data!O2354,Summary!$E$15,Summary!$E$14,Summary!$E$16,2),0)</f>
        <v>0</v>
      </c>
      <c r="P2355" s="31">
        <f t="shared" si="110"/>
        <v>0</v>
      </c>
      <c r="Q2355" s="31">
        <f>IF(M2355=1,oneday(G2354,G2355,K2355,L2355,Summary!$E$13/2,Data!N2354,Data!O2354,Summary!$E$15,Summary!$E$14,Summary!$E$16,3),0)</f>
        <v>0</v>
      </c>
    </row>
    <row r="2356" spans="1:17" x14ac:dyDescent="0.25">
      <c r="A2356" s="32">
        <f>VLOOKUP(B2356,'Expiration Dates'!$C$40:$J$272,8)</f>
        <v>33807</v>
      </c>
      <c r="B2356" s="1">
        <v>33800</v>
      </c>
      <c r="C2356">
        <f t="shared" si="109"/>
        <v>2356</v>
      </c>
      <c r="D2356" s="27">
        <v>21.379999160766602</v>
      </c>
      <c r="E2356" s="28">
        <v>21.729999542236328</v>
      </c>
      <c r="F2356" s="28">
        <v>21.379999160766602</v>
      </c>
      <c r="G2356" s="24">
        <v>21.709999084472656</v>
      </c>
      <c r="H2356" s="13">
        <v>21.290000915527344</v>
      </c>
      <c r="I2356" s="14">
        <v>21.629999160766602</v>
      </c>
      <c r="J2356" s="14">
        <v>21.280000686645508</v>
      </c>
      <c r="K2356" s="24">
        <v>21.600000381469727</v>
      </c>
      <c r="L2356">
        <f t="shared" si="111"/>
        <v>0</v>
      </c>
      <c r="M2356">
        <f>IF(AND(B2356&gt;Summary!$E$17,B2356&lt;Summary!$E$18),1,0)</f>
        <v>0</v>
      </c>
      <c r="N2356">
        <f>IF(M2356=1,oneday(G2355,G2356,K2356,L2356,Summary!$E$13/2,Data!N2355,Data!O2355,Summary!$E$15,Summary!$E$14,Summary!$E$16,1),0)</f>
        <v>0</v>
      </c>
      <c r="O2356" s="31">
        <f>IF(M2356=1,oneday(G2355,G2356,K2356,L2356,Summary!$E$13/2,Data!N2355,Data!O2355,Summary!$E$15,Summary!$E$14,Summary!$E$16,2),0)</f>
        <v>0</v>
      </c>
      <c r="P2356" s="31">
        <f t="shared" si="110"/>
        <v>0</v>
      </c>
      <c r="Q2356" s="31">
        <f>IF(M2356=1,oneday(G2355,G2356,K2356,L2356,Summary!$E$13/2,Data!N2355,Data!O2355,Summary!$E$15,Summary!$E$14,Summary!$E$16,3),0)</f>
        <v>0</v>
      </c>
    </row>
    <row r="2357" spans="1:17" x14ac:dyDescent="0.25">
      <c r="A2357" s="32">
        <f>VLOOKUP(B2357,'Expiration Dates'!$C$40:$J$272,8)</f>
        <v>33807</v>
      </c>
      <c r="B2357" s="1">
        <v>33801</v>
      </c>
      <c r="C2357">
        <f t="shared" si="109"/>
        <v>2357</v>
      </c>
      <c r="D2357" s="27">
        <v>21.75</v>
      </c>
      <c r="E2357" s="28">
        <v>21.809999465942383</v>
      </c>
      <c r="F2357" s="28">
        <v>21.649999618530273</v>
      </c>
      <c r="G2357" s="24">
        <v>21.790000915527344</v>
      </c>
      <c r="H2357" s="13">
        <v>21.659999847412109</v>
      </c>
      <c r="I2357" s="14">
        <v>21.700000762939453</v>
      </c>
      <c r="J2357" s="14">
        <v>21.549999237060547</v>
      </c>
      <c r="K2357" s="24">
        <v>21.670000076293945</v>
      </c>
      <c r="L2357">
        <f t="shared" si="111"/>
        <v>0</v>
      </c>
      <c r="M2357">
        <f>IF(AND(B2357&gt;Summary!$E$17,B2357&lt;Summary!$E$18),1,0)</f>
        <v>0</v>
      </c>
      <c r="N2357">
        <f>IF(M2357=1,oneday(G2356,G2357,K2357,L2357,Summary!$E$13/2,Data!N2356,Data!O2356,Summary!$E$15,Summary!$E$14,Summary!$E$16,1),0)</f>
        <v>0</v>
      </c>
      <c r="O2357" s="31">
        <f>IF(M2357=1,oneday(G2356,G2357,K2357,L2357,Summary!$E$13/2,Data!N2356,Data!O2356,Summary!$E$15,Summary!$E$14,Summary!$E$16,2),0)</f>
        <v>0</v>
      </c>
      <c r="P2357" s="31">
        <f t="shared" si="110"/>
        <v>0</v>
      </c>
      <c r="Q2357" s="31">
        <f>IF(M2357=1,oneday(G2356,G2357,K2357,L2357,Summary!$E$13/2,Data!N2356,Data!O2356,Summary!$E$15,Summary!$E$14,Summary!$E$16,3),0)</f>
        <v>0</v>
      </c>
    </row>
    <row r="2358" spans="1:17" x14ac:dyDescent="0.25">
      <c r="A2358" s="32">
        <f>VLOOKUP(B2358,'Expiration Dates'!$C$40:$J$272,8)</f>
        <v>33807</v>
      </c>
      <c r="B2358" s="1">
        <v>33802</v>
      </c>
      <c r="C2358">
        <f t="shared" si="109"/>
        <v>2358</v>
      </c>
      <c r="D2358" s="27">
        <v>21.850000381469727</v>
      </c>
      <c r="E2358" s="28">
        <v>21.879999160766602</v>
      </c>
      <c r="F2358" s="28">
        <v>21.520000457763672</v>
      </c>
      <c r="G2358" s="24">
        <v>21.579999923706055</v>
      </c>
      <c r="H2358" s="13">
        <v>21.680000305175781</v>
      </c>
      <c r="I2358" s="14">
        <v>21.75</v>
      </c>
      <c r="J2358" s="14">
        <v>21.399999618530273</v>
      </c>
      <c r="K2358" s="24">
        <v>21.459999084472656</v>
      </c>
      <c r="L2358">
        <f t="shared" si="111"/>
        <v>0</v>
      </c>
      <c r="M2358">
        <f>IF(AND(B2358&gt;Summary!$E$17,B2358&lt;Summary!$E$18),1,0)</f>
        <v>0</v>
      </c>
      <c r="N2358">
        <f>IF(M2358=1,oneday(G2357,G2358,K2358,L2358,Summary!$E$13/2,Data!N2357,Data!O2357,Summary!$E$15,Summary!$E$14,Summary!$E$16,1),0)</f>
        <v>0</v>
      </c>
      <c r="O2358" s="31">
        <f>IF(M2358=1,oneday(G2357,G2358,K2358,L2358,Summary!$E$13/2,Data!N2357,Data!O2357,Summary!$E$15,Summary!$E$14,Summary!$E$16,2),0)</f>
        <v>0</v>
      </c>
      <c r="P2358" s="31">
        <f t="shared" si="110"/>
        <v>0</v>
      </c>
      <c r="Q2358" s="31">
        <f>IF(M2358=1,oneday(G2357,G2358,K2358,L2358,Summary!$E$13/2,Data!N2357,Data!O2357,Summary!$E$15,Summary!$E$14,Summary!$E$16,3),0)</f>
        <v>0</v>
      </c>
    </row>
    <row r="2359" spans="1:17" x14ac:dyDescent="0.25">
      <c r="A2359" s="32">
        <f>VLOOKUP(B2359,'Expiration Dates'!$C$40:$J$272,8)</f>
        <v>33807</v>
      </c>
      <c r="B2359" s="1">
        <v>33805</v>
      </c>
      <c r="C2359">
        <f t="shared" si="109"/>
        <v>2359</v>
      </c>
      <c r="D2359" s="27">
        <v>21.450000762939453</v>
      </c>
      <c r="E2359" s="28">
        <v>21.809999465942383</v>
      </c>
      <c r="F2359" s="28">
        <v>21.420000076293945</v>
      </c>
      <c r="G2359" s="24">
        <v>21.790000915527344</v>
      </c>
      <c r="H2359" s="13">
        <v>21.319999694824219</v>
      </c>
      <c r="I2359" s="14">
        <v>21.639999389648438</v>
      </c>
      <c r="J2359" s="14">
        <v>21.280000686645508</v>
      </c>
      <c r="K2359" s="24">
        <v>21.610000610351563</v>
      </c>
      <c r="L2359">
        <f t="shared" si="111"/>
        <v>0</v>
      </c>
      <c r="M2359">
        <f>IF(AND(B2359&gt;Summary!$E$17,B2359&lt;Summary!$E$18),1,0)</f>
        <v>0</v>
      </c>
      <c r="N2359">
        <f>IF(M2359=1,oneday(G2358,G2359,K2359,L2359,Summary!$E$13/2,Data!N2358,Data!O2358,Summary!$E$15,Summary!$E$14,Summary!$E$16,1),0)</f>
        <v>0</v>
      </c>
      <c r="O2359" s="31">
        <f>IF(M2359=1,oneday(G2358,G2359,K2359,L2359,Summary!$E$13/2,Data!N2358,Data!O2358,Summary!$E$15,Summary!$E$14,Summary!$E$16,2),0)</f>
        <v>0</v>
      </c>
      <c r="P2359" s="31">
        <f t="shared" si="110"/>
        <v>0</v>
      </c>
      <c r="Q2359" s="31">
        <f>IF(M2359=1,oneday(G2358,G2359,K2359,L2359,Summary!$E$13/2,Data!N2358,Data!O2358,Summary!$E$15,Summary!$E$14,Summary!$E$16,3),0)</f>
        <v>0</v>
      </c>
    </row>
    <row r="2360" spans="1:17" x14ac:dyDescent="0.25">
      <c r="A2360" s="32">
        <f>VLOOKUP(B2360,'Expiration Dates'!$C$40:$J$272,8)</f>
        <v>33807</v>
      </c>
      <c r="B2360" s="1">
        <v>33806</v>
      </c>
      <c r="C2360">
        <f t="shared" si="109"/>
        <v>2360</v>
      </c>
      <c r="D2360" s="27">
        <v>21.799999237060547</v>
      </c>
      <c r="E2360" s="28">
        <v>21.899999618530273</v>
      </c>
      <c r="F2360" s="28">
        <v>21.590000152587891</v>
      </c>
      <c r="G2360" s="24">
        <v>21.780000686645508</v>
      </c>
      <c r="H2360" s="13">
        <v>21.629999160766602</v>
      </c>
      <c r="I2360" s="14">
        <v>21.729999542236328</v>
      </c>
      <c r="J2360" s="14">
        <v>21.379999160766602</v>
      </c>
      <c r="K2360" s="24">
        <v>21.549999237060547</v>
      </c>
      <c r="L2360">
        <f t="shared" si="111"/>
        <v>0</v>
      </c>
      <c r="M2360">
        <f>IF(AND(B2360&gt;Summary!$E$17,B2360&lt;Summary!$E$18),1,0)</f>
        <v>0</v>
      </c>
      <c r="N2360">
        <f>IF(M2360=1,oneday(G2359,G2360,K2360,L2360,Summary!$E$13/2,Data!N2359,Data!O2359,Summary!$E$15,Summary!$E$14,Summary!$E$16,1),0)</f>
        <v>0</v>
      </c>
      <c r="O2360" s="31">
        <f>IF(M2360=1,oneday(G2359,G2360,K2360,L2360,Summary!$E$13/2,Data!N2359,Data!O2359,Summary!$E$15,Summary!$E$14,Summary!$E$16,2),0)</f>
        <v>0</v>
      </c>
      <c r="P2360" s="31">
        <f t="shared" si="110"/>
        <v>0</v>
      </c>
      <c r="Q2360" s="31">
        <f>IF(M2360=1,oneday(G2359,G2360,K2360,L2360,Summary!$E$13/2,Data!N2359,Data!O2359,Summary!$E$15,Summary!$E$14,Summary!$E$16,3),0)</f>
        <v>0</v>
      </c>
    </row>
    <row r="2361" spans="1:17" x14ac:dyDescent="0.25">
      <c r="A2361" s="32">
        <f>VLOOKUP(B2361,'Expiration Dates'!$C$40:$J$272,8)</f>
        <v>33807</v>
      </c>
      <c r="B2361" s="1">
        <v>33807</v>
      </c>
      <c r="C2361">
        <f t="shared" si="109"/>
        <v>2361</v>
      </c>
      <c r="D2361" s="27">
        <v>21.659999847412109</v>
      </c>
      <c r="E2361" s="28">
        <v>21.870000839233398</v>
      </c>
      <c r="F2361" s="28">
        <v>21.659999847412109</v>
      </c>
      <c r="G2361" s="24">
        <v>21.840000152587891</v>
      </c>
      <c r="H2361" s="13">
        <v>21.579999923706055</v>
      </c>
      <c r="I2361" s="14">
        <v>21.739999771118164</v>
      </c>
      <c r="J2361" s="14">
        <v>21.540000915527344</v>
      </c>
      <c r="K2361" s="24">
        <v>21.719999313354492</v>
      </c>
      <c r="L2361">
        <f t="shared" si="111"/>
        <v>1</v>
      </c>
      <c r="M2361">
        <f>IF(AND(B2361&gt;Summary!$E$17,B2361&lt;Summary!$E$18),1,0)</f>
        <v>0</v>
      </c>
      <c r="N2361">
        <f>IF(M2361=1,oneday(G2360,G2361,K2361,L2361,Summary!$E$13/2,Data!N2360,Data!O2360,Summary!$E$15,Summary!$E$14,Summary!$E$16,1),0)</f>
        <v>0</v>
      </c>
      <c r="O2361" s="31">
        <f>IF(M2361=1,oneday(G2360,G2361,K2361,L2361,Summary!$E$13/2,Data!N2360,Data!O2360,Summary!$E$15,Summary!$E$14,Summary!$E$16,2),0)</f>
        <v>0</v>
      </c>
      <c r="P2361" s="31">
        <f t="shared" si="110"/>
        <v>0</v>
      </c>
      <c r="Q2361" s="31">
        <f>IF(M2361=1,oneday(G2360,G2361,K2361,L2361,Summary!$E$13/2,Data!N2360,Data!O2360,Summary!$E$15,Summary!$E$14,Summary!$E$16,3),0)</f>
        <v>0</v>
      </c>
    </row>
    <row r="2362" spans="1:17" x14ac:dyDescent="0.25">
      <c r="A2362" s="32">
        <f>VLOOKUP(B2362,'Expiration Dates'!$C$40:$J$272,8)</f>
        <v>33807</v>
      </c>
      <c r="B2362" s="1">
        <v>33808</v>
      </c>
      <c r="C2362">
        <f t="shared" si="109"/>
        <v>2362</v>
      </c>
      <c r="D2362" s="27">
        <v>21.889999389648438</v>
      </c>
      <c r="E2362" s="28">
        <v>22</v>
      </c>
      <c r="F2362" s="28">
        <v>21.840000152587891</v>
      </c>
      <c r="G2362" s="24">
        <v>21.959999084472656</v>
      </c>
      <c r="H2362" s="13">
        <v>21.760000228881836</v>
      </c>
      <c r="I2362" s="14">
        <v>21.889999389648438</v>
      </c>
      <c r="J2362" s="14">
        <v>21.739999771118164</v>
      </c>
      <c r="K2362" s="24">
        <v>21.850000381469727</v>
      </c>
      <c r="L2362">
        <f t="shared" si="111"/>
        <v>0</v>
      </c>
      <c r="M2362">
        <f>IF(AND(B2362&gt;Summary!$E$17,B2362&lt;Summary!$E$18),1,0)</f>
        <v>0</v>
      </c>
      <c r="N2362">
        <f>IF(M2362=1,oneday(G2361,G2362,K2362,L2362,Summary!$E$13/2,Data!N2361,Data!O2361,Summary!$E$15,Summary!$E$14,Summary!$E$16,1),0)</f>
        <v>0</v>
      </c>
      <c r="O2362" s="31">
        <f>IF(M2362=1,oneday(G2361,G2362,K2362,L2362,Summary!$E$13/2,Data!N2361,Data!O2361,Summary!$E$15,Summary!$E$14,Summary!$E$16,2),0)</f>
        <v>0</v>
      </c>
      <c r="P2362" s="31">
        <f t="shared" si="110"/>
        <v>0</v>
      </c>
      <c r="Q2362" s="31">
        <f>IF(M2362=1,oneday(G2361,G2362,K2362,L2362,Summary!$E$13/2,Data!N2361,Data!O2361,Summary!$E$15,Summary!$E$14,Summary!$E$16,3),0)</f>
        <v>0</v>
      </c>
    </row>
    <row r="2363" spans="1:17" x14ac:dyDescent="0.25">
      <c r="A2363" s="32">
        <f>VLOOKUP(B2363,'Expiration Dates'!$C$40:$J$272,8)</f>
        <v>33807</v>
      </c>
      <c r="B2363" s="1">
        <v>33809</v>
      </c>
      <c r="C2363">
        <f t="shared" si="109"/>
        <v>2363</v>
      </c>
      <c r="D2363" s="27">
        <v>22.079999923706055</v>
      </c>
      <c r="E2363" s="28">
        <v>22.170000076293945</v>
      </c>
      <c r="F2363" s="28">
        <v>21.850000381469727</v>
      </c>
      <c r="G2363" s="24">
        <v>21.979999542236328</v>
      </c>
      <c r="H2363" s="13">
        <v>21.969999313354492</v>
      </c>
      <c r="I2363" s="14">
        <v>22.040000915527344</v>
      </c>
      <c r="J2363" s="14">
        <v>21.770000457763672</v>
      </c>
      <c r="K2363" s="24">
        <v>21.879999160766602</v>
      </c>
      <c r="L2363">
        <f t="shared" si="111"/>
        <v>0</v>
      </c>
      <c r="M2363">
        <f>IF(AND(B2363&gt;Summary!$E$17,B2363&lt;Summary!$E$18),1,0)</f>
        <v>0</v>
      </c>
      <c r="N2363">
        <f>IF(M2363=1,oneday(G2362,G2363,K2363,L2363,Summary!$E$13/2,Data!N2362,Data!O2362,Summary!$E$15,Summary!$E$14,Summary!$E$16,1),0)</f>
        <v>0</v>
      </c>
      <c r="O2363" s="31">
        <f>IF(M2363=1,oneday(G2362,G2363,K2363,L2363,Summary!$E$13/2,Data!N2362,Data!O2362,Summary!$E$15,Summary!$E$14,Summary!$E$16,2),0)</f>
        <v>0</v>
      </c>
      <c r="P2363" s="31">
        <f t="shared" si="110"/>
        <v>0</v>
      </c>
      <c r="Q2363" s="31">
        <f>IF(M2363=1,oneday(G2362,G2363,K2363,L2363,Summary!$E$13/2,Data!N2362,Data!O2362,Summary!$E$15,Summary!$E$14,Summary!$E$16,3),0)</f>
        <v>0</v>
      </c>
    </row>
    <row r="2364" spans="1:17" x14ac:dyDescent="0.25">
      <c r="A2364" s="32">
        <f>VLOOKUP(B2364,'Expiration Dates'!$C$40:$J$272,8)</f>
        <v>33807</v>
      </c>
      <c r="B2364" s="1">
        <v>33812</v>
      </c>
      <c r="C2364">
        <f t="shared" si="109"/>
        <v>2364</v>
      </c>
      <c r="D2364" s="27">
        <v>21.760000228881836</v>
      </c>
      <c r="E2364" s="28">
        <v>22.059999465942383</v>
      </c>
      <c r="F2364" s="28">
        <v>21.739999771118164</v>
      </c>
      <c r="G2364" s="24">
        <v>22.040000915527344</v>
      </c>
      <c r="H2364" s="13">
        <v>21.680000305175781</v>
      </c>
      <c r="I2364" s="14">
        <v>21.959999084472656</v>
      </c>
      <c r="J2364" s="14">
        <v>21.659999847412109</v>
      </c>
      <c r="K2364" s="24">
        <v>21.940000534057617</v>
      </c>
      <c r="L2364">
        <f t="shared" si="111"/>
        <v>0</v>
      </c>
      <c r="M2364">
        <f>IF(AND(B2364&gt;Summary!$E$17,B2364&lt;Summary!$E$18),1,0)</f>
        <v>0</v>
      </c>
      <c r="N2364">
        <f>IF(M2364=1,oneday(G2363,G2364,K2364,L2364,Summary!$E$13/2,Data!N2363,Data!O2363,Summary!$E$15,Summary!$E$14,Summary!$E$16,1),0)</f>
        <v>0</v>
      </c>
      <c r="O2364" s="31">
        <f>IF(M2364=1,oneday(G2363,G2364,K2364,L2364,Summary!$E$13/2,Data!N2363,Data!O2363,Summary!$E$15,Summary!$E$14,Summary!$E$16,2),0)</f>
        <v>0</v>
      </c>
      <c r="P2364" s="31">
        <f t="shared" si="110"/>
        <v>0</v>
      </c>
      <c r="Q2364" s="31">
        <f>IF(M2364=1,oneday(G2363,G2364,K2364,L2364,Summary!$E$13/2,Data!N2363,Data!O2363,Summary!$E$15,Summary!$E$14,Summary!$E$16,3),0)</f>
        <v>0</v>
      </c>
    </row>
    <row r="2365" spans="1:17" x14ac:dyDescent="0.25">
      <c r="A2365" s="32">
        <f>VLOOKUP(B2365,'Expiration Dates'!$C$40:$J$272,8)</f>
        <v>33807</v>
      </c>
      <c r="B2365" s="1">
        <v>33813</v>
      </c>
      <c r="C2365">
        <f t="shared" si="109"/>
        <v>2365</v>
      </c>
      <c r="D2365" s="27">
        <v>22.079999923706055</v>
      </c>
      <c r="E2365" s="28">
        <v>22.120000839233398</v>
      </c>
      <c r="F2365" s="28">
        <v>21.950000762939453</v>
      </c>
      <c r="G2365" s="24">
        <v>22.049999237060547</v>
      </c>
      <c r="H2365" s="13">
        <v>21.979999542236328</v>
      </c>
      <c r="I2365" s="14">
        <v>22</v>
      </c>
      <c r="J2365" s="14">
        <v>21.850000381469727</v>
      </c>
      <c r="K2365" s="24">
        <v>21.940000534057617</v>
      </c>
      <c r="L2365">
        <f t="shared" si="111"/>
        <v>0</v>
      </c>
      <c r="M2365">
        <f>IF(AND(B2365&gt;Summary!$E$17,B2365&lt;Summary!$E$18),1,0)</f>
        <v>0</v>
      </c>
      <c r="N2365">
        <f>IF(M2365=1,oneday(G2364,G2365,K2365,L2365,Summary!$E$13/2,Data!N2364,Data!O2364,Summary!$E$15,Summary!$E$14,Summary!$E$16,1),0)</f>
        <v>0</v>
      </c>
      <c r="O2365" s="31">
        <f>IF(M2365=1,oneday(G2364,G2365,K2365,L2365,Summary!$E$13/2,Data!N2364,Data!O2364,Summary!$E$15,Summary!$E$14,Summary!$E$16,2),0)</f>
        <v>0</v>
      </c>
      <c r="P2365" s="31">
        <f t="shared" si="110"/>
        <v>0</v>
      </c>
      <c r="Q2365" s="31">
        <f>IF(M2365=1,oneday(G2364,G2365,K2365,L2365,Summary!$E$13/2,Data!N2364,Data!O2364,Summary!$E$15,Summary!$E$14,Summary!$E$16,3),0)</f>
        <v>0</v>
      </c>
    </row>
    <row r="2366" spans="1:17" x14ac:dyDescent="0.25">
      <c r="A2366" s="32">
        <f>VLOOKUP(B2366,'Expiration Dates'!$C$40:$J$272,8)</f>
        <v>33807</v>
      </c>
      <c r="B2366" s="1">
        <v>33814</v>
      </c>
      <c r="C2366">
        <f t="shared" si="109"/>
        <v>2366</v>
      </c>
      <c r="D2366" s="27">
        <v>21.959999084472656</v>
      </c>
      <c r="E2366" s="28">
        <v>22.120000839233398</v>
      </c>
      <c r="F2366" s="28">
        <v>21.930000305175781</v>
      </c>
      <c r="G2366" s="24">
        <v>22</v>
      </c>
      <c r="H2366" s="13">
        <v>21.870000839233398</v>
      </c>
      <c r="I2366" s="14">
        <v>21.989999771118164</v>
      </c>
      <c r="J2366" s="14">
        <v>21.840000152587891</v>
      </c>
      <c r="K2366" s="24">
        <v>21.879999160766602</v>
      </c>
      <c r="L2366">
        <f t="shared" si="111"/>
        <v>0</v>
      </c>
      <c r="M2366">
        <f>IF(AND(B2366&gt;Summary!$E$17,B2366&lt;Summary!$E$18),1,0)</f>
        <v>0</v>
      </c>
      <c r="N2366">
        <f>IF(M2366=1,oneday(G2365,G2366,K2366,L2366,Summary!$E$13/2,Data!N2365,Data!O2365,Summary!$E$15,Summary!$E$14,Summary!$E$16,1),0)</f>
        <v>0</v>
      </c>
      <c r="O2366" s="31">
        <f>IF(M2366=1,oneday(G2365,G2366,K2366,L2366,Summary!$E$13/2,Data!N2365,Data!O2365,Summary!$E$15,Summary!$E$14,Summary!$E$16,2),0)</f>
        <v>0</v>
      </c>
      <c r="P2366" s="31">
        <f t="shared" si="110"/>
        <v>0</v>
      </c>
      <c r="Q2366" s="31">
        <f>IF(M2366=1,oneday(G2365,G2366,K2366,L2366,Summary!$E$13/2,Data!N2365,Data!O2365,Summary!$E$15,Summary!$E$14,Summary!$E$16,3),0)</f>
        <v>0</v>
      </c>
    </row>
    <row r="2367" spans="1:17" x14ac:dyDescent="0.25">
      <c r="A2367" s="32">
        <f>VLOOKUP(B2367,'Expiration Dates'!$C$40:$J$272,8)</f>
        <v>33807</v>
      </c>
      <c r="B2367" s="1">
        <v>33815</v>
      </c>
      <c r="C2367">
        <f t="shared" si="109"/>
        <v>2367</v>
      </c>
      <c r="D2367" s="27">
        <v>21.889999389648438</v>
      </c>
      <c r="E2367" s="28">
        <v>21.920000076293945</v>
      </c>
      <c r="F2367" s="28">
        <v>21.799999237060547</v>
      </c>
      <c r="G2367" s="24">
        <v>21.829999923706055</v>
      </c>
      <c r="H2367" s="13">
        <v>21.780000686645508</v>
      </c>
      <c r="I2367" s="14">
        <v>21.799999237060547</v>
      </c>
      <c r="J2367" s="14">
        <v>21.700000762939453</v>
      </c>
      <c r="K2367" s="24">
        <v>21.719999313354492</v>
      </c>
      <c r="L2367">
        <f t="shared" si="111"/>
        <v>0</v>
      </c>
      <c r="M2367">
        <f>IF(AND(B2367&gt;Summary!$E$17,B2367&lt;Summary!$E$18),1,0)</f>
        <v>0</v>
      </c>
      <c r="N2367">
        <f>IF(M2367=1,oneday(G2366,G2367,K2367,L2367,Summary!$E$13/2,Data!N2366,Data!O2366,Summary!$E$15,Summary!$E$14,Summary!$E$16,1),0)</f>
        <v>0</v>
      </c>
      <c r="O2367" s="31">
        <f>IF(M2367=1,oneday(G2366,G2367,K2367,L2367,Summary!$E$13/2,Data!N2366,Data!O2366,Summary!$E$15,Summary!$E$14,Summary!$E$16,2),0)</f>
        <v>0</v>
      </c>
      <c r="P2367" s="31">
        <f t="shared" si="110"/>
        <v>0</v>
      </c>
      <c r="Q2367" s="31">
        <f>IF(M2367=1,oneday(G2366,G2367,K2367,L2367,Summary!$E$13/2,Data!N2366,Data!O2366,Summary!$E$15,Summary!$E$14,Summary!$E$16,3),0)</f>
        <v>0</v>
      </c>
    </row>
    <row r="2368" spans="1:17" x14ac:dyDescent="0.25">
      <c r="A2368" s="32">
        <f>VLOOKUP(B2368,'Expiration Dates'!$C$40:$J$272,8)</f>
        <v>33807</v>
      </c>
      <c r="B2368" s="1">
        <v>33816</v>
      </c>
      <c r="C2368">
        <f t="shared" si="109"/>
        <v>2368</v>
      </c>
      <c r="D2368" s="27">
        <v>21.690000534057617</v>
      </c>
      <c r="E2368" s="28">
        <v>21.909999847412109</v>
      </c>
      <c r="F2368" s="28">
        <v>21.659999847412109</v>
      </c>
      <c r="G2368" s="24">
        <v>21.870000839233398</v>
      </c>
      <c r="H2368" s="13">
        <v>21.600000381469727</v>
      </c>
      <c r="I2368" s="14">
        <v>21.799999237060547</v>
      </c>
      <c r="J2368" s="14">
        <v>21.579999923706055</v>
      </c>
      <c r="K2368" s="24">
        <v>21.770000457763672</v>
      </c>
      <c r="L2368">
        <f t="shared" si="111"/>
        <v>0</v>
      </c>
      <c r="M2368">
        <f>IF(AND(B2368&gt;Summary!$E$17,B2368&lt;Summary!$E$18),1,0)</f>
        <v>0</v>
      </c>
      <c r="N2368">
        <f>IF(M2368=1,oneday(G2367,G2368,K2368,L2368,Summary!$E$13/2,Data!N2367,Data!O2367,Summary!$E$15,Summary!$E$14,Summary!$E$16,1),0)</f>
        <v>0</v>
      </c>
      <c r="O2368" s="31">
        <f>IF(M2368=1,oneday(G2367,G2368,K2368,L2368,Summary!$E$13/2,Data!N2367,Data!O2367,Summary!$E$15,Summary!$E$14,Summary!$E$16,2),0)</f>
        <v>0</v>
      </c>
      <c r="P2368" s="31">
        <f t="shared" si="110"/>
        <v>0</v>
      </c>
      <c r="Q2368" s="31">
        <f>IF(M2368=1,oneday(G2367,G2368,K2368,L2368,Summary!$E$13/2,Data!N2367,Data!O2367,Summary!$E$15,Summary!$E$14,Summary!$E$16,3),0)</f>
        <v>0</v>
      </c>
    </row>
    <row r="2369" spans="1:17" x14ac:dyDescent="0.25">
      <c r="A2369" s="32">
        <f>VLOOKUP(B2369,'Expiration Dates'!$C$40:$J$272,8)</f>
        <v>33835</v>
      </c>
      <c r="B2369" s="1">
        <v>33819</v>
      </c>
      <c r="C2369">
        <f t="shared" si="109"/>
        <v>2369</v>
      </c>
      <c r="D2369" s="27">
        <v>21.799999237060547</v>
      </c>
      <c r="E2369" s="28">
        <v>21.829999923706055</v>
      </c>
      <c r="F2369" s="28">
        <v>21.559999465942383</v>
      </c>
      <c r="G2369" s="24">
        <v>21.579999923706055</v>
      </c>
      <c r="H2369" s="13">
        <v>21.690000534057617</v>
      </c>
      <c r="I2369" s="14">
        <v>21.729999542236328</v>
      </c>
      <c r="J2369" s="14">
        <v>21.450000762939453</v>
      </c>
      <c r="K2369" s="24">
        <v>21.469999313354492</v>
      </c>
      <c r="L2369">
        <f t="shared" si="111"/>
        <v>0</v>
      </c>
      <c r="M2369">
        <f>IF(AND(B2369&gt;Summary!$E$17,B2369&lt;Summary!$E$18),1,0)</f>
        <v>0</v>
      </c>
      <c r="N2369">
        <f>IF(M2369=1,oneday(G2368,G2369,K2369,L2369,Summary!$E$13/2,Data!N2368,Data!O2368,Summary!$E$15,Summary!$E$14,Summary!$E$16,1),0)</f>
        <v>0</v>
      </c>
      <c r="O2369" s="31">
        <f>IF(M2369=1,oneday(G2368,G2369,K2369,L2369,Summary!$E$13/2,Data!N2368,Data!O2368,Summary!$E$15,Summary!$E$14,Summary!$E$16,2),0)</f>
        <v>0</v>
      </c>
      <c r="P2369" s="31">
        <f t="shared" si="110"/>
        <v>0</v>
      </c>
      <c r="Q2369" s="31">
        <f>IF(M2369=1,oneday(G2368,G2369,K2369,L2369,Summary!$E$13/2,Data!N2368,Data!O2368,Summary!$E$15,Summary!$E$14,Summary!$E$16,3),0)</f>
        <v>0</v>
      </c>
    </row>
    <row r="2370" spans="1:17" x14ac:dyDescent="0.25">
      <c r="A2370" s="32">
        <f>VLOOKUP(B2370,'Expiration Dates'!$C$40:$J$272,8)</f>
        <v>33835</v>
      </c>
      <c r="B2370" s="1">
        <v>33820</v>
      </c>
      <c r="C2370">
        <f t="shared" si="109"/>
        <v>2370</v>
      </c>
      <c r="D2370" s="27">
        <v>21.459999084472656</v>
      </c>
      <c r="E2370" s="28">
        <v>21.479999542236328</v>
      </c>
      <c r="F2370" s="28">
        <v>21.260000228881836</v>
      </c>
      <c r="G2370" s="24">
        <v>21.350000381469727</v>
      </c>
      <c r="H2370" s="13">
        <v>21.350000381469727</v>
      </c>
      <c r="I2370" s="14">
        <v>21.360000610351563</v>
      </c>
      <c r="J2370" s="14">
        <v>21.180000305175781</v>
      </c>
      <c r="K2370" s="24">
        <v>21.25</v>
      </c>
      <c r="L2370">
        <f t="shared" si="111"/>
        <v>0</v>
      </c>
      <c r="M2370">
        <f>IF(AND(B2370&gt;Summary!$E$17,B2370&lt;Summary!$E$18),1,0)</f>
        <v>0</v>
      </c>
      <c r="N2370">
        <f>IF(M2370=1,oneday(G2369,G2370,K2370,L2370,Summary!$E$13/2,Data!N2369,Data!O2369,Summary!$E$15,Summary!$E$14,Summary!$E$16,1),0)</f>
        <v>0</v>
      </c>
      <c r="O2370" s="31">
        <f>IF(M2370=1,oneday(G2369,G2370,K2370,L2370,Summary!$E$13/2,Data!N2369,Data!O2369,Summary!$E$15,Summary!$E$14,Summary!$E$16,2),0)</f>
        <v>0</v>
      </c>
      <c r="P2370" s="31">
        <f t="shared" si="110"/>
        <v>0</v>
      </c>
      <c r="Q2370" s="31">
        <f>IF(M2370=1,oneday(G2369,G2370,K2370,L2370,Summary!$E$13/2,Data!N2369,Data!O2369,Summary!$E$15,Summary!$E$14,Summary!$E$16,3),0)</f>
        <v>0</v>
      </c>
    </row>
    <row r="2371" spans="1:17" x14ac:dyDescent="0.25">
      <c r="A2371" s="32">
        <f>VLOOKUP(B2371,'Expiration Dates'!$C$40:$J$272,8)</f>
        <v>33835</v>
      </c>
      <c r="B2371" s="1">
        <v>33821</v>
      </c>
      <c r="C2371">
        <f t="shared" si="109"/>
        <v>2371</v>
      </c>
      <c r="D2371" s="27">
        <v>21.270000457763672</v>
      </c>
      <c r="E2371" s="28">
        <v>21.389999389648438</v>
      </c>
      <c r="F2371" s="28">
        <v>21.129999160766602</v>
      </c>
      <c r="G2371" s="24">
        <v>21.180000305175781</v>
      </c>
      <c r="H2371" s="13">
        <v>21.219999313354492</v>
      </c>
      <c r="I2371" s="14">
        <v>21.309999465942383</v>
      </c>
      <c r="J2371" s="14">
        <v>21.049999237060547</v>
      </c>
      <c r="K2371" s="24">
        <v>21.090000152587891</v>
      </c>
      <c r="L2371">
        <f t="shared" si="111"/>
        <v>0</v>
      </c>
      <c r="M2371">
        <f>IF(AND(B2371&gt;Summary!$E$17,B2371&lt;Summary!$E$18),1,0)</f>
        <v>0</v>
      </c>
      <c r="N2371">
        <f>IF(M2371=1,oneday(G2370,G2371,K2371,L2371,Summary!$E$13/2,Data!N2370,Data!O2370,Summary!$E$15,Summary!$E$14,Summary!$E$16,1),0)</f>
        <v>0</v>
      </c>
      <c r="O2371" s="31">
        <f>IF(M2371=1,oneday(G2370,G2371,K2371,L2371,Summary!$E$13/2,Data!N2370,Data!O2370,Summary!$E$15,Summary!$E$14,Summary!$E$16,2),0)</f>
        <v>0</v>
      </c>
      <c r="P2371" s="31">
        <f t="shared" si="110"/>
        <v>0</v>
      </c>
      <c r="Q2371" s="31">
        <f>IF(M2371=1,oneday(G2370,G2371,K2371,L2371,Summary!$E$13/2,Data!N2370,Data!O2370,Summary!$E$15,Summary!$E$14,Summary!$E$16,3),0)</f>
        <v>0</v>
      </c>
    </row>
    <row r="2372" spans="1:17" x14ac:dyDescent="0.25">
      <c r="A2372" s="32">
        <f>VLOOKUP(B2372,'Expiration Dates'!$C$40:$J$272,8)</f>
        <v>33835</v>
      </c>
      <c r="B2372" s="1">
        <v>33822</v>
      </c>
      <c r="C2372">
        <f t="shared" si="109"/>
        <v>2372</v>
      </c>
      <c r="D2372" s="27">
        <v>21.229999542236328</v>
      </c>
      <c r="E2372" s="28">
        <v>21.489999771118164</v>
      </c>
      <c r="F2372" s="28">
        <v>21.190000534057617</v>
      </c>
      <c r="G2372" s="24">
        <v>21.420000076293945</v>
      </c>
      <c r="H2372" s="13">
        <v>21.149999618530273</v>
      </c>
      <c r="I2372" s="14">
        <v>21.399999618530273</v>
      </c>
      <c r="J2372" s="14">
        <v>21.100000381469727</v>
      </c>
      <c r="K2372" s="24">
        <v>21.319999694824219</v>
      </c>
      <c r="L2372">
        <f t="shared" si="111"/>
        <v>0</v>
      </c>
      <c r="M2372">
        <f>IF(AND(B2372&gt;Summary!$E$17,B2372&lt;Summary!$E$18),1,0)</f>
        <v>0</v>
      </c>
      <c r="N2372">
        <f>IF(M2372=1,oneday(G2371,G2372,K2372,L2372,Summary!$E$13/2,Data!N2371,Data!O2371,Summary!$E$15,Summary!$E$14,Summary!$E$16,1),0)</f>
        <v>0</v>
      </c>
      <c r="O2372" s="31">
        <f>IF(M2372=1,oneday(G2371,G2372,K2372,L2372,Summary!$E$13/2,Data!N2371,Data!O2371,Summary!$E$15,Summary!$E$14,Summary!$E$16,2),0)</f>
        <v>0</v>
      </c>
      <c r="P2372" s="31">
        <f t="shared" si="110"/>
        <v>0</v>
      </c>
      <c r="Q2372" s="31">
        <f>IF(M2372=1,oneday(G2371,G2372,K2372,L2372,Summary!$E$13/2,Data!N2371,Data!O2371,Summary!$E$15,Summary!$E$14,Summary!$E$16,3),0)</f>
        <v>0</v>
      </c>
    </row>
    <row r="2373" spans="1:17" x14ac:dyDescent="0.25">
      <c r="A2373" s="32">
        <f>VLOOKUP(B2373,'Expiration Dates'!$C$40:$J$272,8)</f>
        <v>33835</v>
      </c>
      <c r="B2373" s="1">
        <v>33823</v>
      </c>
      <c r="C2373">
        <f t="shared" si="109"/>
        <v>2373</v>
      </c>
      <c r="D2373" s="27">
        <v>21.450000762939453</v>
      </c>
      <c r="E2373" s="28">
        <v>21.5</v>
      </c>
      <c r="F2373" s="28">
        <v>21.120000839233398</v>
      </c>
      <c r="G2373" s="24">
        <v>21.219999313354492</v>
      </c>
      <c r="H2373" s="13">
        <v>21.370000839233398</v>
      </c>
      <c r="I2373" s="14">
        <v>21.399999618530273</v>
      </c>
      <c r="J2373" s="14">
        <v>21.059999465942383</v>
      </c>
      <c r="K2373" s="24">
        <v>21.129999160766602</v>
      </c>
      <c r="L2373">
        <f t="shared" si="111"/>
        <v>0</v>
      </c>
      <c r="M2373">
        <f>IF(AND(B2373&gt;Summary!$E$17,B2373&lt;Summary!$E$18),1,0)</f>
        <v>0</v>
      </c>
      <c r="N2373">
        <f>IF(M2373=1,oneday(G2372,G2373,K2373,L2373,Summary!$E$13/2,Data!N2372,Data!O2372,Summary!$E$15,Summary!$E$14,Summary!$E$16,1),0)</f>
        <v>0</v>
      </c>
      <c r="O2373" s="31">
        <f>IF(M2373=1,oneday(G2372,G2373,K2373,L2373,Summary!$E$13/2,Data!N2372,Data!O2372,Summary!$E$15,Summary!$E$14,Summary!$E$16,2),0)</f>
        <v>0</v>
      </c>
      <c r="P2373" s="31">
        <f t="shared" si="110"/>
        <v>0</v>
      </c>
      <c r="Q2373" s="31">
        <f>IF(M2373=1,oneday(G2372,G2373,K2373,L2373,Summary!$E$13/2,Data!N2372,Data!O2372,Summary!$E$15,Summary!$E$14,Summary!$E$16,3),0)</f>
        <v>0</v>
      </c>
    </row>
    <row r="2374" spans="1:17" x14ac:dyDescent="0.25">
      <c r="A2374" s="32">
        <f>VLOOKUP(B2374,'Expiration Dates'!$C$40:$J$272,8)</f>
        <v>33835</v>
      </c>
      <c r="B2374" s="1">
        <v>33826</v>
      </c>
      <c r="C2374">
        <f t="shared" si="109"/>
        <v>2374</v>
      </c>
      <c r="D2374" s="27">
        <v>21.069999694824219</v>
      </c>
      <c r="E2374" s="28">
        <v>21.170000076293945</v>
      </c>
      <c r="F2374" s="28">
        <v>20.950000762939453</v>
      </c>
      <c r="G2374" s="24">
        <v>21.030000686645508</v>
      </c>
      <c r="H2374" s="13">
        <v>21.020000457763672</v>
      </c>
      <c r="I2374" s="14">
        <v>21.100000381469727</v>
      </c>
      <c r="J2374" s="14">
        <v>20.879999160766602</v>
      </c>
      <c r="K2374" s="24">
        <v>20.950000762939453</v>
      </c>
      <c r="L2374">
        <f t="shared" si="111"/>
        <v>0</v>
      </c>
      <c r="M2374">
        <f>IF(AND(B2374&gt;Summary!$E$17,B2374&lt;Summary!$E$18),1,0)</f>
        <v>0</v>
      </c>
      <c r="N2374">
        <f>IF(M2374=1,oneday(G2373,G2374,K2374,L2374,Summary!$E$13/2,Data!N2373,Data!O2373,Summary!$E$15,Summary!$E$14,Summary!$E$16,1),0)</f>
        <v>0</v>
      </c>
      <c r="O2374" s="31">
        <f>IF(M2374=1,oneday(G2373,G2374,K2374,L2374,Summary!$E$13/2,Data!N2373,Data!O2373,Summary!$E$15,Summary!$E$14,Summary!$E$16,2),0)</f>
        <v>0</v>
      </c>
      <c r="P2374" s="31">
        <f t="shared" si="110"/>
        <v>0</v>
      </c>
      <c r="Q2374" s="31">
        <f>IF(M2374=1,oneday(G2373,G2374,K2374,L2374,Summary!$E$13/2,Data!N2373,Data!O2373,Summary!$E$15,Summary!$E$14,Summary!$E$16,3),0)</f>
        <v>0</v>
      </c>
    </row>
    <row r="2375" spans="1:17" x14ac:dyDescent="0.25">
      <c r="A2375" s="32">
        <f>VLOOKUP(B2375,'Expiration Dates'!$C$40:$J$272,8)</f>
        <v>33835</v>
      </c>
      <c r="B2375" s="1">
        <v>33827</v>
      </c>
      <c r="C2375">
        <f t="shared" si="109"/>
        <v>2375</v>
      </c>
      <c r="D2375" s="27">
        <v>20.920000076293945</v>
      </c>
      <c r="E2375" s="28">
        <v>21.020000457763672</v>
      </c>
      <c r="F2375" s="28">
        <v>20.850000381469727</v>
      </c>
      <c r="G2375" s="24">
        <v>20.909999847412109</v>
      </c>
      <c r="H2375" s="13">
        <v>20.819999694824219</v>
      </c>
      <c r="I2375" s="14">
        <v>20.969999313354492</v>
      </c>
      <c r="J2375" s="14">
        <v>20.780000686645508</v>
      </c>
      <c r="K2375" s="24">
        <v>20.860000610351563</v>
      </c>
      <c r="L2375">
        <f t="shared" si="111"/>
        <v>0</v>
      </c>
      <c r="M2375">
        <f>IF(AND(B2375&gt;Summary!$E$17,B2375&lt;Summary!$E$18),1,0)</f>
        <v>0</v>
      </c>
      <c r="N2375">
        <f>IF(M2375=1,oneday(G2374,G2375,K2375,L2375,Summary!$E$13/2,Data!N2374,Data!O2374,Summary!$E$15,Summary!$E$14,Summary!$E$16,1),0)</f>
        <v>0</v>
      </c>
      <c r="O2375" s="31">
        <f>IF(M2375=1,oneday(G2374,G2375,K2375,L2375,Summary!$E$13/2,Data!N2374,Data!O2374,Summary!$E$15,Summary!$E$14,Summary!$E$16,2),0)</f>
        <v>0</v>
      </c>
      <c r="P2375" s="31">
        <f t="shared" si="110"/>
        <v>0</v>
      </c>
      <c r="Q2375" s="31">
        <f>IF(M2375=1,oneday(G2374,G2375,K2375,L2375,Summary!$E$13/2,Data!N2374,Data!O2374,Summary!$E$15,Summary!$E$14,Summary!$E$16,3),0)</f>
        <v>0</v>
      </c>
    </row>
    <row r="2376" spans="1:17" x14ac:dyDescent="0.25">
      <c r="A2376" s="32">
        <f>VLOOKUP(B2376,'Expiration Dates'!$C$40:$J$272,8)</f>
        <v>33835</v>
      </c>
      <c r="B2376" s="1">
        <v>33828</v>
      </c>
      <c r="C2376">
        <f t="shared" si="109"/>
        <v>2376</v>
      </c>
      <c r="D2376" s="27">
        <v>21.040000915527344</v>
      </c>
      <c r="E2376" s="28">
        <v>21.129999160766602</v>
      </c>
      <c r="F2376" s="28">
        <v>20.969999313354492</v>
      </c>
      <c r="G2376" s="24">
        <v>21.079999923706055</v>
      </c>
      <c r="H2376" s="13">
        <v>20.979999542236328</v>
      </c>
      <c r="I2376" s="14">
        <v>21.069999694824219</v>
      </c>
      <c r="J2376" s="14">
        <v>20.899999618530273</v>
      </c>
      <c r="K2376" s="24">
        <v>21.020000457763672</v>
      </c>
      <c r="L2376">
        <f t="shared" si="111"/>
        <v>0</v>
      </c>
      <c r="M2376">
        <f>IF(AND(B2376&gt;Summary!$E$17,B2376&lt;Summary!$E$18),1,0)</f>
        <v>0</v>
      </c>
      <c r="N2376">
        <f>IF(M2376=1,oneday(G2375,G2376,K2376,L2376,Summary!$E$13/2,Data!N2375,Data!O2375,Summary!$E$15,Summary!$E$14,Summary!$E$16,1),0)</f>
        <v>0</v>
      </c>
      <c r="O2376" s="31">
        <f>IF(M2376=1,oneday(G2375,G2376,K2376,L2376,Summary!$E$13/2,Data!N2375,Data!O2375,Summary!$E$15,Summary!$E$14,Summary!$E$16,2),0)</f>
        <v>0</v>
      </c>
      <c r="P2376" s="31">
        <f t="shared" si="110"/>
        <v>0</v>
      </c>
      <c r="Q2376" s="31">
        <f>IF(M2376=1,oneday(G2375,G2376,K2376,L2376,Summary!$E$13/2,Data!N2375,Data!O2375,Summary!$E$15,Summary!$E$14,Summary!$E$16,3),0)</f>
        <v>0</v>
      </c>
    </row>
    <row r="2377" spans="1:17" x14ac:dyDescent="0.25">
      <c r="A2377" s="32">
        <f>VLOOKUP(B2377,'Expiration Dates'!$C$40:$J$272,8)</f>
        <v>33835</v>
      </c>
      <c r="B2377" s="1">
        <v>33829</v>
      </c>
      <c r="C2377">
        <f t="shared" si="109"/>
        <v>2377</v>
      </c>
      <c r="D2377" s="27">
        <v>21.260000228881836</v>
      </c>
      <c r="E2377" s="28">
        <v>21.350000381469727</v>
      </c>
      <c r="F2377" s="28">
        <v>21.180000305175781</v>
      </c>
      <c r="G2377" s="24">
        <v>21.340000152587891</v>
      </c>
      <c r="H2377" s="13">
        <v>21.180000305175781</v>
      </c>
      <c r="I2377" s="14">
        <v>21.280000686645508</v>
      </c>
      <c r="J2377" s="14">
        <v>21.090000152587891</v>
      </c>
      <c r="K2377" s="24">
        <v>21.270000457763672</v>
      </c>
      <c r="L2377">
        <f t="shared" si="111"/>
        <v>0</v>
      </c>
      <c r="M2377">
        <f>IF(AND(B2377&gt;Summary!$E$17,B2377&lt;Summary!$E$18),1,0)</f>
        <v>0</v>
      </c>
      <c r="N2377">
        <f>IF(M2377=1,oneday(G2376,G2377,K2377,L2377,Summary!$E$13/2,Data!N2376,Data!O2376,Summary!$E$15,Summary!$E$14,Summary!$E$16,1),0)</f>
        <v>0</v>
      </c>
      <c r="O2377" s="31">
        <f>IF(M2377=1,oneday(G2376,G2377,K2377,L2377,Summary!$E$13/2,Data!N2376,Data!O2376,Summary!$E$15,Summary!$E$14,Summary!$E$16,2),0)</f>
        <v>0</v>
      </c>
      <c r="P2377" s="31">
        <f t="shared" si="110"/>
        <v>0</v>
      </c>
      <c r="Q2377" s="31">
        <f>IF(M2377=1,oneday(G2376,G2377,K2377,L2377,Summary!$E$13/2,Data!N2376,Data!O2376,Summary!$E$15,Summary!$E$14,Summary!$E$16,3),0)</f>
        <v>0</v>
      </c>
    </row>
    <row r="2378" spans="1:17" x14ac:dyDescent="0.25">
      <c r="A2378" s="32">
        <f>VLOOKUP(B2378,'Expiration Dates'!$C$40:$J$272,8)</f>
        <v>33835</v>
      </c>
      <c r="B2378" s="1">
        <v>33830</v>
      </c>
      <c r="C2378">
        <f t="shared" si="109"/>
        <v>2378</v>
      </c>
      <c r="D2378" s="27">
        <v>21.350000381469727</v>
      </c>
      <c r="E2378" s="28">
        <v>21.399999618530273</v>
      </c>
      <c r="F2378" s="28">
        <v>21.260000228881836</v>
      </c>
      <c r="G2378" s="24">
        <v>21.280000686645508</v>
      </c>
      <c r="H2378" s="13">
        <v>21.280000686645508</v>
      </c>
      <c r="I2378" s="14">
        <v>21.319999694824219</v>
      </c>
      <c r="J2378" s="14">
        <v>21.200000762939453</v>
      </c>
      <c r="K2378" s="24">
        <v>21.219999313354492</v>
      </c>
      <c r="L2378">
        <f t="shared" si="111"/>
        <v>0</v>
      </c>
      <c r="M2378">
        <f>IF(AND(B2378&gt;Summary!$E$17,B2378&lt;Summary!$E$18),1,0)</f>
        <v>0</v>
      </c>
      <c r="N2378">
        <f>IF(M2378=1,oneday(G2377,G2378,K2378,L2378,Summary!$E$13/2,Data!N2377,Data!O2377,Summary!$E$15,Summary!$E$14,Summary!$E$16,1),0)</f>
        <v>0</v>
      </c>
      <c r="O2378" s="31">
        <f>IF(M2378=1,oneday(G2377,G2378,K2378,L2378,Summary!$E$13/2,Data!N2377,Data!O2377,Summary!$E$15,Summary!$E$14,Summary!$E$16,2),0)</f>
        <v>0</v>
      </c>
      <c r="P2378" s="31">
        <f t="shared" si="110"/>
        <v>0</v>
      </c>
      <c r="Q2378" s="31">
        <f>IF(M2378=1,oneday(G2377,G2378,K2378,L2378,Summary!$E$13/2,Data!N2377,Data!O2377,Summary!$E$15,Summary!$E$14,Summary!$E$16,3),0)</f>
        <v>0</v>
      </c>
    </row>
    <row r="2379" spans="1:17" x14ac:dyDescent="0.25">
      <c r="A2379" s="32">
        <f>VLOOKUP(B2379,'Expiration Dates'!$C$40:$J$272,8)</f>
        <v>33835</v>
      </c>
      <c r="B2379" s="1">
        <v>33833</v>
      </c>
      <c r="C2379">
        <f t="shared" si="109"/>
        <v>2379</v>
      </c>
      <c r="D2379" s="27">
        <v>21.299999237060547</v>
      </c>
      <c r="E2379" s="28">
        <v>21.479999542236328</v>
      </c>
      <c r="F2379" s="28">
        <v>21.219999313354492</v>
      </c>
      <c r="G2379" s="24">
        <v>21.450000762939453</v>
      </c>
      <c r="H2379" s="13">
        <v>21.200000762939453</v>
      </c>
      <c r="I2379" s="14">
        <v>21.379999160766602</v>
      </c>
      <c r="J2379" s="14">
        <v>21.139999389648438</v>
      </c>
      <c r="K2379" s="24">
        <v>21.350000381469727</v>
      </c>
      <c r="L2379">
        <f t="shared" si="111"/>
        <v>0</v>
      </c>
      <c r="M2379">
        <f>IF(AND(B2379&gt;Summary!$E$17,B2379&lt;Summary!$E$18),1,0)</f>
        <v>0</v>
      </c>
      <c r="N2379">
        <f>IF(M2379=1,oneday(G2378,G2379,K2379,L2379,Summary!$E$13/2,Data!N2378,Data!O2378,Summary!$E$15,Summary!$E$14,Summary!$E$16,1),0)</f>
        <v>0</v>
      </c>
      <c r="O2379" s="31">
        <f>IF(M2379=1,oneday(G2378,G2379,K2379,L2379,Summary!$E$13/2,Data!N2378,Data!O2378,Summary!$E$15,Summary!$E$14,Summary!$E$16,2),0)</f>
        <v>0</v>
      </c>
      <c r="P2379" s="31">
        <f t="shared" si="110"/>
        <v>0</v>
      </c>
      <c r="Q2379" s="31">
        <f>IF(M2379=1,oneday(G2378,G2379,K2379,L2379,Summary!$E$13/2,Data!N2378,Data!O2378,Summary!$E$15,Summary!$E$14,Summary!$E$16,3),0)</f>
        <v>0</v>
      </c>
    </row>
    <row r="2380" spans="1:17" x14ac:dyDescent="0.25">
      <c r="A2380" s="32">
        <f>VLOOKUP(B2380,'Expiration Dates'!$C$40:$J$272,8)</f>
        <v>33835</v>
      </c>
      <c r="B2380" s="1">
        <v>33834</v>
      </c>
      <c r="C2380">
        <f t="shared" si="109"/>
        <v>2380</v>
      </c>
      <c r="D2380" s="27">
        <v>21.450000762939453</v>
      </c>
      <c r="E2380" s="28">
        <v>21.510000228881836</v>
      </c>
      <c r="F2380" s="28">
        <v>21.389999389648438</v>
      </c>
      <c r="G2380" s="24">
        <v>21.469999313354492</v>
      </c>
      <c r="H2380" s="13">
        <v>21.360000610351563</v>
      </c>
      <c r="I2380" s="14">
        <v>21.409999847412109</v>
      </c>
      <c r="J2380" s="14">
        <v>21.280000686645508</v>
      </c>
      <c r="K2380" s="24">
        <v>21.319999694824219</v>
      </c>
      <c r="L2380">
        <f t="shared" si="111"/>
        <v>0</v>
      </c>
      <c r="M2380">
        <f>IF(AND(B2380&gt;Summary!$E$17,B2380&lt;Summary!$E$18),1,0)</f>
        <v>0</v>
      </c>
      <c r="N2380">
        <f>IF(M2380=1,oneday(G2379,G2380,K2380,L2380,Summary!$E$13/2,Data!N2379,Data!O2379,Summary!$E$15,Summary!$E$14,Summary!$E$16,1),0)</f>
        <v>0</v>
      </c>
      <c r="O2380" s="31">
        <f>IF(M2380=1,oneday(G2379,G2380,K2380,L2380,Summary!$E$13/2,Data!N2379,Data!O2379,Summary!$E$15,Summary!$E$14,Summary!$E$16,2),0)</f>
        <v>0</v>
      </c>
      <c r="P2380" s="31">
        <f t="shared" si="110"/>
        <v>0</v>
      </c>
      <c r="Q2380" s="31">
        <f>IF(M2380=1,oneday(G2379,G2380,K2380,L2380,Summary!$E$13/2,Data!N2379,Data!O2379,Summary!$E$15,Summary!$E$14,Summary!$E$16,3),0)</f>
        <v>0</v>
      </c>
    </row>
    <row r="2381" spans="1:17" x14ac:dyDescent="0.25">
      <c r="A2381" s="32">
        <f>VLOOKUP(B2381,'Expiration Dates'!$C$40:$J$272,8)</f>
        <v>33835</v>
      </c>
      <c r="B2381" s="1">
        <v>33835</v>
      </c>
      <c r="C2381">
        <f t="shared" si="109"/>
        <v>2381</v>
      </c>
      <c r="D2381" s="27">
        <v>21.440000534057617</v>
      </c>
      <c r="E2381" s="28">
        <v>21.479999542236328</v>
      </c>
      <c r="F2381" s="28">
        <v>21.340000152587891</v>
      </c>
      <c r="G2381" s="24">
        <v>21.370000839233398</v>
      </c>
      <c r="H2381" s="13">
        <v>21.299999237060547</v>
      </c>
      <c r="I2381" s="14">
        <v>21.309999465942383</v>
      </c>
      <c r="J2381" s="14">
        <v>21.170000076293945</v>
      </c>
      <c r="K2381" s="24">
        <v>21.180000305175781</v>
      </c>
      <c r="L2381">
        <f t="shared" si="111"/>
        <v>1</v>
      </c>
      <c r="M2381">
        <f>IF(AND(B2381&gt;Summary!$E$17,B2381&lt;Summary!$E$18),1,0)</f>
        <v>0</v>
      </c>
      <c r="N2381">
        <f>IF(M2381=1,oneday(G2380,G2381,K2381,L2381,Summary!$E$13/2,Data!N2380,Data!O2380,Summary!$E$15,Summary!$E$14,Summary!$E$16,1),0)</f>
        <v>0</v>
      </c>
      <c r="O2381" s="31">
        <f>IF(M2381=1,oneday(G2380,G2381,K2381,L2381,Summary!$E$13/2,Data!N2380,Data!O2380,Summary!$E$15,Summary!$E$14,Summary!$E$16,2),0)</f>
        <v>0</v>
      </c>
      <c r="P2381" s="31">
        <f t="shared" si="110"/>
        <v>0</v>
      </c>
      <c r="Q2381" s="31">
        <f>IF(M2381=1,oneday(G2380,G2381,K2381,L2381,Summary!$E$13/2,Data!N2380,Data!O2380,Summary!$E$15,Summary!$E$14,Summary!$E$16,3),0)</f>
        <v>0</v>
      </c>
    </row>
    <row r="2382" spans="1:17" x14ac:dyDescent="0.25">
      <c r="A2382" s="32">
        <f>VLOOKUP(B2382,'Expiration Dates'!$C$40:$J$272,8)</f>
        <v>33835</v>
      </c>
      <c r="B2382" s="1">
        <v>33836</v>
      </c>
      <c r="C2382">
        <f t="shared" si="109"/>
        <v>2382</v>
      </c>
      <c r="D2382" s="27">
        <v>21.270000457763672</v>
      </c>
      <c r="E2382" s="28">
        <v>21.479999542236328</v>
      </c>
      <c r="F2382" s="28">
        <v>21.180000305175781</v>
      </c>
      <c r="G2382" s="24">
        <v>21.440000534057617</v>
      </c>
      <c r="H2382" s="13">
        <v>21.100000381469727</v>
      </c>
      <c r="I2382" s="14">
        <v>21.309999465942383</v>
      </c>
      <c r="J2382" s="14">
        <v>21.059999465942383</v>
      </c>
      <c r="K2382" s="24">
        <v>21.25</v>
      </c>
      <c r="L2382">
        <f t="shared" si="111"/>
        <v>0</v>
      </c>
      <c r="M2382">
        <f>IF(AND(B2382&gt;Summary!$E$17,B2382&lt;Summary!$E$18),1,0)</f>
        <v>0</v>
      </c>
      <c r="N2382">
        <f>IF(M2382=1,oneday(G2381,G2382,K2382,L2382,Summary!$E$13/2,Data!N2381,Data!O2381,Summary!$E$15,Summary!$E$14,Summary!$E$16,1),0)</f>
        <v>0</v>
      </c>
      <c r="O2382" s="31">
        <f>IF(M2382=1,oneday(G2381,G2382,K2382,L2382,Summary!$E$13/2,Data!N2381,Data!O2381,Summary!$E$15,Summary!$E$14,Summary!$E$16,2),0)</f>
        <v>0</v>
      </c>
      <c r="P2382" s="31">
        <f t="shared" si="110"/>
        <v>0</v>
      </c>
      <c r="Q2382" s="31">
        <f>IF(M2382=1,oneday(G2381,G2382,K2382,L2382,Summary!$E$13/2,Data!N2381,Data!O2381,Summary!$E$15,Summary!$E$14,Summary!$E$16,3),0)</f>
        <v>0</v>
      </c>
    </row>
    <row r="2383" spans="1:17" x14ac:dyDescent="0.25">
      <c r="A2383" s="32">
        <f>VLOOKUP(B2383,'Expiration Dates'!$C$40:$J$272,8)</f>
        <v>33835</v>
      </c>
      <c r="B2383" s="1">
        <v>33837</v>
      </c>
      <c r="C2383">
        <f t="shared" ref="C2383:C2446" si="112">ROW(B2383)</f>
        <v>2383</v>
      </c>
      <c r="D2383" s="27">
        <v>21.299999237060547</v>
      </c>
      <c r="E2383" s="28">
        <v>21.340000152587891</v>
      </c>
      <c r="F2383" s="28">
        <v>21</v>
      </c>
      <c r="G2383" s="24">
        <v>21.079999923706055</v>
      </c>
      <c r="H2383" s="13">
        <v>21.200000762939453</v>
      </c>
      <c r="I2383" s="14">
        <v>21.260000228881836</v>
      </c>
      <c r="J2383" s="14">
        <v>20.950000762939453</v>
      </c>
      <c r="K2383" s="24">
        <v>21.030000686645508</v>
      </c>
      <c r="L2383">
        <f t="shared" si="111"/>
        <v>0</v>
      </c>
      <c r="M2383">
        <f>IF(AND(B2383&gt;Summary!$E$17,B2383&lt;Summary!$E$18),1,0)</f>
        <v>0</v>
      </c>
      <c r="N2383">
        <f>IF(M2383=1,oneday(G2382,G2383,K2383,L2383,Summary!$E$13/2,Data!N2382,Data!O2382,Summary!$E$15,Summary!$E$14,Summary!$E$16,1),0)</f>
        <v>0</v>
      </c>
      <c r="O2383" s="31">
        <f>IF(M2383=1,oneday(G2382,G2383,K2383,L2383,Summary!$E$13/2,Data!N2382,Data!O2382,Summary!$E$15,Summary!$E$14,Summary!$E$16,2),0)</f>
        <v>0</v>
      </c>
      <c r="P2383" s="31">
        <f t="shared" si="110"/>
        <v>0</v>
      </c>
      <c r="Q2383" s="31">
        <f>IF(M2383=1,oneday(G2382,G2383,K2383,L2383,Summary!$E$13/2,Data!N2382,Data!O2382,Summary!$E$15,Summary!$E$14,Summary!$E$16,3),0)</f>
        <v>0</v>
      </c>
    </row>
    <row r="2384" spans="1:17" x14ac:dyDescent="0.25">
      <c r="A2384" s="32">
        <f>VLOOKUP(B2384,'Expiration Dates'!$C$40:$J$272,8)</f>
        <v>33835</v>
      </c>
      <c r="B2384" s="1">
        <v>33840</v>
      </c>
      <c r="C2384">
        <f t="shared" si="112"/>
        <v>2384</v>
      </c>
      <c r="D2384" s="27">
        <v>21.200000762939453</v>
      </c>
      <c r="E2384" s="28">
        <v>21.549999237060547</v>
      </c>
      <c r="F2384" s="28">
        <v>21.200000762939453</v>
      </c>
      <c r="G2384" s="24">
        <v>21.540000915527344</v>
      </c>
      <c r="H2384" s="13">
        <v>21.200000762939453</v>
      </c>
      <c r="I2384" s="14">
        <v>21.450000762939453</v>
      </c>
      <c r="J2384" s="14">
        <v>21.149999618530273</v>
      </c>
      <c r="K2384" s="24">
        <v>21.440000534057617</v>
      </c>
      <c r="L2384">
        <f t="shared" si="111"/>
        <v>0</v>
      </c>
      <c r="M2384">
        <f>IF(AND(B2384&gt;Summary!$E$17,B2384&lt;Summary!$E$18),1,0)</f>
        <v>0</v>
      </c>
      <c r="N2384">
        <f>IF(M2384=1,oneday(G2383,G2384,K2384,L2384,Summary!$E$13/2,Data!N2383,Data!O2383,Summary!$E$15,Summary!$E$14,Summary!$E$16,1),0)</f>
        <v>0</v>
      </c>
      <c r="O2384" s="31">
        <f>IF(M2384=1,oneday(G2383,G2384,K2384,L2384,Summary!$E$13/2,Data!N2383,Data!O2383,Summary!$E$15,Summary!$E$14,Summary!$E$16,2),0)</f>
        <v>0</v>
      </c>
      <c r="P2384" s="31">
        <f t="shared" ref="P2384:P2447" si="113">IF(M2384=1,O2384-O2383,0)</f>
        <v>0</v>
      </c>
      <c r="Q2384" s="31">
        <f>IF(M2384=1,oneday(G2383,G2384,K2384,L2384,Summary!$E$13/2,Data!N2383,Data!O2383,Summary!$E$15,Summary!$E$14,Summary!$E$16,3),0)</f>
        <v>0</v>
      </c>
    </row>
    <row r="2385" spans="1:17" x14ac:dyDescent="0.25">
      <c r="A2385" s="32">
        <f>VLOOKUP(B2385,'Expiration Dates'!$C$40:$J$272,8)</f>
        <v>33835</v>
      </c>
      <c r="B2385" s="1">
        <v>33841</v>
      </c>
      <c r="C2385">
        <f t="shared" si="112"/>
        <v>2385</v>
      </c>
      <c r="D2385" s="27">
        <v>21.549999237060547</v>
      </c>
      <c r="E2385" s="28">
        <v>21.610000610351563</v>
      </c>
      <c r="F2385" s="28">
        <v>21.129999160766602</v>
      </c>
      <c r="G2385" s="24">
        <v>21.149999618530273</v>
      </c>
      <c r="H2385" s="13">
        <v>21.469999313354492</v>
      </c>
      <c r="I2385" s="14">
        <v>21.5</v>
      </c>
      <c r="J2385" s="14">
        <v>21.059999465942383</v>
      </c>
      <c r="K2385" s="24">
        <v>21.079999923706055</v>
      </c>
      <c r="L2385">
        <f t="shared" si="111"/>
        <v>0</v>
      </c>
      <c r="M2385">
        <f>IF(AND(B2385&gt;Summary!$E$17,B2385&lt;Summary!$E$18),1,0)</f>
        <v>0</v>
      </c>
      <c r="N2385">
        <f>IF(M2385=1,oneday(G2384,G2385,K2385,L2385,Summary!$E$13/2,Data!N2384,Data!O2384,Summary!$E$15,Summary!$E$14,Summary!$E$16,1),0)</f>
        <v>0</v>
      </c>
      <c r="O2385" s="31">
        <f>IF(M2385=1,oneday(G2384,G2385,K2385,L2385,Summary!$E$13/2,Data!N2384,Data!O2384,Summary!$E$15,Summary!$E$14,Summary!$E$16,2),0)</f>
        <v>0</v>
      </c>
      <c r="P2385" s="31">
        <f t="shared" si="113"/>
        <v>0</v>
      </c>
      <c r="Q2385" s="31">
        <f>IF(M2385=1,oneday(G2384,G2385,K2385,L2385,Summary!$E$13/2,Data!N2384,Data!O2384,Summary!$E$15,Summary!$E$14,Summary!$E$16,3),0)</f>
        <v>0</v>
      </c>
    </row>
    <row r="2386" spans="1:17" x14ac:dyDescent="0.25">
      <c r="A2386" s="32">
        <f>VLOOKUP(B2386,'Expiration Dates'!$C$40:$J$272,8)</f>
        <v>33835</v>
      </c>
      <c r="B2386" s="1">
        <v>33842</v>
      </c>
      <c r="C2386">
        <f t="shared" si="112"/>
        <v>2386</v>
      </c>
      <c r="D2386" s="27">
        <v>21.100000381469727</v>
      </c>
      <c r="E2386" s="28">
        <v>21.379999160766602</v>
      </c>
      <c r="F2386" s="28">
        <v>21.020000457763672</v>
      </c>
      <c r="G2386" s="24">
        <v>21.209999084472656</v>
      </c>
      <c r="H2386" s="13">
        <v>21.030000686645508</v>
      </c>
      <c r="I2386" s="14">
        <v>21.270000457763672</v>
      </c>
      <c r="J2386" s="14">
        <v>20.959999084472656</v>
      </c>
      <c r="K2386" s="24">
        <v>21.110000610351563</v>
      </c>
      <c r="L2386">
        <f t="shared" si="111"/>
        <v>0</v>
      </c>
      <c r="M2386">
        <f>IF(AND(B2386&gt;Summary!$E$17,B2386&lt;Summary!$E$18),1,0)</f>
        <v>0</v>
      </c>
      <c r="N2386">
        <f>IF(M2386=1,oneday(G2385,G2386,K2386,L2386,Summary!$E$13/2,Data!N2385,Data!O2385,Summary!$E$15,Summary!$E$14,Summary!$E$16,1),0)</f>
        <v>0</v>
      </c>
      <c r="O2386" s="31">
        <f>IF(M2386=1,oneday(G2385,G2386,K2386,L2386,Summary!$E$13/2,Data!N2385,Data!O2385,Summary!$E$15,Summary!$E$14,Summary!$E$16,2),0)</f>
        <v>0</v>
      </c>
      <c r="P2386" s="31">
        <f t="shared" si="113"/>
        <v>0</v>
      </c>
      <c r="Q2386" s="31">
        <f>IF(M2386=1,oneday(G2385,G2386,K2386,L2386,Summary!$E$13/2,Data!N2385,Data!O2385,Summary!$E$15,Summary!$E$14,Summary!$E$16,3),0)</f>
        <v>0</v>
      </c>
    </row>
    <row r="2387" spans="1:17" x14ac:dyDescent="0.25">
      <c r="A2387" s="32">
        <f>VLOOKUP(B2387,'Expiration Dates'!$C$40:$J$272,8)</f>
        <v>33835</v>
      </c>
      <c r="B2387" s="1">
        <v>33843</v>
      </c>
      <c r="C2387">
        <f t="shared" si="112"/>
        <v>2387</v>
      </c>
      <c r="D2387" s="27">
        <v>21.309999465942383</v>
      </c>
      <c r="E2387" s="28">
        <v>21.340000152587891</v>
      </c>
      <c r="F2387" s="28">
        <v>21.059999465942383</v>
      </c>
      <c r="G2387" s="24">
        <v>21.129999160766602</v>
      </c>
      <c r="H2387" s="13">
        <v>21.200000762939453</v>
      </c>
      <c r="I2387" s="14">
        <v>21.219999313354492</v>
      </c>
      <c r="J2387" s="14">
        <v>20.969999313354492</v>
      </c>
      <c r="K2387" s="24">
        <v>21.020000457763672</v>
      </c>
      <c r="L2387">
        <f t="shared" si="111"/>
        <v>0</v>
      </c>
      <c r="M2387">
        <f>IF(AND(B2387&gt;Summary!$E$17,B2387&lt;Summary!$E$18),1,0)</f>
        <v>0</v>
      </c>
      <c r="N2387">
        <f>IF(M2387=1,oneday(G2386,G2387,K2387,L2387,Summary!$E$13/2,Data!N2386,Data!O2386,Summary!$E$15,Summary!$E$14,Summary!$E$16,1),0)</f>
        <v>0</v>
      </c>
      <c r="O2387" s="31">
        <f>IF(M2387=1,oneday(G2386,G2387,K2387,L2387,Summary!$E$13/2,Data!N2386,Data!O2386,Summary!$E$15,Summary!$E$14,Summary!$E$16,2),0)</f>
        <v>0</v>
      </c>
      <c r="P2387" s="31">
        <f t="shared" si="113"/>
        <v>0</v>
      </c>
      <c r="Q2387" s="31">
        <f>IF(M2387=1,oneday(G2386,G2387,K2387,L2387,Summary!$E$13/2,Data!N2386,Data!O2386,Summary!$E$15,Summary!$E$14,Summary!$E$16,3),0)</f>
        <v>0</v>
      </c>
    </row>
    <row r="2388" spans="1:17" x14ac:dyDescent="0.25">
      <c r="A2388" s="32">
        <f>VLOOKUP(B2388,'Expiration Dates'!$C$40:$J$272,8)</f>
        <v>33835</v>
      </c>
      <c r="B2388" s="1">
        <v>33844</v>
      </c>
      <c r="C2388">
        <f t="shared" si="112"/>
        <v>2388</v>
      </c>
      <c r="D2388" s="27">
        <v>21.159999847412109</v>
      </c>
      <c r="E2388" s="28">
        <v>21.340000152587891</v>
      </c>
      <c r="F2388" s="28">
        <v>21.139999389648438</v>
      </c>
      <c r="G2388" s="24">
        <v>21.309999465942383</v>
      </c>
      <c r="H2388" s="13">
        <v>21.049999237060547</v>
      </c>
      <c r="I2388" s="14">
        <v>21.219999313354492</v>
      </c>
      <c r="J2388" s="14">
        <v>21.049999237060547</v>
      </c>
      <c r="K2388" s="24">
        <v>21.190000534057617</v>
      </c>
      <c r="L2388">
        <f t="shared" si="111"/>
        <v>0</v>
      </c>
      <c r="M2388">
        <f>IF(AND(B2388&gt;Summary!$E$17,B2388&lt;Summary!$E$18),1,0)</f>
        <v>0</v>
      </c>
      <c r="N2388">
        <f>IF(M2388=1,oneday(G2387,G2388,K2388,L2388,Summary!$E$13/2,Data!N2387,Data!O2387,Summary!$E$15,Summary!$E$14,Summary!$E$16,1),0)</f>
        <v>0</v>
      </c>
      <c r="O2388" s="31">
        <f>IF(M2388=1,oneday(G2387,G2388,K2388,L2388,Summary!$E$13/2,Data!N2387,Data!O2387,Summary!$E$15,Summary!$E$14,Summary!$E$16,2),0)</f>
        <v>0</v>
      </c>
      <c r="P2388" s="31">
        <f t="shared" si="113"/>
        <v>0</v>
      </c>
      <c r="Q2388" s="31">
        <f>IF(M2388=1,oneday(G2387,G2388,K2388,L2388,Summary!$E$13/2,Data!N2387,Data!O2387,Summary!$E$15,Summary!$E$14,Summary!$E$16,3),0)</f>
        <v>0</v>
      </c>
    </row>
    <row r="2389" spans="1:17" x14ac:dyDescent="0.25">
      <c r="A2389" s="32">
        <f>VLOOKUP(B2389,'Expiration Dates'!$C$40:$J$272,8)</f>
        <v>33835</v>
      </c>
      <c r="B2389" s="1">
        <v>33847</v>
      </c>
      <c r="C2389">
        <f t="shared" si="112"/>
        <v>2389</v>
      </c>
      <c r="D2389" s="27">
        <v>21.350000381469727</v>
      </c>
      <c r="E2389" s="28">
        <v>21.579999923706055</v>
      </c>
      <c r="F2389" s="28">
        <v>21.340000152587891</v>
      </c>
      <c r="G2389" s="24">
        <v>21.479999542236328</v>
      </c>
      <c r="H2389" s="13">
        <v>21.229999542236328</v>
      </c>
      <c r="I2389" s="14">
        <v>21.440000534057617</v>
      </c>
      <c r="J2389" s="14">
        <v>21.229999542236328</v>
      </c>
      <c r="K2389" s="24">
        <v>21.370000839233398</v>
      </c>
      <c r="L2389">
        <f t="shared" si="111"/>
        <v>0</v>
      </c>
      <c r="M2389">
        <f>IF(AND(B2389&gt;Summary!$E$17,B2389&lt;Summary!$E$18),1,0)</f>
        <v>0</v>
      </c>
      <c r="N2389">
        <f>IF(M2389=1,oneday(G2388,G2389,K2389,L2389,Summary!$E$13/2,Data!N2388,Data!O2388,Summary!$E$15,Summary!$E$14,Summary!$E$16,1),0)</f>
        <v>0</v>
      </c>
      <c r="O2389" s="31">
        <f>IF(M2389=1,oneday(G2388,G2389,K2389,L2389,Summary!$E$13/2,Data!N2388,Data!O2388,Summary!$E$15,Summary!$E$14,Summary!$E$16,2),0)</f>
        <v>0</v>
      </c>
      <c r="P2389" s="31">
        <f t="shared" si="113"/>
        <v>0</v>
      </c>
      <c r="Q2389" s="31">
        <f>IF(M2389=1,oneday(G2388,G2389,K2389,L2389,Summary!$E$13/2,Data!N2388,Data!O2388,Summary!$E$15,Summary!$E$14,Summary!$E$16,3),0)</f>
        <v>0</v>
      </c>
    </row>
    <row r="2390" spans="1:17" x14ac:dyDescent="0.25">
      <c r="A2390" s="32">
        <f>VLOOKUP(B2390,'Expiration Dates'!$C$40:$J$272,8)</f>
        <v>33869</v>
      </c>
      <c r="B2390" s="1">
        <v>33848</v>
      </c>
      <c r="C2390">
        <f t="shared" si="112"/>
        <v>2390</v>
      </c>
      <c r="D2390" s="27">
        <v>21.399999618530273</v>
      </c>
      <c r="E2390" s="28">
        <v>21.680000305175781</v>
      </c>
      <c r="F2390" s="28">
        <v>21.389999389648438</v>
      </c>
      <c r="G2390" s="24">
        <v>21.639999389648438</v>
      </c>
      <c r="H2390" s="13">
        <v>21.299999237060547</v>
      </c>
      <c r="I2390" s="14">
        <v>21.520000457763672</v>
      </c>
      <c r="J2390" s="14">
        <v>21.270000457763672</v>
      </c>
      <c r="K2390" s="24">
        <v>21.479999542236328</v>
      </c>
      <c r="L2390">
        <f t="shared" si="111"/>
        <v>0</v>
      </c>
      <c r="M2390">
        <f>IF(AND(B2390&gt;Summary!$E$17,B2390&lt;Summary!$E$18),1,0)</f>
        <v>0</v>
      </c>
      <c r="N2390">
        <f>IF(M2390=1,oneday(G2389,G2390,K2390,L2390,Summary!$E$13/2,Data!N2389,Data!O2389,Summary!$E$15,Summary!$E$14,Summary!$E$16,1),0)</f>
        <v>0</v>
      </c>
      <c r="O2390" s="31">
        <f>IF(M2390=1,oneday(G2389,G2390,K2390,L2390,Summary!$E$13/2,Data!N2389,Data!O2389,Summary!$E$15,Summary!$E$14,Summary!$E$16,2),0)</f>
        <v>0</v>
      </c>
      <c r="P2390" s="31">
        <f t="shared" si="113"/>
        <v>0</v>
      </c>
      <c r="Q2390" s="31">
        <f>IF(M2390=1,oneday(G2389,G2390,K2390,L2390,Summary!$E$13/2,Data!N2389,Data!O2389,Summary!$E$15,Summary!$E$14,Summary!$E$16,3),0)</f>
        <v>0</v>
      </c>
    </row>
    <row r="2391" spans="1:17" x14ac:dyDescent="0.25">
      <c r="A2391" s="32">
        <f>VLOOKUP(B2391,'Expiration Dates'!$C$40:$J$272,8)</f>
        <v>33869</v>
      </c>
      <c r="B2391" s="1">
        <v>33849</v>
      </c>
      <c r="C2391">
        <f t="shared" si="112"/>
        <v>2391</v>
      </c>
      <c r="D2391" s="27">
        <v>21.649999618530273</v>
      </c>
      <c r="E2391" s="28">
        <v>21.770000457763672</v>
      </c>
      <c r="F2391" s="28">
        <v>21.579999923706055</v>
      </c>
      <c r="G2391" s="24">
        <v>21.690000534057617</v>
      </c>
      <c r="H2391" s="13">
        <v>21.5</v>
      </c>
      <c r="I2391" s="14">
        <v>21.610000610351563</v>
      </c>
      <c r="J2391" s="14">
        <v>21.440000534057617</v>
      </c>
      <c r="K2391" s="24">
        <v>21.530000686645508</v>
      </c>
      <c r="L2391">
        <f t="shared" si="111"/>
        <v>0</v>
      </c>
      <c r="M2391">
        <f>IF(AND(B2391&gt;Summary!$E$17,B2391&lt;Summary!$E$18),1,0)</f>
        <v>0</v>
      </c>
      <c r="N2391">
        <f>IF(M2391=1,oneday(G2390,G2391,K2391,L2391,Summary!$E$13/2,Data!N2390,Data!O2390,Summary!$E$15,Summary!$E$14,Summary!$E$16,1),0)</f>
        <v>0</v>
      </c>
      <c r="O2391" s="31">
        <f>IF(M2391=1,oneday(G2390,G2391,K2391,L2391,Summary!$E$13/2,Data!N2390,Data!O2390,Summary!$E$15,Summary!$E$14,Summary!$E$16,2),0)</f>
        <v>0</v>
      </c>
      <c r="P2391" s="31">
        <f t="shared" si="113"/>
        <v>0</v>
      </c>
      <c r="Q2391" s="31">
        <f>IF(M2391=1,oneday(G2390,G2391,K2391,L2391,Summary!$E$13/2,Data!N2390,Data!O2390,Summary!$E$15,Summary!$E$14,Summary!$E$16,3),0)</f>
        <v>0</v>
      </c>
    </row>
    <row r="2392" spans="1:17" x14ac:dyDescent="0.25">
      <c r="A2392" s="32">
        <f>VLOOKUP(B2392,'Expiration Dates'!$C$40:$J$272,8)</f>
        <v>33869</v>
      </c>
      <c r="B2392" s="1">
        <v>33850</v>
      </c>
      <c r="C2392">
        <f t="shared" si="112"/>
        <v>2392</v>
      </c>
      <c r="D2392" s="27">
        <v>21.629999160766602</v>
      </c>
      <c r="E2392" s="28">
        <v>21.719999313354492</v>
      </c>
      <c r="F2392" s="28">
        <v>21.590000152587891</v>
      </c>
      <c r="G2392" s="24">
        <v>21.670000076293945</v>
      </c>
      <c r="H2392" s="13">
        <v>21.479999542236328</v>
      </c>
      <c r="I2392" s="14">
        <v>21.569999694824219</v>
      </c>
      <c r="J2392" s="14">
        <v>21.450000762939453</v>
      </c>
      <c r="K2392" s="24">
        <v>21.510000228881836</v>
      </c>
      <c r="L2392">
        <f t="shared" si="111"/>
        <v>0</v>
      </c>
      <c r="M2392">
        <f>IF(AND(B2392&gt;Summary!$E$17,B2392&lt;Summary!$E$18),1,0)</f>
        <v>0</v>
      </c>
      <c r="N2392">
        <f>IF(M2392=1,oneday(G2391,G2392,K2392,L2392,Summary!$E$13/2,Data!N2391,Data!O2391,Summary!$E$15,Summary!$E$14,Summary!$E$16,1),0)</f>
        <v>0</v>
      </c>
      <c r="O2392" s="31">
        <f>IF(M2392=1,oneday(G2391,G2392,K2392,L2392,Summary!$E$13/2,Data!N2391,Data!O2391,Summary!$E$15,Summary!$E$14,Summary!$E$16,2),0)</f>
        <v>0</v>
      </c>
      <c r="P2392" s="31">
        <f t="shared" si="113"/>
        <v>0</v>
      </c>
      <c r="Q2392" s="31">
        <f>IF(M2392=1,oneday(G2391,G2392,K2392,L2392,Summary!$E$13/2,Data!N2391,Data!O2391,Summary!$E$15,Summary!$E$14,Summary!$E$16,3),0)</f>
        <v>0</v>
      </c>
    </row>
    <row r="2393" spans="1:17" x14ac:dyDescent="0.25">
      <c r="A2393" s="32">
        <f>VLOOKUP(B2393,'Expiration Dates'!$C$40:$J$272,8)</f>
        <v>33869</v>
      </c>
      <c r="B2393" s="1">
        <v>33851</v>
      </c>
      <c r="C2393">
        <f t="shared" si="112"/>
        <v>2393</v>
      </c>
      <c r="D2393" s="27">
        <v>21.639999389648438</v>
      </c>
      <c r="E2393" s="28">
        <v>21.799999237060547</v>
      </c>
      <c r="F2393" s="28">
        <v>21.629999160766602</v>
      </c>
      <c r="G2393" s="24">
        <v>21.770000457763672</v>
      </c>
      <c r="H2393" s="13">
        <v>21.510000228881836</v>
      </c>
      <c r="I2393" s="14">
        <v>21.620000839233398</v>
      </c>
      <c r="J2393" s="14">
        <v>21.5</v>
      </c>
      <c r="K2393" s="24">
        <v>21.590000152587891</v>
      </c>
      <c r="L2393">
        <f t="shared" si="111"/>
        <v>0</v>
      </c>
      <c r="M2393">
        <f>IF(AND(B2393&gt;Summary!$E$17,B2393&lt;Summary!$E$18),1,0)</f>
        <v>0</v>
      </c>
      <c r="N2393">
        <f>IF(M2393=1,oneday(G2392,G2393,K2393,L2393,Summary!$E$13/2,Data!N2392,Data!O2392,Summary!$E$15,Summary!$E$14,Summary!$E$16,1),0)</f>
        <v>0</v>
      </c>
      <c r="O2393" s="31">
        <f>IF(M2393=1,oneday(G2392,G2393,K2393,L2393,Summary!$E$13/2,Data!N2392,Data!O2392,Summary!$E$15,Summary!$E$14,Summary!$E$16,2),0)</f>
        <v>0</v>
      </c>
      <c r="P2393" s="31">
        <f t="shared" si="113"/>
        <v>0</v>
      </c>
      <c r="Q2393" s="31">
        <f>IF(M2393=1,oneday(G2392,G2393,K2393,L2393,Summary!$E$13/2,Data!N2392,Data!O2392,Summary!$E$15,Summary!$E$14,Summary!$E$16,3),0)</f>
        <v>0</v>
      </c>
    </row>
    <row r="2394" spans="1:17" x14ac:dyDescent="0.25">
      <c r="A2394" s="32">
        <f>VLOOKUP(B2394,'Expiration Dates'!$C$40:$J$272,8)</f>
        <v>33869</v>
      </c>
      <c r="B2394" s="1">
        <v>33855</v>
      </c>
      <c r="C2394">
        <f t="shared" si="112"/>
        <v>2394</v>
      </c>
      <c r="D2394" s="27">
        <v>21.899999618530273</v>
      </c>
      <c r="E2394" s="28">
        <v>21.979999542236328</v>
      </c>
      <c r="F2394" s="28">
        <v>21.840000152587891</v>
      </c>
      <c r="G2394" s="24">
        <v>21.959999084472656</v>
      </c>
      <c r="H2394" s="13">
        <v>21.719999313354492</v>
      </c>
      <c r="I2394" s="14">
        <v>21.809999465942383</v>
      </c>
      <c r="J2394" s="14">
        <v>21.659999847412109</v>
      </c>
      <c r="K2394" s="24">
        <v>21.770000457763672</v>
      </c>
      <c r="L2394">
        <f t="shared" si="111"/>
        <v>0</v>
      </c>
      <c r="M2394">
        <f>IF(AND(B2394&gt;Summary!$E$17,B2394&lt;Summary!$E$18),1,0)</f>
        <v>0</v>
      </c>
      <c r="N2394">
        <f>IF(M2394=1,oneday(G2393,G2394,K2394,L2394,Summary!$E$13/2,Data!N2393,Data!O2393,Summary!$E$15,Summary!$E$14,Summary!$E$16,1),0)</f>
        <v>0</v>
      </c>
      <c r="O2394" s="31">
        <f>IF(M2394=1,oneday(G2393,G2394,K2394,L2394,Summary!$E$13/2,Data!N2393,Data!O2393,Summary!$E$15,Summary!$E$14,Summary!$E$16,2),0)</f>
        <v>0</v>
      </c>
      <c r="P2394" s="31">
        <f t="shared" si="113"/>
        <v>0</v>
      </c>
      <c r="Q2394" s="31">
        <f>IF(M2394=1,oneday(G2393,G2394,K2394,L2394,Summary!$E$13/2,Data!N2393,Data!O2393,Summary!$E$15,Summary!$E$14,Summary!$E$16,3),0)</f>
        <v>0</v>
      </c>
    </row>
    <row r="2395" spans="1:17" x14ac:dyDescent="0.25">
      <c r="A2395" s="32">
        <f>VLOOKUP(B2395,'Expiration Dates'!$C$40:$J$272,8)</f>
        <v>33869</v>
      </c>
      <c r="B2395" s="1">
        <v>33856</v>
      </c>
      <c r="C2395">
        <f t="shared" si="112"/>
        <v>2395</v>
      </c>
      <c r="D2395" s="27">
        <v>21.930000305175781</v>
      </c>
      <c r="E2395" s="28">
        <v>22</v>
      </c>
      <c r="F2395" s="28">
        <v>21.850000381469727</v>
      </c>
      <c r="G2395" s="24">
        <v>21.989999771118164</v>
      </c>
      <c r="H2395" s="13">
        <v>21.75</v>
      </c>
      <c r="I2395" s="14">
        <v>21.850000381469727</v>
      </c>
      <c r="J2395" s="14">
        <v>21.700000762939453</v>
      </c>
      <c r="K2395" s="24">
        <v>21.829999923706055</v>
      </c>
      <c r="L2395">
        <f t="shared" si="111"/>
        <v>0</v>
      </c>
      <c r="M2395">
        <f>IF(AND(B2395&gt;Summary!$E$17,B2395&lt;Summary!$E$18),1,0)</f>
        <v>0</v>
      </c>
      <c r="N2395">
        <f>IF(M2395=1,oneday(G2394,G2395,K2395,L2395,Summary!$E$13/2,Data!N2394,Data!O2394,Summary!$E$15,Summary!$E$14,Summary!$E$16,1),0)</f>
        <v>0</v>
      </c>
      <c r="O2395" s="31">
        <f>IF(M2395=1,oneday(G2394,G2395,K2395,L2395,Summary!$E$13/2,Data!N2394,Data!O2394,Summary!$E$15,Summary!$E$14,Summary!$E$16,2),0)</f>
        <v>0</v>
      </c>
      <c r="P2395" s="31">
        <f t="shared" si="113"/>
        <v>0</v>
      </c>
      <c r="Q2395" s="31">
        <f>IF(M2395=1,oneday(G2394,G2395,K2395,L2395,Summary!$E$13/2,Data!N2394,Data!O2394,Summary!$E$15,Summary!$E$14,Summary!$E$16,3),0)</f>
        <v>0</v>
      </c>
    </row>
    <row r="2396" spans="1:17" x14ac:dyDescent="0.25">
      <c r="A2396" s="32">
        <f>VLOOKUP(B2396,'Expiration Dates'!$C$40:$J$272,8)</f>
        <v>33869</v>
      </c>
      <c r="B2396" s="1">
        <v>33857</v>
      </c>
      <c r="C2396">
        <f t="shared" si="112"/>
        <v>2396</v>
      </c>
      <c r="D2396" s="27">
        <v>22.049999237060547</v>
      </c>
      <c r="E2396" s="28">
        <v>22.079999923706055</v>
      </c>
      <c r="F2396" s="28">
        <v>21.809999465942383</v>
      </c>
      <c r="G2396" s="24">
        <v>21.930000305175781</v>
      </c>
      <c r="H2396" s="13">
        <v>21.899999618530273</v>
      </c>
      <c r="I2396" s="14">
        <v>21.899999618530273</v>
      </c>
      <c r="J2396" s="14">
        <v>21.670000076293945</v>
      </c>
      <c r="K2396" s="24">
        <v>21.799999237060547</v>
      </c>
      <c r="L2396">
        <f t="shared" si="111"/>
        <v>0</v>
      </c>
      <c r="M2396">
        <f>IF(AND(B2396&gt;Summary!$E$17,B2396&lt;Summary!$E$18),1,0)</f>
        <v>0</v>
      </c>
      <c r="N2396">
        <f>IF(M2396=1,oneday(G2395,G2396,K2396,L2396,Summary!$E$13/2,Data!N2395,Data!O2395,Summary!$E$15,Summary!$E$14,Summary!$E$16,1),0)</f>
        <v>0</v>
      </c>
      <c r="O2396" s="31">
        <f>IF(M2396=1,oneday(G2395,G2396,K2396,L2396,Summary!$E$13/2,Data!N2395,Data!O2395,Summary!$E$15,Summary!$E$14,Summary!$E$16,2),0)</f>
        <v>0</v>
      </c>
      <c r="P2396" s="31">
        <f t="shared" si="113"/>
        <v>0</v>
      </c>
      <c r="Q2396" s="31">
        <f>IF(M2396=1,oneday(G2395,G2396,K2396,L2396,Summary!$E$13/2,Data!N2395,Data!O2395,Summary!$E$15,Summary!$E$14,Summary!$E$16,3),0)</f>
        <v>0</v>
      </c>
    </row>
    <row r="2397" spans="1:17" x14ac:dyDescent="0.25">
      <c r="A2397" s="32">
        <f>VLOOKUP(B2397,'Expiration Dates'!$C$40:$J$272,8)</f>
        <v>33869</v>
      </c>
      <c r="B2397" s="1">
        <v>33858</v>
      </c>
      <c r="C2397">
        <f t="shared" si="112"/>
        <v>2397</v>
      </c>
      <c r="D2397" s="27">
        <v>21.950000762939453</v>
      </c>
      <c r="E2397" s="28">
        <v>22.020000457763672</v>
      </c>
      <c r="F2397" s="28">
        <v>21.870000839233398</v>
      </c>
      <c r="G2397" s="24">
        <v>22.010000228881836</v>
      </c>
      <c r="H2397" s="13">
        <v>21.809999465942383</v>
      </c>
      <c r="I2397" s="14">
        <v>21.870000839233398</v>
      </c>
      <c r="J2397" s="14">
        <v>21.739999771118164</v>
      </c>
      <c r="K2397" s="24">
        <v>21.860000610351563</v>
      </c>
      <c r="L2397">
        <f t="shared" si="111"/>
        <v>0</v>
      </c>
      <c r="M2397">
        <f>IF(AND(B2397&gt;Summary!$E$17,B2397&lt;Summary!$E$18),1,0)</f>
        <v>0</v>
      </c>
      <c r="N2397">
        <f>IF(M2397=1,oneday(G2396,G2397,K2397,L2397,Summary!$E$13/2,Data!N2396,Data!O2396,Summary!$E$15,Summary!$E$14,Summary!$E$16,1),0)</f>
        <v>0</v>
      </c>
      <c r="O2397" s="31">
        <f>IF(M2397=1,oneday(G2396,G2397,K2397,L2397,Summary!$E$13/2,Data!N2396,Data!O2396,Summary!$E$15,Summary!$E$14,Summary!$E$16,2),0)</f>
        <v>0</v>
      </c>
      <c r="P2397" s="31">
        <f t="shared" si="113"/>
        <v>0</v>
      </c>
      <c r="Q2397" s="31">
        <f>IF(M2397=1,oneday(G2396,G2397,K2397,L2397,Summary!$E$13/2,Data!N2396,Data!O2396,Summary!$E$15,Summary!$E$14,Summary!$E$16,3),0)</f>
        <v>0</v>
      </c>
    </row>
    <row r="2398" spans="1:17" x14ac:dyDescent="0.25">
      <c r="A2398" s="32">
        <f>VLOOKUP(B2398,'Expiration Dates'!$C$40:$J$272,8)</f>
        <v>33869</v>
      </c>
      <c r="B2398" s="1">
        <v>33861</v>
      </c>
      <c r="C2398">
        <f t="shared" si="112"/>
        <v>2398</v>
      </c>
      <c r="D2398" s="27">
        <v>22.090000152587891</v>
      </c>
      <c r="E2398" s="28">
        <v>22.340000152587891</v>
      </c>
      <c r="F2398" s="28">
        <v>22.079999923706055</v>
      </c>
      <c r="G2398" s="24">
        <v>22.309999465942383</v>
      </c>
      <c r="H2398" s="13">
        <v>21.940000534057617</v>
      </c>
      <c r="I2398" s="14">
        <v>22.180000305175781</v>
      </c>
      <c r="J2398" s="14">
        <v>21.920000076293945</v>
      </c>
      <c r="K2398" s="24">
        <v>22.149999618530273</v>
      </c>
      <c r="L2398">
        <f t="shared" si="111"/>
        <v>0</v>
      </c>
      <c r="M2398">
        <f>IF(AND(B2398&gt;Summary!$E$17,B2398&lt;Summary!$E$18),1,0)</f>
        <v>0</v>
      </c>
      <c r="N2398">
        <f>IF(M2398=1,oneday(G2397,G2398,K2398,L2398,Summary!$E$13/2,Data!N2397,Data!O2397,Summary!$E$15,Summary!$E$14,Summary!$E$16,1),0)</f>
        <v>0</v>
      </c>
      <c r="O2398" s="31">
        <f>IF(M2398=1,oneday(G2397,G2398,K2398,L2398,Summary!$E$13/2,Data!N2397,Data!O2397,Summary!$E$15,Summary!$E$14,Summary!$E$16,2),0)</f>
        <v>0</v>
      </c>
      <c r="P2398" s="31">
        <f t="shared" si="113"/>
        <v>0</v>
      </c>
      <c r="Q2398" s="31">
        <f>IF(M2398=1,oneday(G2397,G2398,K2398,L2398,Summary!$E$13/2,Data!N2397,Data!O2397,Summary!$E$15,Summary!$E$14,Summary!$E$16,3),0)</f>
        <v>0</v>
      </c>
    </row>
    <row r="2399" spans="1:17" x14ac:dyDescent="0.25">
      <c r="A2399" s="32">
        <f>VLOOKUP(B2399,'Expiration Dates'!$C$40:$J$272,8)</f>
        <v>33869</v>
      </c>
      <c r="B2399" s="1">
        <v>33862</v>
      </c>
      <c r="C2399">
        <f t="shared" si="112"/>
        <v>2399</v>
      </c>
      <c r="D2399" s="27">
        <v>22.25</v>
      </c>
      <c r="E2399" s="28">
        <v>22.270000457763672</v>
      </c>
      <c r="F2399" s="28">
        <v>22.149999618530273</v>
      </c>
      <c r="G2399" s="24">
        <v>22.180000305175781</v>
      </c>
      <c r="H2399" s="13">
        <v>22.100000381469727</v>
      </c>
      <c r="I2399" s="14">
        <v>22.110000610351563</v>
      </c>
      <c r="J2399" s="14">
        <v>21.979999542236328</v>
      </c>
      <c r="K2399" s="24">
        <v>22.020000457763672</v>
      </c>
      <c r="L2399">
        <f t="shared" si="111"/>
        <v>0</v>
      </c>
      <c r="M2399">
        <f>IF(AND(B2399&gt;Summary!$E$17,B2399&lt;Summary!$E$18),1,0)</f>
        <v>0</v>
      </c>
      <c r="N2399">
        <f>IF(M2399=1,oneday(G2398,G2399,K2399,L2399,Summary!$E$13/2,Data!N2398,Data!O2398,Summary!$E$15,Summary!$E$14,Summary!$E$16,1),0)</f>
        <v>0</v>
      </c>
      <c r="O2399" s="31">
        <f>IF(M2399=1,oneday(G2398,G2399,K2399,L2399,Summary!$E$13/2,Data!N2398,Data!O2398,Summary!$E$15,Summary!$E$14,Summary!$E$16,2),0)</f>
        <v>0</v>
      </c>
      <c r="P2399" s="31">
        <f t="shared" si="113"/>
        <v>0</v>
      </c>
      <c r="Q2399" s="31">
        <f>IF(M2399=1,oneday(G2398,G2399,K2399,L2399,Summary!$E$13/2,Data!N2398,Data!O2398,Summary!$E$15,Summary!$E$14,Summary!$E$16,3),0)</f>
        <v>0</v>
      </c>
    </row>
    <row r="2400" spans="1:17" x14ac:dyDescent="0.25">
      <c r="A2400" s="32">
        <f>VLOOKUP(B2400,'Expiration Dates'!$C$40:$J$272,8)</f>
        <v>33869</v>
      </c>
      <c r="B2400" s="1">
        <v>33863</v>
      </c>
      <c r="C2400">
        <f t="shared" si="112"/>
        <v>2400</v>
      </c>
      <c r="D2400" s="27">
        <v>22.059999465942383</v>
      </c>
      <c r="E2400" s="28">
        <v>22.399999618530273</v>
      </c>
      <c r="F2400" s="28">
        <v>22.010000228881836</v>
      </c>
      <c r="G2400" s="24">
        <v>22.389999389648438</v>
      </c>
      <c r="H2400" s="13">
        <v>21.899999618530273</v>
      </c>
      <c r="I2400" s="14">
        <v>22.170000076293945</v>
      </c>
      <c r="J2400" s="14">
        <v>21.840000152587891</v>
      </c>
      <c r="K2400" s="24">
        <v>22.159999847412109</v>
      </c>
      <c r="L2400">
        <f t="shared" si="111"/>
        <v>0</v>
      </c>
      <c r="M2400">
        <f>IF(AND(B2400&gt;Summary!$E$17,B2400&lt;Summary!$E$18),1,0)</f>
        <v>0</v>
      </c>
      <c r="N2400">
        <f>IF(M2400=1,oneday(G2399,G2400,K2400,L2400,Summary!$E$13/2,Data!N2399,Data!O2399,Summary!$E$15,Summary!$E$14,Summary!$E$16,1),0)</f>
        <v>0</v>
      </c>
      <c r="O2400" s="31">
        <f>IF(M2400=1,oneday(G2399,G2400,K2400,L2400,Summary!$E$13/2,Data!N2399,Data!O2399,Summary!$E$15,Summary!$E$14,Summary!$E$16,2),0)</f>
        <v>0</v>
      </c>
      <c r="P2400" s="31">
        <f t="shared" si="113"/>
        <v>0</v>
      </c>
      <c r="Q2400" s="31">
        <f>IF(M2400=1,oneday(G2399,G2400,K2400,L2400,Summary!$E$13/2,Data!N2399,Data!O2399,Summary!$E$15,Summary!$E$14,Summary!$E$16,3),0)</f>
        <v>0</v>
      </c>
    </row>
    <row r="2401" spans="1:17" x14ac:dyDescent="0.25">
      <c r="A2401" s="32">
        <f>VLOOKUP(B2401,'Expiration Dates'!$C$40:$J$272,8)</f>
        <v>33869</v>
      </c>
      <c r="B2401" s="1">
        <v>33864</v>
      </c>
      <c r="C2401">
        <f t="shared" si="112"/>
        <v>2401</v>
      </c>
      <c r="D2401" s="27">
        <v>22.340000152587891</v>
      </c>
      <c r="E2401" s="28">
        <v>22.379999160766602</v>
      </c>
      <c r="F2401" s="28">
        <v>22.049999237060547</v>
      </c>
      <c r="G2401" s="24">
        <v>22.299999237060547</v>
      </c>
      <c r="H2401" s="13">
        <v>22.110000610351563</v>
      </c>
      <c r="I2401" s="14">
        <v>22.139999389648438</v>
      </c>
      <c r="J2401" s="14">
        <v>21.799999237060547</v>
      </c>
      <c r="K2401" s="24">
        <v>22.010000228881836</v>
      </c>
      <c r="L2401">
        <f t="shared" si="111"/>
        <v>0</v>
      </c>
      <c r="M2401">
        <f>IF(AND(B2401&gt;Summary!$E$17,B2401&lt;Summary!$E$18),1,0)</f>
        <v>0</v>
      </c>
      <c r="N2401">
        <f>IF(M2401=1,oneday(G2400,G2401,K2401,L2401,Summary!$E$13/2,Data!N2400,Data!O2400,Summary!$E$15,Summary!$E$14,Summary!$E$16,1),0)</f>
        <v>0</v>
      </c>
      <c r="O2401" s="31">
        <f>IF(M2401=1,oneday(G2400,G2401,K2401,L2401,Summary!$E$13/2,Data!N2400,Data!O2400,Summary!$E$15,Summary!$E$14,Summary!$E$16,2),0)</f>
        <v>0</v>
      </c>
      <c r="P2401" s="31">
        <f t="shared" si="113"/>
        <v>0</v>
      </c>
      <c r="Q2401" s="31">
        <f>IF(M2401=1,oneday(G2400,G2401,K2401,L2401,Summary!$E$13/2,Data!N2400,Data!O2400,Summary!$E$15,Summary!$E$14,Summary!$E$16,3),0)</f>
        <v>0</v>
      </c>
    </row>
    <row r="2402" spans="1:17" x14ac:dyDescent="0.25">
      <c r="A2402" s="32">
        <f>VLOOKUP(B2402,'Expiration Dates'!$C$40:$J$272,8)</f>
        <v>33869</v>
      </c>
      <c r="B2402" s="1">
        <v>33865</v>
      </c>
      <c r="C2402">
        <f t="shared" si="112"/>
        <v>2402</v>
      </c>
      <c r="D2402" s="27">
        <v>22.180000305175781</v>
      </c>
      <c r="E2402" s="28">
        <v>22.200000762939453</v>
      </c>
      <c r="F2402" s="28">
        <v>21.950000762939453</v>
      </c>
      <c r="G2402" s="24">
        <v>21.979999542236328</v>
      </c>
      <c r="H2402" s="13">
        <v>21.899999618530273</v>
      </c>
      <c r="I2402" s="14">
        <v>21.940000534057617</v>
      </c>
      <c r="J2402" s="14">
        <v>21.729999542236328</v>
      </c>
      <c r="K2402" s="24">
        <v>21.75</v>
      </c>
      <c r="L2402">
        <f t="shared" si="111"/>
        <v>0</v>
      </c>
      <c r="M2402">
        <f>IF(AND(B2402&gt;Summary!$E$17,B2402&lt;Summary!$E$18),1,0)</f>
        <v>0</v>
      </c>
      <c r="N2402">
        <f>IF(M2402=1,oneday(G2401,G2402,K2402,L2402,Summary!$E$13/2,Data!N2401,Data!O2401,Summary!$E$15,Summary!$E$14,Summary!$E$16,1),0)</f>
        <v>0</v>
      </c>
      <c r="O2402" s="31">
        <f>IF(M2402=1,oneday(G2401,G2402,K2402,L2402,Summary!$E$13/2,Data!N2401,Data!O2401,Summary!$E$15,Summary!$E$14,Summary!$E$16,2),0)</f>
        <v>0</v>
      </c>
      <c r="P2402" s="31">
        <f t="shared" si="113"/>
        <v>0</v>
      </c>
      <c r="Q2402" s="31">
        <f>IF(M2402=1,oneday(G2401,G2402,K2402,L2402,Summary!$E$13/2,Data!N2401,Data!O2401,Summary!$E$15,Summary!$E$14,Summary!$E$16,3),0)</f>
        <v>0</v>
      </c>
    </row>
    <row r="2403" spans="1:17" x14ac:dyDescent="0.25">
      <c r="A2403" s="32">
        <f>VLOOKUP(B2403,'Expiration Dates'!$C$40:$J$272,8)</f>
        <v>33869</v>
      </c>
      <c r="B2403" s="1">
        <v>33868</v>
      </c>
      <c r="C2403">
        <f t="shared" si="112"/>
        <v>2403</v>
      </c>
      <c r="D2403" s="27">
        <v>21.920000076293945</v>
      </c>
      <c r="E2403" s="28">
        <v>21.969999313354492</v>
      </c>
      <c r="F2403" s="28">
        <v>21.850000381469727</v>
      </c>
      <c r="G2403" s="24">
        <v>21.920000076293945</v>
      </c>
      <c r="H2403" s="13">
        <v>21.690000534057617</v>
      </c>
      <c r="I2403" s="14">
        <v>21.790000915527344</v>
      </c>
      <c r="J2403" s="14">
        <v>21.670000076293945</v>
      </c>
      <c r="K2403" s="24">
        <v>21.75</v>
      </c>
      <c r="L2403">
        <f t="shared" si="111"/>
        <v>0</v>
      </c>
      <c r="M2403">
        <f>IF(AND(B2403&gt;Summary!$E$17,B2403&lt;Summary!$E$18),1,0)</f>
        <v>0</v>
      </c>
      <c r="N2403">
        <f>IF(M2403=1,oneday(G2402,G2403,K2403,L2403,Summary!$E$13/2,Data!N2402,Data!O2402,Summary!$E$15,Summary!$E$14,Summary!$E$16,1),0)</f>
        <v>0</v>
      </c>
      <c r="O2403" s="31">
        <f>IF(M2403=1,oneday(G2402,G2403,K2403,L2403,Summary!$E$13/2,Data!N2402,Data!O2402,Summary!$E$15,Summary!$E$14,Summary!$E$16,2),0)</f>
        <v>0</v>
      </c>
      <c r="P2403" s="31">
        <f t="shared" si="113"/>
        <v>0</v>
      </c>
      <c r="Q2403" s="31">
        <f>IF(M2403=1,oneday(G2402,G2403,K2403,L2403,Summary!$E$13/2,Data!N2402,Data!O2402,Summary!$E$15,Summary!$E$14,Summary!$E$16,3),0)</f>
        <v>0</v>
      </c>
    </row>
    <row r="2404" spans="1:17" x14ac:dyDescent="0.25">
      <c r="A2404" s="32">
        <f>VLOOKUP(B2404,'Expiration Dates'!$C$40:$J$272,8)</f>
        <v>33869</v>
      </c>
      <c r="B2404" s="1">
        <v>33869</v>
      </c>
      <c r="C2404">
        <f t="shared" si="112"/>
        <v>2404</v>
      </c>
      <c r="D2404" s="27">
        <v>22.010000228881836</v>
      </c>
      <c r="E2404" s="28">
        <v>22.020000457763672</v>
      </c>
      <c r="F2404" s="28">
        <v>21.700000762939453</v>
      </c>
      <c r="G2404" s="24">
        <v>21.879999160766602</v>
      </c>
      <c r="H2404" s="13">
        <v>21.840000152587891</v>
      </c>
      <c r="I2404" s="14">
        <v>21.909999847412109</v>
      </c>
      <c r="J2404" s="14">
        <v>21.75</v>
      </c>
      <c r="K2404" s="24">
        <v>21.780000686645508</v>
      </c>
      <c r="L2404">
        <f t="shared" ref="L2404:L2467" si="114">IF(A2404=B2404,1,0)</f>
        <v>1</v>
      </c>
      <c r="M2404">
        <f>IF(AND(B2404&gt;Summary!$E$17,B2404&lt;Summary!$E$18),1,0)</f>
        <v>0</v>
      </c>
      <c r="N2404">
        <f>IF(M2404=1,oneday(G2403,G2404,K2404,L2404,Summary!$E$13/2,Data!N2403,Data!O2403,Summary!$E$15,Summary!$E$14,Summary!$E$16,1),0)</f>
        <v>0</v>
      </c>
      <c r="O2404" s="31">
        <f>IF(M2404=1,oneday(G2403,G2404,K2404,L2404,Summary!$E$13/2,Data!N2403,Data!O2403,Summary!$E$15,Summary!$E$14,Summary!$E$16,2),0)</f>
        <v>0</v>
      </c>
      <c r="P2404" s="31">
        <f t="shared" si="113"/>
        <v>0</v>
      </c>
      <c r="Q2404" s="31">
        <f>IF(M2404=1,oneday(G2403,G2404,K2404,L2404,Summary!$E$13/2,Data!N2403,Data!O2403,Summary!$E$15,Summary!$E$14,Summary!$E$16,3),0)</f>
        <v>0</v>
      </c>
    </row>
    <row r="2405" spans="1:17" x14ac:dyDescent="0.25">
      <c r="A2405" s="32">
        <f>VLOOKUP(B2405,'Expiration Dates'!$C$40:$J$272,8)</f>
        <v>33869</v>
      </c>
      <c r="B2405" s="1">
        <v>33870</v>
      </c>
      <c r="C2405">
        <f t="shared" si="112"/>
        <v>2405</v>
      </c>
      <c r="D2405" s="27">
        <v>21.760000228881836</v>
      </c>
      <c r="E2405" s="28">
        <v>22.049999237060547</v>
      </c>
      <c r="F2405" s="28">
        <v>21.719999313354492</v>
      </c>
      <c r="G2405" s="24">
        <v>22</v>
      </c>
      <c r="H2405" s="13">
        <v>21.659999847412109</v>
      </c>
      <c r="I2405" s="14">
        <v>21.979999542236328</v>
      </c>
      <c r="J2405" s="14">
        <v>21.639999389648438</v>
      </c>
      <c r="K2405" s="24">
        <v>21.930000305175781</v>
      </c>
      <c r="L2405">
        <f t="shared" si="114"/>
        <v>0</v>
      </c>
      <c r="M2405">
        <f>IF(AND(B2405&gt;Summary!$E$17,B2405&lt;Summary!$E$18),1,0)</f>
        <v>0</v>
      </c>
      <c r="N2405">
        <f>IF(M2405=1,oneday(G2404,G2405,K2405,L2405,Summary!$E$13/2,Data!N2404,Data!O2404,Summary!$E$15,Summary!$E$14,Summary!$E$16,1),0)</f>
        <v>0</v>
      </c>
      <c r="O2405" s="31">
        <f>IF(M2405=1,oneday(G2404,G2405,K2405,L2405,Summary!$E$13/2,Data!N2404,Data!O2404,Summary!$E$15,Summary!$E$14,Summary!$E$16,2),0)</f>
        <v>0</v>
      </c>
      <c r="P2405" s="31">
        <f t="shared" si="113"/>
        <v>0</v>
      </c>
      <c r="Q2405" s="31">
        <f>IF(M2405=1,oneday(G2404,G2405,K2405,L2405,Summary!$E$13/2,Data!N2404,Data!O2404,Summary!$E$15,Summary!$E$14,Summary!$E$16,3),0)</f>
        <v>0</v>
      </c>
    </row>
    <row r="2406" spans="1:17" x14ac:dyDescent="0.25">
      <c r="A2406" s="32">
        <f>VLOOKUP(B2406,'Expiration Dates'!$C$40:$J$272,8)</f>
        <v>33869</v>
      </c>
      <c r="B2406" s="1">
        <v>33871</v>
      </c>
      <c r="C2406">
        <f t="shared" si="112"/>
        <v>2406</v>
      </c>
      <c r="D2406" s="27">
        <v>21.940000534057617</v>
      </c>
      <c r="E2406" s="28">
        <v>21.969999313354492</v>
      </c>
      <c r="F2406" s="28">
        <v>21.760000228881836</v>
      </c>
      <c r="G2406" s="24">
        <v>21.790000915527344</v>
      </c>
      <c r="H2406" s="13">
        <v>21.870000839233398</v>
      </c>
      <c r="I2406" s="14">
        <v>21.909999847412109</v>
      </c>
      <c r="J2406" s="14">
        <v>21.719999313354492</v>
      </c>
      <c r="K2406" s="24">
        <v>21.739999771118164</v>
      </c>
      <c r="L2406">
        <f t="shared" si="114"/>
        <v>0</v>
      </c>
      <c r="M2406">
        <f>IF(AND(B2406&gt;Summary!$E$17,B2406&lt;Summary!$E$18),1,0)</f>
        <v>0</v>
      </c>
      <c r="N2406">
        <f>IF(M2406=1,oneday(G2405,G2406,K2406,L2406,Summary!$E$13/2,Data!N2405,Data!O2405,Summary!$E$15,Summary!$E$14,Summary!$E$16,1),0)</f>
        <v>0</v>
      </c>
      <c r="O2406" s="31">
        <f>IF(M2406=1,oneday(G2405,G2406,K2406,L2406,Summary!$E$13/2,Data!N2405,Data!O2405,Summary!$E$15,Summary!$E$14,Summary!$E$16,2),0)</f>
        <v>0</v>
      </c>
      <c r="P2406" s="31">
        <f t="shared" si="113"/>
        <v>0</v>
      </c>
      <c r="Q2406" s="31">
        <f>IF(M2406=1,oneday(G2405,G2406,K2406,L2406,Summary!$E$13/2,Data!N2405,Data!O2405,Summary!$E$15,Summary!$E$14,Summary!$E$16,3),0)</f>
        <v>0</v>
      </c>
    </row>
    <row r="2407" spans="1:17" x14ac:dyDescent="0.25">
      <c r="A2407" s="32">
        <f>VLOOKUP(B2407,'Expiration Dates'!$C$40:$J$272,8)</f>
        <v>33869</v>
      </c>
      <c r="B2407" s="1">
        <v>33872</v>
      </c>
      <c r="C2407">
        <f t="shared" si="112"/>
        <v>2407</v>
      </c>
      <c r="D2407" s="27">
        <v>21.75</v>
      </c>
      <c r="E2407" s="28">
        <v>21.840000152587891</v>
      </c>
      <c r="F2407" s="28">
        <v>21.649999618530273</v>
      </c>
      <c r="G2407" s="24">
        <v>21.680000305175781</v>
      </c>
      <c r="H2407" s="13">
        <v>21.690000534057617</v>
      </c>
      <c r="I2407" s="14">
        <v>21.780000686645508</v>
      </c>
      <c r="J2407" s="14">
        <v>21.610000610351563</v>
      </c>
      <c r="K2407" s="24">
        <v>21.620000839233398</v>
      </c>
      <c r="L2407">
        <f t="shared" si="114"/>
        <v>0</v>
      </c>
      <c r="M2407">
        <f>IF(AND(B2407&gt;Summary!$E$17,B2407&lt;Summary!$E$18),1,0)</f>
        <v>0</v>
      </c>
      <c r="N2407">
        <f>IF(M2407=1,oneday(G2406,G2407,K2407,L2407,Summary!$E$13/2,Data!N2406,Data!O2406,Summary!$E$15,Summary!$E$14,Summary!$E$16,1),0)</f>
        <v>0</v>
      </c>
      <c r="O2407" s="31">
        <f>IF(M2407=1,oneday(G2406,G2407,K2407,L2407,Summary!$E$13/2,Data!N2406,Data!O2406,Summary!$E$15,Summary!$E$14,Summary!$E$16,2),0)</f>
        <v>0</v>
      </c>
      <c r="P2407" s="31">
        <f t="shared" si="113"/>
        <v>0</v>
      </c>
      <c r="Q2407" s="31">
        <f>IF(M2407=1,oneday(G2406,G2407,K2407,L2407,Summary!$E$13/2,Data!N2406,Data!O2406,Summary!$E$15,Summary!$E$14,Summary!$E$16,3),0)</f>
        <v>0</v>
      </c>
    </row>
    <row r="2408" spans="1:17" x14ac:dyDescent="0.25">
      <c r="A2408" s="32">
        <f>VLOOKUP(B2408,'Expiration Dates'!$C$40:$J$272,8)</f>
        <v>33869</v>
      </c>
      <c r="B2408" s="1">
        <v>33875</v>
      </c>
      <c r="C2408">
        <f t="shared" si="112"/>
        <v>2408</v>
      </c>
      <c r="D2408" s="27">
        <v>21.729999542236328</v>
      </c>
      <c r="E2408" s="28">
        <v>21.790000915527344</v>
      </c>
      <c r="F2408" s="28">
        <v>21.670000076293945</v>
      </c>
      <c r="G2408" s="24">
        <v>21.760000228881836</v>
      </c>
      <c r="H2408" s="13">
        <v>21.639999389648438</v>
      </c>
      <c r="I2408" s="14">
        <v>21.729999542236328</v>
      </c>
      <c r="J2408" s="14">
        <v>21.610000610351563</v>
      </c>
      <c r="K2408" s="24">
        <v>21.659999847412109</v>
      </c>
      <c r="L2408">
        <f t="shared" si="114"/>
        <v>0</v>
      </c>
      <c r="M2408">
        <f>IF(AND(B2408&gt;Summary!$E$17,B2408&lt;Summary!$E$18),1,0)</f>
        <v>0</v>
      </c>
      <c r="N2408">
        <f>IF(M2408=1,oneday(G2407,G2408,K2408,L2408,Summary!$E$13/2,Data!N2407,Data!O2407,Summary!$E$15,Summary!$E$14,Summary!$E$16,1),0)</f>
        <v>0</v>
      </c>
      <c r="O2408" s="31">
        <f>IF(M2408=1,oneday(G2407,G2408,K2408,L2408,Summary!$E$13/2,Data!N2407,Data!O2407,Summary!$E$15,Summary!$E$14,Summary!$E$16,2),0)</f>
        <v>0</v>
      </c>
      <c r="P2408" s="31">
        <f t="shared" si="113"/>
        <v>0</v>
      </c>
      <c r="Q2408" s="31">
        <f>IF(M2408=1,oneday(G2407,G2408,K2408,L2408,Summary!$E$13/2,Data!N2407,Data!O2407,Summary!$E$15,Summary!$E$14,Summary!$E$16,3),0)</f>
        <v>0</v>
      </c>
    </row>
    <row r="2409" spans="1:17" x14ac:dyDescent="0.25">
      <c r="A2409" s="32">
        <f>VLOOKUP(B2409,'Expiration Dates'!$C$40:$J$272,8)</f>
        <v>33869</v>
      </c>
      <c r="B2409" s="1">
        <v>33876</v>
      </c>
      <c r="C2409">
        <f t="shared" si="112"/>
        <v>2409</v>
      </c>
      <c r="D2409" s="27">
        <v>21.729999542236328</v>
      </c>
      <c r="E2409" s="28">
        <v>21.809999465942383</v>
      </c>
      <c r="F2409" s="28">
        <v>21.620000839233398</v>
      </c>
      <c r="G2409" s="24">
        <v>21.670000076293945</v>
      </c>
      <c r="H2409" s="13">
        <v>21.659999847412109</v>
      </c>
      <c r="I2409" s="14">
        <v>21.719999313354492</v>
      </c>
      <c r="J2409" s="14">
        <v>21.549999237060547</v>
      </c>
      <c r="K2409" s="24">
        <v>21.600000381469727</v>
      </c>
      <c r="L2409">
        <f t="shared" si="114"/>
        <v>0</v>
      </c>
      <c r="M2409">
        <f>IF(AND(B2409&gt;Summary!$E$17,B2409&lt;Summary!$E$18),1,0)</f>
        <v>0</v>
      </c>
      <c r="N2409">
        <f>IF(M2409=1,oneday(G2408,G2409,K2409,L2409,Summary!$E$13/2,Data!N2408,Data!O2408,Summary!$E$15,Summary!$E$14,Summary!$E$16,1),0)</f>
        <v>0</v>
      </c>
      <c r="O2409" s="31">
        <f>IF(M2409=1,oneday(G2408,G2409,K2409,L2409,Summary!$E$13/2,Data!N2408,Data!O2408,Summary!$E$15,Summary!$E$14,Summary!$E$16,2),0)</f>
        <v>0</v>
      </c>
      <c r="P2409" s="31">
        <f t="shared" si="113"/>
        <v>0</v>
      </c>
      <c r="Q2409" s="31">
        <f>IF(M2409=1,oneday(G2408,G2409,K2409,L2409,Summary!$E$13/2,Data!N2408,Data!O2408,Summary!$E$15,Summary!$E$14,Summary!$E$16,3),0)</f>
        <v>0</v>
      </c>
    </row>
    <row r="2410" spans="1:17" x14ac:dyDescent="0.25">
      <c r="A2410" s="32">
        <f>VLOOKUP(B2410,'Expiration Dates'!$C$40:$J$272,8)</f>
        <v>33869</v>
      </c>
      <c r="B2410" s="1">
        <v>33877</v>
      </c>
      <c r="C2410">
        <f t="shared" si="112"/>
        <v>2410</v>
      </c>
      <c r="D2410" s="27">
        <v>21.649999618530273</v>
      </c>
      <c r="E2410" s="28">
        <v>21.760000228881836</v>
      </c>
      <c r="F2410" s="28">
        <v>21.540000915527344</v>
      </c>
      <c r="G2410" s="24">
        <v>21.709999084472656</v>
      </c>
      <c r="H2410" s="13">
        <v>21.569999694824219</v>
      </c>
      <c r="I2410" s="14">
        <v>21.680000305175781</v>
      </c>
      <c r="J2410" s="14">
        <v>21.459999084472656</v>
      </c>
      <c r="K2410" s="24">
        <v>21.629999160766602</v>
      </c>
      <c r="L2410">
        <f t="shared" si="114"/>
        <v>0</v>
      </c>
      <c r="M2410">
        <f>IF(AND(B2410&gt;Summary!$E$17,B2410&lt;Summary!$E$18),1,0)</f>
        <v>0</v>
      </c>
      <c r="N2410">
        <f>IF(M2410=1,oneday(G2409,G2410,K2410,L2410,Summary!$E$13/2,Data!N2409,Data!O2409,Summary!$E$15,Summary!$E$14,Summary!$E$16,1),0)</f>
        <v>0</v>
      </c>
      <c r="O2410" s="31">
        <f>IF(M2410=1,oneday(G2409,G2410,K2410,L2410,Summary!$E$13/2,Data!N2409,Data!O2409,Summary!$E$15,Summary!$E$14,Summary!$E$16,2),0)</f>
        <v>0</v>
      </c>
      <c r="P2410" s="31">
        <f t="shared" si="113"/>
        <v>0</v>
      </c>
      <c r="Q2410" s="31">
        <f>IF(M2410=1,oneday(G2409,G2410,K2410,L2410,Summary!$E$13/2,Data!N2409,Data!O2409,Summary!$E$15,Summary!$E$14,Summary!$E$16,3),0)</f>
        <v>0</v>
      </c>
    </row>
    <row r="2411" spans="1:17" x14ac:dyDescent="0.25">
      <c r="A2411" s="32">
        <f>VLOOKUP(B2411,'Expiration Dates'!$C$40:$J$272,8)</f>
        <v>33898</v>
      </c>
      <c r="B2411" s="1">
        <v>33878</v>
      </c>
      <c r="C2411">
        <f t="shared" si="112"/>
        <v>2411</v>
      </c>
      <c r="D2411" s="27">
        <v>21.770000457763672</v>
      </c>
      <c r="E2411" s="28">
        <v>21.879999160766602</v>
      </c>
      <c r="F2411" s="28">
        <v>21.760000228881836</v>
      </c>
      <c r="G2411" s="24">
        <v>21.829999923706055</v>
      </c>
      <c r="H2411" s="13">
        <v>21.690000534057617</v>
      </c>
      <c r="I2411" s="14">
        <v>21.799999237060547</v>
      </c>
      <c r="J2411" s="14">
        <v>21.690000534057617</v>
      </c>
      <c r="K2411" s="24">
        <v>21.739999771118164</v>
      </c>
      <c r="L2411">
        <f t="shared" si="114"/>
        <v>0</v>
      </c>
      <c r="M2411">
        <f>IF(AND(B2411&gt;Summary!$E$17,B2411&lt;Summary!$E$18),1,0)</f>
        <v>0</v>
      </c>
      <c r="N2411">
        <f>IF(M2411=1,oneday(G2410,G2411,K2411,L2411,Summary!$E$13/2,Data!N2410,Data!O2410,Summary!$E$15,Summary!$E$14,Summary!$E$16,1),0)</f>
        <v>0</v>
      </c>
      <c r="O2411" s="31">
        <f>IF(M2411=1,oneday(G2410,G2411,K2411,L2411,Summary!$E$13/2,Data!N2410,Data!O2410,Summary!$E$15,Summary!$E$14,Summary!$E$16,2),0)</f>
        <v>0</v>
      </c>
      <c r="P2411" s="31">
        <f t="shared" si="113"/>
        <v>0</v>
      </c>
      <c r="Q2411" s="31">
        <f>IF(M2411=1,oneday(G2410,G2411,K2411,L2411,Summary!$E$13/2,Data!N2410,Data!O2410,Summary!$E$15,Summary!$E$14,Summary!$E$16,3),0)</f>
        <v>0</v>
      </c>
    </row>
    <row r="2412" spans="1:17" x14ac:dyDescent="0.25">
      <c r="A2412" s="32">
        <f>VLOOKUP(B2412,'Expiration Dates'!$C$40:$J$272,8)</f>
        <v>33898</v>
      </c>
      <c r="B2412" s="1">
        <v>33879</v>
      </c>
      <c r="C2412">
        <f t="shared" si="112"/>
        <v>2412</v>
      </c>
      <c r="D2412" s="27">
        <v>21.829999923706055</v>
      </c>
      <c r="E2412" s="28">
        <v>21.979999542236328</v>
      </c>
      <c r="F2412" s="28">
        <v>21.780000686645508</v>
      </c>
      <c r="G2412" s="24">
        <v>21.920000076293945</v>
      </c>
      <c r="H2412" s="13">
        <v>21.760000228881836</v>
      </c>
      <c r="I2412" s="14">
        <v>21.879999160766602</v>
      </c>
      <c r="J2412" s="14">
        <v>21.700000762939453</v>
      </c>
      <c r="K2412" s="24">
        <v>21.829999923706055</v>
      </c>
      <c r="L2412">
        <f t="shared" si="114"/>
        <v>0</v>
      </c>
      <c r="M2412">
        <f>IF(AND(B2412&gt;Summary!$E$17,B2412&lt;Summary!$E$18),1,0)</f>
        <v>0</v>
      </c>
      <c r="N2412">
        <f>IF(M2412=1,oneday(G2411,G2412,K2412,L2412,Summary!$E$13/2,Data!N2411,Data!O2411,Summary!$E$15,Summary!$E$14,Summary!$E$16,1),0)</f>
        <v>0</v>
      </c>
      <c r="O2412" s="31">
        <f>IF(M2412=1,oneday(G2411,G2412,K2412,L2412,Summary!$E$13/2,Data!N2411,Data!O2411,Summary!$E$15,Summary!$E$14,Summary!$E$16,2),0)</f>
        <v>0</v>
      </c>
      <c r="P2412" s="31">
        <f t="shared" si="113"/>
        <v>0</v>
      </c>
      <c r="Q2412" s="31">
        <f>IF(M2412=1,oneday(G2411,G2412,K2412,L2412,Summary!$E$13/2,Data!N2411,Data!O2411,Summary!$E$15,Summary!$E$14,Summary!$E$16,3),0)</f>
        <v>0</v>
      </c>
    </row>
    <row r="2413" spans="1:17" x14ac:dyDescent="0.25">
      <c r="A2413" s="32">
        <f>VLOOKUP(B2413,'Expiration Dates'!$C$40:$J$272,8)</f>
        <v>33898</v>
      </c>
      <c r="B2413" s="1">
        <v>33882</v>
      </c>
      <c r="C2413">
        <f t="shared" si="112"/>
        <v>2413</v>
      </c>
      <c r="D2413" s="27">
        <v>21.870000839233398</v>
      </c>
      <c r="E2413" s="28">
        <v>21.899999618530273</v>
      </c>
      <c r="F2413" s="28">
        <v>21.680000305175781</v>
      </c>
      <c r="G2413" s="24">
        <v>21.770000457763672</v>
      </c>
      <c r="H2413" s="13">
        <v>21.780000686645508</v>
      </c>
      <c r="I2413" s="14">
        <v>21.819999694824219</v>
      </c>
      <c r="J2413" s="14">
        <v>21.600000381469727</v>
      </c>
      <c r="K2413" s="24">
        <v>21.680000305175781</v>
      </c>
      <c r="L2413">
        <f t="shared" si="114"/>
        <v>0</v>
      </c>
      <c r="M2413">
        <f>IF(AND(B2413&gt;Summary!$E$17,B2413&lt;Summary!$E$18),1,0)</f>
        <v>0</v>
      </c>
      <c r="N2413">
        <f>IF(M2413=1,oneday(G2412,G2413,K2413,L2413,Summary!$E$13/2,Data!N2412,Data!O2412,Summary!$E$15,Summary!$E$14,Summary!$E$16,1),0)</f>
        <v>0</v>
      </c>
      <c r="O2413" s="31">
        <f>IF(M2413=1,oneday(G2412,G2413,K2413,L2413,Summary!$E$13/2,Data!N2412,Data!O2412,Summary!$E$15,Summary!$E$14,Summary!$E$16,2),0)</f>
        <v>0</v>
      </c>
      <c r="P2413" s="31">
        <f t="shared" si="113"/>
        <v>0</v>
      </c>
      <c r="Q2413" s="31">
        <f>IF(M2413=1,oneday(G2412,G2413,K2413,L2413,Summary!$E$13/2,Data!N2412,Data!O2412,Summary!$E$15,Summary!$E$14,Summary!$E$16,3),0)</f>
        <v>0</v>
      </c>
    </row>
    <row r="2414" spans="1:17" x14ac:dyDescent="0.25">
      <c r="A2414" s="32">
        <f>VLOOKUP(B2414,'Expiration Dates'!$C$40:$J$272,8)</f>
        <v>33898</v>
      </c>
      <c r="B2414" s="1">
        <v>33883</v>
      </c>
      <c r="C2414">
        <f t="shared" si="112"/>
        <v>2414</v>
      </c>
      <c r="D2414" s="27">
        <v>21.770000457763672</v>
      </c>
      <c r="E2414" s="28">
        <v>21.850000381469727</v>
      </c>
      <c r="F2414" s="28">
        <v>21.719999313354492</v>
      </c>
      <c r="G2414" s="24">
        <v>21.809999465942383</v>
      </c>
      <c r="H2414" s="13">
        <v>21.670000076293945</v>
      </c>
      <c r="I2414" s="14">
        <v>21.760000228881836</v>
      </c>
      <c r="J2414" s="14">
        <v>21.629999160766602</v>
      </c>
      <c r="K2414" s="24">
        <v>21.719999313354492</v>
      </c>
      <c r="L2414">
        <f t="shared" si="114"/>
        <v>0</v>
      </c>
      <c r="M2414">
        <f>IF(AND(B2414&gt;Summary!$E$17,B2414&lt;Summary!$E$18),1,0)</f>
        <v>0</v>
      </c>
      <c r="N2414">
        <f>IF(M2414=1,oneday(G2413,G2414,K2414,L2414,Summary!$E$13/2,Data!N2413,Data!O2413,Summary!$E$15,Summary!$E$14,Summary!$E$16,1),0)</f>
        <v>0</v>
      </c>
      <c r="O2414" s="31">
        <f>IF(M2414=1,oneday(G2413,G2414,K2414,L2414,Summary!$E$13/2,Data!N2413,Data!O2413,Summary!$E$15,Summary!$E$14,Summary!$E$16,2),0)</f>
        <v>0</v>
      </c>
      <c r="P2414" s="31">
        <f t="shared" si="113"/>
        <v>0</v>
      </c>
      <c r="Q2414" s="31">
        <f>IF(M2414=1,oneday(G2413,G2414,K2414,L2414,Summary!$E$13/2,Data!N2413,Data!O2413,Summary!$E$15,Summary!$E$14,Summary!$E$16,3),0)</f>
        <v>0</v>
      </c>
    </row>
    <row r="2415" spans="1:17" x14ac:dyDescent="0.25">
      <c r="A2415" s="32">
        <f>VLOOKUP(B2415,'Expiration Dates'!$C$40:$J$272,8)</f>
        <v>33898</v>
      </c>
      <c r="B2415" s="1">
        <v>33884</v>
      </c>
      <c r="C2415">
        <f t="shared" si="112"/>
        <v>2415</v>
      </c>
      <c r="D2415" s="27">
        <v>21.879999160766602</v>
      </c>
      <c r="E2415" s="28">
        <v>21.940000534057617</v>
      </c>
      <c r="F2415" s="28">
        <v>21.879999160766602</v>
      </c>
      <c r="G2415" s="24">
        <v>21.889999389648438</v>
      </c>
      <c r="H2415" s="13">
        <v>21.809999465942383</v>
      </c>
      <c r="I2415" s="14">
        <v>21.850000381469727</v>
      </c>
      <c r="J2415" s="14">
        <v>21.790000915527344</v>
      </c>
      <c r="K2415" s="24">
        <v>21.819999694824219</v>
      </c>
      <c r="L2415">
        <f t="shared" si="114"/>
        <v>0</v>
      </c>
      <c r="M2415">
        <f>IF(AND(B2415&gt;Summary!$E$17,B2415&lt;Summary!$E$18),1,0)</f>
        <v>0</v>
      </c>
      <c r="N2415">
        <f>IF(M2415=1,oneday(G2414,G2415,K2415,L2415,Summary!$E$13/2,Data!N2414,Data!O2414,Summary!$E$15,Summary!$E$14,Summary!$E$16,1),0)</f>
        <v>0</v>
      </c>
      <c r="O2415" s="31">
        <f>IF(M2415=1,oneday(G2414,G2415,K2415,L2415,Summary!$E$13/2,Data!N2414,Data!O2414,Summary!$E$15,Summary!$E$14,Summary!$E$16,2),0)</f>
        <v>0</v>
      </c>
      <c r="P2415" s="31">
        <f t="shared" si="113"/>
        <v>0</v>
      </c>
      <c r="Q2415" s="31">
        <f>IF(M2415=1,oneday(G2414,G2415,K2415,L2415,Summary!$E$13/2,Data!N2414,Data!O2414,Summary!$E$15,Summary!$E$14,Summary!$E$16,3),0)</f>
        <v>0</v>
      </c>
    </row>
    <row r="2416" spans="1:17" x14ac:dyDescent="0.25">
      <c r="A2416" s="32">
        <f>VLOOKUP(B2416,'Expiration Dates'!$C$40:$J$272,8)</f>
        <v>33898</v>
      </c>
      <c r="B2416" s="1">
        <v>33885</v>
      </c>
      <c r="C2416">
        <f t="shared" si="112"/>
        <v>2416</v>
      </c>
      <c r="D2416" s="27">
        <v>21.969999313354492</v>
      </c>
      <c r="E2416" s="28">
        <v>22.040000915527344</v>
      </c>
      <c r="F2416" s="28">
        <v>21.959999084472656</v>
      </c>
      <c r="G2416" s="24">
        <v>21.989999771118164</v>
      </c>
      <c r="H2416" s="13">
        <v>21.899999618530273</v>
      </c>
      <c r="I2416" s="14">
        <v>21.959999084472656</v>
      </c>
      <c r="J2416" s="14">
        <v>21.879999160766602</v>
      </c>
      <c r="K2416" s="24">
        <v>21.909999847412109</v>
      </c>
      <c r="L2416">
        <f t="shared" si="114"/>
        <v>0</v>
      </c>
      <c r="M2416">
        <f>IF(AND(B2416&gt;Summary!$E$17,B2416&lt;Summary!$E$18),1,0)</f>
        <v>0</v>
      </c>
      <c r="N2416">
        <f>IF(M2416=1,oneday(G2415,G2416,K2416,L2416,Summary!$E$13/2,Data!N2415,Data!O2415,Summary!$E$15,Summary!$E$14,Summary!$E$16,1),0)</f>
        <v>0</v>
      </c>
      <c r="O2416" s="31">
        <f>IF(M2416=1,oneday(G2415,G2416,K2416,L2416,Summary!$E$13/2,Data!N2415,Data!O2415,Summary!$E$15,Summary!$E$14,Summary!$E$16,2),0)</f>
        <v>0</v>
      </c>
      <c r="P2416" s="31">
        <f t="shared" si="113"/>
        <v>0</v>
      </c>
      <c r="Q2416" s="31">
        <f>IF(M2416=1,oneday(G2415,G2416,K2416,L2416,Summary!$E$13/2,Data!N2415,Data!O2415,Summary!$E$15,Summary!$E$14,Summary!$E$16,3),0)</f>
        <v>0</v>
      </c>
    </row>
    <row r="2417" spans="1:17" x14ac:dyDescent="0.25">
      <c r="A2417" s="32">
        <f>VLOOKUP(B2417,'Expiration Dates'!$C$40:$J$272,8)</f>
        <v>33898</v>
      </c>
      <c r="B2417" s="1">
        <v>33886</v>
      </c>
      <c r="C2417">
        <f t="shared" si="112"/>
        <v>2417</v>
      </c>
      <c r="D2417" s="27">
        <v>22.100000381469727</v>
      </c>
      <c r="E2417" s="28">
        <v>22.420000076293945</v>
      </c>
      <c r="F2417" s="28">
        <v>22.090000152587891</v>
      </c>
      <c r="G2417" s="24">
        <v>22.370000839233398</v>
      </c>
      <c r="H2417" s="13">
        <v>22.020000457763672</v>
      </c>
      <c r="I2417" s="14">
        <v>22.360000610351563</v>
      </c>
      <c r="J2417" s="14">
        <v>22</v>
      </c>
      <c r="K2417" s="24">
        <v>22.299999237060547</v>
      </c>
      <c r="L2417">
        <f t="shared" si="114"/>
        <v>0</v>
      </c>
      <c r="M2417">
        <f>IF(AND(B2417&gt;Summary!$E$17,B2417&lt;Summary!$E$18),1,0)</f>
        <v>0</v>
      </c>
      <c r="N2417">
        <f>IF(M2417=1,oneday(G2416,G2417,K2417,L2417,Summary!$E$13/2,Data!N2416,Data!O2416,Summary!$E$15,Summary!$E$14,Summary!$E$16,1),0)</f>
        <v>0</v>
      </c>
      <c r="O2417" s="31">
        <f>IF(M2417=1,oneday(G2416,G2417,K2417,L2417,Summary!$E$13/2,Data!N2416,Data!O2416,Summary!$E$15,Summary!$E$14,Summary!$E$16,2),0)</f>
        <v>0</v>
      </c>
      <c r="P2417" s="31">
        <f t="shared" si="113"/>
        <v>0</v>
      </c>
      <c r="Q2417" s="31">
        <f>IF(M2417=1,oneday(G2416,G2417,K2417,L2417,Summary!$E$13/2,Data!N2416,Data!O2416,Summary!$E$15,Summary!$E$14,Summary!$E$16,3),0)</f>
        <v>0</v>
      </c>
    </row>
    <row r="2418" spans="1:17" x14ac:dyDescent="0.25">
      <c r="A2418" s="32">
        <f>VLOOKUP(B2418,'Expiration Dates'!$C$40:$J$272,8)</f>
        <v>33898</v>
      </c>
      <c r="B2418" s="1">
        <v>33889</v>
      </c>
      <c r="C2418">
        <f t="shared" si="112"/>
        <v>2418</v>
      </c>
      <c r="D2418" s="27">
        <v>22.299999237060547</v>
      </c>
      <c r="E2418" s="28">
        <v>22.329999923706055</v>
      </c>
      <c r="F2418" s="28">
        <v>22.219999313354492</v>
      </c>
      <c r="G2418" s="24">
        <v>22.299999237060547</v>
      </c>
      <c r="H2418" s="13">
        <v>22.180000305175781</v>
      </c>
      <c r="I2418" s="14">
        <v>22.270000457763672</v>
      </c>
      <c r="J2418" s="14">
        <v>22.159999847412109</v>
      </c>
      <c r="K2418" s="24">
        <v>22.219999313354492</v>
      </c>
      <c r="L2418">
        <f t="shared" si="114"/>
        <v>0</v>
      </c>
      <c r="M2418">
        <f>IF(AND(B2418&gt;Summary!$E$17,B2418&lt;Summary!$E$18),1,0)</f>
        <v>0</v>
      </c>
      <c r="N2418">
        <f>IF(M2418=1,oneday(G2417,G2418,K2418,L2418,Summary!$E$13/2,Data!N2417,Data!O2417,Summary!$E$15,Summary!$E$14,Summary!$E$16,1),0)</f>
        <v>0</v>
      </c>
      <c r="O2418" s="31">
        <f>IF(M2418=1,oneday(G2417,G2418,K2418,L2418,Summary!$E$13/2,Data!N2417,Data!O2417,Summary!$E$15,Summary!$E$14,Summary!$E$16,2),0)</f>
        <v>0</v>
      </c>
      <c r="P2418" s="31">
        <f t="shared" si="113"/>
        <v>0</v>
      </c>
      <c r="Q2418" s="31">
        <f>IF(M2418=1,oneday(G2417,G2418,K2418,L2418,Summary!$E$13/2,Data!N2417,Data!O2417,Summary!$E$15,Summary!$E$14,Summary!$E$16,3),0)</f>
        <v>0</v>
      </c>
    </row>
    <row r="2419" spans="1:17" x14ac:dyDescent="0.25">
      <c r="A2419" s="32">
        <f>VLOOKUP(B2419,'Expiration Dates'!$C$40:$J$272,8)</f>
        <v>33898</v>
      </c>
      <c r="B2419" s="1">
        <v>33890</v>
      </c>
      <c r="C2419">
        <f t="shared" si="112"/>
        <v>2419</v>
      </c>
      <c r="D2419" s="27">
        <v>22.229999542236328</v>
      </c>
      <c r="E2419" s="28">
        <v>22.350000381469727</v>
      </c>
      <c r="F2419" s="28">
        <v>22.059999465942383</v>
      </c>
      <c r="G2419" s="24">
        <v>22.090000152587891</v>
      </c>
      <c r="H2419" s="13">
        <v>22.159999847412109</v>
      </c>
      <c r="I2419" s="14">
        <v>22.290000915527344</v>
      </c>
      <c r="J2419" s="14">
        <v>21.989999771118164</v>
      </c>
      <c r="K2419" s="24">
        <v>22.010000228881836</v>
      </c>
      <c r="L2419">
        <f t="shared" si="114"/>
        <v>0</v>
      </c>
      <c r="M2419">
        <f>IF(AND(B2419&gt;Summary!$E$17,B2419&lt;Summary!$E$18),1,0)</f>
        <v>0</v>
      </c>
      <c r="N2419">
        <f>IF(M2419=1,oneday(G2418,G2419,K2419,L2419,Summary!$E$13/2,Data!N2418,Data!O2418,Summary!$E$15,Summary!$E$14,Summary!$E$16,1),0)</f>
        <v>0</v>
      </c>
      <c r="O2419" s="31">
        <f>IF(M2419=1,oneday(G2418,G2419,K2419,L2419,Summary!$E$13/2,Data!N2418,Data!O2418,Summary!$E$15,Summary!$E$14,Summary!$E$16,2),0)</f>
        <v>0</v>
      </c>
      <c r="P2419" s="31">
        <f t="shared" si="113"/>
        <v>0</v>
      </c>
      <c r="Q2419" s="31">
        <f>IF(M2419=1,oneday(G2418,G2419,K2419,L2419,Summary!$E$13/2,Data!N2418,Data!O2418,Summary!$E$15,Summary!$E$14,Summary!$E$16,3),0)</f>
        <v>0</v>
      </c>
    </row>
    <row r="2420" spans="1:17" x14ac:dyDescent="0.25">
      <c r="A2420" s="32">
        <f>VLOOKUP(B2420,'Expiration Dates'!$C$40:$J$272,8)</f>
        <v>33898</v>
      </c>
      <c r="B2420" s="1">
        <v>33891</v>
      </c>
      <c r="C2420">
        <f t="shared" si="112"/>
        <v>2420</v>
      </c>
      <c r="D2420" s="27">
        <v>22.069999694824219</v>
      </c>
      <c r="E2420" s="28">
        <v>22.159999847412109</v>
      </c>
      <c r="F2420" s="28">
        <v>22.030000686645508</v>
      </c>
      <c r="G2420" s="24">
        <v>22.079999923706055</v>
      </c>
      <c r="H2420" s="13">
        <v>22</v>
      </c>
      <c r="I2420" s="14">
        <v>22.100000381469727</v>
      </c>
      <c r="J2420" s="14">
        <v>21.959999084472656</v>
      </c>
      <c r="K2420" s="24">
        <v>22.010000228881836</v>
      </c>
      <c r="L2420">
        <f t="shared" si="114"/>
        <v>0</v>
      </c>
      <c r="M2420">
        <f>IF(AND(B2420&gt;Summary!$E$17,B2420&lt;Summary!$E$18),1,0)</f>
        <v>0</v>
      </c>
      <c r="N2420">
        <f>IF(M2420=1,oneday(G2419,G2420,K2420,L2420,Summary!$E$13/2,Data!N2419,Data!O2419,Summary!$E$15,Summary!$E$14,Summary!$E$16,1),0)</f>
        <v>0</v>
      </c>
      <c r="O2420" s="31">
        <f>IF(M2420=1,oneday(G2419,G2420,K2420,L2420,Summary!$E$13/2,Data!N2419,Data!O2419,Summary!$E$15,Summary!$E$14,Summary!$E$16,2),0)</f>
        <v>0</v>
      </c>
      <c r="P2420" s="31">
        <f t="shared" si="113"/>
        <v>0</v>
      </c>
      <c r="Q2420" s="31">
        <f>IF(M2420=1,oneday(G2419,G2420,K2420,L2420,Summary!$E$13/2,Data!N2419,Data!O2419,Summary!$E$15,Summary!$E$14,Summary!$E$16,3),0)</f>
        <v>0</v>
      </c>
    </row>
    <row r="2421" spans="1:17" x14ac:dyDescent="0.25">
      <c r="A2421" s="32">
        <f>VLOOKUP(B2421,'Expiration Dates'!$C$40:$J$272,8)</f>
        <v>33898</v>
      </c>
      <c r="B2421" s="1">
        <v>33892</v>
      </c>
      <c r="C2421">
        <f t="shared" si="112"/>
        <v>2421</v>
      </c>
      <c r="D2421" s="27">
        <v>22.200000762939453</v>
      </c>
      <c r="E2421" s="28">
        <v>22.379999160766602</v>
      </c>
      <c r="F2421" s="28">
        <v>22.200000762939453</v>
      </c>
      <c r="G2421" s="24">
        <v>22.329999923706055</v>
      </c>
      <c r="H2421" s="13">
        <v>22.149999618530273</v>
      </c>
      <c r="I2421" s="14">
        <v>22.299999237060547</v>
      </c>
      <c r="J2421" s="14">
        <v>22.149999618530273</v>
      </c>
      <c r="K2421" s="24">
        <v>22.25</v>
      </c>
      <c r="L2421">
        <f t="shared" si="114"/>
        <v>0</v>
      </c>
      <c r="M2421">
        <f>IF(AND(B2421&gt;Summary!$E$17,B2421&lt;Summary!$E$18),1,0)</f>
        <v>0</v>
      </c>
      <c r="N2421">
        <f>IF(M2421=1,oneday(G2420,G2421,K2421,L2421,Summary!$E$13/2,Data!N2420,Data!O2420,Summary!$E$15,Summary!$E$14,Summary!$E$16,1),0)</f>
        <v>0</v>
      </c>
      <c r="O2421" s="31">
        <f>IF(M2421=1,oneday(G2420,G2421,K2421,L2421,Summary!$E$13/2,Data!N2420,Data!O2420,Summary!$E$15,Summary!$E$14,Summary!$E$16,2),0)</f>
        <v>0</v>
      </c>
      <c r="P2421" s="31">
        <f t="shared" si="113"/>
        <v>0</v>
      </c>
      <c r="Q2421" s="31">
        <f>IF(M2421=1,oneday(G2420,G2421,K2421,L2421,Summary!$E$13/2,Data!N2420,Data!O2420,Summary!$E$15,Summary!$E$14,Summary!$E$16,3),0)</f>
        <v>0</v>
      </c>
    </row>
    <row r="2422" spans="1:17" x14ac:dyDescent="0.25">
      <c r="A2422" s="32">
        <f>VLOOKUP(B2422,'Expiration Dates'!$C$40:$J$272,8)</f>
        <v>33898</v>
      </c>
      <c r="B2422" s="1">
        <v>33893</v>
      </c>
      <c r="C2422">
        <f t="shared" si="112"/>
        <v>2422</v>
      </c>
      <c r="D2422" s="27">
        <v>22.350000381469727</v>
      </c>
      <c r="E2422" s="28">
        <v>22.459999084472656</v>
      </c>
      <c r="F2422" s="28">
        <v>22.25</v>
      </c>
      <c r="G2422" s="24">
        <v>22.280000686645508</v>
      </c>
      <c r="H2422" s="13">
        <v>22.260000228881836</v>
      </c>
      <c r="I2422" s="14">
        <v>22.370000839233398</v>
      </c>
      <c r="J2422" s="14">
        <v>22.159999847412109</v>
      </c>
      <c r="K2422" s="24">
        <v>22.190000534057617</v>
      </c>
      <c r="L2422">
        <f t="shared" si="114"/>
        <v>0</v>
      </c>
      <c r="M2422">
        <f>IF(AND(B2422&gt;Summary!$E$17,B2422&lt;Summary!$E$18),1,0)</f>
        <v>0</v>
      </c>
      <c r="N2422">
        <f>IF(M2422=1,oneday(G2421,G2422,K2422,L2422,Summary!$E$13/2,Data!N2421,Data!O2421,Summary!$E$15,Summary!$E$14,Summary!$E$16,1),0)</f>
        <v>0</v>
      </c>
      <c r="O2422" s="31">
        <f>IF(M2422=1,oneday(G2421,G2422,K2422,L2422,Summary!$E$13/2,Data!N2421,Data!O2421,Summary!$E$15,Summary!$E$14,Summary!$E$16,2),0)</f>
        <v>0</v>
      </c>
      <c r="P2422" s="31">
        <f t="shared" si="113"/>
        <v>0</v>
      </c>
      <c r="Q2422" s="31">
        <f>IF(M2422=1,oneday(G2421,G2422,K2422,L2422,Summary!$E$13/2,Data!N2421,Data!O2421,Summary!$E$15,Summary!$E$14,Summary!$E$16,3),0)</f>
        <v>0</v>
      </c>
    </row>
    <row r="2423" spans="1:17" x14ac:dyDescent="0.25">
      <c r="A2423" s="32">
        <f>VLOOKUP(B2423,'Expiration Dates'!$C$40:$J$272,8)</f>
        <v>33898</v>
      </c>
      <c r="B2423" s="1">
        <v>33896</v>
      </c>
      <c r="C2423">
        <f t="shared" si="112"/>
        <v>2423</v>
      </c>
      <c r="D2423" s="27">
        <v>22.360000610351563</v>
      </c>
      <c r="E2423" s="28">
        <v>22.399999618530273</v>
      </c>
      <c r="F2423" s="28">
        <v>22.120000839233398</v>
      </c>
      <c r="G2423" s="24">
        <v>22.139999389648438</v>
      </c>
      <c r="H2423" s="13">
        <v>22.25</v>
      </c>
      <c r="I2423" s="14">
        <v>22.299999237060547</v>
      </c>
      <c r="J2423" s="14">
        <v>22.079999923706055</v>
      </c>
      <c r="K2423" s="24">
        <v>22.090000152587891</v>
      </c>
      <c r="L2423">
        <f t="shared" si="114"/>
        <v>0</v>
      </c>
      <c r="M2423">
        <f>IF(AND(B2423&gt;Summary!$E$17,B2423&lt;Summary!$E$18),1,0)</f>
        <v>0</v>
      </c>
      <c r="N2423">
        <f>IF(M2423=1,oneday(G2422,G2423,K2423,L2423,Summary!$E$13/2,Data!N2422,Data!O2422,Summary!$E$15,Summary!$E$14,Summary!$E$16,1),0)</f>
        <v>0</v>
      </c>
      <c r="O2423" s="31">
        <f>IF(M2423=1,oneday(G2422,G2423,K2423,L2423,Summary!$E$13/2,Data!N2422,Data!O2422,Summary!$E$15,Summary!$E$14,Summary!$E$16,2),0)</f>
        <v>0</v>
      </c>
      <c r="P2423" s="31">
        <f t="shared" si="113"/>
        <v>0</v>
      </c>
      <c r="Q2423" s="31">
        <f>IF(M2423=1,oneday(G2422,G2423,K2423,L2423,Summary!$E$13/2,Data!N2422,Data!O2422,Summary!$E$15,Summary!$E$14,Summary!$E$16,3),0)</f>
        <v>0</v>
      </c>
    </row>
    <row r="2424" spans="1:17" x14ac:dyDescent="0.25">
      <c r="A2424" s="32">
        <f>VLOOKUP(B2424,'Expiration Dates'!$C$40:$J$272,8)</f>
        <v>33898</v>
      </c>
      <c r="B2424" s="1">
        <v>33897</v>
      </c>
      <c r="C2424">
        <f t="shared" si="112"/>
        <v>2424</v>
      </c>
      <c r="D2424" s="27">
        <v>22.079999923706055</v>
      </c>
      <c r="E2424" s="28">
        <v>22.129999160766602</v>
      </c>
      <c r="F2424" s="28">
        <v>21.780000686645508</v>
      </c>
      <c r="G2424" s="24">
        <v>21.860000610351563</v>
      </c>
      <c r="H2424" s="13">
        <v>22.040000915527344</v>
      </c>
      <c r="I2424" s="14">
        <v>22.149999618530273</v>
      </c>
      <c r="J2424" s="14">
        <v>22</v>
      </c>
      <c r="K2424" s="24">
        <v>22.049999237060547</v>
      </c>
      <c r="L2424">
        <f t="shared" si="114"/>
        <v>0</v>
      </c>
      <c r="M2424">
        <f>IF(AND(B2424&gt;Summary!$E$17,B2424&lt;Summary!$E$18),1,0)</f>
        <v>0</v>
      </c>
      <c r="N2424">
        <f>IF(M2424=1,oneday(G2423,G2424,K2424,L2424,Summary!$E$13/2,Data!N2423,Data!O2423,Summary!$E$15,Summary!$E$14,Summary!$E$16,1),0)</f>
        <v>0</v>
      </c>
      <c r="O2424" s="31">
        <f>IF(M2424=1,oneday(G2423,G2424,K2424,L2424,Summary!$E$13/2,Data!N2423,Data!O2423,Summary!$E$15,Summary!$E$14,Summary!$E$16,2),0)</f>
        <v>0</v>
      </c>
      <c r="P2424" s="31">
        <f t="shared" si="113"/>
        <v>0</v>
      </c>
      <c r="Q2424" s="31">
        <f>IF(M2424=1,oneday(G2423,G2424,K2424,L2424,Summary!$E$13/2,Data!N2423,Data!O2423,Summary!$E$15,Summary!$E$14,Summary!$E$16,3),0)</f>
        <v>0</v>
      </c>
    </row>
    <row r="2425" spans="1:17" x14ac:dyDescent="0.25">
      <c r="A2425" s="32">
        <f>VLOOKUP(B2425,'Expiration Dates'!$C$40:$J$272,8)</f>
        <v>33898</v>
      </c>
      <c r="B2425" s="1">
        <v>33898</v>
      </c>
      <c r="C2425">
        <f t="shared" si="112"/>
        <v>2425</v>
      </c>
      <c r="D2425" s="27">
        <v>21.969999313354492</v>
      </c>
      <c r="E2425" s="28">
        <v>21.979999542236328</v>
      </c>
      <c r="F2425" s="28">
        <v>21.510000228881836</v>
      </c>
      <c r="G2425" s="24">
        <v>21.610000610351563</v>
      </c>
      <c r="H2425" s="13">
        <v>21.889999389648438</v>
      </c>
      <c r="I2425" s="14">
        <v>21.899999618530273</v>
      </c>
      <c r="J2425" s="14">
        <v>21.450000762939453</v>
      </c>
      <c r="K2425" s="24">
        <v>21.540000915527344</v>
      </c>
      <c r="L2425">
        <f t="shared" si="114"/>
        <v>1</v>
      </c>
      <c r="M2425">
        <f>IF(AND(B2425&gt;Summary!$E$17,B2425&lt;Summary!$E$18),1,0)</f>
        <v>0</v>
      </c>
      <c r="N2425">
        <f>IF(M2425=1,oneday(G2424,G2425,K2425,L2425,Summary!$E$13/2,Data!N2424,Data!O2424,Summary!$E$15,Summary!$E$14,Summary!$E$16,1),0)</f>
        <v>0</v>
      </c>
      <c r="O2425" s="31">
        <f>IF(M2425=1,oneday(G2424,G2425,K2425,L2425,Summary!$E$13/2,Data!N2424,Data!O2424,Summary!$E$15,Summary!$E$14,Summary!$E$16,2),0)</f>
        <v>0</v>
      </c>
      <c r="P2425" s="31">
        <f t="shared" si="113"/>
        <v>0</v>
      </c>
      <c r="Q2425" s="31">
        <f>IF(M2425=1,oneday(G2424,G2425,K2425,L2425,Summary!$E$13/2,Data!N2424,Data!O2424,Summary!$E$15,Summary!$E$14,Summary!$E$16,3),0)</f>
        <v>0</v>
      </c>
    </row>
    <row r="2426" spans="1:17" x14ac:dyDescent="0.25">
      <c r="A2426" s="32">
        <f>VLOOKUP(B2426,'Expiration Dates'!$C$40:$J$272,8)</f>
        <v>33898</v>
      </c>
      <c r="B2426" s="1">
        <v>33899</v>
      </c>
      <c r="C2426">
        <f t="shared" si="112"/>
        <v>2426</v>
      </c>
      <c r="D2426" s="27">
        <v>21.569999694824219</v>
      </c>
      <c r="E2426" s="28">
        <v>21.680000305175781</v>
      </c>
      <c r="F2426" s="28">
        <v>21.290000915527344</v>
      </c>
      <c r="G2426" s="24">
        <v>21.350000381469727</v>
      </c>
      <c r="H2426" s="13">
        <v>21.510000228881836</v>
      </c>
      <c r="I2426" s="14">
        <v>21.600000381469727</v>
      </c>
      <c r="J2426" s="14">
        <v>21.25</v>
      </c>
      <c r="K2426" s="24">
        <v>21.290000915527344</v>
      </c>
      <c r="L2426">
        <f t="shared" si="114"/>
        <v>0</v>
      </c>
      <c r="M2426">
        <f>IF(AND(B2426&gt;Summary!$E$17,B2426&lt;Summary!$E$18),1,0)</f>
        <v>0</v>
      </c>
      <c r="N2426">
        <f>IF(M2426=1,oneday(G2425,G2426,K2426,L2426,Summary!$E$13/2,Data!N2425,Data!O2425,Summary!$E$15,Summary!$E$14,Summary!$E$16,1),0)</f>
        <v>0</v>
      </c>
      <c r="O2426" s="31">
        <f>IF(M2426=1,oneday(G2425,G2426,K2426,L2426,Summary!$E$13/2,Data!N2425,Data!O2425,Summary!$E$15,Summary!$E$14,Summary!$E$16,2),0)</f>
        <v>0</v>
      </c>
      <c r="P2426" s="31">
        <f t="shared" si="113"/>
        <v>0</v>
      </c>
      <c r="Q2426" s="31">
        <f>IF(M2426=1,oneday(G2425,G2426,K2426,L2426,Summary!$E$13/2,Data!N2425,Data!O2425,Summary!$E$15,Summary!$E$14,Summary!$E$16,3),0)</f>
        <v>0</v>
      </c>
    </row>
    <row r="2427" spans="1:17" x14ac:dyDescent="0.25">
      <c r="A2427" s="32">
        <f>VLOOKUP(B2427,'Expiration Dates'!$C$40:$J$272,8)</f>
        <v>33898</v>
      </c>
      <c r="B2427" s="1">
        <v>33900</v>
      </c>
      <c r="C2427">
        <f t="shared" si="112"/>
        <v>2427</v>
      </c>
      <c r="D2427" s="27">
        <v>21.450000762939453</v>
      </c>
      <c r="E2427" s="28">
        <v>21.450000762939453</v>
      </c>
      <c r="F2427" s="28">
        <v>21.149999618530273</v>
      </c>
      <c r="G2427" s="24">
        <v>21.190000534057617</v>
      </c>
      <c r="H2427" s="13">
        <v>21.379999160766602</v>
      </c>
      <c r="I2427" s="14">
        <v>21.399999618530273</v>
      </c>
      <c r="J2427" s="14">
        <v>21.120000839233398</v>
      </c>
      <c r="K2427" s="24">
        <v>21.149999618530273</v>
      </c>
      <c r="L2427">
        <f t="shared" si="114"/>
        <v>0</v>
      </c>
      <c r="M2427">
        <f>IF(AND(B2427&gt;Summary!$E$17,B2427&lt;Summary!$E$18),1,0)</f>
        <v>0</v>
      </c>
      <c r="N2427">
        <f>IF(M2427=1,oneday(G2426,G2427,K2427,L2427,Summary!$E$13/2,Data!N2426,Data!O2426,Summary!$E$15,Summary!$E$14,Summary!$E$16,1),0)</f>
        <v>0</v>
      </c>
      <c r="O2427" s="31">
        <f>IF(M2427=1,oneday(G2426,G2427,K2427,L2427,Summary!$E$13/2,Data!N2426,Data!O2426,Summary!$E$15,Summary!$E$14,Summary!$E$16,2),0)</f>
        <v>0</v>
      </c>
      <c r="P2427" s="31">
        <f t="shared" si="113"/>
        <v>0</v>
      </c>
      <c r="Q2427" s="31">
        <f>IF(M2427=1,oneday(G2426,G2427,K2427,L2427,Summary!$E$13/2,Data!N2426,Data!O2426,Summary!$E$15,Summary!$E$14,Summary!$E$16,3),0)</f>
        <v>0</v>
      </c>
    </row>
    <row r="2428" spans="1:17" x14ac:dyDescent="0.25">
      <c r="A2428" s="32">
        <f>VLOOKUP(B2428,'Expiration Dates'!$C$40:$J$272,8)</f>
        <v>33898</v>
      </c>
      <c r="B2428" s="1">
        <v>33903</v>
      </c>
      <c r="C2428">
        <f t="shared" si="112"/>
        <v>2428</v>
      </c>
      <c r="D2428" s="27">
        <v>21.079999923706055</v>
      </c>
      <c r="E2428" s="28">
        <v>21.280000686645508</v>
      </c>
      <c r="F2428" s="28">
        <v>21.059999465942383</v>
      </c>
      <c r="G2428" s="24">
        <v>21.270000457763672</v>
      </c>
      <c r="H2428" s="13">
        <v>21.069999694824219</v>
      </c>
      <c r="I2428" s="14">
        <v>21.229999542236328</v>
      </c>
      <c r="J2428" s="14">
        <v>21.040000915527344</v>
      </c>
      <c r="K2428" s="24">
        <v>21.219999313354492</v>
      </c>
      <c r="L2428">
        <f t="shared" si="114"/>
        <v>0</v>
      </c>
      <c r="M2428">
        <f>IF(AND(B2428&gt;Summary!$E$17,B2428&lt;Summary!$E$18),1,0)</f>
        <v>0</v>
      </c>
      <c r="N2428">
        <f>IF(M2428=1,oneday(G2427,G2428,K2428,L2428,Summary!$E$13/2,Data!N2427,Data!O2427,Summary!$E$15,Summary!$E$14,Summary!$E$16,1),0)</f>
        <v>0</v>
      </c>
      <c r="O2428" s="31">
        <f>IF(M2428=1,oneday(G2427,G2428,K2428,L2428,Summary!$E$13/2,Data!N2427,Data!O2427,Summary!$E$15,Summary!$E$14,Summary!$E$16,2),0)</f>
        <v>0</v>
      </c>
      <c r="P2428" s="31">
        <f t="shared" si="113"/>
        <v>0</v>
      </c>
      <c r="Q2428" s="31">
        <f>IF(M2428=1,oneday(G2427,G2428,K2428,L2428,Summary!$E$13/2,Data!N2427,Data!O2427,Summary!$E$15,Summary!$E$14,Summary!$E$16,3),0)</f>
        <v>0</v>
      </c>
    </row>
    <row r="2429" spans="1:17" x14ac:dyDescent="0.25">
      <c r="A2429" s="32">
        <f>VLOOKUP(B2429,'Expiration Dates'!$C$40:$J$272,8)</f>
        <v>33898</v>
      </c>
      <c r="B2429" s="1">
        <v>33904</v>
      </c>
      <c r="C2429">
        <f t="shared" si="112"/>
        <v>2429</v>
      </c>
      <c r="D2429" s="27">
        <v>21.350000381469727</v>
      </c>
      <c r="E2429" s="28">
        <v>21.379999160766602</v>
      </c>
      <c r="F2429" s="28">
        <v>20.979999542236328</v>
      </c>
      <c r="G2429" s="24">
        <v>21.020000457763672</v>
      </c>
      <c r="H2429" s="13">
        <v>21.319999694824219</v>
      </c>
      <c r="I2429" s="14">
        <v>21.329999923706055</v>
      </c>
      <c r="J2429" s="14">
        <v>20.989999771118164</v>
      </c>
      <c r="K2429" s="24">
        <v>21.010000228881836</v>
      </c>
      <c r="L2429">
        <f t="shared" si="114"/>
        <v>0</v>
      </c>
      <c r="M2429">
        <f>IF(AND(B2429&gt;Summary!$E$17,B2429&lt;Summary!$E$18),1,0)</f>
        <v>0</v>
      </c>
      <c r="N2429">
        <f>IF(M2429=1,oneday(G2428,G2429,K2429,L2429,Summary!$E$13/2,Data!N2428,Data!O2428,Summary!$E$15,Summary!$E$14,Summary!$E$16,1),0)</f>
        <v>0</v>
      </c>
      <c r="O2429" s="31">
        <f>IF(M2429=1,oneday(G2428,G2429,K2429,L2429,Summary!$E$13/2,Data!N2428,Data!O2428,Summary!$E$15,Summary!$E$14,Summary!$E$16,2),0)</f>
        <v>0</v>
      </c>
      <c r="P2429" s="31">
        <f t="shared" si="113"/>
        <v>0</v>
      </c>
      <c r="Q2429" s="31">
        <f>IF(M2429=1,oneday(G2428,G2429,K2429,L2429,Summary!$E$13/2,Data!N2428,Data!O2428,Summary!$E$15,Summary!$E$14,Summary!$E$16,3),0)</f>
        <v>0</v>
      </c>
    </row>
    <row r="2430" spans="1:17" x14ac:dyDescent="0.25">
      <c r="A2430" s="32">
        <f>VLOOKUP(B2430,'Expiration Dates'!$C$40:$J$272,8)</f>
        <v>33898</v>
      </c>
      <c r="B2430" s="1">
        <v>33905</v>
      </c>
      <c r="C2430">
        <f t="shared" si="112"/>
        <v>2430</v>
      </c>
      <c r="D2430" s="27">
        <v>20.879999160766602</v>
      </c>
      <c r="E2430" s="28">
        <v>21.139999389648438</v>
      </c>
      <c r="F2430" s="28">
        <v>20.739999771118164</v>
      </c>
      <c r="G2430" s="24">
        <v>21.120000839233398</v>
      </c>
      <c r="H2430" s="13">
        <v>20.870000839233398</v>
      </c>
      <c r="I2430" s="14">
        <v>21.110000610351563</v>
      </c>
      <c r="J2430" s="14">
        <v>20.75</v>
      </c>
      <c r="K2430" s="24">
        <v>21.100000381469727</v>
      </c>
      <c r="L2430">
        <f t="shared" si="114"/>
        <v>0</v>
      </c>
      <c r="M2430">
        <f>IF(AND(B2430&gt;Summary!$E$17,B2430&lt;Summary!$E$18),1,0)</f>
        <v>0</v>
      </c>
      <c r="N2430">
        <f>IF(M2430=1,oneday(G2429,G2430,K2430,L2430,Summary!$E$13/2,Data!N2429,Data!O2429,Summary!$E$15,Summary!$E$14,Summary!$E$16,1),0)</f>
        <v>0</v>
      </c>
      <c r="O2430" s="31">
        <f>IF(M2430=1,oneday(G2429,G2430,K2430,L2430,Summary!$E$13/2,Data!N2429,Data!O2429,Summary!$E$15,Summary!$E$14,Summary!$E$16,2),0)</f>
        <v>0</v>
      </c>
      <c r="P2430" s="31">
        <f t="shared" si="113"/>
        <v>0</v>
      </c>
      <c r="Q2430" s="31">
        <f>IF(M2430=1,oneday(G2429,G2430,K2430,L2430,Summary!$E$13/2,Data!N2429,Data!O2429,Summary!$E$15,Summary!$E$14,Summary!$E$16,3),0)</f>
        <v>0</v>
      </c>
    </row>
    <row r="2431" spans="1:17" x14ac:dyDescent="0.25">
      <c r="A2431" s="32">
        <f>VLOOKUP(B2431,'Expiration Dates'!$C$40:$J$272,8)</f>
        <v>33898</v>
      </c>
      <c r="B2431" s="1">
        <v>33906</v>
      </c>
      <c r="C2431">
        <f t="shared" si="112"/>
        <v>2431</v>
      </c>
      <c r="D2431" s="27">
        <v>21.079999923706055</v>
      </c>
      <c r="E2431" s="28">
        <v>21.110000610351563</v>
      </c>
      <c r="F2431" s="28">
        <v>20.620000839233398</v>
      </c>
      <c r="G2431" s="24">
        <v>20.709999084472656</v>
      </c>
      <c r="H2431" s="13">
        <v>21.079999923706055</v>
      </c>
      <c r="I2431" s="14">
        <v>21.090000152587891</v>
      </c>
      <c r="J2431" s="14">
        <v>20.680000305175781</v>
      </c>
      <c r="K2431" s="24">
        <v>20.760000228881836</v>
      </c>
      <c r="L2431">
        <f t="shared" si="114"/>
        <v>0</v>
      </c>
      <c r="M2431">
        <f>IF(AND(B2431&gt;Summary!$E$17,B2431&lt;Summary!$E$18),1,0)</f>
        <v>0</v>
      </c>
      <c r="N2431">
        <f>IF(M2431=1,oneday(G2430,G2431,K2431,L2431,Summary!$E$13/2,Data!N2430,Data!O2430,Summary!$E$15,Summary!$E$14,Summary!$E$16,1),0)</f>
        <v>0</v>
      </c>
      <c r="O2431" s="31">
        <f>IF(M2431=1,oneday(G2430,G2431,K2431,L2431,Summary!$E$13/2,Data!N2430,Data!O2430,Summary!$E$15,Summary!$E$14,Summary!$E$16,2),0)</f>
        <v>0</v>
      </c>
      <c r="P2431" s="31">
        <f t="shared" si="113"/>
        <v>0</v>
      </c>
      <c r="Q2431" s="31">
        <f>IF(M2431=1,oneday(G2430,G2431,K2431,L2431,Summary!$E$13/2,Data!N2430,Data!O2430,Summary!$E$15,Summary!$E$14,Summary!$E$16,3),0)</f>
        <v>0</v>
      </c>
    </row>
    <row r="2432" spans="1:17" x14ac:dyDescent="0.25">
      <c r="A2432" s="32">
        <f>VLOOKUP(B2432,'Expiration Dates'!$C$40:$J$272,8)</f>
        <v>33898</v>
      </c>
      <c r="B2432" s="1">
        <v>33907</v>
      </c>
      <c r="C2432">
        <f t="shared" si="112"/>
        <v>2432</v>
      </c>
      <c r="D2432" s="27">
        <v>20.569999694824219</v>
      </c>
      <c r="E2432" s="28">
        <v>20.680000305175781</v>
      </c>
      <c r="F2432" s="28">
        <v>20.430000305175781</v>
      </c>
      <c r="G2432" s="24">
        <v>20.620000839233398</v>
      </c>
      <c r="H2432" s="13">
        <v>20.549999237060547</v>
      </c>
      <c r="I2432" s="14">
        <v>20.700000762939453</v>
      </c>
      <c r="J2432" s="14">
        <v>20.479999542236328</v>
      </c>
      <c r="K2432" s="24">
        <v>20.649999618530273</v>
      </c>
      <c r="L2432">
        <f t="shared" si="114"/>
        <v>0</v>
      </c>
      <c r="M2432">
        <f>IF(AND(B2432&gt;Summary!$E$17,B2432&lt;Summary!$E$18),1,0)</f>
        <v>0</v>
      </c>
      <c r="N2432">
        <f>IF(M2432=1,oneday(G2431,G2432,K2432,L2432,Summary!$E$13/2,Data!N2431,Data!O2431,Summary!$E$15,Summary!$E$14,Summary!$E$16,1),0)</f>
        <v>0</v>
      </c>
      <c r="O2432" s="31">
        <f>IF(M2432=1,oneday(G2431,G2432,K2432,L2432,Summary!$E$13/2,Data!N2431,Data!O2431,Summary!$E$15,Summary!$E$14,Summary!$E$16,2),0)</f>
        <v>0</v>
      </c>
      <c r="P2432" s="31">
        <f t="shared" si="113"/>
        <v>0</v>
      </c>
      <c r="Q2432" s="31">
        <f>IF(M2432=1,oneday(G2431,G2432,K2432,L2432,Summary!$E$13/2,Data!N2431,Data!O2431,Summary!$E$15,Summary!$E$14,Summary!$E$16,3),0)</f>
        <v>0</v>
      </c>
    </row>
    <row r="2433" spans="1:17" x14ac:dyDescent="0.25">
      <c r="A2433" s="32">
        <f>VLOOKUP(B2433,'Expiration Dates'!$C$40:$J$272,8)</f>
        <v>33925</v>
      </c>
      <c r="B2433" s="1">
        <v>33910</v>
      </c>
      <c r="C2433">
        <f t="shared" si="112"/>
        <v>2433</v>
      </c>
      <c r="D2433" s="27">
        <v>20.729999542236328</v>
      </c>
      <c r="E2433" s="28">
        <v>20.819999694824219</v>
      </c>
      <c r="F2433" s="28">
        <v>20.540000915527344</v>
      </c>
      <c r="G2433" s="24">
        <v>20.770000457763672</v>
      </c>
      <c r="H2433" s="13">
        <v>20.780000686645508</v>
      </c>
      <c r="I2433" s="14">
        <v>20.829999923706055</v>
      </c>
      <c r="J2433" s="14">
        <v>20.559999465942383</v>
      </c>
      <c r="K2433" s="24">
        <v>20.760000228881836</v>
      </c>
      <c r="L2433">
        <f t="shared" si="114"/>
        <v>0</v>
      </c>
      <c r="M2433">
        <f>IF(AND(B2433&gt;Summary!$E$17,B2433&lt;Summary!$E$18),1,0)</f>
        <v>0</v>
      </c>
      <c r="N2433">
        <f>IF(M2433=1,oneday(G2432,G2433,K2433,L2433,Summary!$E$13/2,Data!N2432,Data!O2432,Summary!$E$15,Summary!$E$14,Summary!$E$16,1),0)</f>
        <v>0</v>
      </c>
      <c r="O2433" s="31">
        <f>IF(M2433=1,oneday(G2432,G2433,K2433,L2433,Summary!$E$13/2,Data!N2432,Data!O2432,Summary!$E$15,Summary!$E$14,Summary!$E$16,2),0)</f>
        <v>0</v>
      </c>
      <c r="P2433" s="31">
        <f t="shared" si="113"/>
        <v>0</v>
      </c>
      <c r="Q2433" s="31">
        <f>IF(M2433=1,oneday(G2432,G2433,K2433,L2433,Summary!$E$13/2,Data!N2432,Data!O2432,Summary!$E$15,Summary!$E$14,Summary!$E$16,3),0)</f>
        <v>0</v>
      </c>
    </row>
    <row r="2434" spans="1:17" x14ac:dyDescent="0.25">
      <c r="A2434" s="32">
        <f>VLOOKUP(B2434,'Expiration Dates'!$C$40:$J$272,8)</f>
        <v>33925</v>
      </c>
      <c r="B2434" s="1">
        <v>33911</v>
      </c>
      <c r="C2434">
        <f t="shared" si="112"/>
        <v>2434</v>
      </c>
      <c r="D2434" s="27">
        <v>20.850000381469727</v>
      </c>
      <c r="E2434" s="28">
        <v>20.870000839233398</v>
      </c>
      <c r="F2434" s="28">
        <v>20.639999389648438</v>
      </c>
      <c r="G2434" s="24">
        <v>20.700000762939453</v>
      </c>
      <c r="H2434" s="13">
        <v>20.850000381469727</v>
      </c>
      <c r="I2434" s="14">
        <v>20.850000381469727</v>
      </c>
      <c r="J2434" s="14">
        <v>20.649999618530273</v>
      </c>
      <c r="K2434" s="24">
        <v>20.709999084472656</v>
      </c>
      <c r="L2434">
        <f t="shared" si="114"/>
        <v>0</v>
      </c>
      <c r="M2434">
        <f>IF(AND(B2434&gt;Summary!$E$17,B2434&lt;Summary!$E$18),1,0)</f>
        <v>0</v>
      </c>
      <c r="N2434">
        <f>IF(M2434=1,oneday(G2433,G2434,K2434,L2434,Summary!$E$13/2,Data!N2433,Data!O2433,Summary!$E$15,Summary!$E$14,Summary!$E$16,1),0)</f>
        <v>0</v>
      </c>
      <c r="O2434" s="31">
        <f>IF(M2434=1,oneday(G2433,G2434,K2434,L2434,Summary!$E$13/2,Data!N2433,Data!O2433,Summary!$E$15,Summary!$E$14,Summary!$E$16,2),0)</f>
        <v>0</v>
      </c>
      <c r="P2434" s="31">
        <f t="shared" si="113"/>
        <v>0</v>
      </c>
      <c r="Q2434" s="31">
        <f>IF(M2434=1,oneday(G2433,G2434,K2434,L2434,Summary!$E$13/2,Data!N2433,Data!O2433,Summary!$E$15,Summary!$E$14,Summary!$E$16,3),0)</f>
        <v>0</v>
      </c>
    </row>
    <row r="2435" spans="1:17" x14ac:dyDescent="0.25">
      <c r="A2435" s="32">
        <f>VLOOKUP(B2435,'Expiration Dates'!$C$40:$J$272,8)</f>
        <v>33925</v>
      </c>
      <c r="B2435" s="1">
        <v>33912</v>
      </c>
      <c r="C2435">
        <f t="shared" si="112"/>
        <v>2435</v>
      </c>
      <c r="D2435" s="27">
        <v>20.399999618530273</v>
      </c>
      <c r="E2435" s="28">
        <v>20.409999847412109</v>
      </c>
      <c r="F2435" s="28">
        <v>20.170000076293945</v>
      </c>
      <c r="G2435" s="24">
        <v>20.329999923706055</v>
      </c>
      <c r="H2435" s="13">
        <v>20.409999847412109</v>
      </c>
      <c r="I2435" s="14">
        <v>20.469999313354492</v>
      </c>
      <c r="J2435" s="14">
        <v>20.25</v>
      </c>
      <c r="K2435" s="24">
        <v>20.399999618530273</v>
      </c>
      <c r="L2435">
        <f t="shared" si="114"/>
        <v>0</v>
      </c>
      <c r="M2435">
        <f>IF(AND(B2435&gt;Summary!$E$17,B2435&lt;Summary!$E$18),1,0)</f>
        <v>0</v>
      </c>
      <c r="N2435">
        <f>IF(M2435=1,oneday(G2434,G2435,K2435,L2435,Summary!$E$13/2,Data!N2434,Data!O2434,Summary!$E$15,Summary!$E$14,Summary!$E$16,1),0)</f>
        <v>0</v>
      </c>
      <c r="O2435" s="31">
        <f>IF(M2435=1,oneday(G2434,G2435,K2435,L2435,Summary!$E$13/2,Data!N2434,Data!O2434,Summary!$E$15,Summary!$E$14,Summary!$E$16,2),0)</f>
        <v>0</v>
      </c>
      <c r="P2435" s="31">
        <f t="shared" si="113"/>
        <v>0</v>
      </c>
      <c r="Q2435" s="31">
        <f>IF(M2435=1,oneday(G2434,G2435,K2435,L2435,Summary!$E$13/2,Data!N2434,Data!O2434,Summary!$E$15,Summary!$E$14,Summary!$E$16,3),0)</f>
        <v>0</v>
      </c>
    </row>
    <row r="2436" spans="1:17" x14ac:dyDescent="0.25">
      <c r="A2436" s="32">
        <f>VLOOKUP(B2436,'Expiration Dates'!$C$40:$J$272,8)</f>
        <v>33925</v>
      </c>
      <c r="B2436" s="1">
        <v>33913</v>
      </c>
      <c r="C2436">
        <f t="shared" si="112"/>
        <v>2436</v>
      </c>
      <c r="D2436" s="27">
        <v>20.149999618530273</v>
      </c>
      <c r="E2436" s="28">
        <v>20.670000076293945</v>
      </c>
      <c r="F2436" s="28">
        <v>20.090000152587891</v>
      </c>
      <c r="G2436" s="24">
        <v>20.639999389648438</v>
      </c>
      <c r="H2436" s="13">
        <v>20.25</v>
      </c>
      <c r="I2436" s="14">
        <v>20.739999771118164</v>
      </c>
      <c r="J2436" s="14">
        <v>20.170000076293945</v>
      </c>
      <c r="K2436" s="24">
        <v>20.709999084472656</v>
      </c>
      <c r="L2436">
        <f t="shared" si="114"/>
        <v>0</v>
      </c>
      <c r="M2436">
        <f>IF(AND(B2436&gt;Summary!$E$17,B2436&lt;Summary!$E$18),1,0)</f>
        <v>0</v>
      </c>
      <c r="N2436">
        <f>IF(M2436=1,oneday(G2435,G2436,K2436,L2436,Summary!$E$13/2,Data!N2435,Data!O2435,Summary!$E$15,Summary!$E$14,Summary!$E$16,1),0)</f>
        <v>0</v>
      </c>
      <c r="O2436" s="31">
        <f>IF(M2436=1,oneday(G2435,G2436,K2436,L2436,Summary!$E$13/2,Data!N2435,Data!O2435,Summary!$E$15,Summary!$E$14,Summary!$E$16,2),0)</f>
        <v>0</v>
      </c>
      <c r="P2436" s="31">
        <f t="shared" si="113"/>
        <v>0</v>
      </c>
      <c r="Q2436" s="31">
        <f>IF(M2436=1,oneday(G2435,G2436,K2436,L2436,Summary!$E$13/2,Data!N2435,Data!O2435,Summary!$E$15,Summary!$E$14,Summary!$E$16,3),0)</f>
        <v>0</v>
      </c>
    </row>
    <row r="2437" spans="1:17" x14ac:dyDescent="0.25">
      <c r="A2437" s="32">
        <f>VLOOKUP(B2437,'Expiration Dates'!$C$40:$J$272,8)</f>
        <v>33925</v>
      </c>
      <c r="B2437" s="1">
        <v>33914</v>
      </c>
      <c r="C2437">
        <f t="shared" si="112"/>
        <v>2437</v>
      </c>
      <c r="D2437" s="27">
        <v>20.620000839233398</v>
      </c>
      <c r="E2437" s="28">
        <v>20.620000839233398</v>
      </c>
      <c r="F2437" s="28">
        <v>20.270000457763672</v>
      </c>
      <c r="G2437" s="24">
        <v>20.299999237060547</v>
      </c>
      <c r="H2437" s="13">
        <v>20.670000076293945</v>
      </c>
      <c r="I2437" s="14">
        <v>20.690000534057617</v>
      </c>
      <c r="J2437" s="14">
        <v>20.399999618530273</v>
      </c>
      <c r="K2437" s="24">
        <v>20.409999847412109</v>
      </c>
      <c r="L2437">
        <f t="shared" si="114"/>
        <v>0</v>
      </c>
      <c r="M2437">
        <f>IF(AND(B2437&gt;Summary!$E$17,B2437&lt;Summary!$E$18),1,0)</f>
        <v>0</v>
      </c>
      <c r="N2437">
        <f>IF(M2437=1,oneday(G2436,G2437,K2437,L2437,Summary!$E$13/2,Data!N2436,Data!O2436,Summary!$E$15,Summary!$E$14,Summary!$E$16,1),0)</f>
        <v>0</v>
      </c>
      <c r="O2437" s="31">
        <f>IF(M2437=1,oneday(G2436,G2437,K2437,L2437,Summary!$E$13/2,Data!N2436,Data!O2436,Summary!$E$15,Summary!$E$14,Summary!$E$16,2),0)</f>
        <v>0</v>
      </c>
      <c r="P2437" s="31">
        <f t="shared" si="113"/>
        <v>0</v>
      </c>
      <c r="Q2437" s="31">
        <f>IF(M2437=1,oneday(G2436,G2437,K2437,L2437,Summary!$E$13/2,Data!N2436,Data!O2436,Summary!$E$15,Summary!$E$14,Summary!$E$16,3),0)</f>
        <v>0</v>
      </c>
    </row>
    <row r="2438" spans="1:17" x14ac:dyDescent="0.25">
      <c r="A2438" s="32">
        <f>VLOOKUP(B2438,'Expiration Dates'!$C$40:$J$272,8)</f>
        <v>33925</v>
      </c>
      <c r="B2438" s="1">
        <v>33917</v>
      </c>
      <c r="C2438">
        <f t="shared" si="112"/>
        <v>2438</v>
      </c>
      <c r="D2438" s="27">
        <v>20.350000381469727</v>
      </c>
      <c r="E2438" s="28">
        <v>20.719999313354492</v>
      </c>
      <c r="F2438" s="28">
        <v>20.209999084472656</v>
      </c>
      <c r="G2438" s="24">
        <v>20.620000839233398</v>
      </c>
      <c r="H2438" s="13">
        <v>20.450000762939453</v>
      </c>
      <c r="I2438" s="14">
        <v>20.799999237060547</v>
      </c>
      <c r="J2438" s="14">
        <v>20.329999923706055</v>
      </c>
      <c r="K2438" s="24">
        <v>20.709999084472656</v>
      </c>
      <c r="L2438">
        <f t="shared" si="114"/>
        <v>0</v>
      </c>
      <c r="M2438">
        <f>IF(AND(B2438&gt;Summary!$E$17,B2438&lt;Summary!$E$18),1,0)</f>
        <v>0</v>
      </c>
      <c r="N2438">
        <f>IF(M2438=1,oneday(G2437,G2438,K2438,L2438,Summary!$E$13/2,Data!N2437,Data!O2437,Summary!$E$15,Summary!$E$14,Summary!$E$16,1),0)</f>
        <v>0</v>
      </c>
      <c r="O2438" s="31">
        <f>IF(M2438=1,oneday(G2437,G2438,K2438,L2438,Summary!$E$13/2,Data!N2437,Data!O2437,Summary!$E$15,Summary!$E$14,Summary!$E$16,2),0)</f>
        <v>0</v>
      </c>
      <c r="P2438" s="31">
        <f t="shared" si="113"/>
        <v>0</v>
      </c>
      <c r="Q2438" s="31">
        <f>IF(M2438=1,oneday(G2437,G2438,K2438,L2438,Summary!$E$13/2,Data!N2437,Data!O2437,Summary!$E$15,Summary!$E$14,Summary!$E$16,3),0)</f>
        <v>0</v>
      </c>
    </row>
    <row r="2439" spans="1:17" x14ac:dyDescent="0.25">
      <c r="A2439" s="32">
        <f>VLOOKUP(B2439,'Expiration Dates'!$C$40:$J$272,8)</f>
        <v>33925</v>
      </c>
      <c r="B2439" s="1">
        <v>33918</v>
      </c>
      <c r="C2439">
        <f t="shared" si="112"/>
        <v>2439</v>
      </c>
      <c r="D2439" s="27">
        <v>20.680000305175781</v>
      </c>
      <c r="E2439" s="28">
        <v>20.75</v>
      </c>
      <c r="F2439" s="28">
        <v>20.450000762939453</v>
      </c>
      <c r="G2439" s="24">
        <v>20.469999313354492</v>
      </c>
      <c r="H2439" s="13">
        <v>20.770000457763672</v>
      </c>
      <c r="I2439" s="14">
        <v>20.840000152587891</v>
      </c>
      <c r="J2439" s="14">
        <v>20.559999465942383</v>
      </c>
      <c r="K2439" s="24">
        <v>20.569999694824219</v>
      </c>
      <c r="L2439">
        <f t="shared" si="114"/>
        <v>0</v>
      </c>
      <c r="M2439">
        <f>IF(AND(B2439&gt;Summary!$E$17,B2439&lt;Summary!$E$18),1,0)</f>
        <v>0</v>
      </c>
      <c r="N2439">
        <f>IF(M2439=1,oneday(G2438,G2439,K2439,L2439,Summary!$E$13/2,Data!N2438,Data!O2438,Summary!$E$15,Summary!$E$14,Summary!$E$16,1),0)</f>
        <v>0</v>
      </c>
      <c r="O2439" s="31">
        <f>IF(M2439=1,oneday(G2438,G2439,K2439,L2439,Summary!$E$13/2,Data!N2438,Data!O2438,Summary!$E$15,Summary!$E$14,Summary!$E$16,2),0)</f>
        <v>0</v>
      </c>
      <c r="P2439" s="31">
        <f t="shared" si="113"/>
        <v>0</v>
      </c>
      <c r="Q2439" s="31">
        <f>IF(M2439=1,oneday(G2438,G2439,K2439,L2439,Summary!$E$13/2,Data!N2438,Data!O2438,Summary!$E$15,Summary!$E$14,Summary!$E$16,3),0)</f>
        <v>0</v>
      </c>
    </row>
    <row r="2440" spans="1:17" x14ac:dyDescent="0.25">
      <c r="A2440" s="32">
        <f>VLOOKUP(B2440,'Expiration Dates'!$C$40:$J$272,8)</f>
        <v>33925</v>
      </c>
      <c r="B2440" s="1">
        <v>33919</v>
      </c>
      <c r="C2440">
        <f t="shared" si="112"/>
        <v>2440</v>
      </c>
      <c r="D2440" s="27">
        <v>20.5</v>
      </c>
      <c r="E2440" s="28">
        <v>20.590000152587891</v>
      </c>
      <c r="F2440" s="28">
        <v>20.430000305175781</v>
      </c>
      <c r="G2440" s="24">
        <v>20.469999313354492</v>
      </c>
      <c r="H2440" s="13">
        <v>20.569999694824219</v>
      </c>
      <c r="I2440" s="14">
        <v>20.670000076293945</v>
      </c>
      <c r="J2440" s="14">
        <v>20.5</v>
      </c>
      <c r="K2440" s="24">
        <v>20.549999237060547</v>
      </c>
      <c r="L2440">
        <f t="shared" si="114"/>
        <v>0</v>
      </c>
      <c r="M2440">
        <f>IF(AND(B2440&gt;Summary!$E$17,B2440&lt;Summary!$E$18),1,0)</f>
        <v>0</v>
      </c>
      <c r="N2440">
        <f>IF(M2440=1,oneday(G2439,G2440,K2440,L2440,Summary!$E$13/2,Data!N2439,Data!O2439,Summary!$E$15,Summary!$E$14,Summary!$E$16,1),0)</f>
        <v>0</v>
      </c>
      <c r="O2440" s="31">
        <f>IF(M2440=1,oneday(G2439,G2440,K2440,L2440,Summary!$E$13/2,Data!N2439,Data!O2439,Summary!$E$15,Summary!$E$14,Summary!$E$16,2),0)</f>
        <v>0</v>
      </c>
      <c r="P2440" s="31">
        <f t="shared" si="113"/>
        <v>0</v>
      </c>
      <c r="Q2440" s="31">
        <f>IF(M2440=1,oneday(G2439,G2440,K2440,L2440,Summary!$E$13/2,Data!N2439,Data!O2439,Summary!$E$15,Summary!$E$14,Summary!$E$16,3),0)</f>
        <v>0</v>
      </c>
    </row>
    <row r="2441" spans="1:17" x14ac:dyDescent="0.25">
      <c r="A2441" s="32">
        <f>VLOOKUP(B2441,'Expiration Dates'!$C$40:$J$272,8)</f>
        <v>33925</v>
      </c>
      <c r="B2441" s="1">
        <v>33920</v>
      </c>
      <c r="C2441">
        <f t="shared" si="112"/>
        <v>2441</v>
      </c>
      <c r="D2441" s="27">
        <v>20.409999847412109</v>
      </c>
      <c r="E2441" s="28">
        <v>20.420000076293945</v>
      </c>
      <c r="F2441" s="28">
        <v>20.149999618530273</v>
      </c>
      <c r="G2441" s="24">
        <v>20.209999084472656</v>
      </c>
      <c r="H2441" s="13">
        <v>20.479999542236328</v>
      </c>
      <c r="I2441" s="14">
        <v>20.489999771118164</v>
      </c>
      <c r="J2441" s="14">
        <v>20.25</v>
      </c>
      <c r="K2441" s="24">
        <v>20.299999237060547</v>
      </c>
      <c r="L2441">
        <f t="shared" si="114"/>
        <v>0</v>
      </c>
      <c r="M2441">
        <f>IF(AND(B2441&gt;Summary!$E$17,B2441&lt;Summary!$E$18),1,0)</f>
        <v>0</v>
      </c>
      <c r="N2441">
        <f>IF(M2441=1,oneday(G2440,G2441,K2441,L2441,Summary!$E$13/2,Data!N2440,Data!O2440,Summary!$E$15,Summary!$E$14,Summary!$E$16,1),0)</f>
        <v>0</v>
      </c>
      <c r="O2441" s="31">
        <f>IF(M2441=1,oneday(G2440,G2441,K2441,L2441,Summary!$E$13/2,Data!N2440,Data!O2440,Summary!$E$15,Summary!$E$14,Summary!$E$16,2),0)</f>
        <v>0</v>
      </c>
      <c r="P2441" s="31">
        <f t="shared" si="113"/>
        <v>0</v>
      </c>
      <c r="Q2441" s="31">
        <f>IF(M2441=1,oneday(G2440,G2441,K2441,L2441,Summary!$E$13/2,Data!N2440,Data!O2440,Summary!$E$15,Summary!$E$14,Summary!$E$16,3),0)</f>
        <v>0</v>
      </c>
    </row>
    <row r="2442" spans="1:17" x14ac:dyDescent="0.25">
      <c r="A2442" s="32">
        <f>VLOOKUP(B2442,'Expiration Dates'!$C$40:$J$272,8)</f>
        <v>33925</v>
      </c>
      <c r="B2442" s="1">
        <v>33921</v>
      </c>
      <c r="C2442">
        <f t="shared" si="112"/>
        <v>2442</v>
      </c>
      <c r="D2442" s="27">
        <v>20.049999237060547</v>
      </c>
      <c r="E2442" s="28">
        <v>20.229999542236328</v>
      </c>
      <c r="F2442" s="28">
        <v>20</v>
      </c>
      <c r="G2442" s="24">
        <v>20.079999923706055</v>
      </c>
      <c r="H2442" s="13">
        <v>20.149999618530273</v>
      </c>
      <c r="I2442" s="14">
        <v>20.270000457763672</v>
      </c>
      <c r="J2442" s="14">
        <v>20.079999923706055</v>
      </c>
      <c r="K2442" s="24">
        <v>20.110000610351563</v>
      </c>
      <c r="L2442">
        <f t="shared" si="114"/>
        <v>0</v>
      </c>
      <c r="M2442">
        <f>IF(AND(B2442&gt;Summary!$E$17,B2442&lt;Summary!$E$18),1,0)</f>
        <v>0</v>
      </c>
      <c r="N2442">
        <f>IF(M2442=1,oneday(G2441,G2442,K2442,L2442,Summary!$E$13/2,Data!N2441,Data!O2441,Summary!$E$15,Summary!$E$14,Summary!$E$16,1),0)</f>
        <v>0</v>
      </c>
      <c r="O2442" s="31">
        <f>IF(M2442=1,oneday(G2441,G2442,K2442,L2442,Summary!$E$13/2,Data!N2441,Data!O2441,Summary!$E$15,Summary!$E$14,Summary!$E$16,2),0)</f>
        <v>0</v>
      </c>
      <c r="P2442" s="31">
        <f t="shared" si="113"/>
        <v>0</v>
      </c>
      <c r="Q2442" s="31">
        <f>IF(M2442=1,oneday(G2441,G2442,K2442,L2442,Summary!$E$13/2,Data!N2441,Data!O2441,Summary!$E$15,Summary!$E$14,Summary!$E$16,3),0)</f>
        <v>0</v>
      </c>
    </row>
    <row r="2443" spans="1:17" x14ac:dyDescent="0.25">
      <c r="A2443" s="32">
        <f>VLOOKUP(B2443,'Expiration Dates'!$C$40:$J$272,8)</f>
        <v>33925</v>
      </c>
      <c r="B2443" s="1">
        <v>33924</v>
      </c>
      <c r="C2443">
        <f t="shared" si="112"/>
        <v>2443</v>
      </c>
      <c r="D2443" s="27">
        <v>20.079999923706055</v>
      </c>
      <c r="E2443" s="28">
        <v>20.409999847412109</v>
      </c>
      <c r="F2443" s="28">
        <v>20.020000457763672</v>
      </c>
      <c r="G2443" s="24">
        <v>20.370000839233398</v>
      </c>
      <c r="H2443" s="13">
        <v>20.079999923706055</v>
      </c>
      <c r="I2443" s="14">
        <v>20.409999847412109</v>
      </c>
      <c r="J2443" s="14">
        <v>20.059999465942383</v>
      </c>
      <c r="K2443" s="24">
        <v>20.379999160766602</v>
      </c>
      <c r="L2443">
        <f t="shared" si="114"/>
        <v>0</v>
      </c>
      <c r="M2443">
        <f>IF(AND(B2443&gt;Summary!$E$17,B2443&lt;Summary!$E$18),1,0)</f>
        <v>0</v>
      </c>
      <c r="N2443">
        <f>IF(M2443=1,oneday(G2442,G2443,K2443,L2443,Summary!$E$13/2,Data!N2442,Data!O2442,Summary!$E$15,Summary!$E$14,Summary!$E$16,1),0)</f>
        <v>0</v>
      </c>
      <c r="O2443" s="31">
        <f>IF(M2443=1,oneday(G2442,G2443,K2443,L2443,Summary!$E$13/2,Data!N2442,Data!O2442,Summary!$E$15,Summary!$E$14,Summary!$E$16,2),0)</f>
        <v>0</v>
      </c>
      <c r="P2443" s="31">
        <f t="shared" si="113"/>
        <v>0</v>
      </c>
      <c r="Q2443" s="31">
        <f>IF(M2443=1,oneday(G2442,G2443,K2443,L2443,Summary!$E$13/2,Data!N2442,Data!O2442,Summary!$E$15,Summary!$E$14,Summary!$E$16,3),0)</f>
        <v>0</v>
      </c>
    </row>
    <row r="2444" spans="1:17" x14ac:dyDescent="0.25">
      <c r="A2444" s="32">
        <f>VLOOKUP(B2444,'Expiration Dates'!$C$40:$J$272,8)</f>
        <v>33925</v>
      </c>
      <c r="B2444" s="1">
        <v>33925</v>
      </c>
      <c r="C2444">
        <f t="shared" si="112"/>
        <v>2444</v>
      </c>
      <c r="D2444" s="27">
        <v>20.450000762939453</v>
      </c>
      <c r="E2444" s="28">
        <v>20.450000762939453</v>
      </c>
      <c r="F2444" s="28">
        <v>20.190000534057617</v>
      </c>
      <c r="G2444" s="24">
        <v>20.260000228881836</v>
      </c>
      <c r="H2444" s="13">
        <v>20.430000305175781</v>
      </c>
      <c r="I2444" s="14">
        <v>20.440000534057617</v>
      </c>
      <c r="J2444" s="14">
        <v>20.180000305175781</v>
      </c>
      <c r="K2444" s="24">
        <v>20.290000915527344</v>
      </c>
      <c r="L2444">
        <f t="shared" si="114"/>
        <v>1</v>
      </c>
      <c r="M2444">
        <f>IF(AND(B2444&gt;Summary!$E$17,B2444&lt;Summary!$E$18),1,0)</f>
        <v>0</v>
      </c>
      <c r="N2444">
        <f>IF(M2444=1,oneday(G2443,G2444,K2444,L2444,Summary!$E$13/2,Data!N2443,Data!O2443,Summary!$E$15,Summary!$E$14,Summary!$E$16,1),0)</f>
        <v>0</v>
      </c>
      <c r="O2444" s="31">
        <f>IF(M2444=1,oneday(G2443,G2444,K2444,L2444,Summary!$E$13/2,Data!N2443,Data!O2443,Summary!$E$15,Summary!$E$14,Summary!$E$16,2),0)</f>
        <v>0</v>
      </c>
      <c r="P2444" s="31">
        <f t="shared" si="113"/>
        <v>0</v>
      </c>
      <c r="Q2444" s="31">
        <f>IF(M2444=1,oneday(G2443,G2444,K2444,L2444,Summary!$E$13/2,Data!N2443,Data!O2443,Summary!$E$15,Summary!$E$14,Summary!$E$16,3),0)</f>
        <v>0</v>
      </c>
    </row>
    <row r="2445" spans="1:17" x14ac:dyDescent="0.25">
      <c r="A2445" s="32">
        <f>VLOOKUP(B2445,'Expiration Dates'!$C$40:$J$272,8)</f>
        <v>33925</v>
      </c>
      <c r="B2445" s="1">
        <v>33926</v>
      </c>
      <c r="C2445">
        <f t="shared" si="112"/>
        <v>2445</v>
      </c>
      <c r="D2445" s="27">
        <v>20.350000381469727</v>
      </c>
      <c r="E2445" s="28">
        <v>20.360000610351563</v>
      </c>
      <c r="F2445" s="28">
        <v>20.129999160766602</v>
      </c>
      <c r="G2445" s="24">
        <v>20.190000534057617</v>
      </c>
      <c r="H2445" s="13">
        <v>20.360000610351563</v>
      </c>
      <c r="I2445" s="14">
        <v>20.379999160766602</v>
      </c>
      <c r="J2445" s="14">
        <v>20.159999847412109</v>
      </c>
      <c r="K2445" s="24">
        <v>20.180000305175781</v>
      </c>
      <c r="L2445">
        <f t="shared" si="114"/>
        <v>0</v>
      </c>
      <c r="M2445">
        <f>IF(AND(B2445&gt;Summary!$E$17,B2445&lt;Summary!$E$18),1,0)</f>
        <v>0</v>
      </c>
      <c r="N2445">
        <f>IF(M2445=1,oneday(G2444,G2445,K2445,L2445,Summary!$E$13/2,Data!N2444,Data!O2444,Summary!$E$15,Summary!$E$14,Summary!$E$16,1),0)</f>
        <v>0</v>
      </c>
      <c r="O2445" s="31">
        <f>IF(M2445=1,oneday(G2444,G2445,K2445,L2445,Summary!$E$13/2,Data!N2444,Data!O2444,Summary!$E$15,Summary!$E$14,Summary!$E$16,2),0)</f>
        <v>0</v>
      </c>
      <c r="P2445" s="31">
        <f t="shared" si="113"/>
        <v>0</v>
      </c>
      <c r="Q2445" s="31">
        <f>IF(M2445=1,oneday(G2444,G2445,K2445,L2445,Summary!$E$13/2,Data!N2444,Data!O2444,Summary!$E$15,Summary!$E$14,Summary!$E$16,3),0)</f>
        <v>0</v>
      </c>
    </row>
    <row r="2446" spans="1:17" x14ac:dyDescent="0.25">
      <c r="A2446" s="32">
        <f>VLOOKUP(B2446,'Expiration Dates'!$C$40:$J$272,8)</f>
        <v>33925</v>
      </c>
      <c r="B2446" s="1">
        <v>33927</v>
      </c>
      <c r="C2446">
        <f t="shared" si="112"/>
        <v>2446</v>
      </c>
      <c r="D2446" s="27">
        <v>20.270000457763672</v>
      </c>
      <c r="E2446" s="28">
        <v>20.700000762939453</v>
      </c>
      <c r="F2446" s="28">
        <v>20.229999542236328</v>
      </c>
      <c r="G2446" s="24">
        <v>20.540000915527344</v>
      </c>
      <c r="H2446" s="13">
        <v>20.260000228881836</v>
      </c>
      <c r="I2446" s="14">
        <v>20.700000762939453</v>
      </c>
      <c r="J2446" s="14">
        <v>20.239999771118164</v>
      </c>
      <c r="K2446" s="24">
        <v>20.569999694824219</v>
      </c>
      <c r="L2446">
        <f t="shared" si="114"/>
        <v>0</v>
      </c>
      <c r="M2446">
        <f>IF(AND(B2446&gt;Summary!$E$17,B2446&lt;Summary!$E$18),1,0)</f>
        <v>0</v>
      </c>
      <c r="N2446">
        <f>IF(M2446=1,oneday(G2445,G2446,K2446,L2446,Summary!$E$13/2,Data!N2445,Data!O2445,Summary!$E$15,Summary!$E$14,Summary!$E$16,1),0)</f>
        <v>0</v>
      </c>
      <c r="O2446" s="31">
        <f>IF(M2446=1,oneday(G2445,G2446,K2446,L2446,Summary!$E$13/2,Data!N2445,Data!O2445,Summary!$E$15,Summary!$E$14,Summary!$E$16,2),0)</f>
        <v>0</v>
      </c>
      <c r="P2446" s="31">
        <f t="shared" si="113"/>
        <v>0</v>
      </c>
      <c r="Q2446" s="31">
        <f>IF(M2446=1,oneday(G2445,G2446,K2446,L2446,Summary!$E$13/2,Data!N2445,Data!O2445,Summary!$E$15,Summary!$E$14,Summary!$E$16,3),0)</f>
        <v>0</v>
      </c>
    </row>
    <row r="2447" spans="1:17" x14ac:dyDescent="0.25">
      <c r="A2447" s="32">
        <f>VLOOKUP(B2447,'Expiration Dates'!$C$40:$J$272,8)</f>
        <v>33925</v>
      </c>
      <c r="B2447" s="1">
        <v>33928</v>
      </c>
      <c r="C2447">
        <f t="shared" ref="C2447:C2510" si="115">ROW(B2447)</f>
        <v>2447</v>
      </c>
      <c r="D2447" s="27">
        <v>20.549999237060547</v>
      </c>
      <c r="E2447" s="28">
        <v>20.569999694824219</v>
      </c>
      <c r="F2447" s="28">
        <v>20.299999237060547</v>
      </c>
      <c r="G2447" s="24">
        <v>20.399999618530273</v>
      </c>
      <c r="H2447" s="13">
        <v>20.579999923706055</v>
      </c>
      <c r="I2447" s="14">
        <v>20.680000305175781</v>
      </c>
      <c r="J2447" s="14">
        <v>20.430000305175781</v>
      </c>
      <c r="K2447" s="24">
        <v>20.559999465942383</v>
      </c>
      <c r="L2447">
        <f t="shared" si="114"/>
        <v>0</v>
      </c>
      <c r="M2447">
        <f>IF(AND(B2447&gt;Summary!$E$17,B2447&lt;Summary!$E$18),1,0)</f>
        <v>0</v>
      </c>
      <c r="N2447">
        <f>IF(M2447=1,oneday(G2446,G2447,K2447,L2447,Summary!$E$13/2,Data!N2446,Data!O2446,Summary!$E$15,Summary!$E$14,Summary!$E$16,1),0)</f>
        <v>0</v>
      </c>
      <c r="O2447" s="31">
        <f>IF(M2447=1,oneday(G2446,G2447,K2447,L2447,Summary!$E$13/2,Data!N2446,Data!O2446,Summary!$E$15,Summary!$E$14,Summary!$E$16,2),0)</f>
        <v>0</v>
      </c>
      <c r="P2447" s="31">
        <f t="shared" si="113"/>
        <v>0</v>
      </c>
      <c r="Q2447" s="31">
        <f>IF(M2447=1,oneday(G2446,G2447,K2447,L2447,Summary!$E$13/2,Data!N2446,Data!O2446,Summary!$E$15,Summary!$E$14,Summary!$E$16,3),0)</f>
        <v>0</v>
      </c>
    </row>
    <row r="2448" spans="1:17" x14ac:dyDescent="0.25">
      <c r="A2448" s="32">
        <f>VLOOKUP(B2448,'Expiration Dates'!$C$40:$J$272,8)</f>
        <v>33925</v>
      </c>
      <c r="B2448" s="1">
        <v>33931</v>
      </c>
      <c r="C2448">
        <f t="shared" si="115"/>
        <v>2448</v>
      </c>
      <c r="D2448" s="27">
        <v>20.280000686645508</v>
      </c>
      <c r="E2448" s="28">
        <v>20.360000610351563</v>
      </c>
      <c r="F2448" s="28">
        <v>20.170000076293945</v>
      </c>
      <c r="G2448" s="24">
        <v>20.200000762939453</v>
      </c>
      <c r="H2448" s="13">
        <v>20.290000915527344</v>
      </c>
      <c r="I2448" s="14">
        <v>20.360000610351563</v>
      </c>
      <c r="J2448" s="14">
        <v>20.190000534057617</v>
      </c>
      <c r="K2448" s="24">
        <v>20.219999313354492</v>
      </c>
      <c r="L2448">
        <f t="shared" si="114"/>
        <v>0</v>
      </c>
      <c r="M2448">
        <f>IF(AND(B2448&gt;Summary!$E$17,B2448&lt;Summary!$E$18),1,0)</f>
        <v>0</v>
      </c>
      <c r="N2448">
        <f>IF(M2448=1,oneday(G2447,G2448,K2448,L2448,Summary!$E$13/2,Data!N2447,Data!O2447,Summary!$E$15,Summary!$E$14,Summary!$E$16,1),0)</f>
        <v>0</v>
      </c>
      <c r="O2448" s="31">
        <f>IF(M2448=1,oneday(G2447,G2448,K2448,L2448,Summary!$E$13/2,Data!N2447,Data!O2447,Summary!$E$15,Summary!$E$14,Summary!$E$16,2),0)</f>
        <v>0</v>
      </c>
      <c r="P2448" s="31">
        <f t="shared" ref="P2448:P2511" si="116">IF(M2448=1,O2448-O2447,0)</f>
        <v>0</v>
      </c>
      <c r="Q2448" s="31">
        <f>IF(M2448=1,oneday(G2447,G2448,K2448,L2448,Summary!$E$13/2,Data!N2447,Data!O2447,Summary!$E$15,Summary!$E$14,Summary!$E$16,3),0)</f>
        <v>0</v>
      </c>
    </row>
    <row r="2449" spans="1:17" x14ac:dyDescent="0.25">
      <c r="A2449" s="32">
        <f>VLOOKUP(B2449,'Expiration Dates'!$C$40:$J$272,8)</f>
        <v>33925</v>
      </c>
      <c r="B2449" s="1">
        <v>33932</v>
      </c>
      <c r="C2449">
        <f t="shared" si="115"/>
        <v>2449</v>
      </c>
      <c r="D2449" s="27">
        <v>20.219999313354492</v>
      </c>
      <c r="E2449" s="28">
        <v>20.329999923706055</v>
      </c>
      <c r="F2449" s="28">
        <v>20.120000839233398</v>
      </c>
      <c r="G2449" s="24">
        <v>20.219999313354492</v>
      </c>
      <c r="H2449" s="13">
        <v>20.239999771118164</v>
      </c>
      <c r="I2449" s="14">
        <v>20.340000152587891</v>
      </c>
      <c r="J2449" s="14">
        <v>20.139999389648438</v>
      </c>
      <c r="K2449" s="24">
        <v>20.229999542236328</v>
      </c>
      <c r="L2449">
        <f t="shared" si="114"/>
        <v>0</v>
      </c>
      <c r="M2449">
        <f>IF(AND(B2449&gt;Summary!$E$17,B2449&lt;Summary!$E$18),1,0)</f>
        <v>0</v>
      </c>
      <c r="N2449">
        <f>IF(M2449=1,oneday(G2448,G2449,K2449,L2449,Summary!$E$13/2,Data!N2448,Data!O2448,Summary!$E$15,Summary!$E$14,Summary!$E$16,1),0)</f>
        <v>0</v>
      </c>
      <c r="O2449" s="31">
        <f>IF(M2449=1,oneday(G2448,G2449,K2449,L2449,Summary!$E$13/2,Data!N2448,Data!O2448,Summary!$E$15,Summary!$E$14,Summary!$E$16,2),0)</f>
        <v>0</v>
      </c>
      <c r="P2449" s="31">
        <f t="shared" si="116"/>
        <v>0</v>
      </c>
      <c r="Q2449" s="31">
        <f>IF(M2449=1,oneday(G2448,G2449,K2449,L2449,Summary!$E$13/2,Data!N2448,Data!O2448,Summary!$E$15,Summary!$E$14,Summary!$E$16,3),0)</f>
        <v>0</v>
      </c>
    </row>
    <row r="2450" spans="1:17" x14ac:dyDescent="0.25">
      <c r="A2450" s="32">
        <f>VLOOKUP(B2450,'Expiration Dates'!$C$40:$J$272,8)</f>
        <v>33925</v>
      </c>
      <c r="B2450" s="1">
        <v>33933</v>
      </c>
      <c r="C2450">
        <f t="shared" si="115"/>
        <v>2450</v>
      </c>
      <c r="D2450" s="27">
        <v>20.229999542236328</v>
      </c>
      <c r="E2450" s="28">
        <v>20.319999694824219</v>
      </c>
      <c r="F2450" s="28">
        <v>20.180000305175781</v>
      </c>
      <c r="G2450" s="24">
        <v>20.270000457763672</v>
      </c>
      <c r="H2450" s="13">
        <v>20.219999313354492</v>
      </c>
      <c r="I2450" s="14">
        <v>20.299999237060547</v>
      </c>
      <c r="J2450" s="14">
        <v>20.180000305175781</v>
      </c>
      <c r="K2450" s="24">
        <v>20.270000457763672</v>
      </c>
      <c r="L2450">
        <f t="shared" si="114"/>
        <v>0</v>
      </c>
      <c r="M2450">
        <f>IF(AND(B2450&gt;Summary!$E$17,B2450&lt;Summary!$E$18),1,0)</f>
        <v>0</v>
      </c>
      <c r="N2450">
        <f>IF(M2450=1,oneday(G2449,G2450,K2450,L2450,Summary!$E$13/2,Data!N2449,Data!O2449,Summary!$E$15,Summary!$E$14,Summary!$E$16,1),0)</f>
        <v>0</v>
      </c>
      <c r="O2450" s="31">
        <f>IF(M2450=1,oneday(G2449,G2450,K2450,L2450,Summary!$E$13/2,Data!N2449,Data!O2449,Summary!$E$15,Summary!$E$14,Summary!$E$16,2),0)</f>
        <v>0</v>
      </c>
      <c r="P2450" s="31">
        <f t="shared" si="116"/>
        <v>0</v>
      </c>
      <c r="Q2450" s="31">
        <f>IF(M2450=1,oneday(G2449,G2450,K2450,L2450,Summary!$E$13/2,Data!N2449,Data!O2449,Summary!$E$15,Summary!$E$14,Summary!$E$16,3),0)</f>
        <v>0</v>
      </c>
    </row>
    <row r="2451" spans="1:17" x14ac:dyDescent="0.25">
      <c r="A2451" s="32">
        <f>VLOOKUP(B2451,'Expiration Dates'!$C$40:$J$272,8)</f>
        <v>33925</v>
      </c>
      <c r="B2451" s="1">
        <v>33938</v>
      </c>
      <c r="C2451">
        <f t="shared" si="115"/>
        <v>2451</v>
      </c>
      <c r="D2451" s="27">
        <v>20.299999237060547</v>
      </c>
      <c r="E2451" s="28">
        <v>20.409999847412109</v>
      </c>
      <c r="F2451" s="28">
        <v>19.850000381469727</v>
      </c>
      <c r="G2451" s="24">
        <v>19.889999389648438</v>
      </c>
      <c r="H2451" s="13">
        <v>20.280000686645508</v>
      </c>
      <c r="I2451" s="14">
        <v>20.409999847412109</v>
      </c>
      <c r="J2451" s="14">
        <v>19.870000839233398</v>
      </c>
      <c r="K2451" s="24">
        <v>19.899999618530273</v>
      </c>
      <c r="L2451">
        <f t="shared" si="114"/>
        <v>0</v>
      </c>
      <c r="M2451">
        <f>IF(AND(B2451&gt;Summary!$E$17,B2451&lt;Summary!$E$18),1,0)</f>
        <v>0</v>
      </c>
      <c r="N2451">
        <f>IF(M2451=1,oneday(G2450,G2451,K2451,L2451,Summary!$E$13/2,Data!N2450,Data!O2450,Summary!$E$15,Summary!$E$14,Summary!$E$16,1),0)</f>
        <v>0</v>
      </c>
      <c r="O2451" s="31">
        <f>IF(M2451=1,oneday(G2450,G2451,K2451,L2451,Summary!$E$13/2,Data!N2450,Data!O2450,Summary!$E$15,Summary!$E$14,Summary!$E$16,2),0)</f>
        <v>0</v>
      </c>
      <c r="P2451" s="31">
        <f t="shared" si="116"/>
        <v>0</v>
      </c>
      <c r="Q2451" s="31">
        <f>IF(M2451=1,oneday(G2450,G2451,K2451,L2451,Summary!$E$13/2,Data!N2450,Data!O2450,Summary!$E$15,Summary!$E$14,Summary!$E$16,3),0)</f>
        <v>0</v>
      </c>
    </row>
    <row r="2452" spans="1:17" x14ac:dyDescent="0.25">
      <c r="A2452" s="32">
        <f>VLOOKUP(B2452,'Expiration Dates'!$C$40:$J$272,8)</f>
        <v>33959</v>
      </c>
      <c r="B2452" s="1">
        <v>33939</v>
      </c>
      <c r="C2452">
        <f t="shared" si="115"/>
        <v>2452</v>
      </c>
      <c r="D2452" s="27">
        <v>19.799999237060547</v>
      </c>
      <c r="E2452" s="28">
        <v>19.870000839233398</v>
      </c>
      <c r="F2452" s="28">
        <v>19.479999542236328</v>
      </c>
      <c r="G2452" s="24">
        <v>19.510000228881836</v>
      </c>
      <c r="H2452" s="13">
        <v>19.829999923706055</v>
      </c>
      <c r="I2452" s="14">
        <v>19.879999160766602</v>
      </c>
      <c r="J2452" s="14">
        <v>19.5</v>
      </c>
      <c r="K2452" s="24">
        <v>19.540000915527344</v>
      </c>
      <c r="L2452">
        <f t="shared" si="114"/>
        <v>0</v>
      </c>
      <c r="M2452">
        <f>IF(AND(B2452&gt;Summary!$E$17,B2452&lt;Summary!$E$18),1,0)</f>
        <v>0</v>
      </c>
      <c r="N2452">
        <f>IF(M2452=1,oneday(G2451,G2452,K2452,L2452,Summary!$E$13/2,Data!N2451,Data!O2451,Summary!$E$15,Summary!$E$14,Summary!$E$16,1),0)</f>
        <v>0</v>
      </c>
      <c r="O2452" s="31">
        <f>IF(M2452=1,oneday(G2451,G2452,K2452,L2452,Summary!$E$13/2,Data!N2451,Data!O2451,Summary!$E$15,Summary!$E$14,Summary!$E$16,2),0)</f>
        <v>0</v>
      </c>
      <c r="P2452" s="31">
        <f t="shared" si="116"/>
        <v>0</v>
      </c>
      <c r="Q2452" s="31">
        <f>IF(M2452=1,oneday(G2451,G2452,K2452,L2452,Summary!$E$13/2,Data!N2451,Data!O2451,Summary!$E$15,Summary!$E$14,Summary!$E$16,3),0)</f>
        <v>0</v>
      </c>
    </row>
    <row r="2453" spans="1:17" x14ac:dyDescent="0.25">
      <c r="A2453" s="32">
        <f>VLOOKUP(B2453,'Expiration Dates'!$C$40:$J$272,8)</f>
        <v>33959</v>
      </c>
      <c r="B2453" s="1">
        <v>33940</v>
      </c>
      <c r="C2453">
        <f t="shared" si="115"/>
        <v>2453</v>
      </c>
      <c r="D2453" s="27">
        <v>19.450000762939453</v>
      </c>
      <c r="E2453" s="28">
        <v>19.540000915527344</v>
      </c>
      <c r="F2453" s="28">
        <v>19.360000610351563</v>
      </c>
      <c r="G2453" s="24">
        <v>19.450000762939453</v>
      </c>
      <c r="H2453" s="13">
        <v>19.5</v>
      </c>
      <c r="I2453" s="14">
        <v>19.579999923706055</v>
      </c>
      <c r="J2453" s="14">
        <v>19.409999847412109</v>
      </c>
      <c r="K2453" s="24">
        <v>19.469999313354492</v>
      </c>
      <c r="L2453">
        <f t="shared" si="114"/>
        <v>0</v>
      </c>
      <c r="M2453">
        <f>IF(AND(B2453&gt;Summary!$E$17,B2453&lt;Summary!$E$18),1,0)</f>
        <v>0</v>
      </c>
      <c r="N2453">
        <f>IF(M2453=1,oneday(G2452,G2453,K2453,L2453,Summary!$E$13/2,Data!N2452,Data!O2452,Summary!$E$15,Summary!$E$14,Summary!$E$16,1),0)</f>
        <v>0</v>
      </c>
      <c r="O2453" s="31">
        <f>IF(M2453=1,oneday(G2452,G2453,K2453,L2453,Summary!$E$13/2,Data!N2452,Data!O2452,Summary!$E$15,Summary!$E$14,Summary!$E$16,2),0)</f>
        <v>0</v>
      </c>
      <c r="P2453" s="31">
        <f t="shared" si="116"/>
        <v>0</v>
      </c>
      <c r="Q2453" s="31">
        <f>IF(M2453=1,oneday(G2452,G2453,K2453,L2453,Summary!$E$13/2,Data!N2452,Data!O2452,Summary!$E$15,Summary!$E$14,Summary!$E$16,3),0)</f>
        <v>0</v>
      </c>
    </row>
    <row r="2454" spans="1:17" x14ac:dyDescent="0.25">
      <c r="A2454" s="32">
        <f>VLOOKUP(B2454,'Expiration Dates'!$C$40:$J$272,8)</f>
        <v>33959</v>
      </c>
      <c r="B2454" s="1">
        <v>33941</v>
      </c>
      <c r="C2454">
        <f t="shared" si="115"/>
        <v>2454</v>
      </c>
      <c r="D2454" s="27">
        <v>19.319999694824219</v>
      </c>
      <c r="E2454" s="28">
        <v>19.399999618530273</v>
      </c>
      <c r="F2454" s="28">
        <v>19.020000457763672</v>
      </c>
      <c r="G2454" s="24">
        <v>19.079999923706055</v>
      </c>
      <c r="H2454" s="13">
        <v>19.370000839233398</v>
      </c>
      <c r="I2454" s="14">
        <v>19.459999084472656</v>
      </c>
      <c r="J2454" s="14">
        <v>19.120000839233398</v>
      </c>
      <c r="K2454" s="24">
        <v>19.149999618530273</v>
      </c>
      <c r="L2454">
        <f t="shared" si="114"/>
        <v>0</v>
      </c>
      <c r="M2454">
        <f>IF(AND(B2454&gt;Summary!$E$17,B2454&lt;Summary!$E$18),1,0)</f>
        <v>0</v>
      </c>
      <c r="N2454">
        <f>IF(M2454=1,oneday(G2453,G2454,K2454,L2454,Summary!$E$13/2,Data!N2453,Data!O2453,Summary!$E$15,Summary!$E$14,Summary!$E$16,1),0)</f>
        <v>0</v>
      </c>
      <c r="O2454" s="31">
        <f>IF(M2454=1,oneday(G2453,G2454,K2454,L2454,Summary!$E$13/2,Data!N2453,Data!O2453,Summary!$E$15,Summary!$E$14,Summary!$E$16,2),0)</f>
        <v>0</v>
      </c>
      <c r="P2454" s="31">
        <f t="shared" si="116"/>
        <v>0</v>
      </c>
      <c r="Q2454" s="31">
        <f>IF(M2454=1,oneday(G2453,G2454,K2454,L2454,Summary!$E$13/2,Data!N2453,Data!O2453,Summary!$E$15,Summary!$E$14,Summary!$E$16,3),0)</f>
        <v>0</v>
      </c>
    </row>
    <row r="2455" spans="1:17" x14ac:dyDescent="0.25">
      <c r="A2455" s="32">
        <f>VLOOKUP(B2455,'Expiration Dates'!$C$40:$J$272,8)</f>
        <v>33959</v>
      </c>
      <c r="B2455" s="1">
        <v>33942</v>
      </c>
      <c r="C2455">
        <f t="shared" si="115"/>
        <v>2455</v>
      </c>
      <c r="D2455" s="27">
        <v>19.25</v>
      </c>
      <c r="E2455" s="28">
        <v>19.360000610351563</v>
      </c>
      <c r="F2455" s="28">
        <v>18.930000305175781</v>
      </c>
      <c r="G2455" s="24">
        <v>18.940000534057617</v>
      </c>
      <c r="H2455" s="13">
        <v>19.319999694824219</v>
      </c>
      <c r="I2455" s="14">
        <v>19.420000076293945</v>
      </c>
      <c r="J2455" s="14">
        <v>19</v>
      </c>
      <c r="K2455" s="24">
        <v>19.030000686645508</v>
      </c>
      <c r="L2455">
        <f t="shared" si="114"/>
        <v>0</v>
      </c>
      <c r="M2455">
        <f>IF(AND(B2455&gt;Summary!$E$17,B2455&lt;Summary!$E$18),1,0)</f>
        <v>0</v>
      </c>
      <c r="N2455">
        <f>IF(M2455=1,oneday(G2454,G2455,K2455,L2455,Summary!$E$13/2,Data!N2454,Data!O2454,Summary!$E$15,Summary!$E$14,Summary!$E$16,1),0)</f>
        <v>0</v>
      </c>
      <c r="O2455" s="31">
        <f>IF(M2455=1,oneday(G2454,G2455,K2455,L2455,Summary!$E$13/2,Data!N2454,Data!O2454,Summary!$E$15,Summary!$E$14,Summary!$E$16,2),0)</f>
        <v>0</v>
      </c>
      <c r="P2455" s="31">
        <f t="shared" si="116"/>
        <v>0</v>
      </c>
      <c r="Q2455" s="31">
        <f>IF(M2455=1,oneday(G2454,G2455,K2455,L2455,Summary!$E$13/2,Data!N2454,Data!O2454,Summary!$E$15,Summary!$E$14,Summary!$E$16,3),0)</f>
        <v>0</v>
      </c>
    </row>
    <row r="2456" spans="1:17" x14ac:dyDescent="0.25">
      <c r="A2456" s="32">
        <f>VLOOKUP(B2456,'Expiration Dates'!$C$40:$J$272,8)</f>
        <v>33959</v>
      </c>
      <c r="B2456" s="1">
        <v>33945</v>
      </c>
      <c r="C2456">
        <f t="shared" si="115"/>
        <v>2456</v>
      </c>
      <c r="D2456" s="27">
        <v>18.819999694824219</v>
      </c>
      <c r="E2456" s="28">
        <v>19.25</v>
      </c>
      <c r="F2456" s="28">
        <v>18.770000457763672</v>
      </c>
      <c r="G2456" s="24">
        <v>19.180000305175781</v>
      </c>
      <c r="H2456" s="13">
        <v>18.930000305175781</v>
      </c>
      <c r="I2456" s="14">
        <v>19.299999237060547</v>
      </c>
      <c r="J2456" s="14">
        <v>18.879999160766602</v>
      </c>
      <c r="K2456" s="24">
        <v>19.239999771118164</v>
      </c>
      <c r="L2456">
        <f t="shared" si="114"/>
        <v>0</v>
      </c>
      <c r="M2456">
        <f>IF(AND(B2456&gt;Summary!$E$17,B2456&lt;Summary!$E$18),1,0)</f>
        <v>0</v>
      </c>
      <c r="N2456">
        <f>IF(M2456=1,oneday(G2455,G2456,K2456,L2456,Summary!$E$13/2,Data!N2455,Data!O2455,Summary!$E$15,Summary!$E$14,Summary!$E$16,1),0)</f>
        <v>0</v>
      </c>
      <c r="O2456" s="31">
        <f>IF(M2456=1,oneday(G2455,G2456,K2456,L2456,Summary!$E$13/2,Data!N2455,Data!O2455,Summary!$E$15,Summary!$E$14,Summary!$E$16,2),0)</f>
        <v>0</v>
      </c>
      <c r="P2456" s="31">
        <f t="shared" si="116"/>
        <v>0</v>
      </c>
      <c r="Q2456" s="31">
        <f>IF(M2456=1,oneday(G2455,G2456,K2456,L2456,Summary!$E$13/2,Data!N2455,Data!O2455,Summary!$E$15,Summary!$E$14,Summary!$E$16,3),0)</f>
        <v>0</v>
      </c>
    </row>
    <row r="2457" spans="1:17" x14ac:dyDescent="0.25">
      <c r="A2457" s="32">
        <f>VLOOKUP(B2457,'Expiration Dates'!$C$40:$J$272,8)</f>
        <v>33959</v>
      </c>
      <c r="B2457" s="1">
        <v>33946</v>
      </c>
      <c r="C2457">
        <f t="shared" si="115"/>
        <v>2457</v>
      </c>
      <c r="D2457" s="27">
        <v>19.149999618530273</v>
      </c>
      <c r="E2457" s="28">
        <v>19.309999465942383</v>
      </c>
      <c r="F2457" s="28">
        <v>18.799999237060547</v>
      </c>
      <c r="G2457" s="24">
        <v>18.840000152587891</v>
      </c>
      <c r="H2457" s="13">
        <v>19.209999084472656</v>
      </c>
      <c r="I2457" s="14">
        <v>19.350000381469727</v>
      </c>
      <c r="J2457" s="14">
        <v>18.920000076293945</v>
      </c>
      <c r="K2457" s="24">
        <v>18.940000534057617</v>
      </c>
      <c r="L2457">
        <f t="shared" si="114"/>
        <v>0</v>
      </c>
      <c r="M2457">
        <f>IF(AND(B2457&gt;Summary!$E$17,B2457&lt;Summary!$E$18),1,0)</f>
        <v>0</v>
      </c>
      <c r="N2457">
        <f>IF(M2457=1,oneday(G2456,G2457,K2457,L2457,Summary!$E$13/2,Data!N2456,Data!O2456,Summary!$E$15,Summary!$E$14,Summary!$E$16,1),0)</f>
        <v>0</v>
      </c>
      <c r="O2457" s="31">
        <f>IF(M2457=1,oneday(G2456,G2457,K2457,L2457,Summary!$E$13/2,Data!N2456,Data!O2456,Summary!$E$15,Summary!$E$14,Summary!$E$16,2),0)</f>
        <v>0</v>
      </c>
      <c r="P2457" s="31">
        <f t="shared" si="116"/>
        <v>0</v>
      </c>
      <c r="Q2457" s="31">
        <f>IF(M2457=1,oneday(G2456,G2457,K2457,L2457,Summary!$E$13/2,Data!N2456,Data!O2456,Summary!$E$15,Summary!$E$14,Summary!$E$16,3),0)</f>
        <v>0</v>
      </c>
    </row>
    <row r="2458" spans="1:17" x14ac:dyDescent="0.25">
      <c r="A2458" s="32">
        <f>VLOOKUP(B2458,'Expiration Dates'!$C$40:$J$272,8)</f>
        <v>33959</v>
      </c>
      <c r="B2458" s="1">
        <v>33947</v>
      </c>
      <c r="C2458">
        <f t="shared" si="115"/>
        <v>2458</v>
      </c>
      <c r="D2458" s="27">
        <v>18.649999618530273</v>
      </c>
      <c r="E2458" s="28">
        <v>18.959999084472656</v>
      </c>
      <c r="F2458" s="28">
        <v>18.649999618530273</v>
      </c>
      <c r="G2458" s="24">
        <v>18.840000152587891</v>
      </c>
      <c r="H2458" s="13">
        <v>18.780000686645508</v>
      </c>
      <c r="I2458" s="14">
        <v>19.059999465942383</v>
      </c>
      <c r="J2458" s="14">
        <v>18.75</v>
      </c>
      <c r="K2458" s="24">
        <v>18.950000762939453</v>
      </c>
      <c r="L2458">
        <f t="shared" si="114"/>
        <v>0</v>
      </c>
      <c r="M2458">
        <f>IF(AND(B2458&gt;Summary!$E$17,B2458&lt;Summary!$E$18),1,0)</f>
        <v>0</v>
      </c>
      <c r="N2458">
        <f>IF(M2458=1,oneday(G2457,G2458,K2458,L2458,Summary!$E$13/2,Data!N2457,Data!O2457,Summary!$E$15,Summary!$E$14,Summary!$E$16,1),0)</f>
        <v>0</v>
      </c>
      <c r="O2458" s="31">
        <f>IF(M2458=1,oneday(G2457,G2458,K2458,L2458,Summary!$E$13/2,Data!N2457,Data!O2457,Summary!$E$15,Summary!$E$14,Summary!$E$16,2),0)</f>
        <v>0</v>
      </c>
      <c r="P2458" s="31">
        <f t="shared" si="116"/>
        <v>0</v>
      </c>
      <c r="Q2458" s="31">
        <f>IF(M2458=1,oneday(G2457,G2458,K2458,L2458,Summary!$E$13/2,Data!N2457,Data!O2457,Summary!$E$15,Summary!$E$14,Summary!$E$16,3),0)</f>
        <v>0</v>
      </c>
    </row>
    <row r="2459" spans="1:17" x14ac:dyDescent="0.25">
      <c r="A2459" s="32">
        <f>VLOOKUP(B2459,'Expiration Dates'!$C$40:$J$272,8)</f>
        <v>33959</v>
      </c>
      <c r="B2459" s="1">
        <v>33948</v>
      </c>
      <c r="C2459">
        <f t="shared" si="115"/>
        <v>2459</v>
      </c>
      <c r="D2459" s="27">
        <v>18.979999542236328</v>
      </c>
      <c r="E2459" s="28">
        <v>19.309999465942383</v>
      </c>
      <c r="F2459" s="28">
        <v>18.969999313354492</v>
      </c>
      <c r="G2459" s="24">
        <v>19.280000686645508</v>
      </c>
      <c r="H2459" s="13">
        <v>19.129999160766602</v>
      </c>
      <c r="I2459" s="14">
        <v>19.399999618530273</v>
      </c>
      <c r="J2459" s="14">
        <v>19.120000839233398</v>
      </c>
      <c r="K2459" s="24">
        <v>19.379999160766602</v>
      </c>
      <c r="L2459">
        <f t="shared" si="114"/>
        <v>0</v>
      </c>
      <c r="M2459">
        <f>IF(AND(B2459&gt;Summary!$E$17,B2459&lt;Summary!$E$18),1,0)</f>
        <v>0</v>
      </c>
      <c r="N2459">
        <f>IF(M2459=1,oneday(G2458,G2459,K2459,L2459,Summary!$E$13/2,Data!N2458,Data!O2458,Summary!$E$15,Summary!$E$14,Summary!$E$16,1),0)</f>
        <v>0</v>
      </c>
      <c r="O2459" s="31">
        <f>IF(M2459=1,oneday(G2458,G2459,K2459,L2459,Summary!$E$13/2,Data!N2458,Data!O2458,Summary!$E$15,Summary!$E$14,Summary!$E$16,2),0)</f>
        <v>0</v>
      </c>
      <c r="P2459" s="31">
        <f t="shared" si="116"/>
        <v>0</v>
      </c>
      <c r="Q2459" s="31">
        <f>IF(M2459=1,oneday(G2458,G2459,K2459,L2459,Summary!$E$13/2,Data!N2458,Data!O2458,Summary!$E$15,Summary!$E$14,Summary!$E$16,3),0)</f>
        <v>0</v>
      </c>
    </row>
    <row r="2460" spans="1:17" x14ac:dyDescent="0.25">
      <c r="A2460" s="32">
        <f>VLOOKUP(B2460,'Expiration Dates'!$C$40:$J$272,8)</f>
        <v>33959</v>
      </c>
      <c r="B2460" s="1">
        <v>33949</v>
      </c>
      <c r="C2460">
        <f t="shared" si="115"/>
        <v>2460</v>
      </c>
      <c r="D2460" s="27">
        <v>19.459999084472656</v>
      </c>
      <c r="E2460" s="28">
        <v>19.469999313354492</v>
      </c>
      <c r="F2460" s="28">
        <v>19.020000457763672</v>
      </c>
      <c r="G2460" s="24">
        <v>19.090000152587891</v>
      </c>
      <c r="H2460" s="13">
        <v>19.479999542236328</v>
      </c>
      <c r="I2460" s="14">
        <v>19.549999237060547</v>
      </c>
      <c r="J2460" s="14">
        <v>19.120000839233398</v>
      </c>
      <c r="K2460" s="24">
        <v>19.219999313354492</v>
      </c>
      <c r="L2460">
        <f t="shared" si="114"/>
        <v>0</v>
      </c>
      <c r="M2460">
        <f>IF(AND(B2460&gt;Summary!$E$17,B2460&lt;Summary!$E$18),1,0)</f>
        <v>0</v>
      </c>
      <c r="N2460">
        <f>IF(M2460=1,oneday(G2459,G2460,K2460,L2460,Summary!$E$13/2,Data!N2459,Data!O2459,Summary!$E$15,Summary!$E$14,Summary!$E$16,1),0)</f>
        <v>0</v>
      </c>
      <c r="O2460" s="31">
        <f>IF(M2460=1,oneday(G2459,G2460,K2460,L2460,Summary!$E$13/2,Data!N2459,Data!O2459,Summary!$E$15,Summary!$E$14,Summary!$E$16,2),0)</f>
        <v>0</v>
      </c>
      <c r="P2460" s="31">
        <f t="shared" si="116"/>
        <v>0</v>
      </c>
      <c r="Q2460" s="31">
        <f>IF(M2460=1,oneday(G2459,G2460,K2460,L2460,Summary!$E$13/2,Data!N2459,Data!O2459,Summary!$E$15,Summary!$E$14,Summary!$E$16,3),0)</f>
        <v>0</v>
      </c>
    </row>
    <row r="2461" spans="1:17" x14ac:dyDescent="0.25">
      <c r="A2461" s="32">
        <f>VLOOKUP(B2461,'Expiration Dates'!$C$40:$J$272,8)</f>
        <v>33959</v>
      </c>
      <c r="B2461" s="1">
        <v>33952</v>
      </c>
      <c r="C2461">
        <f t="shared" si="115"/>
        <v>2461</v>
      </c>
      <c r="D2461" s="27">
        <v>18.979999542236328</v>
      </c>
      <c r="E2461" s="28">
        <v>19.190000534057617</v>
      </c>
      <c r="F2461" s="28">
        <v>18.879999160766602</v>
      </c>
      <c r="G2461" s="24">
        <v>19.090000152587891</v>
      </c>
      <c r="H2461" s="13">
        <v>19.100000381469727</v>
      </c>
      <c r="I2461" s="14">
        <v>19.299999237060547</v>
      </c>
      <c r="J2461" s="14">
        <v>19.010000228881836</v>
      </c>
      <c r="K2461" s="24">
        <v>19.200000762939453</v>
      </c>
      <c r="L2461">
        <f t="shared" si="114"/>
        <v>0</v>
      </c>
      <c r="M2461">
        <f>IF(AND(B2461&gt;Summary!$E$17,B2461&lt;Summary!$E$18),1,0)</f>
        <v>0</v>
      </c>
      <c r="N2461">
        <f>IF(M2461=1,oneday(G2460,G2461,K2461,L2461,Summary!$E$13/2,Data!N2460,Data!O2460,Summary!$E$15,Summary!$E$14,Summary!$E$16,1),0)</f>
        <v>0</v>
      </c>
      <c r="O2461" s="31">
        <f>IF(M2461=1,oneday(G2460,G2461,K2461,L2461,Summary!$E$13/2,Data!N2460,Data!O2460,Summary!$E$15,Summary!$E$14,Summary!$E$16,2),0)</f>
        <v>0</v>
      </c>
      <c r="P2461" s="31">
        <f t="shared" si="116"/>
        <v>0</v>
      </c>
      <c r="Q2461" s="31">
        <f>IF(M2461=1,oneday(G2460,G2461,K2461,L2461,Summary!$E$13/2,Data!N2460,Data!O2460,Summary!$E$15,Summary!$E$14,Summary!$E$16,3),0)</f>
        <v>0</v>
      </c>
    </row>
    <row r="2462" spans="1:17" x14ac:dyDescent="0.25">
      <c r="A2462" s="32">
        <f>VLOOKUP(B2462,'Expiration Dates'!$C$40:$J$272,8)</f>
        <v>33959</v>
      </c>
      <c r="B2462" s="1">
        <v>33953</v>
      </c>
      <c r="C2462">
        <f t="shared" si="115"/>
        <v>2462</v>
      </c>
      <c r="D2462" s="27">
        <v>19</v>
      </c>
      <c r="E2462" s="28">
        <v>19.110000610351563</v>
      </c>
      <c r="F2462" s="28">
        <v>18.940000534057617</v>
      </c>
      <c r="G2462" s="24">
        <v>18.950000762939453</v>
      </c>
      <c r="H2462" s="13">
        <v>19.120000839233398</v>
      </c>
      <c r="I2462" s="14">
        <v>19.209999084472656</v>
      </c>
      <c r="J2462" s="14">
        <v>19.079999923706055</v>
      </c>
      <c r="K2462" s="24">
        <v>19.100000381469727</v>
      </c>
      <c r="L2462">
        <f t="shared" si="114"/>
        <v>0</v>
      </c>
      <c r="M2462">
        <f>IF(AND(B2462&gt;Summary!$E$17,B2462&lt;Summary!$E$18),1,0)</f>
        <v>0</v>
      </c>
      <c r="N2462">
        <f>IF(M2462=1,oneday(G2461,G2462,K2462,L2462,Summary!$E$13/2,Data!N2461,Data!O2461,Summary!$E$15,Summary!$E$14,Summary!$E$16,1),0)</f>
        <v>0</v>
      </c>
      <c r="O2462" s="31">
        <f>IF(M2462=1,oneday(G2461,G2462,K2462,L2462,Summary!$E$13/2,Data!N2461,Data!O2461,Summary!$E$15,Summary!$E$14,Summary!$E$16,2),0)</f>
        <v>0</v>
      </c>
      <c r="P2462" s="31">
        <f t="shared" si="116"/>
        <v>0</v>
      </c>
      <c r="Q2462" s="31">
        <f>IF(M2462=1,oneday(G2461,G2462,K2462,L2462,Summary!$E$13/2,Data!N2461,Data!O2461,Summary!$E$15,Summary!$E$14,Summary!$E$16,3),0)</f>
        <v>0</v>
      </c>
    </row>
    <row r="2463" spans="1:17" x14ac:dyDescent="0.25">
      <c r="A2463" s="32">
        <f>VLOOKUP(B2463,'Expiration Dates'!$C$40:$J$272,8)</f>
        <v>33959</v>
      </c>
      <c r="B2463" s="1">
        <v>33954</v>
      </c>
      <c r="C2463">
        <f t="shared" si="115"/>
        <v>2463</v>
      </c>
      <c r="D2463" s="27">
        <v>19.040000915527344</v>
      </c>
      <c r="E2463" s="28">
        <v>19.430000305175781</v>
      </c>
      <c r="F2463" s="28">
        <v>19.040000915527344</v>
      </c>
      <c r="G2463" s="24">
        <v>19.409999847412109</v>
      </c>
      <c r="H2463" s="13">
        <v>19.200000762939453</v>
      </c>
      <c r="I2463" s="14">
        <v>19.579999923706055</v>
      </c>
      <c r="J2463" s="14">
        <v>19.180000305175781</v>
      </c>
      <c r="K2463" s="24">
        <v>19.569999694824219</v>
      </c>
      <c r="L2463">
        <f t="shared" si="114"/>
        <v>0</v>
      </c>
      <c r="M2463">
        <f>IF(AND(B2463&gt;Summary!$E$17,B2463&lt;Summary!$E$18),1,0)</f>
        <v>0</v>
      </c>
      <c r="N2463">
        <f>IF(M2463=1,oneday(G2462,G2463,K2463,L2463,Summary!$E$13/2,Data!N2462,Data!O2462,Summary!$E$15,Summary!$E$14,Summary!$E$16,1),0)</f>
        <v>0</v>
      </c>
      <c r="O2463" s="31">
        <f>IF(M2463=1,oneday(G2462,G2463,K2463,L2463,Summary!$E$13/2,Data!N2462,Data!O2462,Summary!$E$15,Summary!$E$14,Summary!$E$16,2),0)</f>
        <v>0</v>
      </c>
      <c r="P2463" s="31">
        <f t="shared" si="116"/>
        <v>0</v>
      </c>
      <c r="Q2463" s="31">
        <f>IF(M2463=1,oneday(G2462,G2463,K2463,L2463,Summary!$E$13/2,Data!N2462,Data!O2462,Summary!$E$15,Summary!$E$14,Summary!$E$16,3),0)</f>
        <v>0</v>
      </c>
    </row>
    <row r="2464" spans="1:17" x14ac:dyDescent="0.25">
      <c r="A2464" s="32">
        <f>VLOOKUP(B2464,'Expiration Dates'!$C$40:$J$272,8)</f>
        <v>33959</v>
      </c>
      <c r="B2464" s="1">
        <v>33955</v>
      </c>
      <c r="C2464">
        <f t="shared" si="115"/>
        <v>2464</v>
      </c>
      <c r="D2464" s="27">
        <v>19.420000076293945</v>
      </c>
      <c r="E2464" s="28">
        <v>19.729999542236328</v>
      </c>
      <c r="F2464" s="28">
        <v>19.229999542236328</v>
      </c>
      <c r="G2464" s="24">
        <v>19.700000762939453</v>
      </c>
      <c r="H2464" s="13">
        <v>19.579999923706055</v>
      </c>
      <c r="I2464" s="14">
        <v>19.930000305175781</v>
      </c>
      <c r="J2464" s="14">
        <v>19.399999618530273</v>
      </c>
      <c r="K2464" s="24">
        <v>19.899999618530273</v>
      </c>
      <c r="L2464">
        <f t="shared" si="114"/>
        <v>0</v>
      </c>
      <c r="M2464">
        <f>IF(AND(B2464&gt;Summary!$E$17,B2464&lt;Summary!$E$18),1,0)</f>
        <v>0</v>
      </c>
      <c r="N2464">
        <f>IF(M2464=1,oneday(G2463,G2464,K2464,L2464,Summary!$E$13/2,Data!N2463,Data!O2463,Summary!$E$15,Summary!$E$14,Summary!$E$16,1),0)</f>
        <v>0</v>
      </c>
      <c r="O2464" s="31">
        <f>IF(M2464=1,oneday(G2463,G2464,K2464,L2464,Summary!$E$13/2,Data!N2463,Data!O2463,Summary!$E$15,Summary!$E$14,Summary!$E$16,2),0)</f>
        <v>0</v>
      </c>
      <c r="P2464" s="31">
        <f t="shared" si="116"/>
        <v>0</v>
      </c>
      <c r="Q2464" s="31">
        <f>IF(M2464=1,oneday(G2463,G2464,K2464,L2464,Summary!$E$13/2,Data!N2463,Data!O2463,Summary!$E$15,Summary!$E$14,Summary!$E$16,3),0)</f>
        <v>0</v>
      </c>
    </row>
    <row r="2465" spans="1:17" x14ac:dyDescent="0.25">
      <c r="A2465" s="32">
        <f>VLOOKUP(B2465,'Expiration Dates'!$C$40:$J$272,8)</f>
        <v>33959</v>
      </c>
      <c r="B2465" s="1">
        <v>33956</v>
      </c>
      <c r="C2465">
        <f t="shared" si="115"/>
        <v>2465</v>
      </c>
      <c r="D2465" s="27">
        <v>19.600000381469727</v>
      </c>
      <c r="E2465" s="28">
        <v>19.920000076293945</v>
      </c>
      <c r="F2465" s="28">
        <v>19.559999465942383</v>
      </c>
      <c r="G2465" s="24">
        <v>19.829999923706055</v>
      </c>
      <c r="H2465" s="13">
        <v>19.829999923706055</v>
      </c>
      <c r="I2465" s="14">
        <v>19.969999313354492</v>
      </c>
      <c r="J2465" s="14">
        <v>19.729999542236328</v>
      </c>
      <c r="K2465" s="24">
        <v>19.899999618530273</v>
      </c>
      <c r="L2465">
        <f t="shared" si="114"/>
        <v>0</v>
      </c>
      <c r="M2465">
        <f>IF(AND(B2465&gt;Summary!$E$17,B2465&lt;Summary!$E$18),1,0)</f>
        <v>0</v>
      </c>
      <c r="N2465">
        <f>IF(M2465=1,oneday(G2464,G2465,K2465,L2465,Summary!$E$13/2,Data!N2464,Data!O2464,Summary!$E$15,Summary!$E$14,Summary!$E$16,1),0)</f>
        <v>0</v>
      </c>
      <c r="O2465" s="31">
        <f>IF(M2465=1,oneday(G2464,G2465,K2465,L2465,Summary!$E$13/2,Data!N2464,Data!O2464,Summary!$E$15,Summary!$E$14,Summary!$E$16,2),0)</f>
        <v>0</v>
      </c>
      <c r="P2465" s="31">
        <f t="shared" si="116"/>
        <v>0</v>
      </c>
      <c r="Q2465" s="31">
        <f>IF(M2465=1,oneday(G2464,G2465,K2465,L2465,Summary!$E$13/2,Data!N2464,Data!O2464,Summary!$E$15,Summary!$E$14,Summary!$E$16,3),0)</f>
        <v>0</v>
      </c>
    </row>
    <row r="2466" spans="1:17" x14ac:dyDescent="0.25">
      <c r="A2466" s="32">
        <f>VLOOKUP(B2466,'Expiration Dates'!$C$40:$J$272,8)</f>
        <v>33959</v>
      </c>
      <c r="B2466" s="1">
        <v>33959</v>
      </c>
      <c r="C2466">
        <f t="shared" si="115"/>
        <v>2466</v>
      </c>
      <c r="D2466" s="27">
        <v>19.930000305175781</v>
      </c>
      <c r="E2466" s="28">
        <v>20.020000457763672</v>
      </c>
      <c r="F2466" s="28">
        <v>19.760000228881836</v>
      </c>
      <c r="G2466" s="24">
        <v>19.979999542236328</v>
      </c>
      <c r="H2466" s="13">
        <v>20</v>
      </c>
      <c r="I2466" s="14">
        <v>20.079999923706055</v>
      </c>
      <c r="J2466" s="14">
        <v>19.860000610351563</v>
      </c>
      <c r="K2466" s="24">
        <v>20.040000915527344</v>
      </c>
      <c r="L2466">
        <f t="shared" si="114"/>
        <v>1</v>
      </c>
      <c r="M2466">
        <f>IF(AND(B2466&gt;Summary!$E$17,B2466&lt;Summary!$E$18),1,0)</f>
        <v>0</v>
      </c>
      <c r="N2466">
        <f>IF(M2466=1,oneday(G2465,G2466,K2466,L2466,Summary!$E$13/2,Data!N2465,Data!O2465,Summary!$E$15,Summary!$E$14,Summary!$E$16,1),0)</f>
        <v>0</v>
      </c>
      <c r="O2466" s="31">
        <f>IF(M2466=1,oneday(G2465,G2466,K2466,L2466,Summary!$E$13/2,Data!N2465,Data!O2465,Summary!$E$15,Summary!$E$14,Summary!$E$16,2),0)</f>
        <v>0</v>
      </c>
      <c r="P2466" s="31">
        <f t="shared" si="116"/>
        <v>0</v>
      </c>
      <c r="Q2466" s="31">
        <f>IF(M2466=1,oneday(G2465,G2466,K2466,L2466,Summary!$E$13/2,Data!N2465,Data!O2465,Summary!$E$15,Summary!$E$14,Summary!$E$16,3),0)</f>
        <v>0</v>
      </c>
    </row>
    <row r="2467" spans="1:17" x14ac:dyDescent="0.25">
      <c r="A2467" s="32">
        <f>VLOOKUP(B2467,'Expiration Dates'!$C$40:$J$272,8)</f>
        <v>33959</v>
      </c>
      <c r="B2467" s="1">
        <v>33960</v>
      </c>
      <c r="C2467">
        <f t="shared" si="115"/>
        <v>2467</v>
      </c>
      <c r="D2467" s="27">
        <v>19.860000610351563</v>
      </c>
      <c r="E2467" s="28">
        <v>19.940000534057617</v>
      </c>
      <c r="F2467" s="28">
        <v>19.799999237060547</v>
      </c>
      <c r="G2467" s="24">
        <v>19.840000152587891</v>
      </c>
      <c r="H2467" s="13">
        <v>19.920000076293945</v>
      </c>
      <c r="I2467" s="14">
        <v>20.030000686645508</v>
      </c>
      <c r="J2467" s="14">
        <v>19.889999389648438</v>
      </c>
      <c r="K2467" s="24">
        <v>19.920000076293945</v>
      </c>
      <c r="L2467">
        <f t="shared" si="114"/>
        <v>0</v>
      </c>
      <c r="M2467">
        <f>IF(AND(B2467&gt;Summary!$E$17,B2467&lt;Summary!$E$18),1,0)</f>
        <v>0</v>
      </c>
      <c r="N2467">
        <f>IF(M2467=1,oneday(G2466,G2467,K2467,L2467,Summary!$E$13/2,Data!N2466,Data!O2466,Summary!$E$15,Summary!$E$14,Summary!$E$16,1),0)</f>
        <v>0</v>
      </c>
      <c r="O2467" s="31">
        <f>IF(M2467=1,oneday(G2466,G2467,K2467,L2467,Summary!$E$13/2,Data!N2466,Data!O2466,Summary!$E$15,Summary!$E$14,Summary!$E$16,2),0)</f>
        <v>0</v>
      </c>
      <c r="P2467" s="31">
        <f t="shared" si="116"/>
        <v>0</v>
      </c>
      <c r="Q2467" s="31">
        <f>IF(M2467=1,oneday(G2466,G2467,K2467,L2467,Summary!$E$13/2,Data!N2466,Data!O2466,Summary!$E$15,Summary!$E$14,Summary!$E$16,3),0)</f>
        <v>0</v>
      </c>
    </row>
    <row r="2468" spans="1:17" x14ac:dyDescent="0.25">
      <c r="A2468" s="32">
        <f>VLOOKUP(B2468,'Expiration Dates'!$C$40:$J$272,8)</f>
        <v>33959</v>
      </c>
      <c r="B2468" s="1">
        <v>33961</v>
      </c>
      <c r="C2468">
        <f t="shared" si="115"/>
        <v>2468</v>
      </c>
      <c r="D2468" s="27">
        <v>19.899999618530273</v>
      </c>
      <c r="E2468" s="28">
        <v>19.989999771118164</v>
      </c>
      <c r="F2468" s="28">
        <v>19.840000152587891</v>
      </c>
      <c r="G2468" s="24">
        <v>19.950000762939453</v>
      </c>
      <c r="H2468" s="13">
        <v>19.950000762939453</v>
      </c>
      <c r="I2468" s="14">
        <v>20.059999465942383</v>
      </c>
      <c r="J2468" s="14">
        <v>19.940000534057617</v>
      </c>
      <c r="K2468" s="24">
        <v>20.010000228881836</v>
      </c>
      <c r="L2468">
        <f t="shared" ref="L2468:L2531" si="117">IF(A2468=B2468,1,0)</f>
        <v>0</v>
      </c>
      <c r="M2468">
        <f>IF(AND(B2468&gt;Summary!$E$17,B2468&lt;Summary!$E$18),1,0)</f>
        <v>0</v>
      </c>
      <c r="N2468">
        <f>IF(M2468=1,oneday(G2467,G2468,K2468,L2468,Summary!$E$13/2,Data!N2467,Data!O2467,Summary!$E$15,Summary!$E$14,Summary!$E$16,1),0)</f>
        <v>0</v>
      </c>
      <c r="O2468" s="31">
        <f>IF(M2468=1,oneday(G2467,G2468,K2468,L2468,Summary!$E$13/2,Data!N2467,Data!O2467,Summary!$E$15,Summary!$E$14,Summary!$E$16,2),0)</f>
        <v>0</v>
      </c>
      <c r="P2468" s="31">
        <f t="shared" si="116"/>
        <v>0</v>
      </c>
      <c r="Q2468" s="31">
        <f>IF(M2468=1,oneday(G2467,G2468,K2468,L2468,Summary!$E$13/2,Data!N2467,Data!O2467,Summary!$E$15,Summary!$E$14,Summary!$E$16,3),0)</f>
        <v>0</v>
      </c>
    </row>
    <row r="2469" spans="1:17" x14ac:dyDescent="0.25">
      <c r="A2469" s="32">
        <f>VLOOKUP(B2469,'Expiration Dates'!$C$40:$J$272,8)</f>
        <v>33959</v>
      </c>
      <c r="B2469" s="1">
        <v>33966</v>
      </c>
      <c r="C2469">
        <f t="shared" si="115"/>
        <v>2469</v>
      </c>
      <c r="D2469" s="27">
        <v>20.030000686645508</v>
      </c>
      <c r="E2469" s="28">
        <v>20.079999923706055</v>
      </c>
      <c r="F2469" s="28">
        <v>19.770000457763672</v>
      </c>
      <c r="G2469" s="24">
        <v>19.819999694824219</v>
      </c>
      <c r="H2469" s="13">
        <v>20.100000381469727</v>
      </c>
      <c r="I2469" s="14">
        <v>20.149999618530273</v>
      </c>
      <c r="J2469" s="14">
        <v>19.780000686645508</v>
      </c>
      <c r="K2469" s="24">
        <v>19.879999160766602</v>
      </c>
      <c r="L2469">
        <f t="shared" si="117"/>
        <v>0</v>
      </c>
      <c r="M2469">
        <f>IF(AND(B2469&gt;Summary!$E$17,B2469&lt;Summary!$E$18),1,0)</f>
        <v>0</v>
      </c>
      <c r="N2469">
        <f>IF(M2469=1,oneday(G2468,G2469,K2469,L2469,Summary!$E$13/2,Data!N2468,Data!O2468,Summary!$E$15,Summary!$E$14,Summary!$E$16,1),0)</f>
        <v>0</v>
      </c>
      <c r="O2469" s="31">
        <f>IF(M2469=1,oneday(G2468,G2469,K2469,L2469,Summary!$E$13/2,Data!N2468,Data!O2468,Summary!$E$15,Summary!$E$14,Summary!$E$16,2),0)</f>
        <v>0</v>
      </c>
      <c r="P2469" s="31">
        <f t="shared" si="116"/>
        <v>0</v>
      </c>
      <c r="Q2469" s="31">
        <f>IF(M2469=1,oneday(G2468,G2469,K2469,L2469,Summary!$E$13/2,Data!N2468,Data!O2468,Summary!$E$15,Summary!$E$14,Summary!$E$16,3),0)</f>
        <v>0</v>
      </c>
    </row>
    <row r="2470" spans="1:17" x14ac:dyDescent="0.25">
      <c r="A2470" s="32">
        <f>VLOOKUP(B2470,'Expiration Dates'!$C$40:$J$272,8)</f>
        <v>33959</v>
      </c>
      <c r="B2470" s="1">
        <v>33967</v>
      </c>
      <c r="C2470">
        <f t="shared" si="115"/>
        <v>2470</v>
      </c>
      <c r="D2470" s="27">
        <v>19.780000686645508</v>
      </c>
      <c r="E2470" s="28">
        <v>19.799999237060547</v>
      </c>
      <c r="F2470" s="28">
        <v>19.590000152587891</v>
      </c>
      <c r="G2470" s="24">
        <v>19.639999389648438</v>
      </c>
      <c r="H2470" s="13">
        <v>19.840000152587891</v>
      </c>
      <c r="I2470" s="14">
        <v>19.870000839233398</v>
      </c>
      <c r="J2470" s="14">
        <v>19.680000305175781</v>
      </c>
      <c r="K2470" s="24">
        <v>19.719999313354492</v>
      </c>
      <c r="L2470">
        <f t="shared" si="117"/>
        <v>0</v>
      </c>
      <c r="M2470">
        <f>IF(AND(B2470&gt;Summary!$E$17,B2470&lt;Summary!$E$18),1,0)</f>
        <v>0</v>
      </c>
      <c r="N2470">
        <f>IF(M2470=1,oneday(G2469,G2470,K2470,L2470,Summary!$E$13/2,Data!N2469,Data!O2469,Summary!$E$15,Summary!$E$14,Summary!$E$16,1),0)</f>
        <v>0</v>
      </c>
      <c r="O2470" s="31">
        <f>IF(M2470=1,oneday(G2469,G2470,K2470,L2470,Summary!$E$13/2,Data!N2469,Data!O2469,Summary!$E$15,Summary!$E$14,Summary!$E$16,2),0)</f>
        <v>0</v>
      </c>
      <c r="P2470" s="31">
        <f t="shared" si="116"/>
        <v>0</v>
      </c>
      <c r="Q2470" s="31">
        <f>IF(M2470=1,oneday(G2469,G2470,K2470,L2470,Summary!$E$13/2,Data!N2469,Data!O2469,Summary!$E$15,Summary!$E$14,Summary!$E$16,3),0)</f>
        <v>0</v>
      </c>
    </row>
    <row r="2471" spans="1:17" x14ac:dyDescent="0.25">
      <c r="A2471" s="32">
        <f>VLOOKUP(B2471,'Expiration Dates'!$C$40:$J$272,8)</f>
        <v>33959</v>
      </c>
      <c r="B2471" s="1">
        <v>33968</v>
      </c>
      <c r="C2471">
        <f t="shared" si="115"/>
        <v>2471</v>
      </c>
      <c r="D2471" s="27">
        <v>19.549999237060547</v>
      </c>
      <c r="E2471" s="28">
        <v>19.620000839233398</v>
      </c>
      <c r="F2471" s="28">
        <v>19.530000686645508</v>
      </c>
      <c r="G2471" s="24">
        <v>19.590000152587891</v>
      </c>
      <c r="H2471" s="13">
        <v>19.649999618530273</v>
      </c>
      <c r="I2471" s="14">
        <v>19.719999313354492</v>
      </c>
      <c r="J2471" s="14">
        <v>19.639999389648438</v>
      </c>
      <c r="K2471" s="24">
        <v>19.709999084472656</v>
      </c>
      <c r="L2471">
        <f t="shared" si="117"/>
        <v>0</v>
      </c>
      <c r="M2471">
        <f>IF(AND(B2471&gt;Summary!$E$17,B2471&lt;Summary!$E$18),1,0)</f>
        <v>0</v>
      </c>
      <c r="N2471">
        <f>IF(M2471=1,oneday(G2470,G2471,K2471,L2471,Summary!$E$13/2,Data!N2470,Data!O2470,Summary!$E$15,Summary!$E$14,Summary!$E$16,1),0)</f>
        <v>0</v>
      </c>
      <c r="O2471" s="31">
        <f>IF(M2471=1,oneday(G2470,G2471,K2471,L2471,Summary!$E$13/2,Data!N2470,Data!O2470,Summary!$E$15,Summary!$E$14,Summary!$E$16,2),0)</f>
        <v>0</v>
      </c>
      <c r="P2471" s="31">
        <f t="shared" si="116"/>
        <v>0</v>
      </c>
      <c r="Q2471" s="31">
        <f>IF(M2471=1,oneday(G2470,G2471,K2471,L2471,Summary!$E$13/2,Data!N2470,Data!O2470,Summary!$E$15,Summary!$E$14,Summary!$E$16,3),0)</f>
        <v>0</v>
      </c>
    </row>
    <row r="2472" spans="1:17" x14ac:dyDescent="0.25">
      <c r="A2472" s="32">
        <f>VLOOKUP(B2472,'Expiration Dates'!$C$40:$J$272,8)</f>
        <v>33959</v>
      </c>
      <c r="B2472" s="1">
        <v>33969</v>
      </c>
      <c r="C2472">
        <f t="shared" si="115"/>
        <v>2472</v>
      </c>
      <c r="D2472" s="27">
        <v>19.610000610351563</v>
      </c>
      <c r="E2472" s="28">
        <v>19.649999618530273</v>
      </c>
      <c r="F2472" s="28">
        <v>19.479999542236328</v>
      </c>
      <c r="G2472" s="24">
        <v>19.5</v>
      </c>
      <c r="H2472" s="13">
        <v>19.709999084472656</v>
      </c>
      <c r="I2472" s="14">
        <v>19.75</v>
      </c>
      <c r="J2472" s="14">
        <v>19.590000152587891</v>
      </c>
      <c r="K2472" s="24">
        <v>19.610000610351563</v>
      </c>
      <c r="L2472">
        <f t="shared" si="117"/>
        <v>0</v>
      </c>
      <c r="M2472">
        <f>IF(AND(B2472&gt;Summary!$E$17,B2472&lt;Summary!$E$18),1,0)</f>
        <v>0</v>
      </c>
      <c r="N2472">
        <f>IF(M2472=1,oneday(G2471,G2472,K2472,L2472,Summary!$E$13/2,Data!N2471,Data!O2471,Summary!$E$15,Summary!$E$14,Summary!$E$16,1),0)</f>
        <v>0</v>
      </c>
      <c r="O2472" s="31">
        <f>IF(M2472=1,oneday(G2471,G2472,K2472,L2472,Summary!$E$13/2,Data!N2471,Data!O2471,Summary!$E$15,Summary!$E$14,Summary!$E$16,2),0)</f>
        <v>0</v>
      </c>
      <c r="P2472" s="31">
        <f t="shared" si="116"/>
        <v>0</v>
      </c>
      <c r="Q2472" s="31">
        <f>IF(M2472=1,oneday(G2471,G2472,K2472,L2472,Summary!$E$13/2,Data!N2471,Data!O2471,Summary!$E$15,Summary!$E$14,Summary!$E$16,3),0)</f>
        <v>0</v>
      </c>
    </row>
    <row r="2473" spans="1:17" x14ac:dyDescent="0.25">
      <c r="A2473" s="32">
        <f>VLOOKUP(B2473,'Expiration Dates'!$C$40:$J$272,8)</f>
        <v>33989</v>
      </c>
      <c r="B2473" s="1">
        <v>33973</v>
      </c>
      <c r="C2473">
        <f t="shared" si="115"/>
        <v>2473</v>
      </c>
      <c r="D2473" s="27">
        <v>19.459999084472656</v>
      </c>
      <c r="E2473" s="28">
        <v>19.489999771118164</v>
      </c>
      <c r="F2473" s="28">
        <v>19</v>
      </c>
      <c r="G2473" s="24">
        <v>19.040000915527344</v>
      </c>
      <c r="H2473" s="13">
        <v>19.559999465942383</v>
      </c>
      <c r="I2473" s="14">
        <v>19.600000381469727</v>
      </c>
      <c r="J2473" s="14">
        <v>19.129999160766602</v>
      </c>
      <c r="K2473" s="24">
        <v>19.159999847412109</v>
      </c>
      <c r="L2473">
        <f t="shared" si="117"/>
        <v>0</v>
      </c>
      <c r="M2473">
        <f>IF(AND(B2473&gt;Summary!$E$17,B2473&lt;Summary!$E$18),1,0)</f>
        <v>0</v>
      </c>
      <c r="N2473">
        <f>IF(M2473=1,oneday(G2472,G2473,K2473,L2473,Summary!$E$13/2,Data!N2472,Data!O2472,Summary!$E$15,Summary!$E$14,Summary!$E$16,1),0)</f>
        <v>0</v>
      </c>
      <c r="O2473" s="31">
        <f>IF(M2473=1,oneday(G2472,G2473,K2473,L2473,Summary!$E$13/2,Data!N2472,Data!O2472,Summary!$E$15,Summary!$E$14,Summary!$E$16,2),0)</f>
        <v>0</v>
      </c>
      <c r="P2473" s="31">
        <f t="shared" si="116"/>
        <v>0</v>
      </c>
      <c r="Q2473" s="31">
        <f>IF(M2473=1,oneday(G2472,G2473,K2473,L2473,Summary!$E$13/2,Data!N2472,Data!O2472,Summary!$E$15,Summary!$E$14,Summary!$E$16,3),0)</f>
        <v>0</v>
      </c>
    </row>
    <row r="2474" spans="1:17" x14ac:dyDescent="0.25">
      <c r="A2474" s="32">
        <f>VLOOKUP(B2474,'Expiration Dates'!$C$40:$J$272,8)</f>
        <v>33989</v>
      </c>
      <c r="B2474" s="1">
        <v>33974</v>
      </c>
      <c r="C2474">
        <f t="shared" si="115"/>
        <v>2474</v>
      </c>
      <c r="D2474" s="27">
        <v>19.069999694824219</v>
      </c>
      <c r="E2474" s="28">
        <v>19.280000686645508</v>
      </c>
      <c r="F2474" s="28">
        <v>18.909999847412109</v>
      </c>
      <c r="G2474" s="24">
        <v>19.260000228881836</v>
      </c>
      <c r="H2474" s="13">
        <v>19.180000305175781</v>
      </c>
      <c r="I2474" s="14">
        <v>19.379999160766602</v>
      </c>
      <c r="J2474" s="14">
        <v>19.040000915527344</v>
      </c>
      <c r="K2474" s="24">
        <v>19.370000839233398</v>
      </c>
      <c r="L2474">
        <f t="shared" si="117"/>
        <v>0</v>
      </c>
      <c r="M2474">
        <f>IF(AND(B2474&gt;Summary!$E$17,B2474&lt;Summary!$E$18),1,0)</f>
        <v>0</v>
      </c>
      <c r="N2474">
        <f>IF(M2474=1,oneday(G2473,G2474,K2474,L2474,Summary!$E$13/2,Data!N2473,Data!O2473,Summary!$E$15,Summary!$E$14,Summary!$E$16,1),0)</f>
        <v>0</v>
      </c>
      <c r="O2474" s="31">
        <f>IF(M2474=1,oneday(G2473,G2474,K2474,L2474,Summary!$E$13/2,Data!N2473,Data!O2473,Summary!$E$15,Summary!$E$14,Summary!$E$16,2),0)</f>
        <v>0</v>
      </c>
      <c r="P2474" s="31">
        <f t="shared" si="116"/>
        <v>0</v>
      </c>
      <c r="Q2474" s="31">
        <f>IF(M2474=1,oneday(G2473,G2474,K2474,L2474,Summary!$E$13/2,Data!N2473,Data!O2473,Summary!$E$15,Summary!$E$14,Summary!$E$16,3),0)</f>
        <v>0</v>
      </c>
    </row>
    <row r="2475" spans="1:17" x14ac:dyDescent="0.25">
      <c r="A2475" s="32">
        <f>VLOOKUP(B2475,'Expiration Dates'!$C$40:$J$272,8)</f>
        <v>33989</v>
      </c>
      <c r="B2475" s="1">
        <v>33975</v>
      </c>
      <c r="C2475">
        <f t="shared" si="115"/>
        <v>2475</v>
      </c>
      <c r="D2475" s="27">
        <v>19.040000915527344</v>
      </c>
      <c r="E2475" s="28">
        <v>19.090000152587891</v>
      </c>
      <c r="F2475" s="28">
        <v>18.920000076293945</v>
      </c>
      <c r="G2475" s="24">
        <v>19.040000915527344</v>
      </c>
      <c r="H2475" s="13">
        <v>19.159999847412109</v>
      </c>
      <c r="I2475" s="14">
        <v>19.219999313354492</v>
      </c>
      <c r="J2475" s="14">
        <v>19.069999694824219</v>
      </c>
      <c r="K2475" s="24">
        <v>19.180000305175781</v>
      </c>
      <c r="L2475">
        <f t="shared" si="117"/>
        <v>0</v>
      </c>
      <c r="M2475">
        <f>IF(AND(B2475&gt;Summary!$E$17,B2475&lt;Summary!$E$18),1,0)</f>
        <v>0</v>
      </c>
      <c r="N2475">
        <f>IF(M2475=1,oneday(G2474,G2475,K2475,L2475,Summary!$E$13/2,Data!N2474,Data!O2474,Summary!$E$15,Summary!$E$14,Summary!$E$16,1),0)</f>
        <v>0</v>
      </c>
      <c r="O2475" s="31">
        <f>IF(M2475=1,oneday(G2474,G2475,K2475,L2475,Summary!$E$13/2,Data!N2474,Data!O2474,Summary!$E$15,Summary!$E$14,Summary!$E$16,2),0)</f>
        <v>0</v>
      </c>
      <c r="P2475" s="31">
        <f t="shared" si="116"/>
        <v>0</v>
      </c>
      <c r="Q2475" s="31">
        <f>IF(M2475=1,oneday(G2474,G2475,K2475,L2475,Summary!$E$13/2,Data!N2474,Data!O2474,Summary!$E$15,Summary!$E$14,Summary!$E$16,3),0)</f>
        <v>0</v>
      </c>
    </row>
    <row r="2476" spans="1:17" x14ac:dyDescent="0.25">
      <c r="A2476" s="32">
        <f>VLOOKUP(B2476,'Expiration Dates'!$C$40:$J$272,8)</f>
        <v>33989</v>
      </c>
      <c r="B2476" s="1">
        <v>33976</v>
      </c>
      <c r="C2476">
        <f t="shared" si="115"/>
        <v>2476</v>
      </c>
      <c r="D2476" s="27">
        <v>19.149999618530273</v>
      </c>
      <c r="E2476" s="28">
        <v>19.219999313354492</v>
      </c>
      <c r="F2476" s="28">
        <v>18.920000076293945</v>
      </c>
      <c r="G2476" s="24">
        <v>18.950000762939453</v>
      </c>
      <c r="H2476" s="13">
        <v>19.260000228881836</v>
      </c>
      <c r="I2476" s="14">
        <v>19.350000381469727</v>
      </c>
      <c r="J2476" s="14">
        <v>19.049999237060547</v>
      </c>
      <c r="K2476" s="24">
        <v>19.110000610351563</v>
      </c>
      <c r="L2476">
        <f t="shared" si="117"/>
        <v>0</v>
      </c>
      <c r="M2476">
        <f>IF(AND(B2476&gt;Summary!$E$17,B2476&lt;Summary!$E$18),1,0)</f>
        <v>0</v>
      </c>
      <c r="N2476">
        <f>IF(M2476=1,oneday(G2475,G2476,K2476,L2476,Summary!$E$13/2,Data!N2475,Data!O2475,Summary!$E$15,Summary!$E$14,Summary!$E$16,1),0)</f>
        <v>0</v>
      </c>
      <c r="O2476" s="31">
        <f>IF(M2476=1,oneday(G2475,G2476,K2476,L2476,Summary!$E$13/2,Data!N2475,Data!O2475,Summary!$E$15,Summary!$E$14,Summary!$E$16,2),0)</f>
        <v>0</v>
      </c>
      <c r="P2476" s="31">
        <f t="shared" si="116"/>
        <v>0</v>
      </c>
      <c r="Q2476" s="31">
        <f>IF(M2476=1,oneday(G2475,G2476,K2476,L2476,Summary!$E$13/2,Data!N2475,Data!O2475,Summary!$E$15,Summary!$E$14,Summary!$E$16,3),0)</f>
        <v>0</v>
      </c>
    </row>
    <row r="2477" spans="1:17" x14ac:dyDescent="0.25">
      <c r="A2477" s="32">
        <f>VLOOKUP(B2477,'Expiration Dates'!$C$40:$J$272,8)</f>
        <v>33989</v>
      </c>
      <c r="B2477" s="1">
        <v>33977</v>
      </c>
      <c r="C2477">
        <f t="shared" si="115"/>
        <v>2477</v>
      </c>
      <c r="D2477" s="27">
        <v>19.030000686645508</v>
      </c>
      <c r="E2477" s="28">
        <v>19.110000610351563</v>
      </c>
      <c r="F2477" s="28">
        <v>18.799999237060547</v>
      </c>
      <c r="G2477" s="24">
        <v>18.879999160766602</v>
      </c>
      <c r="H2477" s="13">
        <v>19.190000534057617</v>
      </c>
      <c r="I2477" s="14">
        <v>19.25</v>
      </c>
      <c r="J2477" s="14">
        <v>18.969999313354492</v>
      </c>
      <c r="K2477" s="24">
        <v>19.059999465942383</v>
      </c>
      <c r="L2477">
        <f t="shared" si="117"/>
        <v>0</v>
      </c>
      <c r="M2477">
        <f>IF(AND(B2477&gt;Summary!$E$17,B2477&lt;Summary!$E$18),1,0)</f>
        <v>0</v>
      </c>
      <c r="N2477">
        <f>IF(M2477=1,oneday(G2476,G2477,K2477,L2477,Summary!$E$13/2,Data!N2476,Data!O2476,Summary!$E$15,Summary!$E$14,Summary!$E$16,1),0)</f>
        <v>0</v>
      </c>
      <c r="O2477" s="31">
        <f>IF(M2477=1,oneday(G2476,G2477,K2477,L2477,Summary!$E$13/2,Data!N2476,Data!O2476,Summary!$E$15,Summary!$E$14,Summary!$E$16,2),0)</f>
        <v>0</v>
      </c>
      <c r="P2477" s="31">
        <f t="shared" si="116"/>
        <v>0</v>
      </c>
      <c r="Q2477" s="31">
        <f>IF(M2477=1,oneday(G2476,G2477,K2477,L2477,Summary!$E$13/2,Data!N2476,Data!O2476,Summary!$E$15,Summary!$E$14,Summary!$E$16,3),0)</f>
        <v>0</v>
      </c>
    </row>
    <row r="2478" spans="1:17" x14ac:dyDescent="0.25">
      <c r="A2478" s="32">
        <f>VLOOKUP(B2478,'Expiration Dates'!$C$40:$J$272,8)</f>
        <v>33989</v>
      </c>
      <c r="B2478" s="1">
        <v>33980</v>
      </c>
      <c r="C2478">
        <f t="shared" si="115"/>
        <v>2478</v>
      </c>
      <c r="D2478" s="27">
        <v>18.979999542236328</v>
      </c>
      <c r="E2478" s="28">
        <v>19.020000457763672</v>
      </c>
      <c r="F2478" s="28">
        <v>18.760000228881836</v>
      </c>
      <c r="G2478" s="24">
        <v>18.780000686645508</v>
      </c>
      <c r="H2478" s="13">
        <v>19.149999618530273</v>
      </c>
      <c r="I2478" s="14">
        <v>19.190000534057617</v>
      </c>
      <c r="J2478" s="14">
        <v>18.930000305175781</v>
      </c>
      <c r="K2478" s="24">
        <v>18.940000534057617</v>
      </c>
      <c r="L2478">
        <f t="shared" si="117"/>
        <v>0</v>
      </c>
      <c r="M2478">
        <f>IF(AND(B2478&gt;Summary!$E$17,B2478&lt;Summary!$E$18),1,0)</f>
        <v>0</v>
      </c>
      <c r="N2478">
        <f>IF(M2478=1,oneday(G2477,G2478,K2478,L2478,Summary!$E$13/2,Data!N2477,Data!O2477,Summary!$E$15,Summary!$E$14,Summary!$E$16,1),0)</f>
        <v>0</v>
      </c>
      <c r="O2478" s="31">
        <f>IF(M2478=1,oneday(G2477,G2478,K2478,L2478,Summary!$E$13/2,Data!N2477,Data!O2477,Summary!$E$15,Summary!$E$14,Summary!$E$16,2),0)</f>
        <v>0</v>
      </c>
      <c r="P2478" s="31">
        <f t="shared" si="116"/>
        <v>0</v>
      </c>
      <c r="Q2478" s="31">
        <f>IF(M2478=1,oneday(G2477,G2478,K2478,L2478,Summary!$E$13/2,Data!N2477,Data!O2477,Summary!$E$15,Summary!$E$14,Summary!$E$16,3),0)</f>
        <v>0</v>
      </c>
    </row>
    <row r="2479" spans="1:17" x14ac:dyDescent="0.25">
      <c r="A2479" s="32">
        <f>VLOOKUP(B2479,'Expiration Dates'!$C$40:$J$272,8)</f>
        <v>33989</v>
      </c>
      <c r="B2479" s="1">
        <v>33981</v>
      </c>
      <c r="C2479">
        <f t="shared" si="115"/>
        <v>2479</v>
      </c>
      <c r="D2479" s="27">
        <v>18.700000762939453</v>
      </c>
      <c r="E2479" s="28">
        <v>18.709999084472656</v>
      </c>
      <c r="F2479" s="28">
        <v>18.299999237060547</v>
      </c>
      <c r="G2479" s="24">
        <v>18.379999160766602</v>
      </c>
      <c r="H2479" s="13">
        <v>18.879999160766602</v>
      </c>
      <c r="I2479" s="14">
        <v>18.879999160766602</v>
      </c>
      <c r="J2479" s="14">
        <v>18.479999542236328</v>
      </c>
      <c r="K2479" s="24">
        <v>18.559999465942383</v>
      </c>
      <c r="L2479">
        <f t="shared" si="117"/>
        <v>0</v>
      </c>
      <c r="M2479">
        <f>IF(AND(B2479&gt;Summary!$E$17,B2479&lt;Summary!$E$18),1,0)</f>
        <v>0</v>
      </c>
      <c r="N2479">
        <f>IF(M2479=1,oneday(G2478,G2479,K2479,L2479,Summary!$E$13/2,Data!N2478,Data!O2478,Summary!$E$15,Summary!$E$14,Summary!$E$16,1),0)</f>
        <v>0</v>
      </c>
      <c r="O2479" s="31">
        <f>IF(M2479=1,oneday(G2478,G2479,K2479,L2479,Summary!$E$13/2,Data!N2478,Data!O2478,Summary!$E$15,Summary!$E$14,Summary!$E$16,2),0)</f>
        <v>0</v>
      </c>
      <c r="P2479" s="31">
        <f t="shared" si="116"/>
        <v>0</v>
      </c>
      <c r="Q2479" s="31">
        <f>IF(M2479=1,oneday(G2478,G2479,K2479,L2479,Summary!$E$13/2,Data!N2478,Data!O2478,Summary!$E$15,Summary!$E$14,Summary!$E$16,3),0)</f>
        <v>0</v>
      </c>
    </row>
    <row r="2480" spans="1:17" x14ac:dyDescent="0.25">
      <c r="A2480" s="32">
        <f>VLOOKUP(B2480,'Expiration Dates'!$C$40:$J$272,8)</f>
        <v>33989</v>
      </c>
      <c r="B2480" s="1">
        <v>33982</v>
      </c>
      <c r="C2480">
        <f t="shared" si="115"/>
        <v>2480</v>
      </c>
      <c r="D2480" s="27">
        <v>18.450000762939453</v>
      </c>
      <c r="E2480" s="28">
        <v>18.840000152587891</v>
      </c>
      <c r="F2480" s="28">
        <v>18.149999618530273</v>
      </c>
      <c r="G2480" s="24">
        <v>18.5</v>
      </c>
      <c r="H2480" s="13">
        <v>18.659999847412109</v>
      </c>
      <c r="I2480" s="14">
        <v>19</v>
      </c>
      <c r="J2480" s="14">
        <v>18.350000381469727</v>
      </c>
      <c r="K2480" s="24">
        <v>18.690000534057617</v>
      </c>
      <c r="L2480">
        <f t="shared" si="117"/>
        <v>0</v>
      </c>
      <c r="M2480">
        <f>IF(AND(B2480&gt;Summary!$E$17,B2480&lt;Summary!$E$18),1,0)</f>
        <v>0</v>
      </c>
      <c r="N2480">
        <f>IF(M2480=1,oneday(G2479,G2480,K2480,L2480,Summary!$E$13/2,Data!N2479,Data!O2479,Summary!$E$15,Summary!$E$14,Summary!$E$16,1),0)</f>
        <v>0</v>
      </c>
      <c r="O2480" s="31">
        <f>IF(M2480=1,oneday(G2479,G2480,K2480,L2480,Summary!$E$13/2,Data!N2479,Data!O2479,Summary!$E$15,Summary!$E$14,Summary!$E$16,2),0)</f>
        <v>0</v>
      </c>
      <c r="P2480" s="31">
        <f t="shared" si="116"/>
        <v>0</v>
      </c>
      <c r="Q2480" s="31">
        <f>IF(M2480=1,oneday(G2479,G2480,K2480,L2480,Summary!$E$13/2,Data!N2479,Data!O2479,Summary!$E$15,Summary!$E$14,Summary!$E$16,3),0)</f>
        <v>0</v>
      </c>
    </row>
    <row r="2481" spans="1:17" x14ac:dyDescent="0.25">
      <c r="A2481" s="32">
        <f>VLOOKUP(B2481,'Expiration Dates'!$C$40:$J$272,8)</f>
        <v>33989</v>
      </c>
      <c r="B2481" s="1">
        <v>33983</v>
      </c>
      <c r="C2481">
        <f t="shared" si="115"/>
        <v>2481</v>
      </c>
      <c r="D2481" s="27">
        <v>18.600000381469727</v>
      </c>
      <c r="E2481" s="28">
        <v>18.770000457763672</v>
      </c>
      <c r="F2481" s="28">
        <v>18.450000762939453</v>
      </c>
      <c r="G2481" s="24">
        <v>18.700000762939453</v>
      </c>
      <c r="H2481" s="13">
        <v>18.780000686645508</v>
      </c>
      <c r="I2481" s="14">
        <v>18.899999618530273</v>
      </c>
      <c r="J2481" s="14">
        <v>18.639999389648438</v>
      </c>
      <c r="K2481" s="24">
        <v>18.840000152587891</v>
      </c>
      <c r="L2481">
        <f t="shared" si="117"/>
        <v>0</v>
      </c>
      <c r="M2481">
        <f>IF(AND(B2481&gt;Summary!$E$17,B2481&lt;Summary!$E$18),1,0)</f>
        <v>0</v>
      </c>
      <c r="N2481">
        <f>IF(M2481=1,oneday(G2480,G2481,K2481,L2481,Summary!$E$13/2,Data!N2480,Data!O2480,Summary!$E$15,Summary!$E$14,Summary!$E$16,1),0)</f>
        <v>0</v>
      </c>
      <c r="O2481" s="31">
        <f>IF(M2481=1,oneday(G2480,G2481,K2481,L2481,Summary!$E$13/2,Data!N2480,Data!O2480,Summary!$E$15,Summary!$E$14,Summary!$E$16,2),0)</f>
        <v>0</v>
      </c>
      <c r="P2481" s="31">
        <f t="shared" si="116"/>
        <v>0</v>
      </c>
      <c r="Q2481" s="31">
        <f>IF(M2481=1,oneday(G2480,G2481,K2481,L2481,Summary!$E$13/2,Data!N2480,Data!O2480,Summary!$E$15,Summary!$E$14,Summary!$E$16,3),0)</f>
        <v>0</v>
      </c>
    </row>
    <row r="2482" spans="1:17" x14ac:dyDescent="0.25">
      <c r="A2482" s="32">
        <f>VLOOKUP(B2482,'Expiration Dates'!$C$40:$J$272,8)</f>
        <v>33989</v>
      </c>
      <c r="B2482" s="1">
        <v>33984</v>
      </c>
      <c r="C2482">
        <f t="shared" si="115"/>
        <v>2482</v>
      </c>
      <c r="D2482" s="27">
        <v>18.780000686645508</v>
      </c>
      <c r="E2482" s="28">
        <v>19.020000457763672</v>
      </c>
      <c r="F2482" s="28">
        <v>18.760000228881836</v>
      </c>
      <c r="G2482" s="24">
        <v>18.870000839233398</v>
      </c>
      <c r="H2482" s="13">
        <v>18.889999389648438</v>
      </c>
      <c r="I2482" s="14">
        <v>19.159999847412109</v>
      </c>
      <c r="J2482" s="14">
        <v>18.889999389648438</v>
      </c>
      <c r="K2482" s="24">
        <v>19.030000686645508</v>
      </c>
      <c r="L2482">
        <f t="shared" si="117"/>
        <v>0</v>
      </c>
      <c r="M2482">
        <f>IF(AND(B2482&gt;Summary!$E$17,B2482&lt;Summary!$E$18),1,0)</f>
        <v>0</v>
      </c>
      <c r="N2482">
        <f>IF(M2482=1,oneday(G2481,G2482,K2482,L2482,Summary!$E$13/2,Data!N2481,Data!O2481,Summary!$E$15,Summary!$E$14,Summary!$E$16,1),0)</f>
        <v>0</v>
      </c>
      <c r="O2482" s="31">
        <f>IF(M2482=1,oneday(G2481,G2482,K2482,L2482,Summary!$E$13/2,Data!N2481,Data!O2481,Summary!$E$15,Summary!$E$14,Summary!$E$16,2),0)</f>
        <v>0</v>
      </c>
      <c r="P2482" s="31">
        <f t="shared" si="116"/>
        <v>0</v>
      </c>
      <c r="Q2482" s="31">
        <f>IF(M2482=1,oneday(G2481,G2482,K2482,L2482,Summary!$E$13/2,Data!N2481,Data!O2481,Summary!$E$15,Summary!$E$14,Summary!$E$16,3),0)</f>
        <v>0</v>
      </c>
    </row>
    <row r="2483" spans="1:17" x14ac:dyDescent="0.25">
      <c r="A2483" s="32">
        <f>VLOOKUP(B2483,'Expiration Dates'!$C$40:$J$272,8)</f>
        <v>33989</v>
      </c>
      <c r="B2483" s="1">
        <v>33987</v>
      </c>
      <c r="C2483">
        <f t="shared" si="115"/>
        <v>2483</v>
      </c>
      <c r="D2483" s="27">
        <v>19</v>
      </c>
      <c r="E2483" s="28">
        <v>19.030000686645508</v>
      </c>
      <c r="F2483" s="28">
        <v>18.770000457763672</v>
      </c>
      <c r="G2483" s="24">
        <v>18.870000839233398</v>
      </c>
      <c r="H2483" s="13">
        <v>19.149999618530273</v>
      </c>
      <c r="I2483" s="14">
        <v>19.149999618530273</v>
      </c>
      <c r="J2483" s="14">
        <v>18.899999618530273</v>
      </c>
      <c r="K2483" s="24">
        <v>18.989999771118164</v>
      </c>
      <c r="L2483">
        <f t="shared" si="117"/>
        <v>0</v>
      </c>
      <c r="M2483">
        <f>IF(AND(B2483&gt;Summary!$E$17,B2483&lt;Summary!$E$18),1,0)</f>
        <v>0</v>
      </c>
      <c r="N2483">
        <f>IF(M2483=1,oneday(G2482,G2483,K2483,L2483,Summary!$E$13/2,Data!N2482,Data!O2482,Summary!$E$15,Summary!$E$14,Summary!$E$16,1),0)</f>
        <v>0</v>
      </c>
      <c r="O2483" s="31">
        <f>IF(M2483=1,oneday(G2482,G2483,K2483,L2483,Summary!$E$13/2,Data!N2482,Data!O2482,Summary!$E$15,Summary!$E$14,Summary!$E$16,2),0)</f>
        <v>0</v>
      </c>
      <c r="P2483" s="31">
        <f t="shared" si="116"/>
        <v>0</v>
      </c>
      <c r="Q2483" s="31">
        <f>IF(M2483=1,oneday(G2482,G2483,K2483,L2483,Summary!$E$13/2,Data!N2482,Data!O2482,Summary!$E$15,Summary!$E$14,Summary!$E$16,3),0)</f>
        <v>0</v>
      </c>
    </row>
    <row r="2484" spans="1:17" x14ac:dyDescent="0.25">
      <c r="A2484" s="32">
        <f>VLOOKUP(B2484,'Expiration Dates'!$C$40:$J$272,8)</f>
        <v>33989</v>
      </c>
      <c r="B2484" s="1">
        <v>33988</v>
      </c>
      <c r="C2484">
        <f t="shared" si="115"/>
        <v>2484</v>
      </c>
      <c r="D2484" s="27">
        <v>18.760000228881836</v>
      </c>
      <c r="E2484" s="28">
        <v>18.770000457763672</v>
      </c>
      <c r="F2484" s="28">
        <v>18.549999237060547</v>
      </c>
      <c r="G2484" s="24">
        <v>18.579999923706055</v>
      </c>
      <c r="H2484" s="13">
        <v>18.879999160766602</v>
      </c>
      <c r="I2484" s="14">
        <v>18.899999618530273</v>
      </c>
      <c r="J2484" s="14">
        <v>18.680000305175781</v>
      </c>
      <c r="K2484" s="24">
        <v>18.700000762939453</v>
      </c>
      <c r="L2484">
        <f t="shared" si="117"/>
        <v>0</v>
      </c>
      <c r="M2484">
        <f>IF(AND(B2484&gt;Summary!$E$17,B2484&lt;Summary!$E$18),1,0)</f>
        <v>0</v>
      </c>
      <c r="N2484">
        <f>IF(M2484=1,oneday(G2483,G2484,K2484,L2484,Summary!$E$13/2,Data!N2483,Data!O2483,Summary!$E$15,Summary!$E$14,Summary!$E$16,1),0)</f>
        <v>0</v>
      </c>
      <c r="O2484" s="31">
        <f>IF(M2484=1,oneday(G2483,G2484,K2484,L2484,Summary!$E$13/2,Data!N2483,Data!O2483,Summary!$E$15,Summary!$E$14,Summary!$E$16,2),0)</f>
        <v>0</v>
      </c>
      <c r="P2484" s="31">
        <f t="shared" si="116"/>
        <v>0</v>
      </c>
      <c r="Q2484" s="31">
        <f>IF(M2484=1,oneday(G2483,G2484,K2484,L2484,Summary!$E$13/2,Data!N2483,Data!O2483,Summary!$E$15,Summary!$E$14,Summary!$E$16,3),0)</f>
        <v>0</v>
      </c>
    </row>
    <row r="2485" spans="1:17" x14ac:dyDescent="0.25">
      <c r="A2485" s="32">
        <f>VLOOKUP(B2485,'Expiration Dates'!$C$40:$J$272,8)</f>
        <v>33989</v>
      </c>
      <c r="B2485" s="1">
        <v>33989</v>
      </c>
      <c r="C2485">
        <f t="shared" si="115"/>
        <v>2485</v>
      </c>
      <c r="D2485" s="27">
        <v>18.280000686645508</v>
      </c>
      <c r="E2485" s="28">
        <v>18.510000228881836</v>
      </c>
      <c r="F2485" s="28">
        <v>18.209999084472656</v>
      </c>
      <c r="G2485" s="24">
        <v>18.329999923706055</v>
      </c>
      <c r="H2485" s="13">
        <v>18.450000762939453</v>
      </c>
      <c r="I2485" s="14">
        <v>18.680000305175781</v>
      </c>
      <c r="J2485" s="14">
        <v>18.420000076293945</v>
      </c>
      <c r="K2485" s="24">
        <v>18.5</v>
      </c>
      <c r="L2485">
        <f t="shared" si="117"/>
        <v>1</v>
      </c>
      <c r="M2485">
        <f>IF(AND(B2485&gt;Summary!$E$17,B2485&lt;Summary!$E$18),1,0)</f>
        <v>0</v>
      </c>
      <c r="N2485">
        <f>IF(M2485=1,oneday(G2484,G2485,K2485,L2485,Summary!$E$13/2,Data!N2484,Data!O2484,Summary!$E$15,Summary!$E$14,Summary!$E$16,1),0)</f>
        <v>0</v>
      </c>
      <c r="O2485" s="31">
        <f>IF(M2485=1,oneday(G2484,G2485,K2485,L2485,Summary!$E$13/2,Data!N2484,Data!O2484,Summary!$E$15,Summary!$E$14,Summary!$E$16,2),0)</f>
        <v>0</v>
      </c>
      <c r="P2485" s="31">
        <f t="shared" si="116"/>
        <v>0</v>
      </c>
      <c r="Q2485" s="31">
        <f>IF(M2485=1,oneday(G2484,G2485,K2485,L2485,Summary!$E$13/2,Data!N2484,Data!O2484,Summary!$E$15,Summary!$E$14,Summary!$E$16,3),0)</f>
        <v>0</v>
      </c>
    </row>
    <row r="2486" spans="1:17" x14ac:dyDescent="0.25">
      <c r="A2486" s="32">
        <f>VLOOKUP(B2486,'Expiration Dates'!$C$40:$J$272,8)</f>
        <v>33989</v>
      </c>
      <c r="B2486" s="1">
        <v>33990</v>
      </c>
      <c r="C2486">
        <f t="shared" si="115"/>
        <v>2486</v>
      </c>
      <c r="D2486" s="27">
        <v>18.559999465942383</v>
      </c>
      <c r="E2486" s="28">
        <v>18.840000152587891</v>
      </c>
      <c r="F2486" s="28">
        <v>18.549999237060547</v>
      </c>
      <c r="G2486" s="24">
        <v>18.809999465942383</v>
      </c>
      <c r="H2486" s="13">
        <v>18.700000762939453</v>
      </c>
      <c r="I2486" s="14">
        <v>18.969999313354492</v>
      </c>
      <c r="J2486" s="14">
        <v>18.700000762939453</v>
      </c>
      <c r="K2486" s="24">
        <v>18.930000305175781</v>
      </c>
      <c r="L2486">
        <f t="shared" si="117"/>
        <v>0</v>
      </c>
      <c r="M2486">
        <f>IF(AND(B2486&gt;Summary!$E$17,B2486&lt;Summary!$E$18),1,0)</f>
        <v>0</v>
      </c>
      <c r="N2486">
        <f>IF(M2486=1,oneday(G2485,G2486,K2486,L2486,Summary!$E$13/2,Data!N2485,Data!O2485,Summary!$E$15,Summary!$E$14,Summary!$E$16,1),0)</f>
        <v>0</v>
      </c>
      <c r="O2486" s="31">
        <f>IF(M2486=1,oneday(G2485,G2486,K2486,L2486,Summary!$E$13/2,Data!N2485,Data!O2485,Summary!$E$15,Summary!$E$14,Summary!$E$16,2),0)</f>
        <v>0</v>
      </c>
      <c r="P2486" s="31">
        <f t="shared" si="116"/>
        <v>0</v>
      </c>
      <c r="Q2486" s="31">
        <f>IF(M2486=1,oneday(G2485,G2486,K2486,L2486,Summary!$E$13/2,Data!N2485,Data!O2485,Summary!$E$15,Summary!$E$14,Summary!$E$16,3),0)</f>
        <v>0</v>
      </c>
    </row>
    <row r="2487" spans="1:17" x14ac:dyDescent="0.25">
      <c r="A2487" s="32">
        <f>VLOOKUP(B2487,'Expiration Dates'!$C$40:$J$272,8)</f>
        <v>33989</v>
      </c>
      <c r="B2487" s="1">
        <v>33991</v>
      </c>
      <c r="C2487">
        <f t="shared" si="115"/>
        <v>2487</v>
      </c>
      <c r="D2487" s="27">
        <v>18.850000381469727</v>
      </c>
      <c r="E2487" s="28">
        <v>18.879999160766602</v>
      </c>
      <c r="F2487" s="28">
        <v>18.739999771118164</v>
      </c>
      <c r="G2487" s="24">
        <v>18.829999923706055</v>
      </c>
      <c r="H2487" s="13">
        <v>18.969999313354492</v>
      </c>
      <c r="I2487" s="14">
        <v>19.020000457763672</v>
      </c>
      <c r="J2487" s="14">
        <v>18.879999160766602</v>
      </c>
      <c r="K2487" s="24">
        <v>18.959999084472656</v>
      </c>
      <c r="L2487">
        <f t="shared" si="117"/>
        <v>0</v>
      </c>
      <c r="M2487">
        <f>IF(AND(B2487&gt;Summary!$E$17,B2487&lt;Summary!$E$18),1,0)</f>
        <v>0</v>
      </c>
      <c r="N2487">
        <f>IF(M2487=1,oneday(G2486,G2487,K2487,L2487,Summary!$E$13/2,Data!N2486,Data!O2486,Summary!$E$15,Summary!$E$14,Summary!$E$16,1),0)</f>
        <v>0</v>
      </c>
      <c r="O2487" s="31">
        <f>IF(M2487=1,oneday(G2486,G2487,K2487,L2487,Summary!$E$13/2,Data!N2486,Data!O2486,Summary!$E$15,Summary!$E$14,Summary!$E$16,2),0)</f>
        <v>0</v>
      </c>
      <c r="P2487" s="31">
        <f t="shared" si="116"/>
        <v>0</v>
      </c>
      <c r="Q2487" s="31">
        <f>IF(M2487=1,oneday(G2486,G2487,K2487,L2487,Summary!$E$13/2,Data!N2486,Data!O2486,Summary!$E$15,Summary!$E$14,Summary!$E$16,3),0)</f>
        <v>0</v>
      </c>
    </row>
    <row r="2488" spans="1:17" x14ac:dyDescent="0.25">
      <c r="A2488" s="32">
        <f>VLOOKUP(B2488,'Expiration Dates'!$C$40:$J$272,8)</f>
        <v>33989</v>
      </c>
      <c r="B2488" s="1">
        <v>33994</v>
      </c>
      <c r="C2488">
        <f t="shared" si="115"/>
        <v>2488</v>
      </c>
      <c r="D2488" s="27">
        <v>19.170000076293945</v>
      </c>
      <c r="E2488" s="28">
        <v>19.680000305175781</v>
      </c>
      <c r="F2488" s="28">
        <v>19.170000076293945</v>
      </c>
      <c r="G2488" s="24">
        <v>19.659999847412109</v>
      </c>
      <c r="H2488" s="13">
        <v>19.299999237060547</v>
      </c>
      <c r="I2488" s="14">
        <v>19.75</v>
      </c>
      <c r="J2488" s="14">
        <v>19.280000686645508</v>
      </c>
      <c r="K2488" s="24">
        <v>19.719999313354492</v>
      </c>
      <c r="L2488">
        <f t="shared" si="117"/>
        <v>0</v>
      </c>
      <c r="M2488">
        <f>IF(AND(B2488&gt;Summary!$E$17,B2488&lt;Summary!$E$18),1,0)</f>
        <v>0</v>
      </c>
      <c r="N2488">
        <f>IF(M2488=1,oneday(G2487,G2488,K2488,L2488,Summary!$E$13/2,Data!N2487,Data!O2487,Summary!$E$15,Summary!$E$14,Summary!$E$16,1),0)</f>
        <v>0</v>
      </c>
      <c r="O2488" s="31">
        <f>IF(M2488=1,oneday(G2487,G2488,K2488,L2488,Summary!$E$13/2,Data!N2487,Data!O2487,Summary!$E$15,Summary!$E$14,Summary!$E$16,2),0)</f>
        <v>0</v>
      </c>
      <c r="P2488" s="31">
        <f t="shared" si="116"/>
        <v>0</v>
      </c>
      <c r="Q2488" s="31">
        <f>IF(M2488=1,oneday(G2487,G2488,K2488,L2488,Summary!$E$13/2,Data!N2487,Data!O2487,Summary!$E$15,Summary!$E$14,Summary!$E$16,3),0)</f>
        <v>0</v>
      </c>
    </row>
    <row r="2489" spans="1:17" x14ac:dyDescent="0.25">
      <c r="A2489" s="32">
        <f>VLOOKUP(B2489,'Expiration Dates'!$C$40:$J$272,8)</f>
        <v>33989</v>
      </c>
      <c r="B2489" s="1">
        <v>33995</v>
      </c>
      <c r="C2489">
        <f t="shared" si="115"/>
        <v>2489</v>
      </c>
      <c r="D2489" s="27">
        <v>19.600000381469727</v>
      </c>
      <c r="E2489" s="28">
        <v>19.799999237060547</v>
      </c>
      <c r="F2489" s="28">
        <v>19.540000915527344</v>
      </c>
      <c r="G2489" s="24">
        <v>19.639999389648438</v>
      </c>
      <c r="H2489" s="13">
        <v>19.659999847412109</v>
      </c>
      <c r="I2489" s="14">
        <v>19.840000152587891</v>
      </c>
      <c r="J2489" s="14">
        <v>19.610000610351563</v>
      </c>
      <c r="K2489" s="24">
        <v>19.690000534057617</v>
      </c>
      <c r="L2489">
        <f t="shared" si="117"/>
        <v>0</v>
      </c>
      <c r="M2489">
        <f>IF(AND(B2489&gt;Summary!$E$17,B2489&lt;Summary!$E$18),1,0)</f>
        <v>0</v>
      </c>
      <c r="N2489">
        <f>IF(M2489=1,oneday(G2488,G2489,K2489,L2489,Summary!$E$13/2,Data!N2488,Data!O2488,Summary!$E$15,Summary!$E$14,Summary!$E$16,1),0)</f>
        <v>0</v>
      </c>
      <c r="O2489" s="31">
        <f>IF(M2489=1,oneday(G2488,G2489,K2489,L2489,Summary!$E$13/2,Data!N2488,Data!O2488,Summary!$E$15,Summary!$E$14,Summary!$E$16,2),0)</f>
        <v>0</v>
      </c>
      <c r="P2489" s="31">
        <f t="shared" si="116"/>
        <v>0</v>
      </c>
      <c r="Q2489" s="31">
        <f>IF(M2489=1,oneday(G2488,G2489,K2489,L2489,Summary!$E$13/2,Data!N2488,Data!O2488,Summary!$E$15,Summary!$E$14,Summary!$E$16,3),0)</f>
        <v>0</v>
      </c>
    </row>
    <row r="2490" spans="1:17" x14ac:dyDescent="0.25">
      <c r="A2490" s="32">
        <f>VLOOKUP(B2490,'Expiration Dates'!$C$40:$J$272,8)</f>
        <v>33989</v>
      </c>
      <c r="B2490" s="1">
        <v>33996</v>
      </c>
      <c r="C2490">
        <f t="shared" si="115"/>
        <v>2490</v>
      </c>
      <c r="D2490" s="27">
        <v>19.620000839233398</v>
      </c>
      <c r="E2490" s="28">
        <v>19.700000762939453</v>
      </c>
      <c r="F2490" s="28">
        <v>19.469999313354492</v>
      </c>
      <c r="G2490" s="24">
        <v>19.659999847412109</v>
      </c>
      <c r="H2490" s="13">
        <v>19.659999847412109</v>
      </c>
      <c r="I2490" s="14">
        <v>19.739999771118164</v>
      </c>
      <c r="J2490" s="14">
        <v>19.559999465942383</v>
      </c>
      <c r="K2490" s="24">
        <v>19.719999313354492</v>
      </c>
      <c r="L2490">
        <f t="shared" si="117"/>
        <v>0</v>
      </c>
      <c r="M2490">
        <f>IF(AND(B2490&gt;Summary!$E$17,B2490&lt;Summary!$E$18),1,0)</f>
        <v>0</v>
      </c>
      <c r="N2490">
        <f>IF(M2490=1,oneday(G2489,G2490,K2490,L2490,Summary!$E$13/2,Data!N2489,Data!O2489,Summary!$E$15,Summary!$E$14,Summary!$E$16,1),0)</f>
        <v>0</v>
      </c>
      <c r="O2490" s="31">
        <f>IF(M2490=1,oneday(G2489,G2490,K2490,L2490,Summary!$E$13/2,Data!N2489,Data!O2489,Summary!$E$15,Summary!$E$14,Summary!$E$16,2),0)</f>
        <v>0</v>
      </c>
      <c r="P2490" s="31">
        <f t="shared" si="116"/>
        <v>0</v>
      </c>
      <c r="Q2490" s="31">
        <f>IF(M2490=1,oneday(G2489,G2490,K2490,L2490,Summary!$E$13/2,Data!N2489,Data!O2489,Summary!$E$15,Summary!$E$14,Summary!$E$16,3),0)</f>
        <v>0</v>
      </c>
    </row>
    <row r="2491" spans="1:17" x14ac:dyDescent="0.25">
      <c r="A2491" s="32">
        <f>VLOOKUP(B2491,'Expiration Dates'!$C$40:$J$272,8)</f>
        <v>33989</v>
      </c>
      <c r="B2491" s="1">
        <v>33997</v>
      </c>
      <c r="C2491">
        <f t="shared" si="115"/>
        <v>2491</v>
      </c>
      <c r="D2491" s="27">
        <v>19.610000610351563</v>
      </c>
      <c r="E2491" s="28">
        <v>20.75</v>
      </c>
      <c r="F2491" s="28">
        <v>19.600000381469727</v>
      </c>
      <c r="G2491" s="24">
        <v>20.409999847412109</v>
      </c>
      <c r="H2491" s="13">
        <v>19.690000534057617</v>
      </c>
      <c r="I2491" s="14">
        <v>20.75</v>
      </c>
      <c r="J2491" s="14">
        <v>19.680000305175781</v>
      </c>
      <c r="K2491" s="24">
        <v>20.430000305175781</v>
      </c>
      <c r="L2491">
        <f t="shared" si="117"/>
        <v>0</v>
      </c>
      <c r="M2491">
        <f>IF(AND(B2491&gt;Summary!$E$17,B2491&lt;Summary!$E$18),1,0)</f>
        <v>0</v>
      </c>
      <c r="N2491">
        <f>IF(M2491=1,oneday(G2490,G2491,K2491,L2491,Summary!$E$13/2,Data!N2490,Data!O2490,Summary!$E$15,Summary!$E$14,Summary!$E$16,1),0)</f>
        <v>0</v>
      </c>
      <c r="O2491" s="31">
        <f>IF(M2491=1,oneday(G2490,G2491,K2491,L2491,Summary!$E$13/2,Data!N2490,Data!O2490,Summary!$E$15,Summary!$E$14,Summary!$E$16,2),0)</f>
        <v>0</v>
      </c>
      <c r="P2491" s="31">
        <f t="shared" si="116"/>
        <v>0</v>
      </c>
      <c r="Q2491" s="31">
        <f>IF(M2491=1,oneday(G2490,G2491,K2491,L2491,Summary!$E$13/2,Data!N2490,Data!O2490,Summary!$E$15,Summary!$E$14,Summary!$E$16,3),0)</f>
        <v>0</v>
      </c>
    </row>
    <row r="2492" spans="1:17" x14ac:dyDescent="0.25">
      <c r="A2492" s="32">
        <f>VLOOKUP(B2492,'Expiration Dates'!$C$40:$J$272,8)</f>
        <v>33989</v>
      </c>
      <c r="B2492" s="1">
        <v>33998</v>
      </c>
      <c r="C2492">
        <f t="shared" si="115"/>
        <v>2492</v>
      </c>
      <c r="D2492" s="27">
        <v>20.340000152587891</v>
      </c>
      <c r="E2492" s="28">
        <v>20.5</v>
      </c>
      <c r="F2492" s="28">
        <v>20.139999389648438</v>
      </c>
      <c r="G2492" s="24">
        <v>20.260000228881836</v>
      </c>
      <c r="H2492" s="13">
        <v>20.350000381469727</v>
      </c>
      <c r="I2492" s="14">
        <v>20.540000915527344</v>
      </c>
      <c r="J2492" s="14">
        <v>20.180000305175781</v>
      </c>
      <c r="K2492" s="24">
        <v>20.309999465942383</v>
      </c>
      <c r="L2492">
        <f t="shared" si="117"/>
        <v>0</v>
      </c>
      <c r="M2492">
        <f>IF(AND(B2492&gt;Summary!$E$17,B2492&lt;Summary!$E$18),1,0)</f>
        <v>0</v>
      </c>
      <c r="N2492">
        <f>IF(M2492=1,oneday(G2491,G2492,K2492,L2492,Summary!$E$13/2,Data!N2491,Data!O2491,Summary!$E$15,Summary!$E$14,Summary!$E$16,1),0)</f>
        <v>0</v>
      </c>
      <c r="O2492" s="31">
        <f>IF(M2492=1,oneday(G2491,G2492,K2492,L2492,Summary!$E$13/2,Data!N2491,Data!O2491,Summary!$E$15,Summary!$E$14,Summary!$E$16,2),0)</f>
        <v>0</v>
      </c>
      <c r="P2492" s="31">
        <f t="shared" si="116"/>
        <v>0</v>
      </c>
      <c r="Q2492" s="31">
        <f>IF(M2492=1,oneday(G2491,G2492,K2492,L2492,Summary!$E$13/2,Data!N2491,Data!O2491,Summary!$E$15,Summary!$E$14,Summary!$E$16,3),0)</f>
        <v>0</v>
      </c>
    </row>
    <row r="2493" spans="1:17" x14ac:dyDescent="0.25">
      <c r="A2493" s="32">
        <f>VLOOKUP(B2493,'Expiration Dates'!$C$40:$J$272,8)</f>
        <v>34018</v>
      </c>
      <c r="B2493" s="1">
        <v>34001</v>
      </c>
      <c r="C2493">
        <f t="shared" si="115"/>
        <v>2493</v>
      </c>
      <c r="D2493" s="27">
        <v>20.399999618530273</v>
      </c>
      <c r="E2493" s="28">
        <v>20.459999084472656</v>
      </c>
      <c r="F2493" s="28">
        <v>20.170000076293945</v>
      </c>
      <c r="G2493" s="24">
        <v>20.309999465942383</v>
      </c>
      <c r="H2493" s="13">
        <v>20.450000762939453</v>
      </c>
      <c r="I2493" s="14">
        <v>20.469999313354492</v>
      </c>
      <c r="J2493" s="14">
        <v>20.209999084472656</v>
      </c>
      <c r="K2493" s="24">
        <v>20.319999694824219</v>
      </c>
      <c r="L2493">
        <f t="shared" si="117"/>
        <v>0</v>
      </c>
      <c r="M2493">
        <f>IF(AND(B2493&gt;Summary!$E$17,B2493&lt;Summary!$E$18),1,0)</f>
        <v>0</v>
      </c>
      <c r="N2493">
        <f>IF(M2493=1,oneday(G2492,G2493,K2493,L2493,Summary!$E$13/2,Data!N2492,Data!O2492,Summary!$E$15,Summary!$E$14,Summary!$E$16,1),0)</f>
        <v>0</v>
      </c>
      <c r="O2493" s="31">
        <f>IF(M2493=1,oneday(G2492,G2493,K2493,L2493,Summary!$E$13/2,Data!N2492,Data!O2492,Summary!$E$15,Summary!$E$14,Summary!$E$16,2),0)</f>
        <v>0</v>
      </c>
      <c r="P2493" s="31">
        <f t="shared" si="116"/>
        <v>0</v>
      </c>
      <c r="Q2493" s="31">
        <f>IF(M2493=1,oneday(G2492,G2493,K2493,L2493,Summary!$E$13/2,Data!N2492,Data!O2492,Summary!$E$15,Summary!$E$14,Summary!$E$16,3),0)</f>
        <v>0</v>
      </c>
    </row>
    <row r="2494" spans="1:17" x14ac:dyDescent="0.25">
      <c r="A2494" s="32">
        <f>VLOOKUP(B2494,'Expiration Dates'!$C$40:$J$272,8)</f>
        <v>34018</v>
      </c>
      <c r="B2494" s="1">
        <v>34002</v>
      </c>
      <c r="C2494">
        <f t="shared" si="115"/>
        <v>2494</v>
      </c>
      <c r="D2494" s="27">
        <v>20.280000686645508</v>
      </c>
      <c r="E2494" s="28">
        <v>20.340000152587891</v>
      </c>
      <c r="F2494" s="28">
        <v>19.930000305175781</v>
      </c>
      <c r="G2494" s="24">
        <v>20</v>
      </c>
      <c r="H2494" s="13">
        <v>20.299999237060547</v>
      </c>
      <c r="I2494" s="14">
        <v>20.340000152587891</v>
      </c>
      <c r="J2494" s="14">
        <v>20</v>
      </c>
      <c r="K2494" s="24">
        <v>20.030000686645508</v>
      </c>
      <c r="L2494">
        <f t="shared" si="117"/>
        <v>0</v>
      </c>
      <c r="M2494">
        <f>IF(AND(B2494&gt;Summary!$E$17,B2494&lt;Summary!$E$18),1,0)</f>
        <v>1</v>
      </c>
      <c r="N2494">
        <f>IF(M2494=1,oneday(G2493,G2494,K2494,L2494,Summary!$E$13/2,Data!N2493,Data!O2493,Summary!$E$15,Summary!$E$14,Summary!$E$16,1),0)</f>
        <v>700</v>
      </c>
      <c r="O2494" s="31">
        <f>IF(M2494=1,oneday(G2493,G2494,K2494,L2494,Summary!$E$13/2,Data!N2493,Data!O2493,Summary!$E$15,Summary!$E$14,Summary!$E$16,2),0)</f>
        <v>1867.0003738403318</v>
      </c>
      <c r="P2494" s="31">
        <f t="shared" si="116"/>
        <v>1867.0003738403318</v>
      </c>
      <c r="Q2494" s="31">
        <f>IF(M2494=1,oneday(G2493,G2494,K2494,L2494,Summary!$E$13/2,Data!N2493,Data!O2493,Summary!$E$15,Summary!$E$14,Summary!$E$16,3),0)</f>
        <v>0</v>
      </c>
    </row>
    <row r="2495" spans="1:17" x14ac:dyDescent="0.25">
      <c r="A2495" s="32">
        <f>VLOOKUP(B2495,'Expiration Dates'!$C$40:$J$272,8)</f>
        <v>34018</v>
      </c>
      <c r="B2495" s="1">
        <v>34003</v>
      </c>
      <c r="C2495">
        <f t="shared" si="115"/>
        <v>2495</v>
      </c>
      <c r="D2495" s="27">
        <v>20.079999923706055</v>
      </c>
      <c r="E2495" s="28">
        <v>20.079999923706055</v>
      </c>
      <c r="F2495" s="28">
        <v>19.860000610351563</v>
      </c>
      <c r="G2495" s="24">
        <v>19.930000305175781</v>
      </c>
      <c r="H2495" s="13">
        <v>20.059999465942383</v>
      </c>
      <c r="I2495" s="14">
        <v>20.100000381469727</v>
      </c>
      <c r="J2495" s="14">
        <v>19.879999160766602</v>
      </c>
      <c r="K2495" s="24">
        <v>19.950000762939453</v>
      </c>
      <c r="L2495">
        <f t="shared" si="117"/>
        <v>0</v>
      </c>
      <c r="M2495">
        <f>IF(AND(B2495&gt;Summary!$E$17,B2495&lt;Summary!$E$18),1,0)</f>
        <v>1</v>
      </c>
      <c r="N2495">
        <f>IF(M2495=1,oneday(G2494,G2495,K2495,L2495,Summary!$E$13/2,Data!N2494,Data!O2494,Summary!$E$15,Summary!$E$14,Summary!$E$16,1),0)</f>
        <v>800</v>
      </c>
      <c r="O2495" s="31">
        <f>IF(M2495=1,oneday(G2494,G2495,K2495,L2495,Summary!$E$13/2,Data!N2494,Data!O2494,Summary!$E$15,Summary!$E$14,Summary!$E$16,2),0)</f>
        <v>3811.000617980957</v>
      </c>
      <c r="P2495" s="31">
        <f t="shared" si="116"/>
        <v>1944.0002441406252</v>
      </c>
      <c r="Q2495" s="31">
        <f>IF(M2495=1,oneday(G2494,G2495,K2495,L2495,Summary!$E$13/2,Data!N2494,Data!O2494,Summary!$E$15,Summary!$E$14,Summary!$E$16,3),0)</f>
        <v>0</v>
      </c>
    </row>
    <row r="2496" spans="1:17" x14ac:dyDescent="0.25">
      <c r="A2496" s="32">
        <f>VLOOKUP(B2496,'Expiration Dates'!$C$40:$J$272,8)</f>
        <v>34018</v>
      </c>
      <c r="B2496" s="1">
        <v>34004</v>
      </c>
      <c r="C2496">
        <f t="shared" si="115"/>
        <v>2496</v>
      </c>
      <c r="D2496" s="27">
        <v>20.020000457763672</v>
      </c>
      <c r="E2496" s="28">
        <v>20.409999847412109</v>
      </c>
      <c r="F2496" s="28">
        <v>20.020000457763672</v>
      </c>
      <c r="G2496" s="24">
        <v>20.299999237060547</v>
      </c>
      <c r="H2496" s="13">
        <v>20.040000915527344</v>
      </c>
      <c r="I2496" s="14">
        <v>20.399999618530273</v>
      </c>
      <c r="J2496" s="14">
        <v>20.030000686645508</v>
      </c>
      <c r="K2496" s="24">
        <v>20.309999465942383</v>
      </c>
      <c r="L2496">
        <f t="shared" si="117"/>
        <v>0</v>
      </c>
      <c r="M2496">
        <f>IF(AND(B2496&gt;Summary!$E$17,B2496&lt;Summary!$E$18),1,0)</f>
        <v>1</v>
      </c>
      <c r="N2496">
        <f>IF(M2496=1,oneday(G2495,G2496,K2496,L2496,Summary!$E$13/2,Data!N2495,Data!O2495,Summary!$E$15,Summary!$E$14,Summary!$E$16,1),0)</f>
        <v>-100</v>
      </c>
      <c r="O2496" s="31">
        <f>IF(M2496=1,oneday(G2495,G2496,K2496,L2496,Summary!$E$13/2,Data!N2495,Data!O2495,Summary!$E$15,Summary!$E$14,Summary!$E$16,2),0)</f>
        <v>5918.0007247924805</v>
      </c>
      <c r="P2496" s="31">
        <f t="shared" si="116"/>
        <v>2107.0001068115234</v>
      </c>
      <c r="Q2496" s="31">
        <f>IF(M2496=1,oneday(G2495,G2496,K2496,L2496,Summary!$E$13/2,Data!N2495,Data!O2495,Summary!$E$15,Summary!$E$14,Summary!$E$16,3),0)</f>
        <v>0</v>
      </c>
    </row>
    <row r="2497" spans="1:17" x14ac:dyDescent="0.25">
      <c r="A2497" s="32">
        <f>VLOOKUP(B2497,'Expiration Dates'!$C$40:$J$272,8)</f>
        <v>34018</v>
      </c>
      <c r="B2497" s="1">
        <v>34005</v>
      </c>
      <c r="C2497">
        <f t="shared" si="115"/>
        <v>2497</v>
      </c>
      <c r="D2497" s="27">
        <v>20.209999084472656</v>
      </c>
      <c r="E2497" s="28">
        <v>20.360000610351563</v>
      </c>
      <c r="F2497" s="28">
        <v>20.090000152587891</v>
      </c>
      <c r="G2497" s="24">
        <v>20.209999084472656</v>
      </c>
      <c r="H2497" s="13">
        <v>20.209999084472656</v>
      </c>
      <c r="I2497" s="14">
        <v>20.360000610351563</v>
      </c>
      <c r="J2497" s="14">
        <v>20.110000610351563</v>
      </c>
      <c r="K2497" s="24">
        <v>20.219999313354492</v>
      </c>
      <c r="L2497">
        <f t="shared" si="117"/>
        <v>0</v>
      </c>
      <c r="M2497">
        <f>IF(AND(B2497&gt;Summary!$E$17,B2497&lt;Summary!$E$18),1,0)</f>
        <v>1</v>
      </c>
      <c r="N2497">
        <f>IF(M2497=1,oneday(G2496,G2497,K2497,L2497,Summary!$E$13/2,Data!N2496,Data!O2496,Summary!$E$15,Summary!$E$14,Summary!$E$16,1),0)</f>
        <v>100</v>
      </c>
      <c r="O2497" s="31">
        <f>IF(M2497=1,oneday(G2496,G2497,K2497,L2497,Summary!$E$13/2,Data!N2496,Data!O2496,Summary!$E$15,Summary!$E$14,Summary!$E$16,2),0)</f>
        <v>7913.0007095336914</v>
      </c>
      <c r="P2497" s="31">
        <f t="shared" si="116"/>
        <v>1994.9999847412109</v>
      </c>
      <c r="Q2497" s="31">
        <f>IF(M2497=1,oneday(G2496,G2497,K2497,L2497,Summary!$E$13/2,Data!N2496,Data!O2496,Summary!$E$15,Summary!$E$14,Summary!$E$16,3),0)</f>
        <v>0</v>
      </c>
    </row>
    <row r="2498" spans="1:17" x14ac:dyDescent="0.25">
      <c r="A2498" s="32">
        <f>VLOOKUP(B2498,'Expiration Dates'!$C$40:$J$272,8)</f>
        <v>34018</v>
      </c>
      <c r="B2498" s="1">
        <v>34008</v>
      </c>
      <c r="C2498">
        <f t="shared" si="115"/>
        <v>2498</v>
      </c>
      <c r="D2498" s="27">
        <v>20.139999389648438</v>
      </c>
      <c r="E2498" s="28">
        <v>20.260000228881836</v>
      </c>
      <c r="F2498" s="28">
        <v>20.049999237060547</v>
      </c>
      <c r="G2498" s="24">
        <v>20.079999923706055</v>
      </c>
      <c r="H2498" s="13">
        <v>20.149999618530273</v>
      </c>
      <c r="I2498" s="14">
        <v>20.280000686645508</v>
      </c>
      <c r="J2498" s="14">
        <v>20.079999923706055</v>
      </c>
      <c r="K2498" s="24">
        <v>20.090000152587891</v>
      </c>
      <c r="L2498">
        <f t="shared" si="117"/>
        <v>0</v>
      </c>
      <c r="M2498">
        <f>IF(AND(B2498&gt;Summary!$E$17,B2498&lt;Summary!$E$18),1,0)</f>
        <v>1</v>
      </c>
      <c r="N2498">
        <f>IF(M2498=1,oneday(G2497,G2498,K2498,L2498,Summary!$E$13/2,Data!N2497,Data!O2497,Summary!$E$15,Summary!$E$14,Summary!$E$16,1),0)</f>
        <v>400</v>
      </c>
      <c r="O2498" s="31">
        <f>IF(M2498=1,oneday(G2497,G2498,K2498,L2498,Summary!$E$13/2,Data!N2497,Data!O2497,Summary!$E$15,Summary!$E$14,Summary!$E$16,2),0)</f>
        <v>9873.0010452270508</v>
      </c>
      <c r="P2498" s="31">
        <f t="shared" si="116"/>
        <v>1960.0003356933594</v>
      </c>
      <c r="Q2498" s="31">
        <f>IF(M2498=1,oneday(G2497,G2498,K2498,L2498,Summary!$E$13/2,Data!N2497,Data!O2497,Summary!$E$15,Summary!$E$14,Summary!$E$16,3),0)</f>
        <v>0</v>
      </c>
    </row>
    <row r="2499" spans="1:17" x14ac:dyDescent="0.25">
      <c r="A2499" s="32">
        <f>VLOOKUP(B2499,'Expiration Dates'!$C$40:$J$272,8)</f>
        <v>34018</v>
      </c>
      <c r="B2499" s="1">
        <v>34009</v>
      </c>
      <c r="C2499">
        <f t="shared" si="115"/>
        <v>2499</v>
      </c>
      <c r="D2499" s="27">
        <v>20.049999237060547</v>
      </c>
      <c r="E2499" s="28">
        <v>20.090000152587891</v>
      </c>
      <c r="F2499" s="28">
        <v>19.920000076293945</v>
      </c>
      <c r="G2499" s="24">
        <v>20.049999237060547</v>
      </c>
      <c r="H2499" s="13">
        <v>20.010000228881836</v>
      </c>
      <c r="I2499" s="14">
        <v>20.100000381469727</v>
      </c>
      <c r="J2499" s="14">
        <v>19.959999084472656</v>
      </c>
      <c r="K2499" s="24">
        <v>20.040000915527344</v>
      </c>
      <c r="L2499">
        <f t="shared" si="117"/>
        <v>0</v>
      </c>
      <c r="M2499">
        <f>IF(AND(B2499&gt;Summary!$E$17,B2499&lt;Summary!$E$18),1,0)</f>
        <v>1</v>
      </c>
      <c r="N2499">
        <f>IF(M2499=1,oneday(G2498,G2499,K2499,L2499,Summary!$E$13/2,Data!N2498,Data!O2498,Summary!$E$15,Summary!$E$14,Summary!$E$16,1),0)</f>
        <v>400</v>
      </c>
      <c r="O2499" s="31">
        <f>IF(M2499=1,oneday(G2498,G2499,K2499,L2499,Summary!$E$13/2,Data!N2498,Data!O2498,Summary!$E$15,Summary!$E$14,Summary!$E$16,2),0)</f>
        <v>11861.000770568848</v>
      </c>
      <c r="P2499" s="31">
        <f t="shared" si="116"/>
        <v>1987.9997253417969</v>
      </c>
      <c r="Q2499" s="31">
        <f>IF(M2499=1,oneday(G2498,G2499,K2499,L2499,Summary!$E$13/2,Data!N2498,Data!O2498,Summary!$E$15,Summary!$E$14,Summary!$E$16,3),0)</f>
        <v>0</v>
      </c>
    </row>
    <row r="2500" spans="1:17" x14ac:dyDescent="0.25">
      <c r="A2500" s="32">
        <f>VLOOKUP(B2500,'Expiration Dates'!$C$40:$J$272,8)</f>
        <v>34018</v>
      </c>
      <c r="B2500" s="1">
        <v>34010</v>
      </c>
      <c r="C2500">
        <f t="shared" si="115"/>
        <v>2500</v>
      </c>
      <c r="D2500" s="27">
        <v>20.260000228881836</v>
      </c>
      <c r="E2500" s="28">
        <v>20.450000762939453</v>
      </c>
      <c r="F2500" s="28">
        <v>20.159999847412109</v>
      </c>
      <c r="G2500" s="24">
        <v>20.180000305175781</v>
      </c>
      <c r="H2500" s="13">
        <v>20.260000228881836</v>
      </c>
      <c r="I2500" s="14">
        <v>20.430000305175781</v>
      </c>
      <c r="J2500" s="14">
        <v>20.149999618530273</v>
      </c>
      <c r="K2500" s="24">
        <v>20.170000076293945</v>
      </c>
      <c r="L2500">
        <f t="shared" si="117"/>
        <v>0</v>
      </c>
      <c r="M2500">
        <f>IF(AND(B2500&gt;Summary!$E$17,B2500&lt;Summary!$E$18),1,0)</f>
        <v>1</v>
      </c>
      <c r="N2500">
        <f>IF(M2500=1,oneday(G2499,G2500,K2500,L2500,Summary!$E$13/2,Data!N2499,Data!O2499,Summary!$E$15,Summary!$E$14,Summary!$E$16,1),0)</f>
        <v>100</v>
      </c>
      <c r="O2500" s="31">
        <f>IF(M2500=1,oneday(G2499,G2500,K2500,L2500,Summary!$E$13/2,Data!N2499,Data!O2499,Summary!$E$15,Summary!$E$14,Summary!$E$16,2),0)</f>
        <v>13886.000877380371</v>
      </c>
      <c r="P2500" s="31">
        <f t="shared" si="116"/>
        <v>2025.0001068115234</v>
      </c>
      <c r="Q2500" s="31">
        <f>IF(M2500=1,oneday(G2499,G2500,K2500,L2500,Summary!$E$13/2,Data!N2499,Data!O2499,Summary!$E$15,Summary!$E$14,Summary!$E$16,3),0)</f>
        <v>0</v>
      </c>
    </row>
    <row r="2501" spans="1:17" x14ac:dyDescent="0.25">
      <c r="A2501" s="32">
        <f>VLOOKUP(B2501,'Expiration Dates'!$C$40:$J$272,8)</f>
        <v>34018</v>
      </c>
      <c r="B2501" s="1">
        <v>34011</v>
      </c>
      <c r="C2501">
        <f t="shared" si="115"/>
        <v>2501</v>
      </c>
      <c r="D2501" s="27">
        <v>20.200000762939453</v>
      </c>
      <c r="E2501" s="28">
        <v>20.309999465942383</v>
      </c>
      <c r="F2501" s="28">
        <v>20.120000839233398</v>
      </c>
      <c r="G2501" s="24">
        <v>20.260000228881836</v>
      </c>
      <c r="H2501" s="13">
        <v>20.170000076293945</v>
      </c>
      <c r="I2501" s="14">
        <v>20.299999237060547</v>
      </c>
      <c r="J2501" s="14">
        <v>20.120000839233398</v>
      </c>
      <c r="K2501" s="24">
        <v>20.239999771118164</v>
      </c>
      <c r="L2501">
        <f t="shared" si="117"/>
        <v>0</v>
      </c>
      <c r="M2501">
        <f>IF(AND(B2501&gt;Summary!$E$17,B2501&lt;Summary!$E$18),1,0)</f>
        <v>1</v>
      </c>
      <c r="N2501">
        <f>IF(M2501=1,oneday(G2500,G2501,K2501,L2501,Summary!$E$13/2,Data!N2500,Data!O2500,Summary!$E$15,Summary!$E$14,Summary!$E$16,1),0)</f>
        <v>0</v>
      </c>
      <c r="O2501" s="31">
        <f>IF(M2501=1,oneday(G2500,G2501,K2501,L2501,Summary!$E$13/2,Data!N2500,Data!O2500,Summary!$E$15,Summary!$E$14,Summary!$E$16,2),0)</f>
        <v>15886.000877380371</v>
      </c>
      <c r="P2501" s="31">
        <f t="shared" si="116"/>
        <v>2000</v>
      </c>
      <c r="Q2501" s="31">
        <f>IF(M2501=1,oneday(G2500,G2501,K2501,L2501,Summary!$E$13/2,Data!N2500,Data!O2500,Summary!$E$15,Summary!$E$14,Summary!$E$16,3),0)</f>
        <v>0</v>
      </c>
    </row>
    <row r="2502" spans="1:17" x14ac:dyDescent="0.25">
      <c r="A2502" s="32">
        <f>VLOOKUP(B2502,'Expiration Dates'!$C$40:$J$272,8)</f>
        <v>34018</v>
      </c>
      <c r="B2502" s="1">
        <v>34012</v>
      </c>
      <c r="C2502">
        <f t="shared" si="115"/>
        <v>2502</v>
      </c>
      <c r="D2502" s="27">
        <v>20.299999237060547</v>
      </c>
      <c r="E2502" s="28">
        <v>20.319999694824219</v>
      </c>
      <c r="F2502" s="28">
        <v>19.959999084472656</v>
      </c>
      <c r="G2502" s="24">
        <v>19.979999542236328</v>
      </c>
      <c r="H2502" s="13">
        <v>20.280000686645508</v>
      </c>
      <c r="I2502" s="14">
        <v>20.299999237060547</v>
      </c>
      <c r="J2502" s="14">
        <v>19.950000762939453</v>
      </c>
      <c r="K2502" s="24">
        <v>19.979999542236328</v>
      </c>
      <c r="L2502">
        <f t="shared" si="117"/>
        <v>0</v>
      </c>
      <c r="M2502">
        <f>IF(AND(B2502&gt;Summary!$E$17,B2502&lt;Summary!$E$18),1,0)</f>
        <v>1</v>
      </c>
      <c r="N2502">
        <f>IF(M2502=1,oneday(G2501,G2502,K2502,L2502,Summary!$E$13/2,Data!N2501,Data!O2501,Summary!$E$15,Summary!$E$14,Summary!$E$16,1),0)</f>
        <v>700</v>
      </c>
      <c r="O2502" s="31">
        <f>IF(M2502=1,oneday(G2501,G2502,K2502,L2502,Summary!$E$13/2,Data!N2501,Data!O2501,Summary!$E$15,Summary!$E$14,Summary!$E$16,2),0)</f>
        <v>17774.000396728516</v>
      </c>
      <c r="P2502" s="31">
        <f t="shared" si="116"/>
        <v>1887.9995193481445</v>
      </c>
      <c r="Q2502" s="31">
        <f>IF(M2502=1,oneday(G2501,G2502,K2502,L2502,Summary!$E$13/2,Data!N2501,Data!O2501,Summary!$E$15,Summary!$E$14,Summary!$E$16,3),0)</f>
        <v>0</v>
      </c>
    </row>
    <row r="2503" spans="1:17" x14ac:dyDescent="0.25">
      <c r="A2503" s="32">
        <f>VLOOKUP(B2503,'Expiration Dates'!$C$40:$J$272,8)</f>
        <v>34018</v>
      </c>
      <c r="B2503" s="1">
        <v>34016</v>
      </c>
      <c r="C2503">
        <f t="shared" si="115"/>
        <v>2503</v>
      </c>
      <c r="D2503" s="27">
        <v>19.700000762939453</v>
      </c>
      <c r="E2503" s="28">
        <v>19.930000305175781</v>
      </c>
      <c r="F2503" s="28">
        <v>19.5</v>
      </c>
      <c r="G2503" s="24">
        <v>19.530000686645508</v>
      </c>
      <c r="H2503" s="13">
        <v>19.700000762939453</v>
      </c>
      <c r="I2503" s="14">
        <v>19.940000534057617</v>
      </c>
      <c r="J2503" s="14">
        <v>19.5</v>
      </c>
      <c r="K2503" s="24">
        <v>19.530000686645508</v>
      </c>
      <c r="L2503">
        <f t="shared" si="117"/>
        <v>0</v>
      </c>
      <c r="M2503">
        <f>IF(AND(B2503&gt;Summary!$E$17,B2503&lt;Summary!$E$18),1,0)</f>
        <v>1</v>
      </c>
      <c r="N2503">
        <f>IF(M2503=1,oneday(G2502,G2503,K2503,L2503,Summary!$E$13/2,Data!N2502,Data!O2502,Summary!$E$15,Summary!$E$14,Summary!$E$16,1),0)</f>
        <v>1800</v>
      </c>
      <c r="O2503" s="31">
        <f>IF(M2503=1,oneday(G2502,G2503,K2503,L2503,Summary!$E$13/2,Data!N2502,Data!O2502,Summary!$E$15,Summary!$E$14,Summary!$E$16,2),0)</f>
        <v>19184.002456665032</v>
      </c>
      <c r="P2503" s="31">
        <f t="shared" si="116"/>
        <v>1410.0020599365162</v>
      </c>
      <c r="Q2503" s="31">
        <f>IF(M2503=1,oneday(G2502,G2503,K2503,L2503,Summary!$E$13/2,Data!N2502,Data!O2502,Summary!$E$15,Summary!$E$14,Summary!$E$16,3),0)</f>
        <v>0</v>
      </c>
    </row>
    <row r="2504" spans="1:17" x14ac:dyDescent="0.25">
      <c r="A2504" s="32">
        <f>VLOOKUP(B2504,'Expiration Dates'!$C$40:$J$272,8)</f>
        <v>34018</v>
      </c>
      <c r="B2504" s="1">
        <v>34017</v>
      </c>
      <c r="C2504">
        <f t="shared" si="115"/>
        <v>2504</v>
      </c>
      <c r="D2504" s="27">
        <v>19.530000686645508</v>
      </c>
      <c r="E2504" s="28">
        <v>19.610000610351563</v>
      </c>
      <c r="F2504" s="28">
        <v>19.239999771118164</v>
      </c>
      <c r="G2504" s="24">
        <v>19.329999923706055</v>
      </c>
      <c r="H2504" s="13">
        <v>19.569999694824219</v>
      </c>
      <c r="I2504" s="14">
        <v>19.639999389648438</v>
      </c>
      <c r="J2504" s="14">
        <v>19.25</v>
      </c>
      <c r="K2504" s="24">
        <v>19.360000610351563</v>
      </c>
      <c r="L2504">
        <f t="shared" si="117"/>
        <v>0</v>
      </c>
      <c r="M2504">
        <f>IF(AND(B2504&gt;Summary!$E$17,B2504&lt;Summary!$E$18),1,0)</f>
        <v>1</v>
      </c>
      <c r="N2504">
        <f>IF(M2504=1,oneday(G2503,G2504,K2504,L2504,Summary!$E$13/2,Data!N2503,Data!O2503,Summary!$E$15,Summary!$E$14,Summary!$E$16,1),0)</f>
        <v>2300</v>
      </c>
      <c r="O2504" s="31">
        <f>IF(M2504=1,oneday(G2503,G2504,K2504,L2504,Summary!$E$13/2,Data!N2503,Data!O2503,Summary!$E$15,Summary!$E$14,Summary!$E$16,2),0)</f>
        <v>20764.00070190429</v>
      </c>
      <c r="P2504" s="31">
        <f t="shared" si="116"/>
        <v>1579.9982452392578</v>
      </c>
      <c r="Q2504" s="31">
        <f>IF(M2504=1,oneday(G2503,G2504,K2504,L2504,Summary!$E$13/2,Data!N2503,Data!O2503,Summary!$E$15,Summary!$E$14,Summary!$E$16,3),0)</f>
        <v>0</v>
      </c>
    </row>
    <row r="2505" spans="1:17" x14ac:dyDescent="0.25">
      <c r="A2505" s="32">
        <f>VLOOKUP(B2505,'Expiration Dates'!$C$40:$J$272,8)</f>
        <v>34018</v>
      </c>
      <c r="B2505" s="1">
        <v>34018</v>
      </c>
      <c r="C2505">
        <f t="shared" si="115"/>
        <v>2505</v>
      </c>
      <c r="D2505" s="27">
        <v>19.260000228881836</v>
      </c>
      <c r="E2505" s="28">
        <v>19.540000915527344</v>
      </c>
      <c r="F2505" s="28">
        <v>19.190000534057617</v>
      </c>
      <c r="G2505" s="24">
        <v>19.420000076293945</v>
      </c>
      <c r="H2505" s="13">
        <v>19.270000457763672</v>
      </c>
      <c r="I2505" s="14">
        <v>19.639999389648438</v>
      </c>
      <c r="J2505" s="14">
        <v>19.209999084472656</v>
      </c>
      <c r="K2505" s="24">
        <v>19.530000686645508</v>
      </c>
      <c r="L2505">
        <f t="shared" si="117"/>
        <v>1</v>
      </c>
      <c r="M2505">
        <f>IF(AND(B2505&gt;Summary!$E$17,B2505&lt;Summary!$E$18),1,0)</f>
        <v>1</v>
      </c>
      <c r="N2505">
        <f>IF(M2505=1,oneday(G2504,G2505,K2505,L2505,Summary!$E$13/2,Data!N2504,Data!O2504,Summary!$E$15,Summary!$E$14,Summary!$E$16,1),0)</f>
        <v>2100</v>
      </c>
      <c r="O2505" s="31">
        <f>IF(M2505=1,oneday(G2504,G2505,K2505,L2505,Summary!$E$13/2,Data!N2504,Data!O2504,Summary!$E$15,Summary!$E$14,Summary!$E$16,2),0)</f>
        <v>22725.999740600575</v>
      </c>
      <c r="P2505" s="31">
        <f t="shared" si="116"/>
        <v>1961.9990386962854</v>
      </c>
      <c r="Q2505" s="31">
        <f>IF(M2505=1,oneday(G2504,G2505,K2505,L2505,Summary!$E$13/2,Data!N2504,Data!O2504,Summary!$E$15,Summary!$E$14,Summary!$E$16,3),0)</f>
        <v>-231.00128173828125</v>
      </c>
    </row>
    <row r="2506" spans="1:17" x14ac:dyDescent="0.25">
      <c r="A2506" s="32">
        <f>VLOOKUP(B2506,'Expiration Dates'!$C$40:$J$272,8)</f>
        <v>34018</v>
      </c>
      <c r="B2506" s="1">
        <v>34019</v>
      </c>
      <c r="C2506">
        <f t="shared" si="115"/>
        <v>2506</v>
      </c>
      <c r="D2506" s="27">
        <v>19.549999237060547</v>
      </c>
      <c r="E2506" s="28">
        <v>19.709999084472656</v>
      </c>
      <c r="F2506" s="28">
        <v>19.479999542236328</v>
      </c>
      <c r="G2506" s="24">
        <v>19.620000839233398</v>
      </c>
      <c r="H2506" s="13">
        <v>19.670000076293945</v>
      </c>
      <c r="I2506" s="14">
        <v>19.909999847412109</v>
      </c>
      <c r="J2506" s="14">
        <v>19.629999160766602</v>
      </c>
      <c r="K2506" s="24">
        <v>19.799999237060547</v>
      </c>
      <c r="L2506">
        <f t="shared" si="117"/>
        <v>0</v>
      </c>
      <c r="M2506">
        <f>IF(AND(B2506&gt;Summary!$E$17,B2506&lt;Summary!$E$18),1,0)</f>
        <v>1</v>
      </c>
      <c r="N2506">
        <f>IF(M2506=1,oneday(G2505,G2506,K2506,L2506,Summary!$E$13/2,Data!N2505,Data!O2505,Summary!$E$15,Summary!$E$14,Summary!$E$16,1),0)</f>
        <v>1600</v>
      </c>
      <c r="O2506" s="31">
        <f>IF(M2506=1,oneday(G2505,G2506,K2506,L2506,Summary!$E$13/2,Data!N2505,Data!O2505,Summary!$E$15,Summary!$E$14,Summary!$E$16,2),0)</f>
        <v>25086.000961303704</v>
      </c>
      <c r="P2506" s="31">
        <f t="shared" si="116"/>
        <v>2360.0012207031286</v>
      </c>
      <c r="Q2506" s="31">
        <f>IF(M2506=1,oneday(G2505,G2506,K2506,L2506,Summary!$E$13/2,Data!N2505,Data!O2505,Summary!$E$15,Summary!$E$14,Summary!$E$16,3),0)</f>
        <v>0</v>
      </c>
    </row>
    <row r="2507" spans="1:17" x14ac:dyDescent="0.25">
      <c r="A2507" s="32">
        <f>VLOOKUP(B2507,'Expiration Dates'!$C$40:$J$272,8)</f>
        <v>34018</v>
      </c>
      <c r="B2507" s="1">
        <v>34022</v>
      </c>
      <c r="C2507">
        <f t="shared" si="115"/>
        <v>2507</v>
      </c>
      <c r="D2507" s="27">
        <v>19.860000610351563</v>
      </c>
      <c r="E2507" s="28">
        <v>20.079999923706055</v>
      </c>
      <c r="F2507" s="28">
        <v>19.840000152587891</v>
      </c>
      <c r="G2507" s="24">
        <v>20.020000457763672</v>
      </c>
      <c r="H2507" s="13">
        <v>20.049999237060547</v>
      </c>
      <c r="I2507" s="14">
        <v>20.280000686645508</v>
      </c>
      <c r="J2507" s="14">
        <v>20.030000686645508</v>
      </c>
      <c r="K2507" s="24">
        <v>20.239999771118164</v>
      </c>
      <c r="L2507">
        <f t="shared" si="117"/>
        <v>0</v>
      </c>
      <c r="M2507">
        <f>IF(AND(B2507&gt;Summary!$E$17,B2507&lt;Summary!$E$18),1,0)</f>
        <v>1</v>
      </c>
      <c r="N2507">
        <f>IF(M2507=1,oneday(G2506,G2507,K2507,L2507,Summary!$E$13/2,Data!N2506,Data!O2506,Summary!$E$15,Summary!$E$14,Summary!$E$16,1),0)</f>
        <v>700</v>
      </c>
      <c r="O2507" s="31">
        <f>IF(M2507=1,oneday(G2506,G2507,K2507,L2507,Summary!$E$13/2,Data!N2506,Data!O2506,Summary!$E$15,Summary!$E$14,Summary!$E$16,2),0)</f>
        <v>27510.000694274902</v>
      </c>
      <c r="P2507" s="31">
        <f t="shared" si="116"/>
        <v>2423.9997329711987</v>
      </c>
      <c r="Q2507" s="31">
        <f>IF(M2507=1,oneday(G2506,G2507,K2507,L2507,Summary!$E$13/2,Data!N2506,Data!O2506,Summary!$E$15,Summary!$E$14,Summary!$E$16,3),0)</f>
        <v>0</v>
      </c>
    </row>
    <row r="2508" spans="1:17" x14ac:dyDescent="0.25">
      <c r="A2508" s="32">
        <f>VLOOKUP(B2508,'Expiration Dates'!$C$40:$J$272,8)</f>
        <v>34018</v>
      </c>
      <c r="B2508" s="1">
        <v>34023</v>
      </c>
      <c r="C2508">
        <f t="shared" si="115"/>
        <v>2508</v>
      </c>
      <c r="D2508" s="27">
        <v>20.569999694824219</v>
      </c>
      <c r="E2508" s="28">
        <v>20.639999389648438</v>
      </c>
      <c r="F2508" s="28">
        <v>20.370000839233398</v>
      </c>
      <c r="G2508" s="24">
        <v>20.479999542236328</v>
      </c>
      <c r="H2508" s="13">
        <v>20.629999160766602</v>
      </c>
      <c r="I2508" s="14">
        <v>20.659999847412109</v>
      </c>
      <c r="J2508" s="14">
        <v>20.399999618530273</v>
      </c>
      <c r="K2508" s="24">
        <v>20.479999542236328</v>
      </c>
      <c r="L2508">
        <f t="shared" si="117"/>
        <v>0</v>
      </c>
      <c r="M2508">
        <f>IF(AND(B2508&gt;Summary!$E$17,B2508&lt;Summary!$E$18),1,0)</f>
        <v>1</v>
      </c>
      <c r="N2508">
        <f>IF(M2508=1,oneday(G2507,G2508,K2508,L2508,Summary!$E$13/2,Data!N2507,Data!O2507,Summary!$E$15,Summary!$E$14,Summary!$E$16,1),0)</f>
        <v>-400</v>
      </c>
      <c r="O2508" s="31">
        <f>IF(M2508=1,oneday(G2507,G2508,K2508,L2508,Summary!$E$13/2,Data!N2507,Data!O2507,Summary!$E$15,Summary!$E$14,Summary!$E$16,2),0)</f>
        <v>29546.00106048584</v>
      </c>
      <c r="P2508" s="31">
        <f t="shared" si="116"/>
        <v>2036.0003662109375</v>
      </c>
      <c r="Q2508" s="31">
        <f>IF(M2508=1,oneday(G2507,G2508,K2508,L2508,Summary!$E$13/2,Data!N2507,Data!O2507,Summary!$E$15,Summary!$E$14,Summary!$E$16,3),0)</f>
        <v>0</v>
      </c>
    </row>
    <row r="2509" spans="1:17" x14ac:dyDescent="0.25">
      <c r="A2509" s="32">
        <f>VLOOKUP(B2509,'Expiration Dates'!$C$40:$J$272,8)</f>
        <v>34018</v>
      </c>
      <c r="B2509" s="1">
        <v>34024</v>
      </c>
      <c r="C2509">
        <f t="shared" si="115"/>
        <v>2509</v>
      </c>
      <c r="D2509" s="27">
        <v>20.479999542236328</v>
      </c>
      <c r="E2509" s="28">
        <v>20.559999465942383</v>
      </c>
      <c r="F2509" s="28">
        <v>20.299999237060547</v>
      </c>
      <c r="G2509" s="24">
        <v>20.530000686645508</v>
      </c>
      <c r="H2509" s="13">
        <v>20.469999313354492</v>
      </c>
      <c r="I2509" s="14">
        <v>20.569999694824219</v>
      </c>
      <c r="J2509" s="14">
        <v>20.340000152587891</v>
      </c>
      <c r="K2509" s="24">
        <v>20.549999237060547</v>
      </c>
      <c r="L2509">
        <f t="shared" si="117"/>
        <v>0</v>
      </c>
      <c r="M2509">
        <f>IF(AND(B2509&gt;Summary!$E$17,B2509&lt;Summary!$E$18),1,0)</f>
        <v>1</v>
      </c>
      <c r="N2509">
        <f>IF(M2509=1,oneday(G2508,G2509,K2509,L2509,Summary!$E$13/2,Data!N2508,Data!O2508,Summary!$E$15,Summary!$E$14,Summary!$E$16,1),0)</f>
        <v>-500</v>
      </c>
      <c r="O2509" s="31">
        <f>IF(M2509=1,oneday(G2508,G2509,K2509,L2509,Summary!$E$13/2,Data!N2508,Data!O2508,Summary!$E$15,Summary!$E$14,Summary!$E$16,2),0)</f>
        <v>31521.00048828125</v>
      </c>
      <c r="P2509" s="31">
        <f t="shared" si="116"/>
        <v>1974.9994277954102</v>
      </c>
      <c r="Q2509" s="31">
        <f>IF(M2509=1,oneday(G2508,G2509,K2509,L2509,Summary!$E$13/2,Data!N2508,Data!O2508,Summary!$E$15,Summary!$E$14,Summary!$E$16,3),0)</f>
        <v>0</v>
      </c>
    </row>
    <row r="2510" spans="1:17" x14ac:dyDescent="0.25">
      <c r="A2510" s="32">
        <f>VLOOKUP(B2510,'Expiration Dates'!$C$40:$J$272,8)</f>
        <v>34018</v>
      </c>
      <c r="B2510" s="1">
        <v>34025</v>
      </c>
      <c r="C2510">
        <f t="shared" si="115"/>
        <v>2510</v>
      </c>
      <c r="D2510" s="27">
        <v>20.629999160766602</v>
      </c>
      <c r="E2510" s="28">
        <v>20.700000762939453</v>
      </c>
      <c r="F2510" s="28">
        <v>20.389999389648438</v>
      </c>
      <c r="G2510" s="24">
        <v>20.610000610351563</v>
      </c>
      <c r="H2510" s="13">
        <v>20.639999389648438</v>
      </c>
      <c r="I2510" s="14">
        <v>20.700000762939453</v>
      </c>
      <c r="J2510" s="14">
        <v>20.440000534057617</v>
      </c>
      <c r="K2510" s="24">
        <v>20.629999160766602</v>
      </c>
      <c r="L2510">
        <f t="shared" si="117"/>
        <v>0</v>
      </c>
      <c r="M2510">
        <f>IF(AND(B2510&gt;Summary!$E$17,B2510&lt;Summary!$E$18),1,0)</f>
        <v>1</v>
      </c>
      <c r="N2510">
        <f>IF(M2510=1,oneday(G2509,G2510,K2510,L2510,Summary!$E$13/2,Data!N2509,Data!O2509,Summary!$E$15,Summary!$E$14,Summary!$E$16,1),0)</f>
        <v>-600</v>
      </c>
      <c r="O2510" s="31">
        <f>IF(M2510=1,oneday(G2509,G2510,K2510,L2510,Summary!$E$13/2,Data!N2509,Data!O2509,Summary!$E$15,Summary!$E$14,Summary!$E$16,2),0)</f>
        <v>33473.000534057617</v>
      </c>
      <c r="P2510" s="31">
        <f t="shared" si="116"/>
        <v>1952.0000457763672</v>
      </c>
      <c r="Q2510" s="31">
        <f>IF(M2510=1,oneday(G2509,G2510,K2510,L2510,Summary!$E$13/2,Data!N2509,Data!O2509,Summary!$E$15,Summary!$E$14,Summary!$E$16,3),0)</f>
        <v>0</v>
      </c>
    </row>
    <row r="2511" spans="1:17" x14ac:dyDescent="0.25">
      <c r="A2511" s="32">
        <f>VLOOKUP(B2511,'Expiration Dates'!$C$40:$J$272,8)</f>
        <v>34018</v>
      </c>
      <c r="B2511" s="1">
        <v>34026</v>
      </c>
      <c r="C2511">
        <f t="shared" ref="C2511:C2574" si="118">ROW(B2511)</f>
        <v>2511</v>
      </c>
      <c r="D2511" s="27">
        <v>20.5</v>
      </c>
      <c r="E2511" s="28">
        <v>20.75</v>
      </c>
      <c r="F2511" s="28">
        <v>20.399999618530273</v>
      </c>
      <c r="G2511" s="24">
        <v>20.600000381469727</v>
      </c>
      <c r="H2511" s="13">
        <v>20.5</v>
      </c>
      <c r="I2511" s="14">
        <v>20.760000228881836</v>
      </c>
      <c r="J2511" s="14">
        <v>20.430000305175781</v>
      </c>
      <c r="K2511" s="24">
        <v>20.639999389648438</v>
      </c>
      <c r="L2511">
        <f t="shared" si="117"/>
        <v>0</v>
      </c>
      <c r="M2511">
        <f>IF(AND(B2511&gt;Summary!$E$17,B2511&lt;Summary!$E$18),1,0)</f>
        <v>1</v>
      </c>
      <c r="N2511">
        <f>IF(M2511=1,oneday(G2510,G2511,K2511,L2511,Summary!$E$13/2,Data!N2510,Data!O2510,Summary!$E$15,Summary!$E$14,Summary!$E$16,1),0)</f>
        <v>-600</v>
      </c>
      <c r="O2511" s="31">
        <f>IF(M2511=1,oneday(G2510,G2511,K2511,L2511,Summary!$E$13/2,Data!N2510,Data!O2510,Summary!$E$15,Summary!$E$14,Summary!$E$16,2),0)</f>
        <v>35479.000671386719</v>
      </c>
      <c r="P2511" s="31">
        <f t="shared" si="116"/>
        <v>2006.0001373291016</v>
      </c>
      <c r="Q2511" s="31">
        <f>IF(M2511=1,oneday(G2510,G2511,K2511,L2511,Summary!$E$13/2,Data!N2510,Data!O2510,Summary!$E$15,Summary!$E$14,Summary!$E$16,3),0)</f>
        <v>0</v>
      </c>
    </row>
    <row r="2512" spans="1:17" x14ac:dyDescent="0.25">
      <c r="A2512" s="32">
        <f>VLOOKUP(B2512,'Expiration Dates'!$C$40:$J$272,8)</f>
        <v>34047</v>
      </c>
      <c r="B2512" s="1">
        <v>34030</v>
      </c>
      <c r="C2512">
        <f t="shared" si="118"/>
        <v>2512</v>
      </c>
      <c r="D2512" s="27">
        <v>20.450000762939453</v>
      </c>
      <c r="E2512" s="28">
        <v>20.510000228881836</v>
      </c>
      <c r="F2512" s="28">
        <v>20.409999847412109</v>
      </c>
      <c r="G2512" s="24">
        <v>20.469999313354492</v>
      </c>
      <c r="H2512" s="13">
        <v>20.5</v>
      </c>
      <c r="I2512" s="14">
        <v>20.559999465942383</v>
      </c>
      <c r="J2512" s="14">
        <v>20.489999771118164</v>
      </c>
      <c r="K2512" s="24">
        <v>20.540000915527344</v>
      </c>
      <c r="L2512">
        <f t="shared" si="117"/>
        <v>0</v>
      </c>
      <c r="M2512">
        <f>IF(AND(B2512&gt;Summary!$E$17,B2512&lt;Summary!$E$18),1,0)</f>
        <v>1</v>
      </c>
      <c r="N2512">
        <f>IF(M2512=1,oneday(G2511,G2512,K2512,L2512,Summary!$E$13/2,Data!N2511,Data!O2511,Summary!$E$15,Summary!$E$14,Summary!$E$16,1),0)</f>
        <v>-300</v>
      </c>
      <c r="O2512" s="31">
        <f>IF(M2512=1,oneday(G2511,G2512,K2512,L2512,Summary!$E$13/2,Data!N2511,Data!O2511,Summary!$E$15,Summary!$E$14,Summary!$E$16,2),0)</f>
        <v>37530.000991821289</v>
      </c>
      <c r="P2512" s="31">
        <f t="shared" ref="P2512:P2575" si="119">IF(M2512=1,O2512-O2511,0)</f>
        <v>2051.0003204345703</v>
      </c>
      <c r="Q2512" s="31">
        <f>IF(M2512=1,oneday(G2511,G2512,K2512,L2512,Summary!$E$13/2,Data!N2511,Data!O2511,Summary!$E$15,Summary!$E$14,Summary!$E$16,3),0)</f>
        <v>0</v>
      </c>
    </row>
    <row r="2513" spans="1:17" x14ac:dyDescent="0.25">
      <c r="A2513" s="32">
        <f>VLOOKUP(B2513,'Expiration Dates'!$C$40:$J$272,8)</f>
        <v>34047</v>
      </c>
      <c r="B2513" s="1">
        <v>34031</v>
      </c>
      <c r="C2513">
        <f t="shared" si="118"/>
        <v>2513</v>
      </c>
      <c r="D2513" s="27">
        <v>20.540000915527344</v>
      </c>
      <c r="E2513" s="28">
        <v>20.549999237060547</v>
      </c>
      <c r="F2513" s="28">
        <v>20.450000762939453</v>
      </c>
      <c r="G2513" s="24">
        <v>20.479999542236328</v>
      </c>
      <c r="H2513" s="13">
        <v>20.629999160766602</v>
      </c>
      <c r="I2513" s="14">
        <v>20.629999160766602</v>
      </c>
      <c r="J2513" s="14">
        <v>20.530000686645508</v>
      </c>
      <c r="K2513" s="24">
        <v>20.559999465942383</v>
      </c>
      <c r="L2513">
        <f t="shared" si="117"/>
        <v>0</v>
      </c>
      <c r="M2513">
        <f>IF(AND(B2513&gt;Summary!$E$17,B2513&lt;Summary!$E$18),1,0)</f>
        <v>1</v>
      </c>
      <c r="N2513">
        <f>IF(M2513=1,oneday(G2512,G2513,K2513,L2513,Summary!$E$13/2,Data!N2512,Data!O2512,Summary!$E$15,Summary!$E$14,Summary!$E$16,1),0)</f>
        <v>-300</v>
      </c>
      <c r="O2513" s="31">
        <f>IF(M2513=1,oneday(G2512,G2513,K2513,L2513,Summary!$E$13/2,Data!N2512,Data!O2512,Summary!$E$15,Summary!$E$14,Summary!$E$16,2),0)</f>
        <v>39527.000923156738</v>
      </c>
      <c r="P2513" s="31">
        <f t="shared" si="119"/>
        <v>1996.9999313354492</v>
      </c>
      <c r="Q2513" s="31">
        <f>IF(M2513=1,oneday(G2512,G2513,K2513,L2513,Summary!$E$13/2,Data!N2512,Data!O2512,Summary!$E$15,Summary!$E$14,Summary!$E$16,3),0)</f>
        <v>0</v>
      </c>
    </row>
    <row r="2514" spans="1:17" x14ac:dyDescent="0.25">
      <c r="A2514" s="32">
        <f>VLOOKUP(B2514,'Expiration Dates'!$C$40:$J$272,8)</f>
        <v>34047</v>
      </c>
      <c r="B2514" s="1">
        <v>34032</v>
      </c>
      <c r="C2514">
        <f t="shared" si="118"/>
        <v>2514</v>
      </c>
      <c r="D2514" s="27">
        <v>20.680000305175781</v>
      </c>
      <c r="E2514" s="28">
        <v>21.090000152587891</v>
      </c>
      <c r="F2514" s="28">
        <v>20.610000610351563</v>
      </c>
      <c r="G2514" s="24">
        <v>21.069999694824219</v>
      </c>
      <c r="H2514" s="13">
        <v>20.719999313354492</v>
      </c>
      <c r="I2514" s="14">
        <v>21.149999618530273</v>
      </c>
      <c r="J2514" s="14">
        <v>20.680000305175781</v>
      </c>
      <c r="K2514" s="24">
        <v>21.120000839233398</v>
      </c>
      <c r="L2514">
        <f t="shared" si="117"/>
        <v>0</v>
      </c>
      <c r="M2514">
        <f>IF(AND(B2514&gt;Summary!$E$17,B2514&lt;Summary!$E$18),1,0)</f>
        <v>1</v>
      </c>
      <c r="N2514">
        <f>IF(M2514=1,oneday(G2513,G2514,K2514,L2514,Summary!$E$13/2,Data!N2513,Data!O2513,Summary!$E$15,Summary!$E$14,Summary!$E$16,1),0)</f>
        <v>-1700</v>
      </c>
      <c r="O2514" s="31">
        <f>IF(M2514=1,oneday(G2513,G2514,K2514,L2514,Summary!$E$13/2,Data!N2513,Data!O2513,Summary!$E$15,Summary!$E$14,Summary!$E$16,2),0)</f>
        <v>40888.000663757324</v>
      </c>
      <c r="P2514" s="31">
        <f t="shared" si="119"/>
        <v>1360.9997406005859</v>
      </c>
      <c r="Q2514" s="31">
        <f>IF(M2514=1,oneday(G2513,G2514,K2514,L2514,Summary!$E$13/2,Data!N2513,Data!O2513,Summary!$E$15,Summary!$E$14,Summary!$E$16,3),0)</f>
        <v>0</v>
      </c>
    </row>
    <row r="2515" spans="1:17" x14ac:dyDescent="0.25">
      <c r="A2515" s="32">
        <f>VLOOKUP(B2515,'Expiration Dates'!$C$40:$J$272,8)</f>
        <v>34047</v>
      </c>
      <c r="B2515" s="1">
        <v>34033</v>
      </c>
      <c r="C2515">
        <f t="shared" si="118"/>
        <v>2515</v>
      </c>
      <c r="D2515" s="27">
        <v>21.090000152587891</v>
      </c>
      <c r="E2515" s="28">
        <v>21.139999389648438</v>
      </c>
      <c r="F2515" s="28">
        <v>20.899999618530273</v>
      </c>
      <c r="G2515" s="24">
        <v>20.930000305175781</v>
      </c>
      <c r="H2515" s="13">
        <v>21.120000839233398</v>
      </c>
      <c r="I2515" s="14">
        <v>21.170000076293945</v>
      </c>
      <c r="J2515" s="14">
        <v>20.920000076293945</v>
      </c>
      <c r="K2515" s="24">
        <v>20.969999313354492</v>
      </c>
      <c r="L2515">
        <f t="shared" si="117"/>
        <v>0</v>
      </c>
      <c r="M2515">
        <f>IF(AND(B2515&gt;Summary!$E$17,B2515&lt;Summary!$E$18),1,0)</f>
        <v>1</v>
      </c>
      <c r="N2515">
        <f>IF(M2515=1,oneday(G2514,G2515,K2515,L2515,Summary!$E$13/2,Data!N2514,Data!O2514,Summary!$E$15,Summary!$E$14,Summary!$E$16,1),0)</f>
        <v>-1400</v>
      </c>
      <c r="O2515" s="31">
        <f>IF(M2515=1,oneday(G2514,G2515,K2515,L2515,Summary!$E$13/2,Data!N2514,Data!O2514,Summary!$E$15,Summary!$E$14,Summary!$E$16,2),0)</f>
        <v>43095.999809265144</v>
      </c>
      <c r="P2515" s="31">
        <f t="shared" si="119"/>
        <v>2207.9991455078198</v>
      </c>
      <c r="Q2515" s="31">
        <f>IF(M2515=1,oneday(G2514,G2515,K2515,L2515,Summary!$E$13/2,Data!N2514,Data!O2514,Summary!$E$15,Summary!$E$14,Summary!$E$16,3),0)</f>
        <v>0</v>
      </c>
    </row>
    <row r="2516" spans="1:17" x14ac:dyDescent="0.25">
      <c r="A2516" s="32">
        <f>VLOOKUP(B2516,'Expiration Dates'!$C$40:$J$272,8)</f>
        <v>34047</v>
      </c>
      <c r="B2516" s="1">
        <v>34036</v>
      </c>
      <c r="C2516">
        <f t="shared" si="118"/>
        <v>2516</v>
      </c>
      <c r="D2516" s="27">
        <v>20.799999237060547</v>
      </c>
      <c r="E2516" s="28">
        <v>20.829999923706055</v>
      </c>
      <c r="F2516" s="28">
        <v>20.610000610351563</v>
      </c>
      <c r="G2516" s="24">
        <v>20.709999084472656</v>
      </c>
      <c r="H2516" s="13">
        <v>20.870000839233398</v>
      </c>
      <c r="I2516" s="14">
        <v>20.879999160766602</v>
      </c>
      <c r="J2516" s="14">
        <v>20.700000762939453</v>
      </c>
      <c r="K2516" s="24">
        <v>20.799999237060547</v>
      </c>
      <c r="L2516">
        <f t="shared" si="117"/>
        <v>0</v>
      </c>
      <c r="M2516">
        <f>IF(AND(B2516&gt;Summary!$E$17,B2516&lt;Summary!$E$18),1,0)</f>
        <v>1</v>
      </c>
      <c r="N2516">
        <f>IF(M2516=1,oneday(G2515,G2516,K2516,L2516,Summary!$E$13/2,Data!N2515,Data!O2515,Summary!$E$15,Summary!$E$14,Summary!$E$16,1),0)</f>
        <v>-900</v>
      </c>
      <c r="O2516" s="31">
        <f>IF(M2516=1,oneday(G2515,G2516,K2516,L2516,Summary!$E$13/2,Data!N2515,Data!O2515,Summary!$E$15,Summary!$E$14,Summary!$E$16,2),0)</f>
        <v>45334.000907897956</v>
      </c>
      <c r="P2516" s="31">
        <f t="shared" si="119"/>
        <v>2238.0010986328125</v>
      </c>
      <c r="Q2516" s="31">
        <f>IF(M2516=1,oneday(G2515,G2516,K2516,L2516,Summary!$E$13/2,Data!N2515,Data!O2515,Summary!$E$15,Summary!$E$14,Summary!$E$16,3),0)</f>
        <v>0</v>
      </c>
    </row>
    <row r="2517" spans="1:17" x14ac:dyDescent="0.25">
      <c r="A2517" s="32">
        <f>VLOOKUP(B2517,'Expiration Dates'!$C$40:$J$272,8)</f>
        <v>34047</v>
      </c>
      <c r="B2517" s="1">
        <v>34037</v>
      </c>
      <c r="C2517">
        <f t="shared" si="118"/>
        <v>2517</v>
      </c>
      <c r="D2517" s="27">
        <v>20.649999618530273</v>
      </c>
      <c r="E2517" s="28">
        <v>20.770000457763672</v>
      </c>
      <c r="F2517" s="28">
        <v>20.579999923706055</v>
      </c>
      <c r="G2517" s="24">
        <v>20.680000305175781</v>
      </c>
      <c r="H2517" s="13">
        <v>20.780000686645508</v>
      </c>
      <c r="I2517" s="14">
        <v>20.840000152587891</v>
      </c>
      <c r="J2517" s="14">
        <v>20.670000076293945</v>
      </c>
      <c r="K2517" s="24">
        <v>20.760000228881836</v>
      </c>
      <c r="L2517">
        <f t="shared" si="117"/>
        <v>0</v>
      </c>
      <c r="M2517">
        <f>IF(AND(B2517&gt;Summary!$E$17,B2517&lt;Summary!$E$18),1,0)</f>
        <v>1</v>
      </c>
      <c r="N2517">
        <f>IF(M2517=1,oneday(G2516,G2517,K2517,L2517,Summary!$E$13/2,Data!N2516,Data!O2516,Summary!$E$15,Summary!$E$14,Summary!$E$16,1),0)</f>
        <v>-900</v>
      </c>
      <c r="O2517" s="31">
        <f>IF(M2517=1,oneday(G2516,G2517,K2517,L2517,Summary!$E$13/2,Data!N2516,Data!O2516,Summary!$E$15,Summary!$E$14,Summary!$E$16,2),0)</f>
        <v>47360.999809265144</v>
      </c>
      <c r="P2517" s="31">
        <f t="shared" si="119"/>
        <v>2026.9989013671875</v>
      </c>
      <c r="Q2517" s="31">
        <f>IF(M2517=1,oneday(G2516,G2517,K2517,L2517,Summary!$E$13/2,Data!N2516,Data!O2516,Summary!$E$15,Summary!$E$14,Summary!$E$16,3),0)</f>
        <v>0</v>
      </c>
    </row>
    <row r="2518" spans="1:17" x14ac:dyDescent="0.25">
      <c r="A2518" s="32">
        <f>VLOOKUP(B2518,'Expiration Dates'!$C$40:$J$272,8)</f>
        <v>34047</v>
      </c>
      <c r="B2518" s="1">
        <v>34038</v>
      </c>
      <c r="C2518">
        <f t="shared" si="118"/>
        <v>2518</v>
      </c>
      <c r="D2518" s="27">
        <v>20.829999923706055</v>
      </c>
      <c r="E2518" s="28">
        <v>20.879999160766602</v>
      </c>
      <c r="F2518" s="28">
        <v>20.299999237060547</v>
      </c>
      <c r="G2518" s="24">
        <v>20.389999389648438</v>
      </c>
      <c r="H2518" s="13">
        <v>20.899999618530273</v>
      </c>
      <c r="I2518" s="14">
        <v>20.940000534057617</v>
      </c>
      <c r="J2518" s="14">
        <v>20.399999618530273</v>
      </c>
      <c r="K2518" s="24">
        <v>20.459999084472656</v>
      </c>
      <c r="L2518">
        <f t="shared" si="117"/>
        <v>0</v>
      </c>
      <c r="M2518">
        <f>IF(AND(B2518&gt;Summary!$E$17,B2518&lt;Summary!$E$18),1,0)</f>
        <v>1</v>
      </c>
      <c r="N2518">
        <f>IF(M2518=1,oneday(G2517,G2518,K2518,L2518,Summary!$E$13/2,Data!N2517,Data!O2517,Summary!$E$15,Summary!$E$14,Summary!$E$16,1),0)</f>
        <v>-200</v>
      </c>
      <c r="O2518" s="31">
        <f>IF(M2518=1,oneday(G2517,G2518,K2518,L2518,Summary!$E$13/2,Data!N2517,Data!O2517,Summary!$E$15,Summary!$E$14,Summary!$E$16,2),0)</f>
        <v>49502.999992370613</v>
      </c>
      <c r="P2518" s="31">
        <f t="shared" si="119"/>
        <v>2142.0001831054688</v>
      </c>
      <c r="Q2518" s="31">
        <f>IF(M2518=1,oneday(G2517,G2518,K2518,L2518,Summary!$E$13/2,Data!N2517,Data!O2517,Summary!$E$15,Summary!$E$14,Summary!$E$16,3),0)</f>
        <v>0</v>
      </c>
    </row>
    <row r="2519" spans="1:17" x14ac:dyDescent="0.25">
      <c r="A2519" s="32">
        <f>VLOOKUP(B2519,'Expiration Dates'!$C$40:$J$272,8)</f>
        <v>34047</v>
      </c>
      <c r="B2519" s="1">
        <v>34039</v>
      </c>
      <c r="C2519">
        <f t="shared" si="118"/>
        <v>2519</v>
      </c>
      <c r="D2519" s="27">
        <v>20.399999618530273</v>
      </c>
      <c r="E2519" s="28">
        <v>20.430000305175781</v>
      </c>
      <c r="F2519" s="28">
        <v>20.010000228881836</v>
      </c>
      <c r="G2519" s="24">
        <v>20.129999160766602</v>
      </c>
      <c r="H2519" s="13">
        <v>20.450000762939453</v>
      </c>
      <c r="I2519" s="14">
        <v>20.510000228881836</v>
      </c>
      <c r="J2519" s="14">
        <v>20.110000610351563</v>
      </c>
      <c r="K2519" s="24">
        <v>20.239999771118164</v>
      </c>
      <c r="L2519">
        <f t="shared" si="117"/>
        <v>0</v>
      </c>
      <c r="M2519">
        <f>IF(AND(B2519&gt;Summary!$E$17,B2519&lt;Summary!$E$18),1,0)</f>
        <v>1</v>
      </c>
      <c r="N2519">
        <f>IF(M2519=1,oneday(G2518,G2519,K2519,L2519,Summary!$E$13/2,Data!N2518,Data!O2518,Summary!$E$15,Summary!$E$14,Summary!$E$16,1),0)</f>
        <v>400</v>
      </c>
      <c r="O2519" s="31">
        <f>IF(M2519=1,oneday(G2518,G2519,K2519,L2519,Summary!$E$13/2,Data!N2518,Data!O2518,Summary!$E$15,Summary!$E$14,Summary!$E$16,2),0)</f>
        <v>51458.999900817878</v>
      </c>
      <c r="P2519" s="31">
        <f t="shared" si="119"/>
        <v>1955.9999084472656</v>
      </c>
      <c r="Q2519" s="31">
        <f>IF(M2519=1,oneday(G2518,G2519,K2519,L2519,Summary!$E$13/2,Data!N2518,Data!O2518,Summary!$E$15,Summary!$E$14,Summary!$E$16,3),0)</f>
        <v>0</v>
      </c>
    </row>
    <row r="2520" spans="1:17" x14ac:dyDescent="0.25">
      <c r="A2520" s="32">
        <f>VLOOKUP(B2520,'Expiration Dates'!$C$40:$J$272,8)</f>
        <v>34047</v>
      </c>
      <c r="B2520" s="1">
        <v>34040</v>
      </c>
      <c r="C2520">
        <f t="shared" si="118"/>
        <v>2520</v>
      </c>
      <c r="D2520" s="27">
        <v>20.299999237060547</v>
      </c>
      <c r="E2520" s="28">
        <v>20.379999160766602</v>
      </c>
      <c r="F2520" s="28">
        <v>20.159999847412109</v>
      </c>
      <c r="G2520" s="24">
        <v>20.290000915527344</v>
      </c>
      <c r="H2520" s="13">
        <v>20.389999389648438</v>
      </c>
      <c r="I2520" s="14">
        <v>20.489999771118164</v>
      </c>
      <c r="J2520" s="14">
        <v>20.299999237060547</v>
      </c>
      <c r="K2520" s="24">
        <v>20.409999847412109</v>
      </c>
      <c r="L2520">
        <f t="shared" si="117"/>
        <v>0</v>
      </c>
      <c r="M2520">
        <f>IF(AND(B2520&gt;Summary!$E$17,B2520&lt;Summary!$E$18),1,0)</f>
        <v>1</v>
      </c>
      <c r="N2520">
        <f>IF(M2520=1,oneday(G2519,G2520,K2520,L2520,Summary!$E$13/2,Data!N2519,Data!O2519,Summary!$E$15,Summary!$E$14,Summary!$E$16,1),0)</f>
        <v>0</v>
      </c>
      <c r="O2520" s="31">
        <f>IF(M2520=1,oneday(G2519,G2520,K2520,L2520,Summary!$E$13/2,Data!N2519,Data!O2519,Summary!$E$15,Summary!$E$14,Summary!$E$16,2),0)</f>
        <v>53482.999900817878</v>
      </c>
      <c r="P2520" s="31">
        <f t="shared" si="119"/>
        <v>2024</v>
      </c>
      <c r="Q2520" s="31">
        <f>IF(M2520=1,oneday(G2519,G2520,K2520,L2520,Summary!$E$13/2,Data!N2519,Data!O2519,Summary!$E$15,Summary!$E$14,Summary!$E$16,3),0)</f>
        <v>0</v>
      </c>
    </row>
    <row r="2521" spans="1:17" x14ac:dyDescent="0.25">
      <c r="A2521" s="32">
        <f>VLOOKUP(B2521,'Expiration Dates'!$C$40:$J$272,8)</f>
        <v>34047</v>
      </c>
      <c r="B2521" s="1">
        <v>34043</v>
      </c>
      <c r="C2521">
        <f t="shared" si="118"/>
        <v>2521</v>
      </c>
      <c r="D2521" s="27">
        <v>20.520000457763672</v>
      </c>
      <c r="E2521" s="28">
        <v>20.540000915527344</v>
      </c>
      <c r="F2521" s="28">
        <v>20.120000839233398</v>
      </c>
      <c r="G2521" s="24">
        <v>20.159999847412109</v>
      </c>
      <c r="H2521" s="13">
        <v>20.620000839233398</v>
      </c>
      <c r="I2521" s="14">
        <v>20.639999389648438</v>
      </c>
      <c r="J2521" s="14">
        <v>20.270000457763672</v>
      </c>
      <c r="K2521" s="24">
        <v>20.299999237060547</v>
      </c>
      <c r="L2521">
        <f t="shared" si="117"/>
        <v>0</v>
      </c>
      <c r="M2521">
        <f>IF(AND(B2521&gt;Summary!$E$17,B2521&lt;Summary!$E$18),1,0)</f>
        <v>1</v>
      </c>
      <c r="N2521">
        <f>IF(M2521=1,oneday(G2520,G2521,K2521,L2521,Summary!$E$13/2,Data!N2520,Data!O2520,Summary!$E$15,Summary!$E$14,Summary!$E$16,1),0)</f>
        <v>300</v>
      </c>
      <c r="O2521" s="31">
        <f>IF(M2521=1,oneday(G2520,G2521,K2521,L2521,Summary!$E$13/2,Data!N2520,Data!O2520,Summary!$E$15,Summary!$E$14,Summary!$E$16,2),0)</f>
        <v>55455.999580383308</v>
      </c>
      <c r="P2521" s="31">
        <f t="shared" si="119"/>
        <v>1972.9996795654297</v>
      </c>
      <c r="Q2521" s="31">
        <f>IF(M2521=1,oneday(G2520,G2521,K2521,L2521,Summary!$E$13/2,Data!N2520,Data!O2520,Summary!$E$15,Summary!$E$14,Summary!$E$16,3),0)</f>
        <v>0</v>
      </c>
    </row>
    <row r="2522" spans="1:17" x14ac:dyDescent="0.25">
      <c r="A2522" s="32">
        <f>VLOOKUP(B2522,'Expiration Dates'!$C$40:$J$272,8)</f>
        <v>34047</v>
      </c>
      <c r="B2522" s="1">
        <v>34044</v>
      </c>
      <c r="C2522">
        <f t="shared" si="118"/>
        <v>2522</v>
      </c>
      <c r="D2522" s="27">
        <v>20.040000915527344</v>
      </c>
      <c r="E2522" s="28">
        <v>20.159999847412109</v>
      </c>
      <c r="F2522" s="28">
        <v>19.969999313354492</v>
      </c>
      <c r="G2522" s="24">
        <v>20.129999160766602</v>
      </c>
      <c r="H2522" s="13">
        <v>20.180000305175781</v>
      </c>
      <c r="I2522" s="14">
        <v>20.309999465942383</v>
      </c>
      <c r="J2522" s="14">
        <v>20.129999160766602</v>
      </c>
      <c r="K2522" s="24">
        <v>20.260000228881836</v>
      </c>
      <c r="L2522">
        <f t="shared" si="117"/>
        <v>0</v>
      </c>
      <c r="M2522">
        <f>IF(AND(B2522&gt;Summary!$E$17,B2522&lt;Summary!$E$18),1,0)</f>
        <v>1</v>
      </c>
      <c r="N2522">
        <f>IF(M2522=1,oneday(G2521,G2522,K2522,L2522,Summary!$E$13/2,Data!N2521,Data!O2521,Summary!$E$15,Summary!$E$14,Summary!$E$16,1),0)</f>
        <v>300</v>
      </c>
      <c r="O2522" s="31">
        <f>IF(M2522=1,oneday(G2521,G2522,K2522,L2522,Summary!$E$13/2,Data!N2521,Data!O2521,Summary!$E$15,Summary!$E$14,Summary!$E$16,2),0)</f>
        <v>57446.999374389656</v>
      </c>
      <c r="P2522" s="31">
        <f t="shared" si="119"/>
        <v>1990.9997940063477</v>
      </c>
      <c r="Q2522" s="31">
        <f>IF(M2522=1,oneday(G2521,G2522,K2522,L2522,Summary!$E$13/2,Data!N2521,Data!O2521,Summary!$E$15,Summary!$E$14,Summary!$E$16,3),0)</f>
        <v>0</v>
      </c>
    </row>
    <row r="2523" spans="1:17" x14ac:dyDescent="0.25">
      <c r="A2523" s="32">
        <f>VLOOKUP(B2523,'Expiration Dates'!$C$40:$J$272,8)</f>
        <v>34047</v>
      </c>
      <c r="B2523" s="1">
        <v>34045</v>
      </c>
      <c r="C2523">
        <f t="shared" si="118"/>
        <v>2523</v>
      </c>
      <c r="D2523" s="27">
        <v>20.030000686645508</v>
      </c>
      <c r="E2523" s="28">
        <v>20.309999465942383</v>
      </c>
      <c r="F2523" s="28">
        <v>19.959999084472656</v>
      </c>
      <c r="G2523" s="24">
        <v>20.170000076293945</v>
      </c>
      <c r="H2523" s="13">
        <v>20.170000076293945</v>
      </c>
      <c r="I2523" s="14">
        <v>20.450000762939453</v>
      </c>
      <c r="J2523" s="14">
        <v>20.120000839233398</v>
      </c>
      <c r="K2523" s="24">
        <v>20.299999237060547</v>
      </c>
      <c r="L2523">
        <f t="shared" si="117"/>
        <v>0</v>
      </c>
      <c r="M2523">
        <f>IF(AND(B2523&gt;Summary!$E$17,B2523&lt;Summary!$E$18),1,0)</f>
        <v>1</v>
      </c>
      <c r="N2523">
        <f>IF(M2523=1,oneday(G2522,G2523,K2523,L2523,Summary!$E$13/2,Data!N2522,Data!O2522,Summary!$E$15,Summary!$E$14,Summary!$E$16,1),0)</f>
        <v>200</v>
      </c>
      <c r="O2523" s="31">
        <f>IF(M2523=1,oneday(G2522,G2523,K2523,L2523,Summary!$E$13/2,Data!N2522,Data!O2522,Summary!$E$15,Summary!$E$14,Summary!$E$16,2),0)</f>
        <v>59454.999557495124</v>
      </c>
      <c r="P2523" s="31">
        <f t="shared" si="119"/>
        <v>2008.0001831054688</v>
      </c>
      <c r="Q2523" s="31">
        <f>IF(M2523=1,oneday(G2522,G2523,K2523,L2523,Summary!$E$13/2,Data!N2522,Data!O2522,Summary!$E$15,Summary!$E$14,Summary!$E$16,3),0)</f>
        <v>0</v>
      </c>
    </row>
    <row r="2524" spans="1:17" x14ac:dyDescent="0.25">
      <c r="A2524" s="32">
        <f>VLOOKUP(B2524,'Expiration Dates'!$C$40:$J$272,8)</f>
        <v>34047</v>
      </c>
      <c r="B2524" s="1">
        <v>34046</v>
      </c>
      <c r="C2524">
        <f t="shared" si="118"/>
        <v>2524</v>
      </c>
      <c r="D2524" s="27">
        <v>20.219999313354492</v>
      </c>
      <c r="E2524" s="28">
        <v>20.299999237060547</v>
      </c>
      <c r="F2524" s="28">
        <v>20.139999389648438</v>
      </c>
      <c r="G2524" s="24">
        <v>20.290000915527344</v>
      </c>
      <c r="H2524" s="13">
        <v>20.370000839233398</v>
      </c>
      <c r="I2524" s="14">
        <v>20.450000762939453</v>
      </c>
      <c r="J2524" s="14">
        <v>20.290000915527344</v>
      </c>
      <c r="K2524" s="24">
        <v>20.440000534057617</v>
      </c>
      <c r="L2524">
        <f t="shared" si="117"/>
        <v>0</v>
      </c>
      <c r="M2524">
        <f>IF(AND(B2524&gt;Summary!$E$17,B2524&lt;Summary!$E$18),1,0)</f>
        <v>1</v>
      </c>
      <c r="N2524">
        <f>IF(M2524=1,oneday(G2523,G2524,K2524,L2524,Summary!$E$13/2,Data!N2523,Data!O2523,Summary!$E$15,Summary!$E$14,Summary!$E$16,1),0)</f>
        <v>-100</v>
      </c>
      <c r="O2524" s="31">
        <f>IF(M2524=1,oneday(G2523,G2524,K2524,L2524,Summary!$E$13/2,Data!N2523,Data!O2523,Summary!$E$15,Summary!$E$14,Summary!$E$16,2),0)</f>
        <v>61454.999473571785</v>
      </c>
      <c r="P2524" s="31">
        <f t="shared" si="119"/>
        <v>1999.9999160766602</v>
      </c>
      <c r="Q2524" s="31">
        <f>IF(M2524=1,oneday(G2523,G2524,K2524,L2524,Summary!$E$13/2,Data!N2523,Data!O2523,Summary!$E$15,Summary!$E$14,Summary!$E$16,3),0)</f>
        <v>0</v>
      </c>
    </row>
    <row r="2525" spans="1:17" x14ac:dyDescent="0.25">
      <c r="A2525" s="32">
        <f>VLOOKUP(B2525,'Expiration Dates'!$C$40:$J$272,8)</f>
        <v>34047</v>
      </c>
      <c r="B2525" s="1">
        <v>34047</v>
      </c>
      <c r="C2525">
        <f t="shared" si="118"/>
        <v>2525</v>
      </c>
      <c r="D2525" s="27">
        <v>20.360000610351563</v>
      </c>
      <c r="E2525" s="28">
        <v>20.409999847412109</v>
      </c>
      <c r="F2525" s="28">
        <v>20.049999237060547</v>
      </c>
      <c r="G2525" s="24">
        <v>20.079999923706055</v>
      </c>
      <c r="H2525" s="13">
        <v>20.479999542236328</v>
      </c>
      <c r="I2525" s="14">
        <v>20.600000381469727</v>
      </c>
      <c r="J2525" s="14">
        <v>20.190000534057617</v>
      </c>
      <c r="K2525" s="24">
        <v>20.219999313354492</v>
      </c>
      <c r="L2525">
        <f t="shared" si="117"/>
        <v>1</v>
      </c>
      <c r="M2525">
        <f>IF(AND(B2525&gt;Summary!$E$17,B2525&lt;Summary!$E$18),1,0)</f>
        <v>1</v>
      </c>
      <c r="N2525">
        <f>IF(M2525=1,oneday(G2524,G2525,K2525,L2525,Summary!$E$13/2,Data!N2524,Data!O2524,Summary!$E$15,Summary!$E$14,Summary!$E$16,1),0)</f>
        <v>400</v>
      </c>
      <c r="O2525" s="31">
        <f>IF(M2525=1,oneday(G2524,G2525,K2525,L2525,Summary!$E$13/2,Data!N2524,Data!O2524,Summary!$E$15,Summary!$E$14,Summary!$E$16,2),0)</f>
        <v>63354.999320983894</v>
      </c>
      <c r="P2525" s="31">
        <f t="shared" si="119"/>
        <v>1899.9998474121094</v>
      </c>
      <c r="Q2525" s="31">
        <f>IF(M2525=1,oneday(G2524,G2525,K2525,L2525,Summary!$E$13/2,Data!N2524,Data!O2524,Summary!$E$15,Summary!$E$14,Summary!$E$16,3),0)</f>
        <v>-55.999755859375</v>
      </c>
    </row>
    <row r="2526" spans="1:17" x14ac:dyDescent="0.25">
      <c r="A2526" s="32">
        <f>VLOOKUP(B2526,'Expiration Dates'!$C$40:$J$272,8)</f>
        <v>34047</v>
      </c>
      <c r="B2526" s="1">
        <v>34050</v>
      </c>
      <c r="C2526">
        <f t="shared" si="118"/>
        <v>2526</v>
      </c>
      <c r="D2526" s="27">
        <v>20.100000381469727</v>
      </c>
      <c r="E2526" s="28">
        <v>20.129999160766602</v>
      </c>
      <c r="F2526" s="28">
        <v>19.450000762939453</v>
      </c>
      <c r="G2526" s="24">
        <v>19.520000457763672</v>
      </c>
      <c r="H2526" s="13">
        <v>20.219999313354492</v>
      </c>
      <c r="I2526" s="14">
        <v>20.239999771118164</v>
      </c>
      <c r="J2526" s="14">
        <v>19.739999771118164</v>
      </c>
      <c r="K2526" s="24">
        <v>19.760000228881836</v>
      </c>
      <c r="L2526">
        <f t="shared" si="117"/>
        <v>0</v>
      </c>
      <c r="M2526">
        <f>IF(AND(B2526&gt;Summary!$E$17,B2526&lt;Summary!$E$18),1,0)</f>
        <v>1</v>
      </c>
      <c r="N2526">
        <f>IF(M2526=1,oneday(G2525,G2526,K2526,L2526,Summary!$E$13/2,Data!N2525,Data!O2525,Summary!$E$15,Summary!$E$14,Summary!$E$16,1),0)</f>
        <v>1700</v>
      </c>
      <c r="O2526" s="31">
        <f>IF(M2526=1,oneday(G2525,G2526,K2526,L2526,Summary!$E$13/2,Data!N2525,Data!O2525,Summary!$E$15,Summary!$E$14,Summary!$E$16,2),0)</f>
        <v>64715.000228881836</v>
      </c>
      <c r="P2526" s="31">
        <f t="shared" si="119"/>
        <v>1360.0009078979419</v>
      </c>
      <c r="Q2526" s="31">
        <f>IF(M2526=1,oneday(G2525,G2526,K2526,L2526,Summary!$E$13/2,Data!N2525,Data!O2525,Summary!$E$15,Summary!$E$14,Summary!$E$16,3),0)</f>
        <v>0</v>
      </c>
    </row>
    <row r="2527" spans="1:17" x14ac:dyDescent="0.25">
      <c r="A2527" s="32">
        <f>VLOOKUP(B2527,'Expiration Dates'!$C$40:$J$272,8)</f>
        <v>34047</v>
      </c>
      <c r="B2527" s="1">
        <v>34051</v>
      </c>
      <c r="C2527">
        <f t="shared" si="118"/>
        <v>2527</v>
      </c>
      <c r="D2527" s="27">
        <v>19.850000381469727</v>
      </c>
      <c r="E2527" s="28">
        <v>20.049999237060547</v>
      </c>
      <c r="F2527" s="28">
        <v>19.760000228881836</v>
      </c>
      <c r="G2527" s="24">
        <v>20.030000686645508</v>
      </c>
      <c r="H2527" s="13">
        <v>19.930000305175781</v>
      </c>
      <c r="I2527" s="14">
        <v>20.129999160766602</v>
      </c>
      <c r="J2527" s="14">
        <v>19.879999160766602</v>
      </c>
      <c r="K2527" s="24">
        <v>20.120000839233398</v>
      </c>
      <c r="L2527">
        <f t="shared" si="117"/>
        <v>0</v>
      </c>
      <c r="M2527">
        <f>IF(AND(B2527&gt;Summary!$E$17,B2527&lt;Summary!$E$18),1,0)</f>
        <v>1</v>
      </c>
      <c r="N2527">
        <f>IF(M2527=1,oneday(G2526,G2527,K2527,L2527,Summary!$E$13/2,Data!N2526,Data!O2526,Summary!$E$15,Summary!$E$14,Summary!$E$16,1),0)</f>
        <v>500</v>
      </c>
      <c r="O2527" s="31">
        <f>IF(M2527=1,oneday(G2526,G2527,K2527,L2527,Summary!$E$13/2,Data!N2526,Data!O2526,Summary!$E$15,Summary!$E$14,Summary!$E$16,2),0)</f>
        <v>67234.000343322768</v>
      </c>
      <c r="P2527" s="31">
        <f t="shared" si="119"/>
        <v>2519.0001144409325</v>
      </c>
      <c r="Q2527" s="31">
        <f>IF(M2527=1,oneday(G2526,G2527,K2527,L2527,Summary!$E$13/2,Data!N2526,Data!O2526,Summary!$E$15,Summary!$E$14,Summary!$E$16,3),0)</f>
        <v>0</v>
      </c>
    </row>
    <row r="2528" spans="1:17" x14ac:dyDescent="0.25">
      <c r="A2528" s="32">
        <f>VLOOKUP(B2528,'Expiration Dates'!$C$40:$J$272,8)</f>
        <v>34047</v>
      </c>
      <c r="B2528" s="1">
        <v>34052</v>
      </c>
      <c r="C2528">
        <f t="shared" si="118"/>
        <v>2528</v>
      </c>
      <c r="D2528" s="27">
        <v>20.159999847412109</v>
      </c>
      <c r="E2528" s="28">
        <v>20.299999237060547</v>
      </c>
      <c r="F2528" s="28">
        <v>20.149999618530273</v>
      </c>
      <c r="G2528" s="24">
        <v>20.239999771118164</v>
      </c>
      <c r="H2528" s="13">
        <v>20.25</v>
      </c>
      <c r="I2528" s="14">
        <v>20.370000839233398</v>
      </c>
      <c r="J2528" s="14">
        <v>20.229999542236328</v>
      </c>
      <c r="K2528" s="24">
        <v>20.309999465942383</v>
      </c>
      <c r="L2528">
        <f t="shared" si="117"/>
        <v>0</v>
      </c>
      <c r="M2528">
        <f>IF(AND(B2528&gt;Summary!$E$17,B2528&lt;Summary!$E$18),1,0)</f>
        <v>1</v>
      </c>
      <c r="N2528">
        <f>IF(M2528=1,oneday(G2527,G2528,K2528,L2528,Summary!$E$13/2,Data!N2527,Data!O2527,Summary!$E$15,Summary!$E$14,Summary!$E$16,1),0)</f>
        <v>0</v>
      </c>
      <c r="O2528" s="31">
        <f>IF(M2528=1,oneday(G2527,G2528,K2528,L2528,Summary!$E$13/2,Data!N2527,Data!O2527,Summary!$E$15,Summary!$E$14,Summary!$E$16,2),0)</f>
        <v>69274.000343322768</v>
      </c>
      <c r="P2528" s="31">
        <f t="shared" si="119"/>
        <v>2040</v>
      </c>
      <c r="Q2528" s="31">
        <f>IF(M2528=1,oneday(G2527,G2528,K2528,L2528,Summary!$E$13/2,Data!N2527,Data!O2527,Summary!$E$15,Summary!$E$14,Summary!$E$16,3),0)</f>
        <v>0</v>
      </c>
    </row>
    <row r="2529" spans="1:17" x14ac:dyDescent="0.25">
      <c r="A2529" s="32">
        <f>VLOOKUP(B2529,'Expiration Dates'!$C$40:$J$272,8)</f>
        <v>34047</v>
      </c>
      <c r="B2529" s="1">
        <v>34053</v>
      </c>
      <c r="C2529">
        <f t="shared" si="118"/>
        <v>2529</v>
      </c>
      <c r="D2529" s="27">
        <v>20.219999313354492</v>
      </c>
      <c r="E2529" s="28">
        <v>20.420000076293945</v>
      </c>
      <c r="F2529" s="28">
        <v>20.180000305175781</v>
      </c>
      <c r="G2529" s="24">
        <v>20.409999847412109</v>
      </c>
      <c r="H2529" s="13">
        <v>20.280000686645508</v>
      </c>
      <c r="I2529" s="14">
        <v>20.520000457763672</v>
      </c>
      <c r="J2529" s="14">
        <v>20.280000686645508</v>
      </c>
      <c r="K2529" s="24">
        <v>20.5</v>
      </c>
      <c r="L2529">
        <f t="shared" si="117"/>
        <v>0</v>
      </c>
      <c r="M2529">
        <f>IF(AND(B2529&gt;Summary!$E$17,B2529&lt;Summary!$E$18),1,0)</f>
        <v>1</v>
      </c>
      <c r="N2529">
        <f>IF(M2529=1,oneday(G2528,G2529,K2529,L2529,Summary!$E$13/2,Data!N2528,Data!O2528,Summary!$E$15,Summary!$E$14,Summary!$E$16,1),0)</f>
        <v>-400</v>
      </c>
      <c r="O2529" s="31">
        <f>IF(M2529=1,oneday(G2528,G2529,K2529,L2529,Summary!$E$13/2,Data!N2528,Data!O2528,Summary!$E$15,Summary!$E$14,Summary!$E$16,2),0)</f>
        <v>71230.00031280519</v>
      </c>
      <c r="P2529" s="31">
        <f t="shared" si="119"/>
        <v>1955.9999694824219</v>
      </c>
      <c r="Q2529" s="31">
        <f>IF(M2529=1,oneday(G2528,G2529,K2529,L2529,Summary!$E$13/2,Data!N2528,Data!O2528,Summary!$E$15,Summary!$E$14,Summary!$E$16,3),0)</f>
        <v>0</v>
      </c>
    </row>
    <row r="2530" spans="1:17" x14ac:dyDescent="0.25">
      <c r="A2530" s="32">
        <f>VLOOKUP(B2530,'Expiration Dates'!$C$40:$J$272,8)</f>
        <v>34047</v>
      </c>
      <c r="B2530" s="1">
        <v>34054</v>
      </c>
      <c r="C2530">
        <f t="shared" si="118"/>
        <v>2530</v>
      </c>
      <c r="D2530" s="27">
        <v>20.280000686645508</v>
      </c>
      <c r="E2530" s="28">
        <v>20.450000762939453</v>
      </c>
      <c r="F2530" s="28">
        <v>20.239999771118164</v>
      </c>
      <c r="G2530" s="24">
        <v>20.409999847412109</v>
      </c>
      <c r="H2530" s="13">
        <v>20.379999160766602</v>
      </c>
      <c r="I2530" s="14">
        <v>20.559999465942383</v>
      </c>
      <c r="J2530" s="14">
        <v>20.350000381469727</v>
      </c>
      <c r="K2530" s="24">
        <v>20.510000228881836</v>
      </c>
      <c r="L2530">
        <f t="shared" si="117"/>
        <v>0</v>
      </c>
      <c r="M2530">
        <f>IF(AND(B2530&gt;Summary!$E$17,B2530&lt;Summary!$E$18),1,0)</f>
        <v>1</v>
      </c>
      <c r="N2530">
        <f>IF(M2530=1,oneday(G2529,G2530,K2530,L2530,Summary!$E$13/2,Data!N2529,Data!O2529,Summary!$E$15,Summary!$E$14,Summary!$E$16,1),0)</f>
        <v>-400</v>
      </c>
      <c r="O2530" s="31">
        <f>IF(M2530=1,oneday(G2529,G2530,K2530,L2530,Summary!$E$13/2,Data!N2529,Data!O2529,Summary!$E$15,Summary!$E$14,Summary!$E$16,2),0)</f>
        <v>73230.00031280519</v>
      </c>
      <c r="P2530" s="31">
        <f t="shared" si="119"/>
        <v>2000</v>
      </c>
      <c r="Q2530" s="31">
        <f>IF(M2530=1,oneday(G2529,G2530,K2530,L2530,Summary!$E$13/2,Data!N2529,Data!O2529,Summary!$E$15,Summary!$E$14,Summary!$E$16,3),0)</f>
        <v>0</v>
      </c>
    </row>
    <row r="2531" spans="1:17" x14ac:dyDescent="0.25">
      <c r="A2531" s="32">
        <f>VLOOKUP(B2531,'Expiration Dates'!$C$40:$J$272,8)</f>
        <v>34047</v>
      </c>
      <c r="B2531" s="1">
        <v>34057</v>
      </c>
      <c r="C2531">
        <f t="shared" si="118"/>
        <v>2531</v>
      </c>
      <c r="D2531" s="27">
        <v>20.309999465942383</v>
      </c>
      <c r="E2531" s="28">
        <v>20.549999237060547</v>
      </c>
      <c r="F2531" s="28">
        <v>20.25</v>
      </c>
      <c r="G2531" s="24">
        <v>20.290000915527344</v>
      </c>
      <c r="H2531" s="13">
        <v>20.389999389648438</v>
      </c>
      <c r="I2531" s="14">
        <v>20.670000076293945</v>
      </c>
      <c r="J2531" s="14">
        <v>20.370000839233398</v>
      </c>
      <c r="K2531" s="24">
        <v>20.420000076293945</v>
      </c>
      <c r="L2531">
        <f t="shared" si="117"/>
        <v>0</v>
      </c>
      <c r="M2531">
        <f>IF(AND(B2531&gt;Summary!$E$17,B2531&lt;Summary!$E$18),1,0)</f>
        <v>1</v>
      </c>
      <c r="N2531">
        <f>IF(M2531=1,oneday(G2530,G2531,K2531,L2531,Summary!$E$13/2,Data!N2530,Data!O2530,Summary!$E$15,Summary!$E$14,Summary!$E$16,1),0)</f>
        <v>-200</v>
      </c>
      <c r="O2531" s="31">
        <f>IF(M2531=1,oneday(G2530,G2531,K2531,L2531,Summary!$E$13/2,Data!N2530,Data!O2530,Summary!$E$15,Summary!$E$14,Summary!$E$16,2),0)</f>
        <v>75258.000099182143</v>
      </c>
      <c r="P2531" s="31">
        <f t="shared" si="119"/>
        <v>2027.9997863769531</v>
      </c>
      <c r="Q2531" s="31">
        <f>IF(M2531=1,oneday(G2530,G2531,K2531,L2531,Summary!$E$13/2,Data!N2530,Data!O2530,Summary!$E$15,Summary!$E$14,Summary!$E$16,3),0)</f>
        <v>0</v>
      </c>
    </row>
    <row r="2532" spans="1:17" x14ac:dyDescent="0.25">
      <c r="A2532" s="32">
        <f>VLOOKUP(B2532,'Expiration Dates'!$C$40:$J$272,8)</f>
        <v>34047</v>
      </c>
      <c r="B2532" s="1">
        <v>34058</v>
      </c>
      <c r="C2532">
        <f t="shared" si="118"/>
        <v>2532</v>
      </c>
      <c r="D2532" s="27">
        <v>20.270000457763672</v>
      </c>
      <c r="E2532" s="28">
        <v>20.319999694824219</v>
      </c>
      <c r="F2532" s="28">
        <v>20.170000076293945</v>
      </c>
      <c r="G2532" s="24">
        <v>20.280000686645508</v>
      </c>
      <c r="H2532" s="13">
        <v>20.399999618530273</v>
      </c>
      <c r="I2532" s="14">
        <v>20.479999542236328</v>
      </c>
      <c r="J2532" s="14">
        <v>20.319999694824219</v>
      </c>
      <c r="K2532" s="24">
        <v>20.469999313354492</v>
      </c>
      <c r="L2532">
        <f t="shared" ref="L2532:L2595" si="120">IF(A2532=B2532,1,0)</f>
        <v>0</v>
      </c>
      <c r="M2532">
        <f>IF(AND(B2532&gt;Summary!$E$17,B2532&lt;Summary!$E$18),1,0)</f>
        <v>1</v>
      </c>
      <c r="N2532">
        <f>IF(M2532=1,oneday(G2531,G2532,K2532,L2532,Summary!$E$13/2,Data!N2531,Data!O2531,Summary!$E$15,Summary!$E$14,Summary!$E$16,1),0)</f>
        <v>-200</v>
      </c>
      <c r="O2532" s="31">
        <f>IF(M2532=1,oneday(G2531,G2532,K2532,L2532,Summary!$E$13/2,Data!N2531,Data!O2531,Summary!$E$15,Summary!$E$14,Summary!$E$16,2),0)</f>
        <v>77260.000144958511</v>
      </c>
      <c r="P2532" s="31">
        <f t="shared" si="119"/>
        <v>2002.0000457763672</v>
      </c>
      <c r="Q2532" s="31">
        <f>IF(M2532=1,oneday(G2531,G2532,K2532,L2532,Summary!$E$13/2,Data!N2531,Data!O2531,Summary!$E$15,Summary!$E$14,Summary!$E$16,3),0)</f>
        <v>0</v>
      </c>
    </row>
    <row r="2533" spans="1:17" x14ac:dyDescent="0.25">
      <c r="A2533" s="32">
        <f>VLOOKUP(B2533,'Expiration Dates'!$C$40:$J$272,8)</f>
        <v>34047</v>
      </c>
      <c r="B2533" s="1">
        <v>34059</v>
      </c>
      <c r="C2533">
        <f t="shared" si="118"/>
        <v>2533</v>
      </c>
      <c r="D2533" s="27">
        <v>20.329999923706055</v>
      </c>
      <c r="E2533" s="28">
        <v>20.469999313354492</v>
      </c>
      <c r="F2533" s="28">
        <v>20.309999465942383</v>
      </c>
      <c r="G2533" s="24">
        <v>20.440000534057617</v>
      </c>
      <c r="H2533" s="13">
        <v>20.520000457763672</v>
      </c>
      <c r="I2533" s="14">
        <v>20.670000076293945</v>
      </c>
      <c r="J2533" s="14">
        <v>20.479999542236328</v>
      </c>
      <c r="K2533" s="24">
        <v>20.639999389648438</v>
      </c>
      <c r="L2533">
        <f t="shared" si="120"/>
        <v>0</v>
      </c>
      <c r="M2533">
        <f>IF(AND(B2533&gt;Summary!$E$17,B2533&lt;Summary!$E$18),1,0)</f>
        <v>1</v>
      </c>
      <c r="N2533">
        <f>IF(M2533=1,oneday(G2532,G2533,K2533,L2533,Summary!$E$13/2,Data!N2532,Data!O2532,Summary!$E$15,Summary!$E$14,Summary!$E$16,1),0)</f>
        <v>-500</v>
      </c>
      <c r="O2533" s="31">
        <f>IF(M2533=1,oneday(G2532,G2533,K2533,L2533,Summary!$E$13/2,Data!N2532,Data!O2532,Summary!$E$15,Summary!$E$14,Summary!$E$16,2),0)</f>
        <v>79192.000221252456</v>
      </c>
      <c r="P2533" s="31">
        <f t="shared" si="119"/>
        <v>1932.0000762939453</v>
      </c>
      <c r="Q2533" s="31">
        <f>IF(M2533=1,oneday(G2532,G2533,K2533,L2533,Summary!$E$13/2,Data!N2532,Data!O2532,Summary!$E$15,Summary!$E$14,Summary!$E$16,3),0)</f>
        <v>0</v>
      </c>
    </row>
    <row r="2534" spans="1:17" x14ac:dyDescent="0.25">
      <c r="A2534" s="32">
        <f>VLOOKUP(B2534,'Expiration Dates'!$C$40:$J$272,8)</f>
        <v>34081</v>
      </c>
      <c r="B2534" s="1">
        <v>34060</v>
      </c>
      <c r="C2534">
        <f t="shared" si="118"/>
        <v>2534</v>
      </c>
      <c r="D2534" s="27">
        <v>20.479999542236328</v>
      </c>
      <c r="E2534" s="28">
        <v>20.649999618530273</v>
      </c>
      <c r="F2534" s="28">
        <v>20.409999847412109</v>
      </c>
      <c r="G2534" s="24">
        <v>20.520000457763672</v>
      </c>
      <c r="H2534" s="13">
        <v>20.670000076293945</v>
      </c>
      <c r="I2534" s="14">
        <v>20.829999923706055</v>
      </c>
      <c r="J2534" s="14">
        <v>20.590000152587891</v>
      </c>
      <c r="K2534" s="24">
        <v>20.700000762939453</v>
      </c>
      <c r="L2534">
        <f t="shared" si="120"/>
        <v>0</v>
      </c>
      <c r="M2534">
        <f>IF(AND(B2534&gt;Summary!$E$17,B2534&lt;Summary!$E$18),1,0)</f>
        <v>1</v>
      </c>
      <c r="N2534">
        <f>IF(M2534=1,oneday(G2533,G2534,K2534,L2534,Summary!$E$13/2,Data!N2533,Data!O2533,Summary!$E$15,Summary!$E$14,Summary!$E$16,1),0)</f>
        <v>-600</v>
      </c>
      <c r="O2534" s="31">
        <f>IF(M2534=1,oneday(G2533,G2534,K2534,L2534,Summary!$E$13/2,Data!N2533,Data!O2533,Summary!$E$15,Summary!$E$14,Summary!$E$16,2),0)</f>
        <v>81144.000267028823</v>
      </c>
      <c r="P2534" s="31">
        <f t="shared" si="119"/>
        <v>1952.0000457763672</v>
      </c>
      <c r="Q2534" s="31">
        <f>IF(M2534=1,oneday(G2533,G2534,K2534,L2534,Summary!$E$13/2,Data!N2533,Data!O2533,Summary!$E$15,Summary!$E$14,Summary!$E$16,3),0)</f>
        <v>0</v>
      </c>
    </row>
    <row r="2535" spans="1:17" x14ac:dyDescent="0.25">
      <c r="A2535" s="32">
        <f>VLOOKUP(B2535,'Expiration Dates'!$C$40:$J$272,8)</f>
        <v>34081</v>
      </c>
      <c r="B2535" s="1">
        <v>34061</v>
      </c>
      <c r="C2535">
        <f t="shared" si="118"/>
        <v>2535</v>
      </c>
      <c r="D2535" s="27">
        <v>20.590000152587891</v>
      </c>
      <c r="E2535" s="28">
        <v>20.670000076293945</v>
      </c>
      <c r="F2535" s="28">
        <v>20.430000305175781</v>
      </c>
      <c r="G2535" s="24">
        <v>20.649999618530273</v>
      </c>
      <c r="H2535" s="13">
        <v>20.770000457763672</v>
      </c>
      <c r="I2535" s="14">
        <v>20.850000381469727</v>
      </c>
      <c r="J2535" s="14">
        <v>20.610000610351563</v>
      </c>
      <c r="K2535" s="24">
        <v>20.829999923706055</v>
      </c>
      <c r="L2535">
        <f t="shared" si="120"/>
        <v>0</v>
      </c>
      <c r="M2535">
        <f>IF(AND(B2535&gt;Summary!$E$17,B2535&lt;Summary!$E$18),1,0)</f>
        <v>1</v>
      </c>
      <c r="N2535">
        <f>IF(M2535=1,oneday(G2534,G2535,K2535,L2535,Summary!$E$13/2,Data!N2534,Data!O2534,Summary!$E$15,Summary!$E$14,Summary!$E$16,1),0)</f>
        <v>-900</v>
      </c>
      <c r="O2535" s="31">
        <f>IF(M2535=1,oneday(G2534,G2535,K2535,L2535,Summary!$E$13/2,Data!N2534,Data!O2534,Summary!$E$15,Summary!$E$14,Summary!$E$16,2),0)</f>
        <v>83039.001022338882</v>
      </c>
      <c r="P2535" s="31">
        <f t="shared" si="119"/>
        <v>1895.0007553100586</v>
      </c>
      <c r="Q2535" s="31">
        <f>IF(M2535=1,oneday(G2534,G2535,K2535,L2535,Summary!$E$13/2,Data!N2534,Data!O2534,Summary!$E$15,Summary!$E$14,Summary!$E$16,3),0)</f>
        <v>0</v>
      </c>
    </row>
    <row r="2536" spans="1:17" x14ac:dyDescent="0.25">
      <c r="A2536" s="32">
        <f>VLOOKUP(B2536,'Expiration Dates'!$C$40:$J$272,8)</f>
        <v>34081</v>
      </c>
      <c r="B2536" s="1">
        <v>34064</v>
      </c>
      <c r="C2536">
        <f t="shared" si="118"/>
        <v>2536</v>
      </c>
      <c r="D2536" s="27">
        <v>20.690000534057617</v>
      </c>
      <c r="E2536" s="28">
        <v>20.75</v>
      </c>
      <c r="F2536" s="28">
        <v>20.489999771118164</v>
      </c>
      <c r="G2536" s="24">
        <v>20.620000839233398</v>
      </c>
      <c r="H2536" s="13">
        <v>20.879999160766602</v>
      </c>
      <c r="I2536" s="14">
        <v>20.930000305175781</v>
      </c>
      <c r="J2536" s="14">
        <v>20.690000534057617</v>
      </c>
      <c r="K2536" s="24">
        <v>20.799999237060547</v>
      </c>
      <c r="L2536">
        <f t="shared" si="120"/>
        <v>0</v>
      </c>
      <c r="M2536">
        <f>IF(AND(B2536&gt;Summary!$E$17,B2536&lt;Summary!$E$18),1,0)</f>
        <v>1</v>
      </c>
      <c r="N2536">
        <f>IF(M2536=1,oneday(G2535,G2536,K2536,L2536,Summary!$E$13/2,Data!N2535,Data!O2535,Summary!$E$15,Summary!$E$14,Summary!$E$16,1),0)</f>
        <v>-900</v>
      </c>
      <c r="O2536" s="31">
        <f>IF(M2536=1,oneday(G2535,G2536,K2536,L2536,Summary!$E$13/2,Data!N2535,Data!O2535,Summary!$E$15,Summary!$E$14,Summary!$E$16,2),0)</f>
        <v>85065.999923706069</v>
      </c>
      <c r="P2536" s="31">
        <f t="shared" si="119"/>
        <v>2026.9989013671875</v>
      </c>
      <c r="Q2536" s="31">
        <f>IF(M2536=1,oneday(G2535,G2536,K2536,L2536,Summary!$E$13/2,Data!N2535,Data!O2535,Summary!$E$15,Summary!$E$14,Summary!$E$16,3),0)</f>
        <v>0</v>
      </c>
    </row>
    <row r="2537" spans="1:17" x14ac:dyDescent="0.25">
      <c r="A2537" s="32">
        <f>VLOOKUP(B2537,'Expiration Dates'!$C$40:$J$272,8)</f>
        <v>34081</v>
      </c>
      <c r="B2537" s="1">
        <v>34065</v>
      </c>
      <c r="C2537">
        <f t="shared" si="118"/>
        <v>2537</v>
      </c>
      <c r="D2537" s="27">
        <v>20.440000534057617</v>
      </c>
      <c r="E2537" s="28">
        <v>20.459999084472656</v>
      </c>
      <c r="F2537" s="28">
        <v>20.219999313354492</v>
      </c>
      <c r="G2537" s="24">
        <v>20.299999237060547</v>
      </c>
      <c r="H2537" s="13">
        <v>20.579999923706055</v>
      </c>
      <c r="I2537" s="14">
        <v>20.649999618530273</v>
      </c>
      <c r="J2537" s="14">
        <v>20.399999618530273</v>
      </c>
      <c r="K2537" s="24">
        <v>20.489999771118164</v>
      </c>
      <c r="L2537">
        <f t="shared" si="120"/>
        <v>0</v>
      </c>
      <c r="M2537">
        <f>IF(AND(B2537&gt;Summary!$E$17,B2537&lt;Summary!$E$18),1,0)</f>
        <v>1</v>
      </c>
      <c r="N2537">
        <f>IF(M2537=1,oneday(G2536,G2537,K2537,L2537,Summary!$E$13/2,Data!N2536,Data!O2536,Summary!$E$15,Summary!$E$14,Summary!$E$16,1),0)</f>
        <v>-100</v>
      </c>
      <c r="O2537" s="31">
        <f>IF(M2537=1,oneday(G2536,G2537,K2537,L2537,Summary!$E$13/2,Data!N2536,Data!O2536,Summary!$E$15,Summary!$E$14,Summary!$E$16,2),0)</f>
        <v>87210.000083923354</v>
      </c>
      <c r="P2537" s="31">
        <f t="shared" si="119"/>
        <v>2144.0001602172852</v>
      </c>
      <c r="Q2537" s="31">
        <f>IF(M2537=1,oneday(G2536,G2537,K2537,L2537,Summary!$E$13/2,Data!N2536,Data!O2536,Summary!$E$15,Summary!$E$14,Summary!$E$16,3),0)</f>
        <v>0</v>
      </c>
    </row>
    <row r="2538" spans="1:17" x14ac:dyDescent="0.25">
      <c r="A2538" s="32">
        <f>VLOOKUP(B2538,'Expiration Dates'!$C$40:$J$272,8)</f>
        <v>34081</v>
      </c>
      <c r="B2538" s="1">
        <v>34066</v>
      </c>
      <c r="C2538">
        <f t="shared" si="118"/>
        <v>2538</v>
      </c>
      <c r="D2538" s="27">
        <v>20.379999160766602</v>
      </c>
      <c r="E2538" s="28">
        <v>20.399999618530273</v>
      </c>
      <c r="F2538" s="28">
        <v>20.270000457763672</v>
      </c>
      <c r="G2538" s="24">
        <v>20.370000839233398</v>
      </c>
      <c r="H2538" s="13">
        <v>20.569999694824219</v>
      </c>
      <c r="I2538" s="14">
        <v>20.600000381469727</v>
      </c>
      <c r="J2538" s="14">
        <v>20.459999084472656</v>
      </c>
      <c r="K2538" s="24">
        <v>20.540000915527344</v>
      </c>
      <c r="L2538">
        <f t="shared" si="120"/>
        <v>0</v>
      </c>
      <c r="M2538">
        <f>IF(AND(B2538&gt;Summary!$E$17,B2538&lt;Summary!$E$18),1,0)</f>
        <v>1</v>
      </c>
      <c r="N2538">
        <f>IF(M2538=1,oneday(G2537,G2538,K2538,L2538,Summary!$E$13/2,Data!N2537,Data!O2537,Summary!$E$15,Summary!$E$14,Summary!$E$16,1),0)</f>
        <v>-200</v>
      </c>
      <c r="O2538" s="31">
        <f>IF(M2538=1,oneday(G2537,G2538,K2538,L2538,Summary!$E$13/2,Data!N2537,Data!O2537,Summary!$E$15,Summary!$E$14,Summary!$E$16,2),0)</f>
        <v>89195.999763488784</v>
      </c>
      <c r="P2538" s="31">
        <f t="shared" si="119"/>
        <v>1985.9996795654297</v>
      </c>
      <c r="Q2538" s="31">
        <f>IF(M2538=1,oneday(G2537,G2538,K2538,L2538,Summary!$E$13/2,Data!N2537,Data!O2537,Summary!$E$15,Summary!$E$14,Summary!$E$16,3),0)</f>
        <v>0</v>
      </c>
    </row>
    <row r="2539" spans="1:17" x14ac:dyDescent="0.25">
      <c r="A2539" s="32">
        <f>VLOOKUP(B2539,'Expiration Dates'!$C$40:$J$272,8)</f>
        <v>34081</v>
      </c>
      <c r="B2539" s="1">
        <v>34067</v>
      </c>
      <c r="C2539">
        <f t="shared" si="118"/>
        <v>2539</v>
      </c>
      <c r="D2539" s="27">
        <v>20.399999618530273</v>
      </c>
      <c r="E2539" s="28">
        <v>20.399999618530273</v>
      </c>
      <c r="F2539" s="28">
        <v>20.059999465942383</v>
      </c>
      <c r="G2539" s="24">
        <v>20.219999313354492</v>
      </c>
      <c r="H2539" s="13">
        <v>20.549999237060547</v>
      </c>
      <c r="I2539" s="14">
        <v>20.559999465942383</v>
      </c>
      <c r="J2539" s="14">
        <v>20.25</v>
      </c>
      <c r="K2539" s="24">
        <v>20.399999618530273</v>
      </c>
      <c r="L2539">
        <f t="shared" si="120"/>
        <v>0</v>
      </c>
      <c r="M2539">
        <f>IF(AND(B2539&gt;Summary!$E$17,B2539&lt;Summary!$E$18),1,0)</f>
        <v>1</v>
      </c>
      <c r="N2539">
        <f>IF(M2539=1,oneday(G2538,G2539,K2539,L2539,Summary!$E$13/2,Data!N2538,Data!O2538,Summary!$E$15,Summary!$E$14,Summary!$E$16,1),0)</f>
        <v>100</v>
      </c>
      <c r="O2539" s="31">
        <f>IF(M2539=1,oneday(G2538,G2539,K2539,L2539,Summary!$E$13/2,Data!N2538,Data!O2538,Summary!$E$15,Summary!$E$14,Summary!$E$16,2),0)</f>
        <v>91192.999610900893</v>
      </c>
      <c r="P2539" s="31">
        <f t="shared" si="119"/>
        <v>1996.9998474121094</v>
      </c>
      <c r="Q2539" s="31">
        <f>IF(M2539=1,oneday(G2538,G2539,K2539,L2539,Summary!$E$13/2,Data!N2538,Data!O2538,Summary!$E$15,Summary!$E$14,Summary!$E$16,3),0)</f>
        <v>0</v>
      </c>
    </row>
    <row r="2540" spans="1:17" x14ac:dyDescent="0.25">
      <c r="A2540" s="32">
        <f>VLOOKUP(B2540,'Expiration Dates'!$C$40:$J$272,8)</f>
        <v>34081</v>
      </c>
      <c r="B2540" s="1">
        <v>34071</v>
      </c>
      <c r="C2540">
        <f t="shared" si="118"/>
        <v>2540</v>
      </c>
      <c r="D2540" s="27">
        <v>20.170000076293945</v>
      </c>
      <c r="E2540" s="28">
        <v>20.510000228881836</v>
      </c>
      <c r="F2540" s="28">
        <v>20.149999618530273</v>
      </c>
      <c r="G2540" s="24">
        <v>20.459999084472656</v>
      </c>
      <c r="H2540" s="13">
        <v>20.360000610351563</v>
      </c>
      <c r="I2540" s="14">
        <v>20.700000762939453</v>
      </c>
      <c r="J2540" s="14">
        <v>20.319999694824219</v>
      </c>
      <c r="K2540" s="24">
        <v>20.659999847412109</v>
      </c>
      <c r="L2540">
        <f t="shared" si="120"/>
        <v>0</v>
      </c>
      <c r="M2540">
        <f>IF(AND(B2540&gt;Summary!$E$17,B2540&lt;Summary!$E$18),1,0)</f>
        <v>1</v>
      </c>
      <c r="N2540">
        <f>IF(M2540=1,oneday(G2539,G2540,K2540,L2540,Summary!$E$13/2,Data!N2539,Data!O2539,Summary!$E$15,Summary!$E$14,Summary!$E$16,1),0)</f>
        <v>-400</v>
      </c>
      <c r="O2540" s="31">
        <f>IF(M2540=1,oneday(G2539,G2540,K2540,L2540,Summary!$E$13/2,Data!N2539,Data!O2539,Summary!$E$15,Summary!$E$14,Summary!$E$16,2),0)</f>
        <v>93136.999702453628</v>
      </c>
      <c r="P2540" s="31">
        <f t="shared" si="119"/>
        <v>1944.0000915527344</v>
      </c>
      <c r="Q2540" s="31">
        <f>IF(M2540=1,oneday(G2539,G2540,K2540,L2540,Summary!$E$13/2,Data!N2539,Data!O2539,Summary!$E$15,Summary!$E$14,Summary!$E$16,3),0)</f>
        <v>0</v>
      </c>
    </row>
    <row r="2541" spans="1:17" x14ac:dyDescent="0.25">
      <c r="A2541" s="32">
        <f>VLOOKUP(B2541,'Expiration Dates'!$C$40:$J$272,8)</f>
        <v>34081</v>
      </c>
      <c r="B2541" s="1">
        <v>34072</v>
      </c>
      <c r="C2541">
        <f t="shared" si="118"/>
        <v>2541</v>
      </c>
      <c r="D2541" s="27">
        <v>20.450000762939453</v>
      </c>
      <c r="E2541" s="28">
        <v>20.520000457763672</v>
      </c>
      <c r="F2541" s="28">
        <v>20.399999618530273</v>
      </c>
      <c r="G2541" s="24">
        <v>20.459999084472656</v>
      </c>
      <c r="H2541" s="13">
        <v>20.659999847412109</v>
      </c>
      <c r="I2541" s="14">
        <v>20.729999542236328</v>
      </c>
      <c r="J2541" s="14">
        <v>20.579999923706055</v>
      </c>
      <c r="K2541" s="24">
        <v>20.659999847412109</v>
      </c>
      <c r="L2541">
        <f t="shared" si="120"/>
        <v>0</v>
      </c>
      <c r="M2541">
        <f>IF(AND(B2541&gt;Summary!$E$17,B2541&lt;Summary!$E$18),1,0)</f>
        <v>1</v>
      </c>
      <c r="N2541">
        <f>IF(M2541=1,oneday(G2540,G2541,K2541,L2541,Summary!$E$13/2,Data!N2540,Data!O2540,Summary!$E$15,Summary!$E$14,Summary!$E$16,1),0)</f>
        <v>-400</v>
      </c>
      <c r="O2541" s="31">
        <f>IF(M2541=1,oneday(G2540,G2541,K2541,L2541,Summary!$E$13/2,Data!N2540,Data!O2540,Summary!$E$15,Summary!$E$14,Summary!$E$16,2),0)</f>
        <v>95136.999702453628</v>
      </c>
      <c r="P2541" s="31">
        <f t="shared" si="119"/>
        <v>2000</v>
      </c>
      <c r="Q2541" s="31">
        <f>IF(M2541=1,oneday(G2540,G2541,K2541,L2541,Summary!$E$13/2,Data!N2540,Data!O2540,Summary!$E$15,Summary!$E$14,Summary!$E$16,3),0)</f>
        <v>0</v>
      </c>
    </row>
    <row r="2542" spans="1:17" x14ac:dyDescent="0.25">
      <c r="A2542" s="32">
        <f>VLOOKUP(B2542,'Expiration Dates'!$C$40:$J$272,8)</f>
        <v>34081</v>
      </c>
      <c r="B2542" s="1">
        <v>34073</v>
      </c>
      <c r="C2542">
        <f t="shared" si="118"/>
        <v>2542</v>
      </c>
      <c r="D2542" s="27">
        <v>20.299999237060547</v>
      </c>
      <c r="E2542" s="28">
        <v>20.459999084472656</v>
      </c>
      <c r="F2542" s="28">
        <v>20.219999313354492</v>
      </c>
      <c r="G2542" s="24">
        <v>20.399999618530273</v>
      </c>
      <c r="H2542" s="13">
        <v>20.479999542236328</v>
      </c>
      <c r="I2542" s="14">
        <v>20.659999847412109</v>
      </c>
      <c r="J2542" s="14">
        <v>20.430000305175781</v>
      </c>
      <c r="K2542" s="24">
        <v>20.600000381469727</v>
      </c>
      <c r="L2542">
        <f t="shared" si="120"/>
        <v>0</v>
      </c>
      <c r="M2542">
        <f>IF(AND(B2542&gt;Summary!$E$17,B2542&lt;Summary!$E$18),1,0)</f>
        <v>1</v>
      </c>
      <c r="N2542">
        <f>IF(M2542=1,oneday(G2541,G2542,K2542,L2542,Summary!$E$13/2,Data!N2541,Data!O2541,Summary!$E$15,Summary!$E$14,Summary!$E$16,1),0)</f>
        <v>-300</v>
      </c>
      <c r="O2542" s="31">
        <f>IF(M2542=1,oneday(G2541,G2542,K2542,L2542,Summary!$E$13/2,Data!N2541,Data!O2541,Summary!$E$15,Summary!$E$14,Summary!$E$16,2),0)</f>
        <v>97154.999542236343</v>
      </c>
      <c r="P2542" s="31">
        <f t="shared" si="119"/>
        <v>2017.9998397827148</v>
      </c>
      <c r="Q2542" s="31">
        <f>IF(M2542=1,oneday(G2541,G2542,K2542,L2542,Summary!$E$13/2,Data!N2541,Data!O2541,Summary!$E$15,Summary!$E$14,Summary!$E$16,3),0)</f>
        <v>0</v>
      </c>
    </row>
    <row r="2543" spans="1:17" x14ac:dyDescent="0.25">
      <c r="A2543" s="32">
        <f>VLOOKUP(B2543,'Expiration Dates'!$C$40:$J$272,8)</f>
        <v>34081</v>
      </c>
      <c r="B2543" s="1">
        <v>34074</v>
      </c>
      <c r="C2543">
        <f t="shared" si="118"/>
        <v>2543</v>
      </c>
      <c r="D2543" s="27">
        <v>20.450000762939453</v>
      </c>
      <c r="E2543" s="28">
        <v>20.469999313354492</v>
      </c>
      <c r="F2543" s="28">
        <v>20.200000762939453</v>
      </c>
      <c r="G2543" s="24">
        <v>20.219999313354492</v>
      </c>
      <c r="H2543" s="13">
        <v>20.629999160766602</v>
      </c>
      <c r="I2543" s="14">
        <v>20.659999847412109</v>
      </c>
      <c r="J2543" s="14">
        <v>20.399999618530273</v>
      </c>
      <c r="K2543" s="24">
        <v>20.420000076293945</v>
      </c>
      <c r="L2543">
        <f t="shared" si="120"/>
        <v>0</v>
      </c>
      <c r="M2543">
        <f>IF(AND(B2543&gt;Summary!$E$17,B2543&lt;Summary!$E$18),1,0)</f>
        <v>1</v>
      </c>
      <c r="N2543">
        <f>IF(M2543=1,oneday(G2542,G2543,K2543,L2543,Summary!$E$13/2,Data!N2542,Data!O2542,Summary!$E$15,Summary!$E$14,Summary!$E$16,1),0)</f>
        <v>100</v>
      </c>
      <c r="O2543" s="31">
        <f>IF(M2543=1,oneday(G2542,G2543,K2543,L2543,Summary!$E$13/2,Data!N2542,Data!O2542,Summary!$E$15,Summary!$E$14,Summary!$E$16,2),0)</f>
        <v>99160.999511718765</v>
      </c>
      <c r="P2543" s="31">
        <f t="shared" si="119"/>
        <v>2005.9999694824219</v>
      </c>
      <c r="Q2543" s="31">
        <f>IF(M2543=1,oneday(G2542,G2543,K2543,L2543,Summary!$E$13/2,Data!N2542,Data!O2542,Summary!$E$15,Summary!$E$14,Summary!$E$16,3),0)</f>
        <v>0</v>
      </c>
    </row>
    <row r="2544" spans="1:17" x14ac:dyDescent="0.25">
      <c r="A2544" s="32">
        <f>VLOOKUP(B2544,'Expiration Dates'!$C$40:$J$272,8)</f>
        <v>34081</v>
      </c>
      <c r="B2544" s="1">
        <v>34075</v>
      </c>
      <c r="C2544">
        <f t="shared" si="118"/>
        <v>2544</v>
      </c>
      <c r="D2544" s="27">
        <v>20.190000534057617</v>
      </c>
      <c r="E2544" s="28">
        <v>20.219999313354492</v>
      </c>
      <c r="F2544" s="28">
        <v>20.069999694824219</v>
      </c>
      <c r="G2544" s="24">
        <v>20.139999389648438</v>
      </c>
      <c r="H2544" s="13">
        <v>20.399999618530273</v>
      </c>
      <c r="I2544" s="14">
        <v>20.430000305175781</v>
      </c>
      <c r="J2544" s="14">
        <v>20.299999237060547</v>
      </c>
      <c r="K2544" s="24">
        <v>20.379999160766602</v>
      </c>
      <c r="L2544">
        <f t="shared" si="120"/>
        <v>0</v>
      </c>
      <c r="M2544">
        <f>IF(AND(B2544&gt;Summary!$E$17,B2544&lt;Summary!$E$18),1,0)</f>
        <v>1</v>
      </c>
      <c r="N2544">
        <f>IF(M2544=1,oneday(G2543,G2544,K2544,L2544,Summary!$E$13/2,Data!N2543,Data!O2543,Summary!$E$15,Summary!$E$14,Summary!$E$16,1),0)</f>
        <v>200</v>
      </c>
      <c r="O2544" s="31">
        <f>IF(M2544=1,oneday(G2543,G2544,K2544,L2544,Summary!$E$13/2,Data!N2543,Data!O2543,Summary!$E$15,Summary!$E$14,Summary!$E$16,2),0)</f>
        <v>101144.99952697755</v>
      </c>
      <c r="P2544" s="31">
        <f t="shared" si="119"/>
        <v>1984.0000152587891</v>
      </c>
      <c r="Q2544" s="31">
        <f>IF(M2544=1,oneday(G2543,G2544,K2544,L2544,Summary!$E$13/2,Data!N2543,Data!O2543,Summary!$E$15,Summary!$E$14,Summary!$E$16,3),0)</f>
        <v>0</v>
      </c>
    </row>
    <row r="2545" spans="1:17" x14ac:dyDescent="0.25">
      <c r="A2545" s="32">
        <f>VLOOKUP(B2545,'Expiration Dates'!$C$40:$J$272,8)</f>
        <v>34081</v>
      </c>
      <c r="B2545" s="1">
        <v>34078</v>
      </c>
      <c r="C2545">
        <f t="shared" si="118"/>
        <v>2545</v>
      </c>
      <c r="D2545" s="27">
        <v>20.069999694824219</v>
      </c>
      <c r="E2545" s="28">
        <v>20.100000381469727</v>
      </c>
      <c r="F2545" s="28">
        <v>19.950000762939453</v>
      </c>
      <c r="G2545" s="24">
        <v>19.989999771118164</v>
      </c>
      <c r="H2545" s="13">
        <v>20.270000457763672</v>
      </c>
      <c r="I2545" s="14">
        <v>20.389999389648438</v>
      </c>
      <c r="J2545" s="14">
        <v>20.229999542236328</v>
      </c>
      <c r="K2545" s="24">
        <v>20.290000915527344</v>
      </c>
      <c r="L2545">
        <f t="shared" si="120"/>
        <v>0</v>
      </c>
      <c r="M2545">
        <f>IF(AND(B2545&gt;Summary!$E$17,B2545&lt;Summary!$E$18),1,0)</f>
        <v>1</v>
      </c>
      <c r="N2545">
        <f>IF(M2545=1,oneday(G2544,G2545,K2545,L2545,Summary!$E$13/2,Data!N2544,Data!O2544,Summary!$E$15,Summary!$E$14,Summary!$E$16,1),0)</f>
        <v>500</v>
      </c>
      <c r="O2545" s="31">
        <f>IF(M2545=1,oneday(G2544,G2545,K2545,L2545,Summary!$E$13/2,Data!N2544,Data!O2544,Summary!$E$15,Summary!$E$14,Summary!$E$16,2),0)</f>
        <v>103081.99971771242</v>
      </c>
      <c r="P2545" s="31">
        <f t="shared" si="119"/>
        <v>1937.0001907348633</v>
      </c>
      <c r="Q2545" s="31">
        <f>IF(M2545=1,oneday(G2544,G2545,K2545,L2545,Summary!$E$13/2,Data!N2544,Data!O2544,Summary!$E$15,Summary!$E$14,Summary!$E$16,3),0)</f>
        <v>0</v>
      </c>
    </row>
    <row r="2546" spans="1:17" x14ac:dyDescent="0.25">
      <c r="A2546" s="32">
        <f>VLOOKUP(B2546,'Expiration Dates'!$C$40:$J$272,8)</f>
        <v>34081</v>
      </c>
      <c r="B2546" s="1">
        <v>34079</v>
      </c>
      <c r="C2546">
        <f t="shared" si="118"/>
        <v>2546</v>
      </c>
      <c r="D2546" s="27">
        <v>20</v>
      </c>
      <c r="E2546" s="28">
        <v>20.020000457763672</v>
      </c>
      <c r="F2546" s="28">
        <v>19.780000686645508</v>
      </c>
      <c r="G2546" s="24">
        <v>19.840000152587891</v>
      </c>
      <c r="H2546" s="13">
        <v>20.260000228881836</v>
      </c>
      <c r="I2546" s="14">
        <v>20.370000839233398</v>
      </c>
      <c r="J2546" s="14">
        <v>20.209999084472656</v>
      </c>
      <c r="K2546" s="24">
        <v>20.319999694824219</v>
      </c>
      <c r="L2546">
        <f t="shared" si="120"/>
        <v>0</v>
      </c>
      <c r="M2546">
        <f>IF(AND(B2546&gt;Summary!$E$17,B2546&lt;Summary!$E$18),1,0)</f>
        <v>1</v>
      </c>
      <c r="N2546">
        <f>IF(M2546=1,oneday(G2545,G2546,K2546,L2546,Summary!$E$13/2,Data!N2545,Data!O2545,Summary!$E$15,Summary!$E$14,Summary!$E$16,1),0)</f>
        <v>800</v>
      </c>
      <c r="O2546" s="31">
        <f>IF(M2546=1,oneday(G2545,G2546,K2546,L2546,Summary!$E$13/2,Data!N2545,Data!O2545,Summary!$E$15,Summary!$E$14,Summary!$E$16,2),0)</f>
        <v>104974.0000228882</v>
      </c>
      <c r="P2546" s="31">
        <f t="shared" si="119"/>
        <v>1892.0003051757813</v>
      </c>
      <c r="Q2546" s="31">
        <f>IF(M2546=1,oneday(G2545,G2546,K2546,L2546,Summary!$E$13/2,Data!N2545,Data!O2545,Summary!$E$15,Summary!$E$14,Summary!$E$16,3),0)</f>
        <v>0</v>
      </c>
    </row>
    <row r="2547" spans="1:17" x14ac:dyDescent="0.25">
      <c r="A2547" s="32">
        <f>VLOOKUP(B2547,'Expiration Dates'!$C$40:$J$272,8)</f>
        <v>34081</v>
      </c>
      <c r="B2547" s="1">
        <v>34080</v>
      </c>
      <c r="C2547">
        <f t="shared" si="118"/>
        <v>2547</v>
      </c>
      <c r="D2547" s="27">
        <v>20.440000534057617</v>
      </c>
      <c r="E2547" s="28">
        <v>20.450000762939453</v>
      </c>
      <c r="F2547" s="28">
        <v>20.329999923706055</v>
      </c>
      <c r="G2547" s="24">
        <v>20.370000839233398</v>
      </c>
      <c r="H2547" s="13">
        <v>20.569999694824219</v>
      </c>
      <c r="I2547" s="14">
        <v>20.590000152587891</v>
      </c>
      <c r="J2547" s="14">
        <v>20.489999771118164</v>
      </c>
      <c r="K2547" s="24">
        <v>20.530000686645508</v>
      </c>
      <c r="L2547">
        <f t="shared" si="120"/>
        <v>0</v>
      </c>
      <c r="M2547">
        <f>IF(AND(B2547&gt;Summary!$E$17,B2547&lt;Summary!$E$18),1,0)</f>
        <v>1</v>
      </c>
      <c r="N2547">
        <f>IF(M2547=1,oneday(G2546,G2547,K2547,L2547,Summary!$E$13/2,Data!N2546,Data!O2546,Summary!$E$15,Summary!$E$14,Summary!$E$16,1),0)</f>
        <v>-500</v>
      </c>
      <c r="O2547" s="31">
        <f>IF(M2547=1,oneday(G2546,G2547,K2547,L2547,Summary!$E$13/2,Data!N2546,Data!O2546,Summary!$E$15,Summary!$E$14,Summary!$E$16,2),0)</f>
        <v>107020.99967956544</v>
      </c>
      <c r="P2547" s="31">
        <f t="shared" si="119"/>
        <v>2046.9996566772461</v>
      </c>
      <c r="Q2547" s="31">
        <f>IF(M2547=1,oneday(G2546,G2547,K2547,L2547,Summary!$E$13/2,Data!N2546,Data!O2546,Summary!$E$15,Summary!$E$14,Summary!$E$16,3),0)</f>
        <v>0</v>
      </c>
    </row>
    <row r="2548" spans="1:17" x14ac:dyDescent="0.25">
      <c r="A2548" s="32">
        <f>VLOOKUP(B2548,'Expiration Dates'!$C$40:$J$272,8)</f>
        <v>34081</v>
      </c>
      <c r="B2548" s="1">
        <v>34081</v>
      </c>
      <c r="C2548">
        <f t="shared" si="118"/>
        <v>2548</v>
      </c>
      <c r="D2548" s="27">
        <v>20.350000381469727</v>
      </c>
      <c r="E2548" s="28">
        <v>20.350000381469727</v>
      </c>
      <c r="F2548" s="28">
        <v>20.059999465942383</v>
      </c>
      <c r="G2548" s="24">
        <v>20.149999618530273</v>
      </c>
      <c r="H2548" s="13">
        <v>20.510000228881836</v>
      </c>
      <c r="I2548" s="14">
        <v>20.510000228881836</v>
      </c>
      <c r="J2548" s="14">
        <v>20.270000457763672</v>
      </c>
      <c r="K2548" s="24">
        <v>20.329999923706055</v>
      </c>
      <c r="L2548">
        <f t="shared" si="120"/>
        <v>1</v>
      </c>
      <c r="M2548">
        <f>IF(AND(B2548&gt;Summary!$E$17,B2548&lt;Summary!$E$18),1,0)</f>
        <v>1</v>
      </c>
      <c r="N2548">
        <f>IF(M2548=1,oneday(G2547,G2548,K2548,L2548,Summary!$E$13/2,Data!N2547,Data!O2547,Summary!$E$15,Summary!$E$14,Summary!$E$16,1),0)</f>
        <v>0</v>
      </c>
      <c r="O2548" s="31">
        <f>IF(M2548=1,oneday(G2547,G2548,K2548,L2548,Summary!$E$13/2,Data!N2547,Data!O2547,Summary!$E$15,Summary!$E$14,Summary!$E$16,2),0)</f>
        <v>109060.99967956544</v>
      </c>
      <c r="P2548" s="31">
        <f t="shared" si="119"/>
        <v>2040</v>
      </c>
      <c r="Q2548" s="31">
        <f>IF(M2548=1,oneday(G2547,G2548,K2548,L2548,Summary!$E$13/2,Data!N2547,Data!O2547,Summary!$E$15,Summary!$E$14,Summary!$E$16,3),0)</f>
        <v>0</v>
      </c>
    </row>
    <row r="2549" spans="1:17" x14ac:dyDescent="0.25">
      <c r="A2549" s="32">
        <f>VLOOKUP(B2549,'Expiration Dates'!$C$40:$J$272,8)</f>
        <v>34081</v>
      </c>
      <c r="B2549" s="1">
        <v>34082</v>
      </c>
      <c r="C2549">
        <f t="shared" si="118"/>
        <v>2549</v>
      </c>
      <c r="D2549" s="27">
        <v>20.129999160766602</v>
      </c>
      <c r="E2549" s="28">
        <v>20.350000381469727</v>
      </c>
      <c r="F2549" s="28">
        <v>20.040000915527344</v>
      </c>
      <c r="G2549" s="24">
        <v>20.340000152587891</v>
      </c>
      <c r="H2549" s="13">
        <v>20.280000686645508</v>
      </c>
      <c r="I2549" s="14">
        <v>20.530000686645508</v>
      </c>
      <c r="J2549" s="14">
        <v>20.239999771118164</v>
      </c>
      <c r="K2549" s="24">
        <v>20.510000228881836</v>
      </c>
      <c r="L2549">
        <f t="shared" si="120"/>
        <v>0</v>
      </c>
      <c r="M2549">
        <f>IF(AND(B2549&gt;Summary!$E$17,B2549&lt;Summary!$E$18),1,0)</f>
        <v>1</v>
      </c>
      <c r="N2549">
        <f>IF(M2549=1,oneday(G2548,G2549,K2549,L2549,Summary!$E$13/2,Data!N2548,Data!O2548,Summary!$E$15,Summary!$E$14,Summary!$E$16,1),0)</f>
        <v>-400</v>
      </c>
      <c r="O2549" s="31">
        <f>IF(M2549=1,oneday(G2548,G2549,K2549,L2549,Summary!$E$13/2,Data!N2548,Data!O2548,Summary!$E$15,Summary!$E$14,Summary!$E$16,2),0)</f>
        <v>111008.9994659424</v>
      </c>
      <c r="P2549" s="31">
        <f t="shared" si="119"/>
        <v>1947.9997863769531</v>
      </c>
      <c r="Q2549" s="31">
        <f>IF(M2549=1,oneday(G2548,G2549,K2549,L2549,Summary!$E$13/2,Data!N2548,Data!O2548,Summary!$E$15,Summary!$E$14,Summary!$E$16,3),0)</f>
        <v>0</v>
      </c>
    </row>
    <row r="2550" spans="1:17" x14ac:dyDescent="0.25">
      <c r="A2550" s="32">
        <f>VLOOKUP(B2550,'Expiration Dates'!$C$40:$J$272,8)</f>
        <v>34081</v>
      </c>
      <c r="B2550" s="1">
        <v>34085</v>
      </c>
      <c r="C2550">
        <f t="shared" si="118"/>
        <v>2550</v>
      </c>
      <c r="D2550" s="27">
        <v>20.329999923706055</v>
      </c>
      <c r="E2550" s="28">
        <v>20.379999160766602</v>
      </c>
      <c r="F2550" s="28">
        <v>20.25</v>
      </c>
      <c r="G2550" s="24">
        <v>20.299999237060547</v>
      </c>
      <c r="H2550" s="13">
        <v>20.510000228881836</v>
      </c>
      <c r="I2550" s="14">
        <v>20.549999237060547</v>
      </c>
      <c r="J2550" s="14">
        <v>20.450000762939453</v>
      </c>
      <c r="K2550" s="24">
        <v>20.489999771118164</v>
      </c>
      <c r="L2550">
        <f t="shared" si="120"/>
        <v>0</v>
      </c>
      <c r="M2550">
        <f>IF(AND(B2550&gt;Summary!$E$17,B2550&lt;Summary!$E$18),1,0)</f>
        <v>1</v>
      </c>
      <c r="N2550">
        <f>IF(M2550=1,oneday(G2549,G2550,K2550,L2550,Summary!$E$13/2,Data!N2549,Data!O2549,Summary!$E$15,Summary!$E$14,Summary!$E$16,1),0)</f>
        <v>-300</v>
      </c>
      <c r="O2550" s="31">
        <f>IF(M2550=1,oneday(G2549,G2550,K2550,L2550,Summary!$E$13/2,Data!N2549,Data!O2549,Summary!$E$15,Summary!$E$14,Summary!$E$16,2),0)</f>
        <v>113020.9997406006</v>
      </c>
      <c r="P2550" s="31">
        <f t="shared" si="119"/>
        <v>2012.0002746582031</v>
      </c>
      <c r="Q2550" s="31">
        <f>IF(M2550=1,oneday(G2549,G2550,K2550,L2550,Summary!$E$13/2,Data!N2549,Data!O2549,Summary!$E$15,Summary!$E$14,Summary!$E$16,3),0)</f>
        <v>0</v>
      </c>
    </row>
    <row r="2551" spans="1:17" x14ac:dyDescent="0.25">
      <c r="A2551" s="32">
        <f>VLOOKUP(B2551,'Expiration Dates'!$C$40:$J$272,8)</f>
        <v>34081</v>
      </c>
      <c r="B2551" s="1">
        <v>34086</v>
      </c>
      <c r="C2551">
        <f t="shared" si="118"/>
        <v>2551</v>
      </c>
      <c r="D2551" s="27">
        <v>20.239999771118164</v>
      </c>
      <c r="E2551" s="28">
        <v>20.280000686645508</v>
      </c>
      <c r="F2551" s="28">
        <v>20.149999618530273</v>
      </c>
      <c r="G2551" s="24">
        <v>20.180000305175781</v>
      </c>
      <c r="H2551" s="13">
        <v>20.440000534057617</v>
      </c>
      <c r="I2551" s="14">
        <v>20.479999542236328</v>
      </c>
      <c r="J2551" s="14">
        <v>20.350000381469727</v>
      </c>
      <c r="K2551" s="24">
        <v>20.379999160766602</v>
      </c>
      <c r="L2551">
        <f t="shared" si="120"/>
        <v>0</v>
      </c>
      <c r="M2551">
        <f>IF(AND(B2551&gt;Summary!$E$17,B2551&lt;Summary!$E$18),1,0)</f>
        <v>1</v>
      </c>
      <c r="N2551">
        <f>IF(M2551=1,oneday(G2550,G2551,K2551,L2551,Summary!$E$13/2,Data!N2550,Data!O2550,Summary!$E$15,Summary!$E$14,Summary!$E$16,1),0)</f>
        <v>-100</v>
      </c>
      <c r="O2551" s="31">
        <f>IF(M2551=1,oneday(G2550,G2551,K2551,L2551,Summary!$E$13/2,Data!N2550,Data!O2550,Summary!$E$15,Summary!$E$14,Summary!$E$16,2),0)</f>
        <v>115036.99963378908</v>
      </c>
      <c r="P2551" s="31">
        <f t="shared" si="119"/>
        <v>2015.9998931884766</v>
      </c>
      <c r="Q2551" s="31">
        <f>IF(M2551=1,oneday(G2550,G2551,K2551,L2551,Summary!$E$13/2,Data!N2550,Data!O2550,Summary!$E$15,Summary!$E$14,Summary!$E$16,3),0)</f>
        <v>0</v>
      </c>
    </row>
    <row r="2552" spans="1:17" x14ac:dyDescent="0.25">
      <c r="A2552" s="32">
        <f>VLOOKUP(B2552,'Expiration Dates'!$C$40:$J$272,8)</f>
        <v>34081</v>
      </c>
      <c r="B2552" s="1">
        <v>34087</v>
      </c>
      <c r="C2552">
        <f t="shared" si="118"/>
        <v>2552</v>
      </c>
      <c r="D2552" s="27">
        <v>20.180000305175781</v>
      </c>
      <c r="E2552" s="28">
        <v>20.219999313354492</v>
      </c>
      <c r="F2552" s="28">
        <v>20.129999160766602</v>
      </c>
      <c r="G2552" s="24">
        <v>20.190000534057617</v>
      </c>
      <c r="H2552" s="13">
        <v>20.360000610351563</v>
      </c>
      <c r="I2552" s="14">
        <v>20.420000076293945</v>
      </c>
      <c r="J2552" s="14">
        <v>20.329999923706055</v>
      </c>
      <c r="K2552" s="24">
        <v>20.389999389648438</v>
      </c>
      <c r="L2552">
        <f t="shared" si="120"/>
        <v>0</v>
      </c>
      <c r="M2552">
        <f>IF(AND(B2552&gt;Summary!$E$17,B2552&lt;Summary!$E$18),1,0)</f>
        <v>1</v>
      </c>
      <c r="N2552">
        <f>IF(M2552=1,oneday(G2551,G2552,K2552,L2552,Summary!$E$13/2,Data!N2551,Data!O2551,Summary!$E$15,Summary!$E$14,Summary!$E$16,1),0)</f>
        <v>-100</v>
      </c>
      <c r="O2552" s="31">
        <f>IF(M2552=1,oneday(G2551,G2552,K2552,L2552,Summary!$E$13/2,Data!N2551,Data!O2551,Summary!$E$15,Summary!$E$14,Summary!$E$16,2),0)</f>
        <v>117035.99961090089</v>
      </c>
      <c r="P2552" s="31">
        <f t="shared" si="119"/>
        <v>1998.9999771118164</v>
      </c>
      <c r="Q2552" s="31">
        <f>IF(M2552=1,oneday(G2551,G2552,K2552,L2552,Summary!$E$13/2,Data!N2551,Data!O2551,Summary!$E$15,Summary!$E$14,Summary!$E$16,3),0)</f>
        <v>0</v>
      </c>
    </row>
    <row r="2553" spans="1:17" x14ac:dyDescent="0.25">
      <c r="A2553" s="32">
        <f>VLOOKUP(B2553,'Expiration Dates'!$C$40:$J$272,8)</f>
        <v>34081</v>
      </c>
      <c r="B2553" s="1">
        <v>34088</v>
      </c>
      <c r="C2553">
        <f t="shared" si="118"/>
        <v>2553</v>
      </c>
      <c r="D2553" s="27">
        <v>20.270000457763672</v>
      </c>
      <c r="E2553" s="28">
        <v>20.600000381469727</v>
      </c>
      <c r="F2553" s="28">
        <v>20.260000228881836</v>
      </c>
      <c r="G2553" s="24">
        <v>20.579999923706055</v>
      </c>
      <c r="H2553" s="13">
        <v>20.469999313354492</v>
      </c>
      <c r="I2553" s="14">
        <v>20.75</v>
      </c>
      <c r="J2553" s="14">
        <v>20.459999084472656</v>
      </c>
      <c r="K2553" s="24">
        <v>20.729999542236328</v>
      </c>
      <c r="L2553">
        <f t="shared" si="120"/>
        <v>0</v>
      </c>
      <c r="M2553">
        <f>IF(AND(B2553&gt;Summary!$E$17,B2553&lt;Summary!$E$18),1,0)</f>
        <v>1</v>
      </c>
      <c r="N2553">
        <f>IF(M2553=1,oneday(G2552,G2553,K2553,L2553,Summary!$E$13/2,Data!N2552,Data!O2552,Summary!$E$15,Summary!$E$14,Summary!$E$16,1),0)</f>
        <v>-1000</v>
      </c>
      <c r="O2553" s="31">
        <f>IF(M2553=1,oneday(G2552,G2553,K2553,L2553,Summary!$E$13/2,Data!N2552,Data!O2552,Summary!$E$15,Summary!$E$14,Summary!$E$16,2),0)</f>
        <v>118790.00022125246</v>
      </c>
      <c r="P2553" s="31">
        <f t="shared" si="119"/>
        <v>1754.0006103515625</v>
      </c>
      <c r="Q2553" s="31">
        <f>IF(M2553=1,oneday(G2552,G2553,K2553,L2553,Summary!$E$13/2,Data!N2552,Data!O2552,Summary!$E$15,Summary!$E$14,Summary!$E$16,3),0)</f>
        <v>0</v>
      </c>
    </row>
    <row r="2554" spans="1:17" x14ac:dyDescent="0.25">
      <c r="A2554" s="32">
        <f>VLOOKUP(B2554,'Expiration Dates'!$C$40:$J$272,8)</f>
        <v>34081</v>
      </c>
      <c r="B2554" s="1">
        <v>34089</v>
      </c>
      <c r="C2554">
        <f t="shared" si="118"/>
        <v>2554</v>
      </c>
      <c r="D2554" s="27">
        <v>20.559999465942383</v>
      </c>
      <c r="E2554" s="28">
        <v>20.610000610351563</v>
      </c>
      <c r="F2554" s="28">
        <v>20.469999313354492</v>
      </c>
      <c r="G2554" s="24">
        <v>20.530000686645508</v>
      </c>
      <c r="H2554" s="13">
        <v>20.700000762939453</v>
      </c>
      <c r="I2554" s="14">
        <v>20.760000228881836</v>
      </c>
      <c r="J2554" s="14">
        <v>20.629999160766602</v>
      </c>
      <c r="K2554" s="24">
        <v>20.700000762939453</v>
      </c>
      <c r="L2554">
        <f t="shared" si="120"/>
        <v>0</v>
      </c>
      <c r="M2554">
        <f>IF(AND(B2554&gt;Summary!$E$17,B2554&lt;Summary!$E$18),1,0)</f>
        <v>1</v>
      </c>
      <c r="N2554">
        <f>IF(M2554=1,oneday(G2553,G2554,K2554,L2554,Summary!$E$13/2,Data!N2553,Data!O2553,Summary!$E$15,Summary!$E$14,Summary!$E$16,1),0)</f>
        <v>-900</v>
      </c>
      <c r="O2554" s="31">
        <f>IF(M2554=1,oneday(G2553,G2554,K2554,L2554,Summary!$E$13/2,Data!N2553,Data!O2553,Summary!$E$15,Summary!$E$14,Summary!$E$16,2),0)</f>
        <v>120834.99953460695</v>
      </c>
      <c r="P2554" s="31">
        <f t="shared" si="119"/>
        <v>2044.9993133544922</v>
      </c>
      <c r="Q2554" s="31">
        <f>IF(M2554=1,oneday(G2553,G2554,K2554,L2554,Summary!$E$13/2,Data!N2553,Data!O2553,Summary!$E$15,Summary!$E$14,Summary!$E$16,3),0)</f>
        <v>0</v>
      </c>
    </row>
    <row r="2555" spans="1:17" x14ac:dyDescent="0.25">
      <c r="A2555" s="32">
        <f>VLOOKUP(B2555,'Expiration Dates'!$C$40:$J$272,8)</f>
        <v>34109</v>
      </c>
      <c r="B2555" s="1">
        <v>34092</v>
      </c>
      <c r="C2555">
        <f t="shared" si="118"/>
        <v>2555</v>
      </c>
      <c r="D2555" s="27">
        <v>20.5</v>
      </c>
      <c r="E2555" s="28">
        <v>20.600000381469727</v>
      </c>
      <c r="F2555" s="28">
        <v>20.440000534057617</v>
      </c>
      <c r="G2555" s="24">
        <v>20.569999694824219</v>
      </c>
      <c r="H2555" s="13">
        <v>20.670000076293945</v>
      </c>
      <c r="I2555" s="14">
        <v>20.760000228881836</v>
      </c>
      <c r="J2555" s="14">
        <v>20.620000839233398</v>
      </c>
      <c r="K2555" s="24">
        <v>20.719999313354492</v>
      </c>
      <c r="L2555">
        <f t="shared" si="120"/>
        <v>0</v>
      </c>
      <c r="M2555">
        <f>IF(AND(B2555&gt;Summary!$E$17,B2555&lt;Summary!$E$18),1,0)</f>
        <v>1</v>
      </c>
      <c r="N2555">
        <f>IF(M2555=1,oneday(G2554,G2555,K2555,L2555,Summary!$E$13/2,Data!N2554,Data!O2554,Summary!$E$15,Summary!$E$14,Summary!$E$16,1),0)</f>
        <v>-900</v>
      </c>
      <c r="O2555" s="31">
        <f>IF(M2555=1,oneday(G2554,G2555,K2555,L2555,Summary!$E$13/2,Data!N2554,Data!O2554,Summary!$E$15,Summary!$E$14,Summary!$E$16,2),0)</f>
        <v>122799.00042724611</v>
      </c>
      <c r="P2555" s="31">
        <f t="shared" si="119"/>
        <v>1964.0008926391602</v>
      </c>
      <c r="Q2555" s="31">
        <f>IF(M2555=1,oneday(G2554,G2555,K2555,L2555,Summary!$E$13/2,Data!N2554,Data!O2554,Summary!$E$15,Summary!$E$14,Summary!$E$16,3),0)</f>
        <v>0</v>
      </c>
    </row>
    <row r="2556" spans="1:17" x14ac:dyDescent="0.25">
      <c r="A2556" s="32">
        <f>VLOOKUP(B2556,'Expiration Dates'!$C$40:$J$272,8)</f>
        <v>34109</v>
      </c>
      <c r="B2556" s="1">
        <v>34093</v>
      </c>
      <c r="C2556">
        <f t="shared" si="118"/>
        <v>2556</v>
      </c>
      <c r="D2556" s="27">
        <v>20.579999923706055</v>
      </c>
      <c r="E2556" s="28">
        <v>20.659999847412109</v>
      </c>
      <c r="F2556" s="28">
        <v>20.370000839233398</v>
      </c>
      <c r="G2556" s="24">
        <v>20.389999389648438</v>
      </c>
      <c r="H2556" s="13">
        <v>20.729999542236328</v>
      </c>
      <c r="I2556" s="14">
        <v>20.799999237060547</v>
      </c>
      <c r="J2556" s="14">
        <v>20.549999237060547</v>
      </c>
      <c r="K2556" s="24">
        <v>20.559999465942383</v>
      </c>
      <c r="L2556">
        <f t="shared" si="120"/>
        <v>0</v>
      </c>
      <c r="M2556">
        <f>IF(AND(B2556&gt;Summary!$E$17,B2556&lt;Summary!$E$18),1,0)</f>
        <v>1</v>
      </c>
      <c r="N2556">
        <f>IF(M2556=1,oneday(G2555,G2556,K2556,L2556,Summary!$E$13/2,Data!N2555,Data!O2555,Summary!$E$15,Summary!$E$14,Summary!$E$16,1),0)</f>
        <v>-500</v>
      </c>
      <c r="O2556" s="31">
        <f>IF(M2556=1,oneday(G2555,G2556,K2556,L2556,Summary!$E$13/2,Data!N2555,Data!O2555,Summary!$E$15,Summary!$E$14,Summary!$E$16,2),0)</f>
        <v>124913.000579834</v>
      </c>
      <c r="P2556" s="31">
        <f t="shared" si="119"/>
        <v>2114.0001525878906</v>
      </c>
      <c r="Q2556" s="31">
        <f>IF(M2556=1,oneday(G2555,G2556,K2556,L2556,Summary!$E$13/2,Data!N2555,Data!O2555,Summary!$E$15,Summary!$E$14,Summary!$E$16,3),0)</f>
        <v>0</v>
      </c>
    </row>
    <row r="2557" spans="1:17" x14ac:dyDescent="0.25">
      <c r="A2557" s="32">
        <f>VLOOKUP(B2557,'Expiration Dates'!$C$40:$J$272,8)</f>
        <v>34109</v>
      </c>
      <c r="B2557" s="1">
        <v>34094</v>
      </c>
      <c r="C2557">
        <f t="shared" si="118"/>
        <v>2557</v>
      </c>
      <c r="D2557" s="27">
        <v>20.299999237060547</v>
      </c>
      <c r="E2557" s="28">
        <v>20.5</v>
      </c>
      <c r="F2557" s="28">
        <v>20.290000915527344</v>
      </c>
      <c r="G2557" s="24">
        <v>20.459999084472656</v>
      </c>
      <c r="H2557" s="13">
        <v>20.479999542236328</v>
      </c>
      <c r="I2557" s="14">
        <v>20.670000076293945</v>
      </c>
      <c r="J2557" s="14">
        <v>20.479999542236328</v>
      </c>
      <c r="K2557" s="24">
        <v>20.649999618530273</v>
      </c>
      <c r="L2557">
        <f t="shared" si="120"/>
        <v>0</v>
      </c>
      <c r="M2557">
        <f>IF(AND(B2557&gt;Summary!$E$17,B2557&lt;Summary!$E$18),1,0)</f>
        <v>1</v>
      </c>
      <c r="N2557">
        <f>IF(M2557=1,oneday(G2556,G2557,K2557,L2557,Summary!$E$13/2,Data!N2556,Data!O2556,Summary!$E$15,Summary!$E$14,Summary!$E$16,1),0)</f>
        <v>-600</v>
      </c>
      <c r="O2557" s="31">
        <f>IF(M2557=1,oneday(G2556,G2557,K2557,L2557,Summary!$E$13/2,Data!N2556,Data!O2556,Summary!$E$15,Summary!$E$14,Summary!$E$16,2),0)</f>
        <v>126871.00076293947</v>
      </c>
      <c r="P2557" s="31">
        <f t="shared" si="119"/>
        <v>1958.0001831054688</v>
      </c>
      <c r="Q2557" s="31">
        <f>IF(M2557=1,oneday(G2556,G2557,K2557,L2557,Summary!$E$13/2,Data!N2556,Data!O2556,Summary!$E$15,Summary!$E$14,Summary!$E$16,3),0)</f>
        <v>0</v>
      </c>
    </row>
    <row r="2558" spans="1:17" x14ac:dyDescent="0.25">
      <c r="A2558" s="32">
        <f>VLOOKUP(B2558,'Expiration Dates'!$C$40:$J$272,8)</f>
        <v>34109</v>
      </c>
      <c r="B2558" s="1">
        <v>34095</v>
      </c>
      <c r="C2558">
        <f t="shared" si="118"/>
        <v>2558</v>
      </c>
      <c r="D2558" s="27">
        <v>20.530000686645508</v>
      </c>
      <c r="E2558" s="28">
        <v>20.629999160766602</v>
      </c>
      <c r="F2558" s="28">
        <v>20.459999084472656</v>
      </c>
      <c r="G2558" s="24">
        <v>20.469999313354492</v>
      </c>
      <c r="H2558" s="13">
        <v>20.719999313354492</v>
      </c>
      <c r="I2558" s="14">
        <v>20.790000915527344</v>
      </c>
      <c r="J2558" s="14">
        <v>20.639999389648438</v>
      </c>
      <c r="K2558" s="24">
        <v>20.649999618530273</v>
      </c>
      <c r="L2558">
        <f t="shared" si="120"/>
        <v>0</v>
      </c>
      <c r="M2558">
        <f>IF(AND(B2558&gt;Summary!$E$17,B2558&lt;Summary!$E$18),1,0)</f>
        <v>1</v>
      </c>
      <c r="N2558">
        <f>IF(M2558=1,oneday(G2557,G2558,K2558,L2558,Summary!$E$13/2,Data!N2557,Data!O2557,Summary!$E$15,Summary!$E$14,Summary!$E$16,1),0)</f>
        <v>-600</v>
      </c>
      <c r="O2558" s="31">
        <f>IF(M2558=1,oneday(G2557,G2558,K2558,L2558,Summary!$E$13/2,Data!N2557,Data!O2557,Summary!$E$15,Summary!$E$14,Summary!$E$16,2),0)</f>
        <v>128865.00062561037</v>
      </c>
      <c r="P2558" s="31">
        <f t="shared" si="119"/>
        <v>1993.9998626708984</v>
      </c>
      <c r="Q2558" s="31">
        <f>IF(M2558=1,oneday(G2557,G2558,K2558,L2558,Summary!$E$13/2,Data!N2557,Data!O2557,Summary!$E$15,Summary!$E$14,Summary!$E$16,3),0)</f>
        <v>0</v>
      </c>
    </row>
    <row r="2559" spans="1:17" x14ac:dyDescent="0.25">
      <c r="A2559" s="32">
        <f>VLOOKUP(B2559,'Expiration Dates'!$C$40:$J$272,8)</f>
        <v>34109</v>
      </c>
      <c r="B2559" s="1">
        <v>34096</v>
      </c>
      <c r="C2559">
        <f t="shared" si="118"/>
        <v>2559</v>
      </c>
      <c r="D2559" s="27">
        <v>20.530000686645508</v>
      </c>
      <c r="E2559" s="28">
        <v>20.600000381469727</v>
      </c>
      <c r="F2559" s="28">
        <v>20.399999618530273</v>
      </c>
      <c r="G2559" s="24">
        <v>20.440000534057617</v>
      </c>
      <c r="H2559" s="13">
        <v>20.700000762939453</v>
      </c>
      <c r="I2559" s="14">
        <v>20.75</v>
      </c>
      <c r="J2559" s="14">
        <v>20.569999694824219</v>
      </c>
      <c r="K2559" s="24">
        <v>20.620000839233398</v>
      </c>
      <c r="L2559">
        <f t="shared" si="120"/>
        <v>0</v>
      </c>
      <c r="M2559">
        <f>IF(AND(B2559&gt;Summary!$E$17,B2559&lt;Summary!$E$18),1,0)</f>
        <v>1</v>
      </c>
      <c r="N2559">
        <f>IF(M2559=1,oneday(G2558,G2559,K2559,L2559,Summary!$E$13/2,Data!N2558,Data!O2558,Summary!$E$15,Summary!$E$14,Summary!$E$16,1),0)</f>
        <v>-600</v>
      </c>
      <c r="O2559" s="31">
        <f>IF(M2559=1,oneday(G2558,G2559,K2559,L2559,Summary!$E$13/2,Data!N2558,Data!O2558,Summary!$E$15,Summary!$E$14,Summary!$E$16,2),0)</f>
        <v>130882.99989318849</v>
      </c>
      <c r="P2559" s="31">
        <f t="shared" si="119"/>
        <v>2017.999267578125</v>
      </c>
      <c r="Q2559" s="31">
        <f>IF(M2559=1,oneday(G2558,G2559,K2559,L2559,Summary!$E$13/2,Data!N2558,Data!O2558,Summary!$E$15,Summary!$E$14,Summary!$E$16,3),0)</f>
        <v>0</v>
      </c>
    </row>
    <row r="2560" spans="1:17" x14ac:dyDescent="0.25">
      <c r="A2560" s="32">
        <f>VLOOKUP(B2560,'Expiration Dates'!$C$40:$J$272,8)</f>
        <v>34109</v>
      </c>
      <c r="B2560" s="1">
        <v>34099</v>
      </c>
      <c r="C2560">
        <f t="shared" si="118"/>
        <v>2560</v>
      </c>
      <c r="D2560" s="27">
        <v>20.450000762939453</v>
      </c>
      <c r="E2560" s="28">
        <v>20.559999465942383</v>
      </c>
      <c r="F2560" s="28">
        <v>20.430000305175781</v>
      </c>
      <c r="G2560" s="24">
        <v>20.440000534057617</v>
      </c>
      <c r="H2560" s="13">
        <v>20.629999160766602</v>
      </c>
      <c r="I2560" s="14">
        <v>20.729999542236328</v>
      </c>
      <c r="J2560" s="14">
        <v>20.579999923706055</v>
      </c>
      <c r="K2560" s="24">
        <v>20.600000381469727</v>
      </c>
      <c r="L2560">
        <f t="shared" si="120"/>
        <v>0</v>
      </c>
      <c r="M2560">
        <f>IF(AND(B2560&gt;Summary!$E$17,B2560&lt;Summary!$E$18),1,0)</f>
        <v>1</v>
      </c>
      <c r="N2560">
        <f>IF(M2560=1,oneday(G2559,G2560,K2560,L2560,Summary!$E$13/2,Data!N2559,Data!O2559,Summary!$E$15,Summary!$E$14,Summary!$E$16,1),0)</f>
        <v>-600</v>
      </c>
      <c r="O2560" s="31">
        <f>IF(M2560=1,oneday(G2559,G2560,K2560,L2560,Summary!$E$13/2,Data!N2559,Data!O2559,Summary!$E$15,Summary!$E$14,Summary!$E$16,2),0)</f>
        <v>132882.99989318851</v>
      </c>
      <c r="P2560" s="31">
        <f t="shared" si="119"/>
        <v>2000.0000000000146</v>
      </c>
      <c r="Q2560" s="31">
        <f>IF(M2560=1,oneday(G2559,G2560,K2560,L2560,Summary!$E$13/2,Data!N2559,Data!O2559,Summary!$E$15,Summary!$E$14,Summary!$E$16,3),0)</f>
        <v>0</v>
      </c>
    </row>
    <row r="2561" spans="1:17" x14ac:dyDescent="0.25">
      <c r="A2561" s="32">
        <f>VLOOKUP(B2561,'Expiration Dates'!$C$40:$J$272,8)</f>
        <v>34109</v>
      </c>
      <c r="B2561" s="1">
        <v>34100</v>
      </c>
      <c r="C2561">
        <f t="shared" si="118"/>
        <v>2561</v>
      </c>
      <c r="D2561" s="27">
        <v>20.379999160766602</v>
      </c>
      <c r="E2561" s="28">
        <v>20.420000076293945</v>
      </c>
      <c r="F2561" s="28">
        <v>20.309999465942383</v>
      </c>
      <c r="G2561" s="24">
        <v>20.340000152587891</v>
      </c>
      <c r="H2561" s="13">
        <v>20.549999237060547</v>
      </c>
      <c r="I2561" s="14">
        <v>20.600000381469727</v>
      </c>
      <c r="J2561" s="14">
        <v>20.5</v>
      </c>
      <c r="K2561" s="24">
        <v>20.510000228881836</v>
      </c>
      <c r="L2561">
        <f t="shared" si="120"/>
        <v>0</v>
      </c>
      <c r="M2561">
        <f>IF(AND(B2561&gt;Summary!$E$17,B2561&lt;Summary!$E$18),1,0)</f>
        <v>1</v>
      </c>
      <c r="N2561">
        <f>IF(M2561=1,oneday(G2560,G2561,K2561,L2561,Summary!$E$13/2,Data!N2560,Data!O2560,Summary!$E$15,Summary!$E$14,Summary!$E$16,1),0)</f>
        <v>-400</v>
      </c>
      <c r="O2561" s="31">
        <f>IF(M2561=1,oneday(G2560,G2561,K2561,L2561,Summary!$E$13/2,Data!N2560,Data!O2560,Summary!$E$15,Summary!$E$14,Summary!$E$16,2),0)</f>
        <v>134927.0000457764</v>
      </c>
      <c r="P2561" s="31">
        <f t="shared" si="119"/>
        <v>2044.0001525878906</v>
      </c>
      <c r="Q2561" s="31">
        <f>IF(M2561=1,oneday(G2560,G2561,K2561,L2561,Summary!$E$13/2,Data!N2560,Data!O2560,Summary!$E$15,Summary!$E$14,Summary!$E$16,3),0)</f>
        <v>0</v>
      </c>
    </row>
    <row r="2562" spans="1:17" x14ac:dyDescent="0.25">
      <c r="A2562" s="32">
        <f>VLOOKUP(B2562,'Expiration Dates'!$C$40:$J$272,8)</f>
        <v>34109</v>
      </c>
      <c r="B2562" s="1">
        <v>34101</v>
      </c>
      <c r="C2562">
        <f t="shared" si="118"/>
        <v>2562</v>
      </c>
      <c r="D2562" s="27">
        <v>20.360000610351563</v>
      </c>
      <c r="E2562" s="28">
        <v>20.389999389648438</v>
      </c>
      <c r="F2562" s="28">
        <v>20.180000305175781</v>
      </c>
      <c r="G2562" s="24">
        <v>20.200000762939453</v>
      </c>
      <c r="H2562" s="13">
        <v>20.540000915527344</v>
      </c>
      <c r="I2562" s="14">
        <v>20.579999923706055</v>
      </c>
      <c r="J2562" s="14">
        <v>20.389999389648438</v>
      </c>
      <c r="K2562" s="24">
        <v>20.409999847412109</v>
      </c>
      <c r="L2562">
        <f t="shared" si="120"/>
        <v>0</v>
      </c>
      <c r="M2562">
        <f>IF(AND(B2562&gt;Summary!$E$17,B2562&lt;Summary!$E$18),1,0)</f>
        <v>1</v>
      </c>
      <c r="N2562">
        <f>IF(M2562=1,oneday(G2561,G2562,K2562,L2562,Summary!$E$13/2,Data!N2561,Data!O2561,Summary!$E$15,Summary!$E$14,Summary!$E$16,1),0)</f>
        <v>-100</v>
      </c>
      <c r="O2562" s="31">
        <f>IF(M2562=1,oneday(G2561,G2562,K2562,L2562,Summary!$E$13/2,Data!N2561,Data!O2561,Summary!$E$15,Summary!$E$14,Summary!$E$16,2),0)</f>
        <v>136952.99998474124</v>
      </c>
      <c r="P2562" s="31">
        <f t="shared" si="119"/>
        <v>2025.9999389648438</v>
      </c>
      <c r="Q2562" s="31">
        <f>IF(M2562=1,oneday(G2561,G2562,K2562,L2562,Summary!$E$13/2,Data!N2561,Data!O2561,Summary!$E$15,Summary!$E$14,Summary!$E$16,3),0)</f>
        <v>0</v>
      </c>
    </row>
    <row r="2563" spans="1:17" x14ac:dyDescent="0.25">
      <c r="A2563" s="32">
        <f>VLOOKUP(B2563,'Expiration Dates'!$C$40:$J$272,8)</f>
        <v>34109</v>
      </c>
      <c r="B2563" s="1">
        <v>34102</v>
      </c>
      <c r="C2563">
        <f t="shared" si="118"/>
        <v>2563</v>
      </c>
      <c r="D2563" s="27">
        <v>20.110000610351563</v>
      </c>
      <c r="E2563" s="28">
        <v>20.139999389648438</v>
      </c>
      <c r="F2563" s="28">
        <v>19.770000457763672</v>
      </c>
      <c r="G2563" s="24">
        <v>19.780000686645508</v>
      </c>
      <c r="H2563" s="13">
        <v>20.319999694824219</v>
      </c>
      <c r="I2563" s="14">
        <v>20.370000839233398</v>
      </c>
      <c r="J2563" s="14">
        <v>19.989999771118164</v>
      </c>
      <c r="K2563" s="24">
        <v>20</v>
      </c>
      <c r="L2563">
        <f t="shared" si="120"/>
        <v>0</v>
      </c>
      <c r="M2563">
        <f>IF(AND(B2563&gt;Summary!$E$17,B2563&lt;Summary!$E$18),1,0)</f>
        <v>1</v>
      </c>
      <c r="N2563">
        <f>IF(M2563=1,oneday(G2562,G2563,K2563,L2563,Summary!$E$13/2,Data!N2562,Data!O2562,Summary!$E$15,Summary!$E$14,Summary!$E$16,1),0)</f>
        <v>900</v>
      </c>
      <c r="O2563" s="31">
        <f>IF(M2563=1,oneday(G2562,G2563,K2563,L2563,Summary!$E$13/2,Data!N2562,Data!O2562,Summary!$E$15,Summary!$E$14,Summary!$E$16,2),0)</f>
        <v>138754.99991607669</v>
      </c>
      <c r="P2563" s="31">
        <f t="shared" si="119"/>
        <v>1801.9999313354492</v>
      </c>
      <c r="Q2563" s="31">
        <f>IF(M2563=1,oneday(G2562,G2563,K2563,L2563,Summary!$E$13/2,Data!N2562,Data!O2562,Summary!$E$15,Summary!$E$14,Summary!$E$16,3),0)</f>
        <v>0</v>
      </c>
    </row>
    <row r="2564" spans="1:17" x14ac:dyDescent="0.25">
      <c r="A2564" s="32">
        <f>VLOOKUP(B2564,'Expiration Dates'!$C$40:$J$272,8)</f>
        <v>34109</v>
      </c>
      <c r="B2564" s="1">
        <v>34103</v>
      </c>
      <c r="C2564">
        <f t="shared" si="118"/>
        <v>2564</v>
      </c>
      <c r="D2564" s="27">
        <v>19.799999237060547</v>
      </c>
      <c r="E2564" s="28">
        <v>19.829999923706055</v>
      </c>
      <c r="F2564" s="28">
        <v>19.389999389648438</v>
      </c>
      <c r="G2564" s="24">
        <v>19.479999542236328</v>
      </c>
      <c r="H2564" s="13">
        <v>20.020000457763672</v>
      </c>
      <c r="I2564" s="14">
        <v>20.069999694824219</v>
      </c>
      <c r="J2564" s="14">
        <v>19.659999847412109</v>
      </c>
      <c r="K2564" s="24">
        <v>19.790000915527344</v>
      </c>
      <c r="L2564">
        <f t="shared" si="120"/>
        <v>0</v>
      </c>
      <c r="M2564">
        <f>IF(AND(B2564&gt;Summary!$E$17,B2564&lt;Summary!$E$18),1,0)</f>
        <v>1</v>
      </c>
      <c r="N2564">
        <f>IF(M2564=1,oneday(G2563,G2564,K2564,L2564,Summary!$E$13/2,Data!N2563,Data!O2563,Summary!$E$15,Summary!$E$14,Summary!$E$16,1),0)</f>
        <v>1600</v>
      </c>
      <c r="O2564" s="31">
        <f>IF(M2564=1,oneday(G2563,G2564,K2564,L2564,Summary!$E$13/2,Data!N2563,Data!O2563,Summary!$E$15,Summary!$E$14,Summary!$E$16,2),0)</f>
        <v>140358.998085022</v>
      </c>
      <c r="P2564" s="31">
        <f t="shared" si="119"/>
        <v>1603.9981689453125</v>
      </c>
      <c r="Q2564" s="31">
        <f>IF(M2564=1,oneday(G2563,G2564,K2564,L2564,Summary!$E$13/2,Data!N2563,Data!O2563,Summary!$E$15,Summary!$E$14,Summary!$E$16,3),0)</f>
        <v>0</v>
      </c>
    </row>
    <row r="2565" spans="1:17" x14ac:dyDescent="0.25">
      <c r="A2565" s="32">
        <f>VLOOKUP(B2565,'Expiration Dates'!$C$40:$J$272,8)</f>
        <v>34109</v>
      </c>
      <c r="B2565" s="1">
        <v>34106</v>
      </c>
      <c r="C2565">
        <f t="shared" si="118"/>
        <v>2565</v>
      </c>
      <c r="D2565" s="27">
        <v>19.450000762939453</v>
      </c>
      <c r="E2565" s="28">
        <v>19.520000457763672</v>
      </c>
      <c r="F2565" s="28">
        <v>19.360000610351563</v>
      </c>
      <c r="G2565" s="24">
        <v>19.510000228881836</v>
      </c>
      <c r="H2565" s="13">
        <v>19.770000457763672</v>
      </c>
      <c r="I2565" s="14">
        <v>19.850000381469727</v>
      </c>
      <c r="J2565" s="14">
        <v>19.719999313354492</v>
      </c>
      <c r="K2565" s="24">
        <v>19.829999923706055</v>
      </c>
      <c r="L2565">
        <f t="shared" si="120"/>
        <v>0</v>
      </c>
      <c r="M2565">
        <f>IF(AND(B2565&gt;Summary!$E$17,B2565&lt;Summary!$E$18),1,0)</f>
        <v>1</v>
      </c>
      <c r="N2565">
        <f>IF(M2565=1,oneday(G2564,G2565,K2565,L2565,Summary!$E$13/2,Data!N2564,Data!O2564,Summary!$E$15,Summary!$E$14,Summary!$E$16,1),0)</f>
        <v>1600</v>
      </c>
      <c r="O2565" s="31">
        <f>IF(M2565=1,oneday(G2564,G2565,K2565,L2565,Summary!$E$13/2,Data!N2564,Data!O2564,Summary!$E$15,Summary!$E$14,Summary!$E$16,2),0)</f>
        <v>142406.99918365481</v>
      </c>
      <c r="P2565" s="31">
        <f t="shared" si="119"/>
        <v>2048.0010986328125</v>
      </c>
      <c r="Q2565" s="31">
        <f>IF(M2565=1,oneday(G2564,G2565,K2565,L2565,Summary!$E$13/2,Data!N2564,Data!O2564,Summary!$E$15,Summary!$E$14,Summary!$E$16,3),0)</f>
        <v>0</v>
      </c>
    </row>
    <row r="2566" spans="1:17" x14ac:dyDescent="0.25">
      <c r="A2566" s="32">
        <f>VLOOKUP(B2566,'Expiration Dates'!$C$40:$J$272,8)</f>
        <v>34109</v>
      </c>
      <c r="B2566" s="1">
        <v>34107</v>
      </c>
      <c r="C2566">
        <f t="shared" si="118"/>
        <v>2566</v>
      </c>
      <c r="D2566" s="27">
        <v>19.559999465942383</v>
      </c>
      <c r="E2566" s="28">
        <v>19.579999923706055</v>
      </c>
      <c r="F2566" s="28">
        <v>19.329999923706055</v>
      </c>
      <c r="G2566" s="24">
        <v>19.340000152587891</v>
      </c>
      <c r="H2566" s="13">
        <v>19.870000839233398</v>
      </c>
      <c r="I2566" s="14">
        <v>19.889999389648438</v>
      </c>
      <c r="J2566" s="14">
        <v>19.649999618530273</v>
      </c>
      <c r="K2566" s="24">
        <v>19.670000076293945</v>
      </c>
      <c r="L2566">
        <f t="shared" si="120"/>
        <v>0</v>
      </c>
      <c r="M2566">
        <f>IF(AND(B2566&gt;Summary!$E$17,B2566&lt;Summary!$E$18),1,0)</f>
        <v>1</v>
      </c>
      <c r="N2566">
        <f>IF(M2566=1,oneday(G2565,G2566,K2566,L2566,Summary!$E$13/2,Data!N2565,Data!O2565,Summary!$E$15,Summary!$E$14,Summary!$E$16,1),0)</f>
        <v>2000</v>
      </c>
      <c r="O2566" s="31">
        <f>IF(M2566=1,oneday(G2565,G2566,K2566,L2566,Summary!$E$13/2,Data!N2565,Data!O2565,Summary!$E$15,Summary!$E$14,Summary!$E$16,2),0)</f>
        <v>144090.99903106692</v>
      </c>
      <c r="P2566" s="31">
        <f t="shared" si="119"/>
        <v>1683.9998474121094</v>
      </c>
      <c r="Q2566" s="31">
        <f>IF(M2566=1,oneday(G2565,G2566,K2566,L2566,Summary!$E$13/2,Data!N2565,Data!O2565,Summary!$E$15,Summary!$E$14,Summary!$E$16,3),0)</f>
        <v>0</v>
      </c>
    </row>
    <row r="2567" spans="1:17" x14ac:dyDescent="0.25">
      <c r="A2567" s="32">
        <f>VLOOKUP(B2567,'Expiration Dates'!$C$40:$J$272,8)</f>
        <v>34109</v>
      </c>
      <c r="B2567" s="1">
        <v>34108</v>
      </c>
      <c r="C2567">
        <f t="shared" si="118"/>
        <v>2567</v>
      </c>
      <c r="D2567" s="27">
        <v>19.319999694824219</v>
      </c>
      <c r="E2567" s="28">
        <v>19.370000839233398</v>
      </c>
      <c r="F2567" s="28">
        <v>19.129999160766602</v>
      </c>
      <c r="G2567" s="24">
        <v>19.149999618530273</v>
      </c>
      <c r="H2567" s="13">
        <v>19.659999847412109</v>
      </c>
      <c r="I2567" s="14">
        <v>19.780000686645508</v>
      </c>
      <c r="J2567" s="14">
        <v>19.590000152587891</v>
      </c>
      <c r="K2567" s="24">
        <v>19.610000610351563</v>
      </c>
      <c r="L2567">
        <f t="shared" si="120"/>
        <v>0</v>
      </c>
      <c r="M2567">
        <f>IF(AND(B2567&gt;Summary!$E$17,B2567&lt;Summary!$E$18),1,0)</f>
        <v>1</v>
      </c>
      <c r="N2567">
        <f>IF(M2567=1,oneday(G2566,G2567,K2567,L2567,Summary!$E$13/2,Data!N2566,Data!O2566,Summary!$E$15,Summary!$E$14,Summary!$E$16,1),0)</f>
        <v>2400</v>
      </c>
      <c r="O2567" s="31">
        <f>IF(M2567=1,oneday(G2566,G2567,K2567,L2567,Summary!$E$13/2,Data!N2566,Data!O2566,Summary!$E$15,Summary!$E$14,Summary!$E$16,2),0)</f>
        <v>145658.99774932864</v>
      </c>
      <c r="P2567" s="31">
        <f t="shared" si="119"/>
        <v>1567.9987182617188</v>
      </c>
      <c r="Q2567" s="31">
        <f>IF(M2567=1,oneday(G2566,G2567,K2567,L2567,Summary!$E$13/2,Data!N2566,Data!O2566,Summary!$E$15,Summary!$E$14,Summary!$E$16,3),0)</f>
        <v>0</v>
      </c>
    </row>
    <row r="2568" spans="1:17" x14ac:dyDescent="0.25">
      <c r="A2568" s="32">
        <f>VLOOKUP(B2568,'Expiration Dates'!$C$40:$J$272,8)</f>
        <v>34109</v>
      </c>
      <c r="B2568" s="1">
        <v>34109</v>
      </c>
      <c r="C2568">
        <f t="shared" si="118"/>
        <v>2568</v>
      </c>
      <c r="D2568" s="27">
        <v>18.950000762939453</v>
      </c>
      <c r="E2568" s="28">
        <v>20.100000381469727</v>
      </c>
      <c r="F2568" s="28">
        <v>18.950000762939453</v>
      </c>
      <c r="G2568" s="24">
        <v>19.540000915527344</v>
      </c>
      <c r="H2568" s="13">
        <v>19.459999084472656</v>
      </c>
      <c r="I2568" s="14">
        <v>19.920000076293945</v>
      </c>
      <c r="J2568" s="14">
        <v>19.459999084472656</v>
      </c>
      <c r="K2568" s="24">
        <v>19.840000152587891</v>
      </c>
      <c r="L2568">
        <f t="shared" si="120"/>
        <v>1</v>
      </c>
      <c r="M2568">
        <f>IF(AND(B2568&gt;Summary!$E$17,B2568&lt;Summary!$E$18),1,0)</f>
        <v>1</v>
      </c>
      <c r="N2568">
        <f>IF(M2568=1,oneday(G2567,G2568,K2568,L2568,Summary!$E$13/2,Data!N2567,Data!O2567,Summary!$E$15,Summary!$E$14,Summary!$E$16,1),0)</f>
        <v>1500</v>
      </c>
      <c r="O2568" s="31">
        <f>IF(M2568=1,oneday(G2567,G2568,K2568,L2568,Summary!$E$13/2,Data!N2567,Data!O2567,Summary!$E$15,Summary!$E$14,Summary!$E$16,2),0)</f>
        <v>147938.00083923343</v>
      </c>
      <c r="P2568" s="31">
        <f t="shared" si="119"/>
        <v>2279.0030899047852</v>
      </c>
      <c r="Q2568" s="31">
        <f>IF(M2568=1,oneday(G2567,G2568,K2568,L2568,Summary!$E$13/2,Data!N2567,Data!O2567,Summary!$E$15,Summary!$E$14,Summary!$E$16,3),0)</f>
        <v>-449.99885559082031</v>
      </c>
    </row>
    <row r="2569" spans="1:17" x14ac:dyDescent="0.25">
      <c r="A2569" s="32">
        <f>VLOOKUP(B2569,'Expiration Dates'!$C$40:$J$272,8)</f>
        <v>34109</v>
      </c>
      <c r="B2569" s="1">
        <v>34110</v>
      </c>
      <c r="C2569">
        <f t="shared" si="118"/>
        <v>2569</v>
      </c>
      <c r="D2569" s="27">
        <v>19.799999237060547</v>
      </c>
      <c r="E2569" s="28">
        <v>19.950000762939453</v>
      </c>
      <c r="F2569" s="28">
        <v>19.799999237060547</v>
      </c>
      <c r="G2569" s="24">
        <v>19.879999160766602</v>
      </c>
      <c r="H2569" s="13">
        <v>20</v>
      </c>
      <c r="I2569" s="14">
        <v>20.129999160766602</v>
      </c>
      <c r="J2569" s="14">
        <v>20</v>
      </c>
      <c r="K2569" s="24">
        <v>20.069999694824219</v>
      </c>
      <c r="L2569">
        <f t="shared" si="120"/>
        <v>0</v>
      </c>
      <c r="M2569">
        <f>IF(AND(B2569&gt;Summary!$E$17,B2569&lt;Summary!$E$18),1,0)</f>
        <v>1</v>
      </c>
      <c r="N2569">
        <f>IF(M2569=1,oneday(G2568,G2569,K2569,L2569,Summary!$E$13/2,Data!N2568,Data!O2568,Summary!$E$15,Summary!$E$14,Summary!$E$16,1),0)</f>
        <v>700</v>
      </c>
      <c r="O2569" s="31">
        <f>IF(M2569=1,oneday(G2568,G2569,K2569,L2569,Summary!$E$13/2,Data!N2568,Data!O2568,Summary!$E$15,Summary!$E$14,Summary!$E$16,2),0)</f>
        <v>150287.99961090091</v>
      </c>
      <c r="P2569" s="31">
        <f t="shared" si="119"/>
        <v>2349.9987716674805</v>
      </c>
      <c r="Q2569" s="31">
        <f>IF(M2569=1,oneday(G2568,G2569,K2569,L2569,Summary!$E$13/2,Data!N2568,Data!O2568,Summary!$E$15,Summary!$E$14,Summary!$E$16,3),0)</f>
        <v>0</v>
      </c>
    </row>
    <row r="2570" spans="1:17" x14ac:dyDescent="0.25">
      <c r="A2570" s="32">
        <f>VLOOKUP(B2570,'Expiration Dates'!$C$40:$J$272,8)</f>
        <v>34109</v>
      </c>
      <c r="B2570" s="1">
        <v>34113</v>
      </c>
      <c r="C2570">
        <f t="shared" si="118"/>
        <v>2570</v>
      </c>
      <c r="D2570" s="27">
        <v>19.899999618530273</v>
      </c>
      <c r="E2570" s="28">
        <v>19.940000534057617</v>
      </c>
      <c r="F2570" s="28">
        <v>19.700000762939453</v>
      </c>
      <c r="G2570" s="24">
        <v>19.719999313354492</v>
      </c>
      <c r="H2570" s="13">
        <v>20.100000381469727</v>
      </c>
      <c r="I2570" s="14">
        <v>20.120000839233398</v>
      </c>
      <c r="J2570" s="14">
        <v>19.920000076293945</v>
      </c>
      <c r="K2570" s="24">
        <v>19.950000762939453</v>
      </c>
      <c r="L2570">
        <f t="shared" si="120"/>
        <v>0</v>
      </c>
      <c r="M2570">
        <f>IF(AND(B2570&gt;Summary!$E$17,B2570&lt;Summary!$E$18),1,0)</f>
        <v>1</v>
      </c>
      <c r="N2570">
        <f>IF(M2570=1,oneday(G2569,G2570,K2570,L2570,Summary!$E$13/2,Data!N2569,Data!O2569,Summary!$E$15,Summary!$E$14,Summary!$E$16,1),0)</f>
        <v>1000</v>
      </c>
      <c r="O2570" s="31">
        <f>IF(M2570=1,oneday(G2569,G2570,K2570,L2570,Summary!$E$13/2,Data!N2569,Data!O2569,Summary!$E$15,Summary!$E$14,Summary!$E$16,2),0)</f>
        <v>152139.9997634888</v>
      </c>
      <c r="P2570" s="31">
        <f t="shared" si="119"/>
        <v>1852.0001525878906</v>
      </c>
      <c r="Q2570" s="31">
        <f>IF(M2570=1,oneday(G2569,G2570,K2570,L2570,Summary!$E$13/2,Data!N2569,Data!O2569,Summary!$E$15,Summary!$E$14,Summary!$E$16,3),0)</f>
        <v>0</v>
      </c>
    </row>
    <row r="2571" spans="1:17" x14ac:dyDescent="0.25">
      <c r="A2571" s="32">
        <f>VLOOKUP(B2571,'Expiration Dates'!$C$40:$J$272,8)</f>
        <v>34109</v>
      </c>
      <c r="B2571" s="1">
        <v>34114</v>
      </c>
      <c r="C2571">
        <f t="shared" si="118"/>
        <v>2571</v>
      </c>
      <c r="D2571" s="27">
        <v>19.709999084472656</v>
      </c>
      <c r="E2571" s="28">
        <v>19.930000305175781</v>
      </c>
      <c r="F2571" s="28">
        <v>19.709999084472656</v>
      </c>
      <c r="G2571" s="24">
        <v>19.899999618530273</v>
      </c>
      <c r="H2571" s="13">
        <v>19.969999313354492</v>
      </c>
      <c r="I2571" s="14">
        <v>20.129999160766602</v>
      </c>
      <c r="J2571" s="14">
        <v>19.959999084472656</v>
      </c>
      <c r="K2571" s="24">
        <v>20.100000381469727</v>
      </c>
      <c r="L2571">
        <f t="shared" si="120"/>
        <v>0</v>
      </c>
      <c r="M2571">
        <f>IF(AND(B2571&gt;Summary!$E$17,B2571&lt;Summary!$E$18),1,0)</f>
        <v>1</v>
      </c>
      <c r="N2571">
        <f>IF(M2571=1,oneday(G2570,G2571,K2571,L2571,Summary!$E$13/2,Data!N2570,Data!O2570,Summary!$E$15,Summary!$E$14,Summary!$E$16,1),0)</f>
        <v>600</v>
      </c>
      <c r="O2571" s="31">
        <f>IF(M2571=1,oneday(G2570,G2571,K2571,L2571,Summary!$E$13/2,Data!N2570,Data!O2570,Summary!$E$15,Summary!$E$14,Summary!$E$16,2),0)</f>
        <v>154271.99994659427</v>
      </c>
      <c r="P2571" s="31">
        <f t="shared" si="119"/>
        <v>2132.0001831054688</v>
      </c>
      <c r="Q2571" s="31">
        <f>IF(M2571=1,oneday(G2570,G2571,K2571,L2571,Summary!$E$13/2,Data!N2570,Data!O2570,Summary!$E$15,Summary!$E$14,Summary!$E$16,3),0)</f>
        <v>0</v>
      </c>
    </row>
    <row r="2572" spans="1:17" x14ac:dyDescent="0.25">
      <c r="A2572" s="32">
        <f>VLOOKUP(B2572,'Expiration Dates'!$C$40:$J$272,8)</f>
        <v>34109</v>
      </c>
      <c r="B2572" s="1">
        <v>34115</v>
      </c>
      <c r="C2572">
        <f t="shared" si="118"/>
        <v>2572</v>
      </c>
      <c r="D2572" s="27">
        <v>19.819999694824219</v>
      </c>
      <c r="E2572" s="28">
        <v>19.899999618530273</v>
      </c>
      <c r="F2572" s="28">
        <v>19.75</v>
      </c>
      <c r="G2572" s="24">
        <v>19.889999389648438</v>
      </c>
      <c r="H2572" s="13">
        <v>20.020000457763672</v>
      </c>
      <c r="I2572" s="14">
        <v>20.100000381469727</v>
      </c>
      <c r="J2572" s="14">
        <v>19.940000534057617</v>
      </c>
      <c r="K2572" s="24">
        <v>20.090000152587891</v>
      </c>
      <c r="L2572">
        <f t="shared" si="120"/>
        <v>0</v>
      </c>
      <c r="M2572">
        <f>IF(AND(B2572&gt;Summary!$E$17,B2572&lt;Summary!$E$18),1,0)</f>
        <v>1</v>
      </c>
      <c r="N2572">
        <f>IF(M2572=1,oneday(G2571,G2572,K2572,L2572,Summary!$E$13/2,Data!N2571,Data!O2571,Summary!$E$15,Summary!$E$14,Summary!$E$16,1),0)</f>
        <v>600</v>
      </c>
      <c r="O2572" s="31">
        <f>IF(M2572=1,oneday(G2571,G2572,K2572,L2572,Summary!$E$13/2,Data!N2571,Data!O2571,Summary!$E$15,Summary!$E$14,Summary!$E$16,2),0)</f>
        <v>156265.99980926517</v>
      </c>
      <c r="P2572" s="31">
        <f t="shared" si="119"/>
        <v>1993.9998626708984</v>
      </c>
      <c r="Q2572" s="31">
        <f>IF(M2572=1,oneday(G2571,G2572,K2572,L2572,Summary!$E$13/2,Data!N2571,Data!O2571,Summary!$E$15,Summary!$E$14,Summary!$E$16,3),0)</f>
        <v>0</v>
      </c>
    </row>
    <row r="2573" spans="1:17" x14ac:dyDescent="0.25">
      <c r="A2573" s="32">
        <f>VLOOKUP(B2573,'Expiration Dates'!$C$40:$J$272,8)</f>
        <v>34109</v>
      </c>
      <c r="B2573" s="1">
        <v>34116</v>
      </c>
      <c r="C2573">
        <f t="shared" si="118"/>
        <v>2573</v>
      </c>
      <c r="D2573" s="27">
        <v>19.899999618530273</v>
      </c>
      <c r="E2573" s="28">
        <v>20.129999160766602</v>
      </c>
      <c r="F2573" s="28">
        <v>19.850000381469727</v>
      </c>
      <c r="G2573" s="24">
        <v>20.059999465942383</v>
      </c>
      <c r="H2573" s="13">
        <v>20.100000381469727</v>
      </c>
      <c r="I2573" s="14">
        <v>20.309999465942383</v>
      </c>
      <c r="J2573" s="14">
        <v>20.059999465942383</v>
      </c>
      <c r="K2573" s="24">
        <v>20.239999771118164</v>
      </c>
      <c r="L2573">
        <f t="shared" si="120"/>
        <v>0</v>
      </c>
      <c r="M2573">
        <f>IF(AND(B2573&gt;Summary!$E$17,B2573&lt;Summary!$E$18),1,0)</f>
        <v>1</v>
      </c>
      <c r="N2573">
        <f>IF(M2573=1,oneday(G2572,G2573,K2573,L2573,Summary!$E$13/2,Data!N2572,Data!O2572,Summary!$E$15,Summary!$E$14,Summary!$E$16,1),0)</f>
        <v>200</v>
      </c>
      <c r="O2573" s="31">
        <f>IF(M2573=1,oneday(G2572,G2573,K2573,L2573,Summary!$E$13/2,Data!N2572,Data!O2572,Summary!$E$15,Summary!$E$14,Summary!$E$16,2),0)</f>
        <v>158323.99982452395</v>
      </c>
      <c r="P2573" s="31">
        <f t="shared" si="119"/>
        <v>2058.0000152587891</v>
      </c>
      <c r="Q2573" s="31">
        <f>IF(M2573=1,oneday(G2572,G2573,K2573,L2573,Summary!$E$13/2,Data!N2572,Data!O2572,Summary!$E$15,Summary!$E$14,Summary!$E$16,3),0)</f>
        <v>0</v>
      </c>
    </row>
    <row r="2574" spans="1:17" x14ac:dyDescent="0.25">
      <c r="A2574" s="32">
        <f>VLOOKUP(B2574,'Expiration Dates'!$C$40:$J$272,8)</f>
        <v>34109</v>
      </c>
      <c r="B2574" s="1">
        <v>34117</v>
      </c>
      <c r="C2574">
        <f t="shared" si="118"/>
        <v>2574</v>
      </c>
      <c r="D2574" s="27">
        <v>20.090000152587891</v>
      </c>
      <c r="E2574" s="28">
        <v>20.159999847412109</v>
      </c>
      <c r="F2574" s="28">
        <v>20</v>
      </c>
      <c r="G2574" s="24">
        <v>20.020000457763672</v>
      </c>
      <c r="H2574" s="13">
        <v>20.260000228881836</v>
      </c>
      <c r="I2574" s="14">
        <v>20.309999465942383</v>
      </c>
      <c r="J2574" s="14">
        <v>20.180000305175781</v>
      </c>
      <c r="K2574" s="24">
        <v>20.209999084472656</v>
      </c>
      <c r="L2574">
        <f t="shared" si="120"/>
        <v>0</v>
      </c>
      <c r="M2574">
        <f>IF(AND(B2574&gt;Summary!$E$17,B2574&lt;Summary!$E$18),1,0)</f>
        <v>1</v>
      </c>
      <c r="N2574">
        <f>IF(M2574=1,oneday(G2573,G2574,K2574,L2574,Summary!$E$13/2,Data!N2573,Data!O2573,Summary!$E$15,Summary!$E$14,Summary!$E$16,1),0)</f>
        <v>200</v>
      </c>
      <c r="O2574" s="31">
        <f>IF(M2574=1,oneday(G2573,G2574,K2574,L2574,Summary!$E$13/2,Data!N2573,Data!O2573,Summary!$E$15,Summary!$E$14,Summary!$E$16,2),0)</f>
        <v>160316.00002288821</v>
      </c>
      <c r="P2574" s="31">
        <f t="shared" si="119"/>
        <v>1992.0001983642578</v>
      </c>
      <c r="Q2574" s="31">
        <f>IF(M2574=1,oneday(G2573,G2574,K2574,L2574,Summary!$E$13/2,Data!N2573,Data!O2573,Summary!$E$15,Summary!$E$14,Summary!$E$16,3),0)</f>
        <v>0</v>
      </c>
    </row>
    <row r="2575" spans="1:17" x14ac:dyDescent="0.25">
      <c r="A2575" s="32">
        <f>VLOOKUP(B2575,'Expiration Dates'!$C$40:$J$272,8)</f>
        <v>34141</v>
      </c>
      <c r="B2575" s="1">
        <v>34121</v>
      </c>
      <c r="C2575">
        <f t="shared" ref="C2575:C2638" si="121">ROW(B2575)</f>
        <v>2575</v>
      </c>
      <c r="D2575" s="27">
        <v>19.969999313354492</v>
      </c>
      <c r="E2575" s="28">
        <v>20.270000457763672</v>
      </c>
      <c r="F2575" s="28">
        <v>19.950000762939453</v>
      </c>
      <c r="G2575" s="24">
        <v>20.239999771118164</v>
      </c>
      <c r="H2575" s="13">
        <v>20.170000076293945</v>
      </c>
      <c r="I2575" s="14">
        <v>20.420000076293945</v>
      </c>
      <c r="J2575" s="14">
        <v>20.129999160766602</v>
      </c>
      <c r="K2575" s="24">
        <v>20.389999389648438</v>
      </c>
      <c r="L2575">
        <f t="shared" si="120"/>
        <v>0</v>
      </c>
      <c r="M2575">
        <f>IF(AND(B2575&gt;Summary!$E$17,B2575&lt;Summary!$E$18),1,0)</f>
        <v>1</v>
      </c>
      <c r="N2575">
        <f>IF(M2575=1,oneday(G2574,G2575,K2575,L2575,Summary!$E$13/2,Data!N2574,Data!O2574,Summary!$E$15,Summary!$E$14,Summary!$E$16,1),0)</f>
        <v>-300</v>
      </c>
      <c r="O2575" s="31">
        <f>IF(M2575=1,oneday(G2574,G2575,K2575,L2575,Summary!$E$13/2,Data!N2574,Data!O2574,Summary!$E$15,Summary!$E$14,Summary!$E$16,2),0)</f>
        <v>162290.00022888187</v>
      </c>
      <c r="P2575" s="31">
        <f t="shared" si="119"/>
        <v>1974.0002059936523</v>
      </c>
      <c r="Q2575" s="31">
        <f>IF(M2575=1,oneday(G2574,G2575,K2575,L2575,Summary!$E$13/2,Data!N2574,Data!O2574,Summary!$E$15,Summary!$E$14,Summary!$E$16,3),0)</f>
        <v>0</v>
      </c>
    </row>
    <row r="2576" spans="1:17" x14ac:dyDescent="0.25">
      <c r="A2576" s="32">
        <f>VLOOKUP(B2576,'Expiration Dates'!$C$40:$J$272,8)</f>
        <v>34141</v>
      </c>
      <c r="B2576" s="1">
        <v>34122</v>
      </c>
      <c r="C2576">
        <f t="shared" si="121"/>
        <v>2576</v>
      </c>
      <c r="D2576" s="27">
        <v>20.170000076293945</v>
      </c>
      <c r="E2576" s="28">
        <v>20.25</v>
      </c>
      <c r="F2576" s="28">
        <v>20.020000457763672</v>
      </c>
      <c r="G2576" s="24">
        <v>20.030000686645508</v>
      </c>
      <c r="H2576" s="13">
        <v>20.329999923706055</v>
      </c>
      <c r="I2576" s="14">
        <v>20.389999389648438</v>
      </c>
      <c r="J2576" s="14">
        <v>20.170000076293945</v>
      </c>
      <c r="K2576" s="24">
        <v>20.190000534057617</v>
      </c>
      <c r="L2576">
        <f t="shared" si="120"/>
        <v>0</v>
      </c>
      <c r="M2576">
        <f>IF(AND(B2576&gt;Summary!$E$17,B2576&lt;Summary!$E$18),1,0)</f>
        <v>1</v>
      </c>
      <c r="N2576">
        <f>IF(M2576=1,oneday(G2575,G2576,K2576,L2576,Summary!$E$13/2,Data!N2575,Data!O2575,Summary!$E$15,Summary!$E$14,Summary!$E$16,1),0)</f>
        <v>200</v>
      </c>
      <c r="O2576" s="31">
        <f>IF(M2576=1,oneday(G2575,G2576,K2576,L2576,Summary!$E$13/2,Data!N2575,Data!O2575,Summary!$E$15,Summary!$E$14,Summary!$E$16,2),0)</f>
        <v>164288.00041198733</v>
      </c>
      <c r="P2576" s="31">
        <f t="shared" ref="P2576:P2639" si="122">IF(M2576=1,O2576-O2575,0)</f>
        <v>1998.0001831054688</v>
      </c>
      <c r="Q2576" s="31">
        <f>IF(M2576=1,oneday(G2575,G2576,K2576,L2576,Summary!$E$13/2,Data!N2575,Data!O2575,Summary!$E$15,Summary!$E$14,Summary!$E$16,3),0)</f>
        <v>0</v>
      </c>
    </row>
    <row r="2577" spans="1:17" x14ac:dyDescent="0.25">
      <c r="A2577" s="32">
        <f>VLOOKUP(B2577,'Expiration Dates'!$C$40:$J$272,8)</f>
        <v>34141</v>
      </c>
      <c r="B2577" s="1">
        <v>34123</v>
      </c>
      <c r="C2577">
        <f t="shared" si="121"/>
        <v>2577</v>
      </c>
      <c r="D2577" s="27">
        <v>20.030000686645508</v>
      </c>
      <c r="E2577" s="28">
        <v>20.090000152587891</v>
      </c>
      <c r="F2577" s="28">
        <v>19.700000762939453</v>
      </c>
      <c r="G2577" s="24">
        <v>19.739999771118164</v>
      </c>
      <c r="H2577" s="13">
        <v>20.190000534057617</v>
      </c>
      <c r="I2577" s="14">
        <v>20.25</v>
      </c>
      <c r="J2577" s="14">
        <v>19.889999389648438</v>
      </c>
      <c r="K2577" s="24">
        <v>19.940000534057617</v>
      </c>
      <c r="L2577">
        <f t="shared" si="120"/>
        <v>0</v>
      </c>
      <c r="M2577">
        <f>IF(AND(B2577&gt;Summary!$E$17,B2577&lt;Summary!$E$18),1,0)</f>
        <v>1</v>
      </c>
      <c r="N2577">
        <f>IF(M2577=1,oneday(G2576,G2577,K2577,L2577,Summary!$E$13/2,Data!N2576,Data!O2576,Summary!$E$15,Summary!$E$14,Summary!$E$16,1),0)</f>
        <v>900</v>
      </c>
      <c r="O2577" s="31">
        <f>IF(M2577=1,oneday(G2576,G2577,K2577,L2577,Summary!$E$13/2,Data!N2576,Data!O2576,Summary!$E$15,Summary!$E$14,Summary!$E$16,2),0)</f>
        <v>166110.99958801272</v>
      </c>
      <c r="P2577" s="31">
        <f t="shared" si="122"/>
        <v>1822.9991760253906</v>
      </c>
      <c r="Q2577" s="31">
        <f>IF(M2577=1,oneday(G2576,G2577,K2577,L2577,Summary!$E$13/2,Data!N2576,Data!O2576,Summary!$E$15,Summary!$E$14,Summary!$E$16,3),0)</f>
        <v>0</v>
      </c>
    </row>
    <row r="2578" spans="1:17" x14ac:dyDescent="0.25">
      <c r="A2578" s="32">
        <f>VLOOKUP(B2578,'Expiration Dates'!$C$40:$J$272,8)</f>
        <v>34141</v>
      </c>
      <c r="B2578" s="1">
        <v>34124</v>
      </c>
      <c r="C2578">
        <f t="shared" si="121"/>
        <v>2578</v>
      </c>
      <c r="D2578" s="27">
        <v>19.770000457763672</v>
      </c>
      <c r="E2578" s="28">
        <v>19.879999160766602</v>
      </c>
      <c r="F2578" s="28">
        <v>19.739999771118164</v>
      </c>
      <c r="G2578" s="24">
        <v>19.770000457763672</v>
      </c>
      <c r="H2578" s="13">
        <v>19.969999313354492</v>
      </c>
      <c r="I2578" s="14">
        <v>20.059999465942383</v>
      </c>
      <c r="J2578" s="14">
        <v>19.930000305175781</v>
      </c>
      <c r="K2578" s="24">
        <v>19.969999313354492</v>
      </c>
      <c r="L2578">
        <f t="shared" si="120"/>
        <v>0</v>
      </c>
      <c r="M2578">
        <f>IF(AND(B2578&gt;Summary!$E$17,B2578&lt;Summary!$E$18),1,0)</f>
        <v>1</v>
      </c>
      <c r="N2578">
        <f>IF(M2578=1,oneday(G2577,G2578,K2578,L2578,Summary!$E$13/2,Data!N2577,Data!O2577,Summary!$E$15,Summary!$E$14,Summary!$E$16,1),0)</f>
        <v>900</v>
      </c>
      <c r="O2578" s="31">
        <f>IF(M2578=1,oneday(G2577,G2578,K2578,L2578,Summary!$E$13/2,Data!N2577,Data!O2577,Summary!$E$15,Summary!$E$14,Summary!$E$16,2),0)</f>
        <v>168138.00020599368</v>
      </c>
      <c r="P2578" s="31">
        <f t="shared" si="122"/>
        <v>2027.000617980957</v>
      </c>
      <c r="Q2578" s="31">
        <f>IF(M2578=1,oneday(G2577,G2578,K2578,L2578,Summary!$E$13/2,Data!N2577,Data!O2577,Summary!$E$15,Summary!$E$14,Summary!$E$16,3),0)</f>
        <v>0</v>
      </c>
    </row>
    <row r="2579" spans="1:17" x14ac:dyDescent="0.25">
      <c r="A2579" s="32">
        <f>VLOOKUP(B2579,'Expiration Dates'!$C$40:$J$272,8)</f>
        <v>34141</v>
      </c>
      <c r="B2579" s="1">
        <v>34127</v>
      </c>
      <c r="C2579">
        <f t="shared" si="121"/>
        <v>2579</v>
      </c>
      <c r="D2579" s="27">
        <v>19.700000762939453</v>
      </c>
      <c r="E2579" s="28">
        <v>19.719999313354492</v>
      </c>
      <c r="F2579" s="28">
        <v>19.370000839233398</v>
      </c>
      <c r="G2579" s="24">
        <v>19.540000915527344</v>
      </c>
      <c r="H2579" s="13">
        <v>19.909999847412109</v>
      </c>
      <c r="I2579" s="14">
        <v>19.920000076293945</v>
      </c>
      <c r="J2579" s="14">
        <v>19.600000381469727</v>
      </c>
      <c r="K2579" s="24">
        <v>19.75</v>
      </c>
      <c r="L2579">
        <f t="shared" si="120"/>
        <v>0</v>
      </c>
      <c r="M2579">
        <f>IF(AND(B2579&gt;Summary!$E$17,B2579&lt;Summary!$E$18),1,0)</f>
        <v>1</v>
      </c>
      <c r="N2579">
        <f>IF(M2579=1,oneday(G2578,G2579,K2579,L2579,Summary!$E$13/2,Data!N2578,Data!O2578,Summary!$E$15,Summary!$E$14,Summary!$E$16,1),0)</f>
        <v>1400</v>
      </c>
      <c r="O2579" s="31">
        <f>IF(M2579=1,oneday(G2578,G2579,K2579,L2579,Summary!$E$13/2,Data!N2578,Data!O2578,Summary!$E$15,Summary!$E$14,Summary!$E$16,2),0)</f>
        <v>169856.00084686282</v>
      </c>
      <c r="P2579" s="31">
        <f t="shared" si="122"/>
        <v>1718.0006408691406</v>
      </c>
      <c r="Q2579" s="31">
        <f>IF(M2579=1,oneday(G2578,G2579,K2579,L2579,Summary!$E$13/2,Data!N2578,Data!O2578,Summary!$E$15,Summary!$E$14,Summary!$E$16,3),0)</f>
        <v>0</v>
      </c>
    </row>
    <row r="2580" spans="1:17" x14ac:dyDescent="0.25">
      <c r="A2580" s="32">
        <f>VLOOKUP(B2580,'Expiration Dates'!$C$40:$J$272,8)</f>
        <v>34141</v>
      </c>
      <c r="B2580" s="1">
        <v>34128</v>
      </c>
      <c r="C2580">
        <f t="shared" si="121"/>
        <v>2580</v>
      </c>
      <c r="D2580" s="27">
        <v>19.639999389648438</v>
      </c>
      <c r="E2580" s="28">
        <v>19.889999389648438</v>
      </c>
      <c r="F2580" s="28">
        <v>19.579999923706055</v>
      </c>
      <c r="G2580" s="24">
        <v>19.649999618530273</v>
      </c>
      <c r="H2580" s="13">
        <v>19.850000381469727</v>
      </c>
      <c r="I2580" s="14">
        <v>20.110000610351563</v>
      </c>
      <c r="J2580" s="14">
        <v>19.819999694824219</v>
      </c>
      <c r="K2580" s="24">
        <v>19.889999389648438</v>
      </c>
      <c r="L2580">
        <f t="shared" si="120"/>
        <v>0</v>
      </c>
      <c r="M2580">
        <f>IF(AND(B2580&gt;Summary!$E$17,B2580&lt;Summary!$E$18),1,0)</f>
        <v>1</v>
      </c>
      <c r="N2580">
        <f>IF(M2580=1,oneday(G2579,G2580,K2580,L2580,Summary!$E$13/2,Data!N2579,Data!O2579,Summary!$E$15,Summary!$E$14,Summary!$E$16,1),0)</f>
        <v>1200</v>
      </c>
      <c r="O2580" s="31">
        <f>IF(M2580=1,oneday(G2579,G2580,K2580,L2580,Summary!$E$13/2,Data!N2579,Data!O2579,Summary!$E$15,Summary!$E$14,Summary!$E$16,2),0)</f>
        <v>171991.99929046634</v>
      </c>
      <c r="P2580" s="31">
        <f t="shared" si="122"/>
        <v>2135.9984436035156</v>
      </c>
      <c r="Q2580" s="31">
        <f>IF(M2580=1,oneday(G2579,G2580,K2580,L2580,Summary!$E$13/2,Data!N2579,Data!O2579,Summary!$E$15,Summary!$E$14,Summary!$E$16,3),0)</f>
        <v>0</v>
      </c>
    </row>
    <row r="2581" spans="1:17" x14ac:dyDescent="0.25">
      <c r="A2581" s="32">
        <f>VLOOKUP(B2581,'Expiration Dates'!$C$40:$J$272,8)</f>
        <v>34141</v>
      </c>
      <c r="B2581" s="1">
        <v>34129</v>
      </c>
      <c r="C2581">
        <f t="shared" si="121"/>
        <v>2581</v>
      </c>
      <c r="D2581" s="27">
        <v>19.530000686645508</v>
      </c>
      <c r="E2581" s="28">
        <v>19.729999542236328</v>
      </c>
      <c r="F2581" s="28">
        <v>19.510000228881836</v>
      </c>
      <c r="G2581" s="24">
        <v>19.639999389648438</v>
      </c>
      <c r="H2581" s="13">
        <v>19.790000915527344</v>
      </c>
      <c r="I2581" s="14">
        <v>19.989999771118164</v>
      </c>
      <c r="J2581" s="14">
        <v>19.770000457763672</v>
      </c>
      <c r="K2581" s="24">
        <v>19.930000305175781</v>
      </c>
      <c r="L2581">
        <f t="shared" si="120"/>
        <v>0</v>
      </c>
      <c r="M2581">
        <f>IF(AND(B2581&gt;Summary!$E$17,B2581&lt;Summary!$E$18),1,0)</f>
        <v>1</v>
      </c>
      <c r="N2581">
        <f>IF(M2581=1,oneday(G2580,G2581,K2581,L2581,Summary!$E$13/2,Data!N2580,Data!O2580,Summary!$E$15,Summary!$E$14,Summary!$E$16,1),0)</f>
        <v>1200</v>
      </c>
      <c r="O2581" s="31">
        <f>IF(M2581=1,oneday(G2580,G2581,K2581,L2581,Summary!$E$13/2,Data!N2580,Data!O2580,Summary!$E$15,Summary!$E$14,Summary!$E$16,2),0)</f>
        <v>173979.99901580813</v>
      </c>
      <c r="P2581" s="31">
        <f t="shared" si="122"/>
        <v>1987.9997253417969</v>
      </c>
      <c r="Q2581" s="31">
        <f>IF(M2581=1,oneday(G2580,G2581,K2581,L2581,Summary!$E$13/2,Data!N2580,Data!O2580,Summary!$E$15,Summary!$E$14,Summary!$E$16,3),0)</f>
        <v>0</v>
      </c>
    </row>
    <row r="2582" spans="1:17" x14ac:dyDescent="0.25">
      <c r="A2582" s="32">
        <f>VLOOKUP(B2582,'Expiration Dates'!$C$40:$J$272,8)</f>
        <v>34141</v>
      </c>
      <c r="B2582" s="1">
        <v>34130</v>
      </c>
      <c r="C2582">
        <f t="shared" si="121"/>
        <v>2582</v>
      </c>
      <c r="D2582" s="27">
        <v>19.649999618530273</v>
      </c>
      <c r="E2582" s="28">
        <v>19.680000305175781</v>
      </c>
      <c r="F2582" s="28">
        <v>19.25</v>
      </c>
      <c r="G2582" s="24">
        <v>19.280000686645508</v>
      </c>
      <c r="H2582" s="13">
        <v>19.930000305175781</v>
      </c>
      <c r="I2582" s="14">
        <v>19.959999084472656</v>
      </c>
      <c r="J2582" s="14">
        <v>19.540000915527344</v>
      </c>
      <c r="K2582" s="24">
        <v>19.559999465942383</v>
      </c>
      <c r="L2582">
        <f t="shared" si="120"/>
        <v>0</v>
      </c>
      <c r="M2582">
        <f>IF(AND(B2582&gt;Summary!$E$17,B2582&lt;Summary!$E$18),1,0)</f>
        <v>1</v>
      </c>
      <c r="N2582">
        <f>IF(M2582=1,oneday(G2581,G2582,K2582,L2582,Summary!$E$13/2,Data!N2581,Data!O2581,Summary!$E$15,Summary!$E$14,Summary!$E$16,1),0)</f>
        <v>2000</v>
      </c>
      <c r="O2582" s="31">
        <f>IF(M2582=1,oneday(G2581,G2582,K2582,L2582,Summary!$E$13/2,Data!N2581,Data!O2581,Summary!$E$15,Summary!$E$14,Summary!$E$16,2),0)</f>
        <v>175372.00160980228</v>
      </c>
      <c r="P2582" s="31">
        <f t="shared" si="122"/>
        <v>1392.0025939941406</v>
      </c>
      <c r="Q2582" s="31">
        <f>IF(M2582=1,oneday(G2581,G2582,K2582,L2582,Summary!$E$13/2,Data!N2581,Data!O2581,Summary!$E$15,Summary!$E$14,Summary!$E$16,3),0)</f>
        <v>0</v>
      </c>
    </row>
    <row r="2583" spans="1:17" x14ac:dyDescent="0.25">
      <c r="A2583" s="32">
        <f>VLOOKUP(B2583,'Expiration Dates'!$C$40:$J$272,8)</f>
        <v>34141</v>
      </c>
      <c r="B2583" s="1">
        <v>34131</v>
      </c>
      <c r="C2583">
        <f t="shared" si="121"/>
        <v>2583</v>
      </c>
      <c r="D2583" s="27">
        <v>19.079999923706055</v>
      </c>
      <c r="E2583" s="28">
        <v>19.159999847412109</v>
      </c>
      <c r="F2583" s="28">
        <v>18.829999923706055</v>
      </c>
      <c r="G2583" s="24">
        <v>18.979999542236328</v>
      </c>
      <c r="H2583" s="13">
        <v>19.379999160766602</v>
      </c>
      <c r="I2583" s="14">
        <v>19.459999084472656</v>
      </c>
      <c r="J2583" s="14">
        <v>19.170000076293945</v>
      </c>
      <c r="K2583" s="24">
        <v>19.319999694824219</v>
      </c>
      <c r="L2583">
        <f t="shared" si="120"/>
        <v>0</v>
      </c>
      <c r="M2583">
        <f>IF(AND(B2583&gt;Summary!$E$17,B2583&lt;Summary!$E$18),1,0)</f>
        <v>1</v>
      </c>
      <c r="N2583">
        <f>IF(M2583=1,oneday(G2582,G2583,K2583,L2583,Summary!$E$13/2,Data!N2582,Data!O2582,Summary!$E$15,Summary!$E$14,Summary!$E$16,1),0)</f>
        <v>2700</v>
      </c>
      <c r="O2583" s="31">
        <f>IF(M2583=1,oneday(G2582,G2583,K2583,L2583,Summary!$E$13/2,Data!N2582,Data!O2582,Summary!$E$15,Summary!$E$14,Summary!$E$16,2),0)</f>
        <v>176645.99851989749</v>
      </c>
      <c r="P2583" s="31">
        <f t="shared" si="122"/>
        <v>1273.9969100952148</v>
      </c>
      <c r="Q2583" s="31">
        <f>IF(M2583=1,oneday(G2582,G2583,K2583,L2583,Summary!$E$13/2,Data!N2582,Data!O2582,Summary!$E$15,Summary!$E$14,Summary!$E$16,3),0)</f>
        <v>0</v>
      </c>
    </row>
    <row r="2584" spans="1:17" x14ac:dyDescent="0.25">
      <c r="A2584" s="32">
        <f>VLOOKUP(B2584,'Expiration Dates'!$C$40:$J$272,8)</f>
        <v>34141</v>
      </c>
      <c r="B2584" s="1">
        <v>34134</v>
      </c>
      <c r="C2584">
        <f t="shared" si="121"/>
        <v>2584</v>
      </c>
      <c r="D2584" s="27">
        <v>18.889999389648438</v>
      </c>
      <c r="E2584" s="28">
        <v>19.030000686645508</v>
      </c>
      <c r="F2584" s="28">
        <v>18.870000839233398</v>
      </c>
      <c r="G2584" s="24">
        <v>18.889999389648438</v>
      </c>
      <c r="H2584" s="13">
        <v>19.239999771118164</v>
      </c>
      <c r="I2584" s="14">
        <v>19.370000839233398</v>
      </c>
      <c r="J2584" s="14">
        <v>19.239999771118164</v>
      </c>
      <c r="K2584" s="24">
        <v>19.260000228881836</v>
      </c>
      <c r="L2584">
        <f t="shared" si="120"/>
        <v>0</v>
      </c>
      <c r="M2584">
        <f>IF(AND(B2584&gt;Summary!$E$17,B2584&lt;Summary!$E$18),1,0)</f>
        <v>1</v>
      </c>
      <c r="N2584">
        <f>IF(M2584=1,oneday(G2583,G2584,K2584,L2584,Summary!$E$13/2,Data!N2583,Data!O2583,Summary!$E$15,Summary!$E$14,Summary!$E$16,1),0)</f>
        <v>2900</v>
      </c>
      <c r="O2584" s="31">
        <f>IF(M2584=1,oneday(G2583,G2584,K2584,L2584,Summary!$E$13/2,Data!N2583,Data!O2583,Summary!$E$15,Summary!$E$14,Summary!$E$16,2),0)</f>
        <v>178388.99807739261</v>
      </c>
      <c r="P2584" s="31">
        <f t="shared" si="122"/>
        <v>1742.9995574951172</v>
      </c>
      <c r="Q2584" s="31">
        <f>IF(M2584=1,oneday(G2583,G2584,K2584,L2584,Summary!$E$13/2,Data!N2583,Data!O2583,Summary!$E$15,Summary!$E$14,Summary!$E$16,3),0)</f>
        <v>0</v>
      </c>
    </row>
    <row r="2585" spans="1:17" x14ac:dyDescent="0.25">
      <c r="A2585" s="32">
        <f>VLOOKUP(B2585,'Expiration Dates'!$C$40:$J$272,8)</f>
        <v>34141</v>
      </c>
      <c r="B2585" s="1">
        <v>34135</v>
      </c>
      <c r="C2585">
        <f t="shared" si="121"/>
        <v>2585</v>
      </c>
      <c r="D2585" s="27">
        <v>18.600000381469727</v>
      </c>
      <c r="E2585" s="28">
        <v>18.760000228881836</v>
      </c>
      <c r="F2585" s="28">
        <v>18.549999237060547</v>
      </c>
      <c r="G2585" s="24">
        <v>18.579999923706055</v>
      </c>
      <c r="H2585" s="13">
        <v>19</v>
      </c>
      <c r="I2585" s="14">
        <v>19.129999160766602</v>
      </c>
      <c r="J2585" s="14">
        <v>18.870000839233398</v>
      </c>
      <c r="K2585" s="24">
        <v>18.899999618530273</v>
      </c>
      <c r="L2585">
        <f t="shared" si="120"/>
        <v>0</v>
      </c>
      <c r="M2585">
        <f>IF(AND(B2585&gt;Summary!$E$17,B2585&lt;Summary!$E$18),1,0)</f>
        <v>1</v>
      </c>
      <c r="N2585">
        <f>IF(M2585=1,oneday(G2584,G2585,K2585,L2585,Summary!$E$13/2,Data!N2584,Data!O2584,Summary!$E$15,Summary!$E$14,Summary!$E$16,1),0)</f>
        <v>3000</v>
      </c>
      <c r="O2585" s="31">
        <f>IF(M2585=1,oneday(G2584,G2585,K2585,L2585,Summary!$E$13/2,Data!N2584,Data!O2584,Summary!$E$15,Summary!$E$14,Summary!$E$16,2),0)</f>
        <v>179357.00000000003</v>
      </c>
      <c r="P2585" s="31">
        <f t="shared" si="122"/>
        <v>968.00192260742188</v>
      </c>
      <c r="Q2585" s="31">
        <f>IF(M2585=1,oneday(G2584,G2585,K2585,L2585,Summary!$E$13/2,Data!N2584,Data!O2584,Summary!$E$15,Summary!$E$14,Summary!$E$16,3),0)</f>
        <v>0</v>
      </c>
    </row>
    <row r="2586" spans="1:17" x14ac:dyDescent="0.25">
      <c r="A2586" s="32">
        <f>VLOOKUP(B2586,'Expiration Dates'!$C$40:$J$272,8)</f>
        <v>34141</v>
      </c>
      <c r="B2586" s="1">
        <v>34136</v>
      </c>
      <c r="C2586">
        <f t="shared" si="121"/>
        <v>2586</v>
      </c>
      <c r="D2586" s="27">
        <v>18.670000076293945</v>
      </c>
      <c r="E2586" s="28">
        <v>18.850000381469727</v>
      </c>
      <c r="F2586" s="28">
        <v>18.639999389648438</v>
      </c>
      <c r="G2586" s="24">
        <v>18.840000152587891</v>
      </c>
      <c r="H2586" s="13">
        <v>18.979999542236328</v>
      </c>
      <c r="I2586" s="14">
        <v>19.200000762939453</v>
      </c>
      <c r="J2586" s="14">
        <v>18.979999542236328</v>
      </c>
      <c r="K2586" s="24">
        <v>19.170000076293945</v>
      </c>
      <c r="L2586">
        <f t="shared" si="120"/>
        <v>0</v>
      </c>
      <c r="M2586">
        <f>IF(AND(B2586&gt;Summary!$E$17,B2586&lt;Summary!$E$18),1,0)</f>
        <v>1</v>
      </c>
      <c r="N2586">
        <f>IF(M2586=1,oneday(G2585,G2586,K2586,L2586,Summary!$E$13/2,Data!N2585,Data!O2585,Summary!$E$15,Summary!$E$14,Summary!$E$16,1),0)</f>
        <v>2400</v>
      </c>
      <c r="O2586" s="31">
        <f>IF(M2586=1,oneday(G2585,G2586,K2586,L2586,Summary!$E$13/2,Data!N2585,Data!O2585,Summary!$E$15,Summary!$E$14,Summary!$E$16,2),0)</f>
        <v>182041.00054931644</v>
      </c>
      <c r="P2586" s="31">
        <f t="shared" si="122"/>
        <v>2684.0005493164063</v>
      </c>
      <c r="Q2586" s="31">
        <f>IF(M2586=1,oneday(G2585,G2586,K2586,L2586,Summary!$E$13/2,Data!N2585,Data!O2585,Summary!$E$15,Summary!$E$14,Summary!$E$16,3),0)</f>
        <v>0</v>
      </c>
    </row>
    <row r="2587" spans="1:17" x14ac:dyDescent="0.25">
      <c r="A2587" s="32">
        <f>VLOOKUP(B2587,'Expiration Dates'!$C$40:$J$272,8)</f>
        <v>34141</v>
      </c>
      <c r="B2587" s="1">
        <v>34137</v>
      </c>
      <c r="C2587">
        <f t="shared" si="121"/>
        <v>2587</v>
      </c>
      <c r="D2587" s="27">
        <v>18.950000762939453</v>
      </c>
      <c r="E2587" s="28">
        <v>19.020000457763672</v>
      </c>
      <c r="F2587" s="28">
        <v>18.549999237060547</v>
      </c>
      <c r="G2587" s="24">
        <v>18.700000762939453</v>
      </c>
      <c r="H2587" s="13">
        <v>19.270000457763672</v>
      </c>
      <c r="I2587" s="14">
        <v>19.319999694824219</v>
      </c>
      <c r="J2587" s="14">
        <v>18.889999389648438</v>
      </c>
      <c r="K2587" s="24">
        <v>19</v>
      </c>
      <c r="L2587">
        <f t="shared" si="120"/>
        <v>0</v>
      </c>
      <c r="M2587">
        <f>IF(AND(B2587&gt;Summary!$E$17,B2587&lt;Summary!$E$18),1,0)</f>
        <v>1</v>
      </c>
      <c r="N2587">
        <f>IF(M2587=1,oneday(G2586,G2587,K2587,L2587,Summary!$E$13/2,Data!N2586,Data!O2586,Summary!$E$15,Summary!$E$14,Summary!$E$16,1),0)</f>
        <v>2700</v>
      </c>
      <c r="O2587" s="31">
        <f>IF(M2587=1,oneday(G2586,G2587,K2587,L2587,Summary!$E$13/2,Data!N2586,Data!O2586,Summary!$E$15,Summary!$E$14,Summary!$E$16,2),0)</f>
        <v>183675.00219726565</v>
      </c>
      <c r="P2587" s="31">
        <f t="shared" si="122"/>
        <v>1634.0016479492188</v>
      </c>
      <c r="Q2587" s="31">
        <f>IF(M2587=1,oneday(G2586,G2587,K2587,L2587,Summary!$E$13/2,Data!N2586,Data!O2586,Summary!$E$15,Summary!$E$14,Summary!$E$16,3),0)</f>
        <v>0</v>
      </c>
    </row>
    <row r="2588" spans="1:17" x14ac:dyDescent="0.25">
      <c r="A2588" s="32">
        <f>VLOOKUP(B2588,'Expiration Dates'!$C$40:$J$272,8)</f>
        <v>34141</v>
      </c>
      <c r="B2588" s="1">
        <v>34138</v>
      </c>
      <c r="C2588">
        <f t="shared" si="121"/>
        <v>2588</v>
      </c>
      <c r="D2588" s="27">
        <v>18.559999465942383</v>
      </c>
      <c r="E2588" s="28">
        <v>18.809999465942383</v>
      </c>
      <c r="F2588" s="28">
        <v>18.520000457763672</v>
      </c>
      <c r="G2588" s="24">
        <v>18.670000076293945</v>
      </c>
      <c r="H2588" s="13">
        <v>18.870000839233398</v>
      </c>
      <c r="I2588" s="14">
        <v>19.090000152587891</v>
      </c>
      <c r="J2588" s="14">
        <v>18.819999694824219</v>
      </c>
      <c r="K2588" s="24">
        <v>18.969999313354492</v>
      </c>
      <c r="L2588">
        <f t="shared" si="120"/>
        <v>0</v>
      </c>
      <c r="M2588">
        <f>IF(AND(B2588&gt;Summary!$E$17,B2588&lt;Summary!$E$18),1,0)</f>
        <v>1</v>
      </c>
      <c r="N2588">
        <f>IF(M2588=1,oneday(G2587,G2588,K2588,L2588,Summary!$E$13/2,Data!N2587,Data!O2587,Summary!$E$15,Summary!$E$14,Summary!$E$16,1),0)</f>
        <v>2700</v>
      </c>
      <c r="O2588" s="31">
        <f>IF(M2588=1,oneday(G2587,G2588,K2588,L2588,Summary!$E$13/2,Data!N2587,Data!O2587,Summary!$E$15,Summary!$E$14,Summary!$E$16,2),0)</f>
        <v>185594.00034332278</v>
      </c>
      <c r="P2588" s="31">
        <f t="shared" si="122"/>
        <v>1918.9981460571289</v>
      </c>
      <c r="Q2588" s="31">
        <f>IF(M2588=1,oneday(G2587,G2588,K2588,L2588,Summary!$E$13/2,Data!N2587,Data!O2587,Summary!$E$15,Summary!$E$14,Summary!$E$16,3),0)</f>
        <v>0</v>
      </c>
    </row>
    <row r="2589" spans="1:17" x14ac:dyDescent="0.25">
      <c r="A2589" s="32">
        <f>VLOOKUP(B2589,'Expiration Dates'!$C$40:$J$272,8)</f>
        <v>34141</v>
      </c>
      <c r="B2589" s="1">
        <v>34141</v>
      </c>
      <c r="C2589">
        <f t="shared" si="121"/>
        <v>2589</v>
      </c>
      <c r="D2589" s="27">
        <v>18.760000228881836</v>
      </c>
      <c r="E2589" s="28">
        <v>18.909999847412109</v>
      </c>
      <c r="F2589" s="28">
        <v>18.579999923706055</v>
      </c>
      <c r="G2589" s="24">
        <v>18.620000839233398</v>
      </c>
      <c r="H2589" s="13">
        <v>19.059999465942383</v>
      </c>
      <c r="I2589" s="14">
        <v>19.180000305175781</v>
      </c>
      <c r="J2589" s="14">
        <v>18.899999618530273</v>
      </c>
      <c r="K2589" s="24">
        <v>18.909999847412109</v>
      </c>
      <c r="L2589">
        <f t="shared" si="120"/>
        <v>1</v>
      </c>
      <c r="M2589">
        <f>IF(AND(B2589&gt;Summary!$E$17,B2589&lt;Summary!$E$18),1,0)</f>
        <v>1</v>
      </c>
      <c r="N2589">
        <f>IF(M2589=1,oneday(G2588,G2589,K2589,L2589,Summary!$E$13/2,Data!N2588,Data!O2588,Summary!$E$15,Summary!$E$14,Summary!$E$16,1),0)</f>
        <v>2800</v>
      </c>
      <c r="O2589" s="31">
        <f>IF(M2589=1,oneday(G2588,G2589,K2589,L2589,Summary!$E$13/2,Data!N2588,Data!O2588,Summary!$E$15,Summary!$E$14,Summary!$E$16,2),0)</f>
        <v>186642.00525665286</v>
      </c>
      <c r="P2589" s="31">
        <f t="shared" si="122"/>
        <v>1048.0049133300781</v>
      </c>
      <c r="Q2589" s="31">
        <f>IF(M2589=1,oneday(G2588,G2589,K2589,L2589,Summary!$E$13/2,Data!N2588,Data!O2588,Summary!$E$15,Summary!$E$14,Summary!$E$16,3),0)</f>
        <v>-811.99722290039063</v>
      </c>
    </row>
    <row r="2590" spans="1:17" x14ac:dyDescent="0.25">
      <c r="A2590" s="32">
        <f>VLOOKUP(B2590,'Expiration Dates'!$C$40:$J$272,8)</f>
        <v>34141</v>
      </c>
      <c r="B2590" s="1">
        <v>34142</v>
      </c>
      <c r="C2590">
        <f t="shared" si="121"/>
        <v>2590</v>
      </c>
      <c r="D2590" s="27">
        <v>18.549999237060547</v>
      </c>
      <c r="E2590" s="28">
        <v>18.659999847412109</v>
      </c>
      <c r="F2590" s="28">
        <v>18.200000762939453</v>
      </c>
      <c r="G2590" s="24">
        <v>18.420000076293945</v>
      </c>
      <c r="H2590" s="13">
        <v>18.850000381469727</v>
      </c>
      <c r="I2590" s="14">
        <v>19.049999237060547</v>
      </c>
      <c r="J2590" s="14">
        <v>18.760000228881836</v>
      </c>
      <c r="K2590" s="24">
        <v>18.819999694824219</v>
      </c>
      <c r="L2590">
        <f t="shared" si="120"/>
        <v>0</v>
      </c>
      <c r="M2590">
        <f>IF(AND(B2590&gt;Summary!$E$17,B2590&lt;Summary!$E$18),1,0)</f>
        <v>1</v>
      </c>
      <c r="N2590">
        <f>IF(M2590=1,oneday(G2589,G2590,K2590,L2590,Summary!$E$13/2,Data!N2589,Data!O2589,Summary!$E$15,Summary!$E$14,Summary!$E$16,1),0)</f>
        <v>3000</v>
      </c>
      <c r="O2590" s="31">
        <f>IF(M2590=1,oneday(G2589,G2590,K2590,L2590,Summary!$E$13/2,Data!N2589,Data!O2589,Summary!$E$15,Summary!$E$14,Summary!$E$16,2),0)</f>
        <v>188022.00273895267</v>
      </c>
      <c r="P2590" s="31">
        <f t="shared" si="122"/>
        <v>1379.9974822998047</v>
      </c>
      <c r="Q2590" s="31">
        <f>IF(M2590=1,oneday(G2589,G2590,K2590,L2590,Summary!$E$13/2,Data!N2589,Data!O2589,Summary!$E$15,Summary!$E$14,Summary!$E$16,3),0)</f>
        <v>0</v>
      </c>
    </row>
    <row r="2591" spans="1:17" x14ac:dyDescent="0.25">
      <c r="A2591" s="32">
        <f>VLOOKUP(B2591,'Expiration Dates'!$C$40:$J$272,8)</f>
        <v>34141</v>
      </c>
      <c r="B2591" s="1">
        <v>34143</v>
      </c>
      <c r="C2591">
        <f t="shared" si="121"/>
        <v>2591</v>
      </c>
      <c r="D2591" s="27">
        <v>18.760000228881836</v>
      </c>
      <c r="E2591" s="28">
        <v>18.979999542236328</v>
      </c>
      <c r="F2591" s="28">
        <v>18.709999084472656</v>
      </c>
      <c r="G2591" s="24">
        <v>18.860000610351563</v>
      </c>
      <c r="H2591" s="13">
        <v>19.059999465942383</v>
      </c>
      <c r="I2591" s="14">
        <v>19.270000457763672</v>
      </c>
      <c r="J2591" s="14">
        <v>19.020000457763672</v>
      </c>
      <c r="K2591" s="24">
        <v>19.170000076293945</v>
      </c>
      <c r="L2591">
        <f t="shared" si="120"/>
        <v>0</v>
      </c>
      <c r="M2591">
        <f>IF(AND(B2591&gt;Summary!$E$17,B2591&lt;Summary!$E$18),1,0)</f>
        <v>1</v>
      </c>
      <c r="N2591">
        <f>IF(M2591=1,oneday(G2590,G2591,K2591,L2591,Summary!$E$13/2,Data!N2590,Data!O2590,Summary!$E$15,Summary!$E$14,Summary!$E$16,1),0)</f>
        <v>1900</v>
      </c>
      <c r="O2591" s="31">
        <f>IF(M2591=1,oneday(G2590,G2591,K2591,L2591,Summary!$E$13/2,Data!N2590,Data!O2590,Summary!$E$15,Summary!$E$14,Summary!$E$16,2),0)</f>
        <v>191078.00375366214</v>
      </c>
      <c r="P2591" s="31">
        <f t="shared" si="122"/>
        <v>3056.0010147094727</v>
      </c>
      <c r="Q2591" s="31">
        <f>IF(M2591=1,oneday(G2590,G2591,K2591,L2591,Summary!$E$13/2,Data!N2590,Data!O2590,Summary!$E$15,Summary!$E$14,Summary!$E$16,3),0)</f>
        <v>0</v>
      </c>
    </row>
    <row r="2592" spans="1:17" x14ac:dyDescent="0.25">
      <c r="A2592" s="32">
        <f>VLOOKUP(B2592,'Expiration Dates'!$C$40:$J$272,8)</f>
        <v>34141</v>
      </c>
      <c r="B2592" s="1">
        <v>34144</v>
      </c>
      <c r="C2592">
        <f t="shared" si="121"/>
        <v>2592</v>
      </c>
      <c r="D2592" s="27">
        <v>19.030000686645508</v>
      </c>
      <c r="E2592" s="28">
        <v>19.129999160766602</v>
      </c>
      <c r="F2592" s="28">
        <v>18.829999923706055</v>
      </c>
      <c r="G2592" s="24">
        <v>18.889999389648438</v>
      </c>
      <c r="H2592" s="13">
        <v>19.309999465942383</v>
      </c>
      <c r="I2592" s="14">
        <v>19.409999847412109</v>
      </c>
      <c r="J2592" s="14">
        <v>19.100000381469727</v>
      </c>
      <c r="K2592" s="24">
        <v>19.170000076293945</v>
      </c>
      <c r="L2592">
        <f t="shared" si="120"/>
        <v>0</v>
      </c>
      <c r="M2592">
        <f>IF(AND(B2592&gt;Summary!$E$17,B2592&lt;Summary!$E$18),1,0)</f>
        <v>1</v>
      </c>
      <c r="N2592">
        <f>IF(M2592=1,oneday(G2591,G2592,K2592,L2592,Summary!$E$13/2,Data!N2591,Data!O2591,Summary!$E$15,Summary!$E$14,Summary!$E$16,1),0)</f>
        <v>1900</v>
      </c>
      <c r="O2592" s="31">
        <f>IF(M2592=1,oneday(G2591,G2592,K2592,L2592,Summary!$E$13/2,Data!N2591,Data!O2591,Summary!$E$15,Summary!$E$14,Summary!$E$16,2),0)</f>
        <v>193135.0014343262</v>
      </c>
      <c r="P2592" s="31">
        <f t="shared" si="122"/>
        <v>2056.9976806640625</v>
      </c>
      <c r="Q2592" s="31">
        <f>IF(M2592=1,oneday(G2591,G2592,K2592,L2592,Summary!$E$13/2,Data!N2591,Data!O2591,Summary!$E$15,Summary!$E$14,Summary!$E$16,3),0)</f>
        <v>0</v>
      </c>
    </row>
    <row r="2593" spans="1:17" x14ac:dyDescent="0.25">
      <c r="A2593" s="32">
        <f>VLOOKUP(B2593,'Expiration Dates'!$C$40:$J$272,8)</f>
        <v>34141</v>
      </c>
      <c r="B2593" s="1">
        <v>34145</v>
      </c>
      <c r="C2593">
        <f t="shared" si="121"/>
        <v>2593</v>
      </c>
      <c r="D2593" s="27">
        <v>18.899999618530273</v>
      </c>
      <c r="E2593" s="28">
        <v>19.010000228881836</v>
      </c>
      <c r="F2593" s="28">
        <v>18.819999694824219</v>
      </c>
      <c r="G2593" s="24">
        <v>18.840000152587891</v>
      </c>
      <c r="H2593" s="13">
        <v>19.120000839233398</v>
      </c>
      <c r="I2593" s="14">
        <v>19.290000915527344</v>
      </c>
      <c r="J2593" s="14">
        <v>19.120000839233398</v>
      </c>
      <c r="K2593" s="24">
        <v>19.129999160766602</v>
      </c>
      <c r="L2593">
        <f t="shared" si="120"/>
        <v>0</v>
      </c>
      <c r="M2593">
        <f>IF(AND(B2593&gt;Summary!$E$17,B2593&lt;Summary!$E$18),1,0)</f>
        <v>1</v>
      </c>
      <c r="N2593">
        <f>IF(M2593=1,oneday(G2592,G2593,K2593,L2593,Summary!$E$13/2,Data!N2592,Data!O2592,Summary!$E$15,Summary!$E$14,Summary!$E$16,1),0)</f>
        <v>2000</v>
      </c>
      <c r="O2593" s="31">
        <f>IF(M2593=1,oneday(G2592,G2593,K2593,L2593,Summary!$E$13/2,Data!N2592,Data!O2592,Summary!$E$15,Summary!$E$14,Summary!$E$16,2),0)</f>
        <v>195035.00296020511</v>
      </c>
      <c r="P2593" s="31">
        <f t="shared" si="122"/>
        <v>1900.0015258789063</v>
      </c>
      <c r="Q2593" s="31">
        <f>IF(M2593=1,oneday(G2592,G2593,K2593,L2593,Summary!$E$13/2,Data!N2592,Data!O2592,Summary!$E$15,Summary!$E$14,Summary!$E$16,3),0)</f>
        <v>0</v>
      </c>
    </row>
    <row r="2594" spans="1:17" x14ac:dyDescent="0.25">
      <c r="A2594" s="32">
        <f>VLOOKUP(B2594,'Expiration Dates'!$C$40:$J$272,8)</f>
        <v>34141</v>
      </c>
      <c r="B2594" s="1">
        <v>34148</v>
      </c>
      <c r="C2594">
        <f t="shared" si="121"/>
        <v>2594</v>
      </c>
      <c r="D2594" s="27">
        <v>18.899999618530273</v>
      </c>
      <c r="E2594" s="28">
        <v>19.020000457763672</v>
      </c>
      <c r="F2594" s="28">
        <v>18.829999923706055</v>
      </c>
      <c r="G2594" s="24">
        <v>18.899999618530273</v>
      </c>
      <c r="H2594" s="13">
        <v>19.129999160766602</v>
      </c>
      <c r="I2594" s="14">
        <v>19.299999237060547</v>
      </c>
      <c r="J2594" s="14">
        <v>19.120000839233398</v>
      </c>
      <c r="K2594" s="24">
        <v>19.180000305175781</v>
      </c>
      <c r="L2594">
        <f t="shared" si="120"/>
        <v>0</v>
      </c>
      <c r="M2594">
        <f>IF(AND(B2594&gt;Summary!$E$17,B2594&lt;Summary!$E$18),1,0)</f>
        <v>1</v>
      </c>
      <c r="N2594">
        <f>IF(M2594=1,oneday(G2593,G2594,K2594,L2594,Summary!$E$13/2,Data!N2593,Data!O2593,Summary!$E$15,Summary!$E$14,Summary!$E$16,1),0)</f>
        <v>1900</v>
      </c>
      <c r="O2594" s="31">
        <f>IF(M2594=1,oneday(G2593,G2594,K2594,L2594,Summary!$E$13/2,Data!N2593,Data!O2593,Summary!$E$15,Summary!$E$14,Summary!$E$16,2),0)</f>
        <v>197149.00194549563</v>
      </c>
      <c r="P2594" s="31">
        <f t="shared" si="122"/>
        <v>2113.9989852905273</v>
      </c>
      <c r="Q2594" s="31">
        <f>IF(M2594=1,oneday(G2593,G2594,K2594,L2594,Summary!$E$13/2,Data!N2593,Data!O2593,Summary!$E$15,Summary!$E$14,Summary!$E$16,3),0)</f>
        <v>0</v>
      </c>
    </row>
    <row r="2595" spans="1:17" x14ac:dyDescent="0.25">
      <c r="A2595" s="32">
        <f>VLOOKUP(B2595,'Expiration Dates'!$C$40:$J$272,8)</f>
        <v>34141</v>
      </c>
      <c r="B2595" s="1">
        <v>34149</v>
      </c>
      <c r="C2595">
        <f t="shared" si="121"/>
        <v>2595</v>
      </c>
      <c r="D2595" s="27">
        <v>18.899999618530273</v>
      </c>
      <c r="E2595" s="28">
        <v>19.129999160766602</v>
      </c>
      <c r="F2595" s="28">
        <v>18.899999618530273</v>
      </c>
      <c r="G2595" s="24">
        <v>19.010000228881836</v>
      </c>
      <c r="H2595" s="13">
        <v>19.180000305175781</v>
      </c>
      <c r="I2595" s="14">
        <v>19.379999160766602</v>
      </c>
      <c r="J2595" s="14">
        <v>19.180000305175781</v>
      </c>
      <c r="K2595" s="24">
        <v>19.270000457763672</v>
      </c>
      <c r="L2595">
        <f t="shared" si="120"/>
        <v>0</v>
      </c>
      <c r="M2595">
        <f>IF(AND(B2595&gt;Summary!$E$17,B2595&lt;Summary!$E$18),1,0)</f>
        <v>1</v>
      </c>
      <c r="N2595">
        <f>IF(M2595=1,oneday(G2594,G2595,K2595,L2595,Summary!$E$13/2,Data!N2594,Data!O2594,Summary!$E$15,Summary!$E$14,Summary!$E$16,1),0)</f>
        <v>1700</v>
      </c>
      <c r="O2595" s="31">
        <f>IF(M2595=1,oneday(G2594,G2595,K2595,L2595,Summary!$E$13/2,Data!N2594,Data!O2594,Summary!$E$15,Summary!$E$14,Summary!$E$16,2),0)</f>
        <v>199340.00298309329</v>
      </c>
      <c r="P2595" s="31">
        <f t="shared" si="122"/>
        <v>2191.0010375976563</v>
      </c>
      <c r="Q2595" s="31">
        <f>IF(M2595=1,oneday(G2594,G2595,K2595,L2595,Summary!$E$13/2,Data!N2594,Data!O2594,Summary!$E$15,Summary!$E$14,Summary!$E$16,3),0)</f>
        <v>0</v>
      </c>
    </row>
    <row r="2596" spans="1:17" x14ac:dyDescent="0.25">
      <c r="A2596" s="32">
        <f>VLOOKUP(B2596,'Expiration Dates'!$C$40:$J$272,8)</f>
        <v>34141</v>
      </c>
      <c r="B2596" s="1">
        <v>34150</v>
      </c>
      <c r="C2596">
        <f t="shared" si="121"/>
        <v>2596</v>
      </c>
      <c r="D2596" s="27">
        <v>18.989999771118164</v>
      </c>
      <c r="E2596" s="28">
        <v>19.139999389648438</v>
      </c>
      <c r="F2596" s="28">
        <v>18.829999923706055</v>
      </c>
      <c r="G2596" s="24">
        <v>18.850000381469727</v>
      </c>
      <c r="H2596" s="13">
        <v>19.149999618530273</v>
      </c>
      <c r="I2596" s="14">
        <v>19.379999160766602</v>
      </c>
      <c r="J2596" s="14">
        <v>19.079999923706055</v>
      </c>
      <c r="K2596" s="24">
        <v>19.110000610351563</v>
      </c>
      <c r="L2596">
        <f t="shared" ref="L2596:L2659" si="123">IF(A2596=B2596,1,0)</f>
        <v>0</v>
      </c>
      <c r="M2596">
        <f>IF(AND(B2596&gt;Summary!$E$17,B2596&lt;Summary!$E$18),1,0)</f>
        <v>1</v>
      </c>
      <c r="N2596">
        <f>IF(M2596=1,oneday(G2595,G2596,K2596,L2596,Summary!$E$13/2,Data!N2595,Data!O2595,Summary!$E$15,Summary!$E$14,Summary!$E$16,1),0)</f>
        <v>2000</v>
      </c>
      <c r="O2596" s="31">
        <f>IF(M2596=1,oneday(G2595,G2596,K2596,L2596,Summary!$E$13/2,Data!N2595,Data!O2595,Summary!$E$15,Summary!$E$14,Summary!$E$16,2),0)</f>
        <v>201032.00328826907</v>
      </c>
      <c r="P2596" s="31">
        <f t="shared" si="122"/>
        <v>1692.0003051757813</v>
      </c>
      <c r="Q2596" s="31">
        <f>IF(M2596=1,oneday(G2595,G2596,K2596,L2596,Summary!$E$13/2,Data!N2595,Data!O2595,Summary!$E$15,Summary!$E$14,Summary!$E$16,3),0)</f>
        <v>0</v>
      </c>
    </row>
    <row r="2597" spans="1:17" x14ac:dyDescent="0.25">
      <c r="A2597" s="32">
        <f>VLOOKUP(B2597,'Expiration Dates'!$C$40:$J$272,8)</f>
        <v>34171</v>
      </c>
      <c r="B2597" s="1">
        <v>34151</v>
      </c>
      <c r="C2597">
        <f t="shared" si="121"/>
        <v>2597</v>
      </c>
      <c r="D2597" s="27">
        <v>18.850000381469727</v>
      </c>
      <c r="E2597" s="28">
        <v>18.850000381469727</v>
      </c>
      <c r="F2597" s="28">
        <v>18.319999694824219</v>
      </c>
      <c r="G2597" s="24">
        <v>18.450000762939453</v>
      </c>
      <c r="H2597" s="13">
        <v>19.069999694824219</v>
      </c>
      <c r="I2597" s="14">
        <v>19.090000152587891</v>
      </c>
      <c r="J2597" s="14">
        <v>18.629999160766602</v>
      </c>
      <c r="K2597" s="24">
        <v>18.729999542236328</v>
      </c>
      <c r="L2597">
        <f t="shared" si="123"/>
        <v>0</v>
      </c>
      <c r="M2597">
        <f>IF(AND(B2597&gt;Summary!$E$17,B2597&lt;Summary!$E$18),1,0)</f>
        <v>1</v>
      </c>
      <c r="N2597">
        <f>IF(M2597=1,oneday(G2596,G2597,K2597,L2597,Summary!$E$13/2,Data!N2596,Data!O2596,Summary!$E$15,Summary!$E$14,Summary!$E$16,1),0)</f>
        <v>2900</v>
      </c>
      <c r="O2597" s="31">
        <f>IF(M2597=1,oneday(G2596,G2597,K2597,L2597,Summary!$E$13/2,Data!N2596,Data!O2596,Summary!$E$15,Summary!$E$14,Summary!$E$16,2),0)</f>
        <v>202016.00439453128</v>
      </c>
      <c r="P2597" s="31">
        <f t="shared" si="122"/>
        <v>984.00110626220703</v>
      </c>
      <c r="Q2597" s="31">
        <f>IF(M2597=1,oneday(G2596,G2597,K2597,L2597,Summary!$E$13/2,Data!N2596,Data!O2596,Summary!$E$15,Summary!$E$14,Summary!$E$16,3),0)</f>
        <v>0</v>
      </c>
    </row>
    <row r="2598" spans="1:17" x14ac:dyDescent="0.25">
      <c r="A2598" s="32">
        <f>VLOOKUP(B2598,'Expiration Dates'!$C$40:$J$272,8)</f>
        <v>34171</v>
      </c>
      <c r="B2598" s="1">
        <v>34152</v>
      </c>
      <c r="C2598">
        <f t="shared" si="121"/>
        <v>2598</v>
      </c>
      <c r="D2598" s="27">
        <v>18.450000762939453</v>
      </c>
      <c r="E2598" s="28">
        <v>18.450000762939453</v>
      </c>
      <c r="F2598" s="28">
        <v>17.850000381469727</v>
      </c>
      <c r="G2598" s="24">
        <v>17.950000762939453</v>
      </c>
      <c r="H2598" s="13">
        <v>18.629999160766602</v>
      </c>
      <c r="I2598" s="14">
        <v>18.729999542236328</v>
      </c>
      <c r="J2598" s="14">
        <v>18.170000076293945</v>
      </c>
      <c r="K2598" s="24">
        <v>18.280000686645508</v>
      </c>
      <c r="L2598">
        <f t="shared" si="123"/>
        <v>0</v>
      </c>
      <c r="M2598">
        <f>IF(AND(B2598&gt;Summary!$E$17,B2598&lt;Summary!$E$18),1,0)</f>
        <v>1</v>
      </c>
      <c r="N2598">
        <f>IF(M2598=1,oneday(G2597,G2598,K2598,L2598,Summary!$E$13/2,Data!N2597,Data!O2597,Summary!$E$15,Summary!$E$14,Summary!$E$16,1),0)</f>
        <v>3000</v>
      </c>
      <c r="O2598" s="31">
        <f>IF(M2598=1,oneday(G2597,G2598,K2598,L2598,Summary!$E$13/2,Data!N2597,Data!O2597,Summary!$E$15,Summary!$E$14,Summary!$E$16,2),0)</f>
        <v>202230.00439453128</v>
      </c>
      <c r="P2598" s="31">
        <f t="shared" si="122"/>
        <v>214</v>
      </c>
      <c r="Q2598" s="31">
        <f>IF(M2598=1,oneday(G2597,G2598,K2598,L2598,Summary!$E$13/2,Data!N2597,Data!O2597,Summary!$E$15,Summary!$E$14,Summary!$E$16,3),0)</f>
        <v>0</v>
      </c>
    </row>
    <row r="2599" spans="1:17" x14ac:dyDescent="0.25">
      <c r="A2599" s="32">
        <f>VLOOKUP(B2599,'Expiration Dates'!$C$40:$J$272,8)</f>
        <v>34171</v>
      </c>
      <c r="B2599" s="1">
        <v>34156</v>
      </c>
      <c r="C2599">
        <f t="shared" si="121"/>
        <v>2599</v>
      </c>
      <c r="D2599" s="27">
        <v>18.059999465942383</v>
      </c>
      <c r="E2599" s="28">
        <v>18.440000534057617</v>
      </c>
      <c r="F2599" s="28">
        <v>18.030000686645508</v>
      </c>
      <c r="G2599" s="24">
        <v>18.290000915527344</v>
      </c>
      <c r="H2599" s="13">
        <v>18.379999160766602</v>
      </c>
      <c r="I2599" s="14">
        <v>18.680000305175781</v>
      </c>
      <c r="J2599" s="14">
        <v>18.379999160766602</v>
      </c>
      <c r="K2599" s="24">
        <v>18.540000915527344</v>
      </c>
      <c r="L2599">
        <f t="shared" si="123"/>
        <v>0</v>
      </c>
      <c r="M2599">
        <f>IF(AND(B2599&gt;Summary!$E$17,B2599&lt;Summary!$E$18),1,0)</f>
        <v>1</v>
      </c>
      <c r="N2599">
        <f>IF(M2599=1,oneday(G2598,G2599,K2599,L2599,Summary!$E$13/2,Data!N2598,Data!O2598,Summary!$E$15,Summary!$E$14,Summary!$E$16,1),0)</f>
        <v>2200</v>
      </c>
      <c r="O2599" s="31">
        <f>IF(M2599=1,oneday(G2598,G2599,K2599,L2599,Summary!$E$13/2,Data!N2598,Data!O2598,Summary!$E$15,Summary!$E$14,Summary!$E$16,2),0)</f>
        <v>205090.00473022464</v>
      </c>
      <c r="P2599" s="31">
        <f t="shared" si="122"/>
        <v>2860.0003356933594</v>
      </c>
      <c r="Q2599" s="31">
        <f>IF(M2599=1,oneday(G2598,G2599,K2599,L2599,Summary!$E$13/2,Data!N2598,Data!O2598,Summary!$E$15,Summary!$E$14,Summary!$E$16,3),0)</f>
        <v>0</v>
      </c>
    </row>
    <row r="2600" spans="1:17" x14ac:dyDescent="0.25">
      <c r="A2600" s="32">
        <f>VLOOKUP(B2600,'Expiration Dates'!$C$40:$J$272,8)</f>
        <v>34171</v>
      </c>
      <c r="B2600" s="1">
        <v>34157</v>
      </c>
      <c r="C2600">
        <f t="shared" si="121"/>
        <v>2600</v>
      </c>
      <c r="D2600" s="27">
        <v>18.280000686645508</v>
      </c>
      <c r="E2600" s="28">
        <v>18.389999389648438</v>
      </c>
      <c r="F2600" s="28">
        <v>17.879999160766602</v>
      </c>
      <c r="G2600" s="24">
        <v>18.020000457763672</v>
      </c>
      <c r="H2600" s="13">
        <v>18.360000610351563</v>
      </c>
      <c r="I2600" s="14">
        <v>18.610000610351563</v>
      </c>
      <c r="J2600" s="14">
        <v>18.190000534057617</v>
      </c>
      <c r="K2600" s="24">
        <v>18.309999465942383</v>
      </c>
      <c r="L2600">
        <f t="shared" si="123"/>
        <v>0</v>
      </c>
      <c r="M2600">
        <f>IF(AND(B2600&gt;Summary!$E$17,B2600&lt;Summary!$E$18),1,0)</f>
        <v>1</v>
      </c>
      <c r="N2600">
        <f>IF(M2600=1,oneday(G2599,G2600,K2600,L2600,Summary!$E$13/2,Data!N2599,Data!O2599,Summary!$E$15,Summary!$E$14,Summary!$E$16,1),0)</f>
        <v>2800</v>
      </c>
      <c r="O2600" s="31">
        <f>IF(M2600=1,oneday(G2599,G2600,K2600,L2600,Summary!$E$13/2,Data!N2599,Data!O2599,Summary!$E$15,Summary!$E$14,Summary!$E$16,2),0)</f>
        <v>206394.00344848636</v>
      </c>
      <c r="P2600" s="31">
        <f t="shared" si="122"/>
        <v>1303.9987182617188</v>
      </c>
      <c r="Q2600" s="31">
        <f>IF(M2600=1,oneday(G2599,G2600,K2600,L2600,Summary!$E$13/2,Data!N2599,Data!O2599,Summary!$E$15,Summary!$E$14,Summary!$E$16,3),0)</f>
        <v>0</v>
      </c>
    </row>
    <row r="2601" spans="1:17" x14ac:dyDescent="0.25">
      <c r="A2601" s="32">
        <f>VLOOKUP(B2601,'Expiration Dates'!$C$40:$J$272,8)</f>
        <v>34171</v>
      </c>
      <c r="B2601" s="1">
        <v>34158</v>
      </c>
      <c r="C2601">
        <f t="shared" si="121"/>
        <v>2601</v>
      </c>
      <c r="D2601" s="27">
        <v>18.090000152587891</v>
      </c>
      <c r="E2601" s="28">
        <v>18.120000839233398</v>
      </c>
      <c r="F2601" s="28">
        <v>17.549999237060547</v>
      </c>
      <c r="G2601" s="24">
        <v>17.790000915527344</v>
      </c>
      <c r="H2601" s="13">
        <v>18.350000381469727</v>
      </c>
      <c r="I2601" s="14">
        <v>18.420000076293945</v>
      </c>
      <c r="J2601" s="14">
        <v>17.850000381469727</v>
      </c>
      <c r="K2601" s="24">
        <v>18.059999465942383</v>
      </c>
      <c r="L2601">
        <f t="shared" si="123"/>
        <v>0</v>
      </c>
      <c r="M2601">
        <f>IF(AND(B2601&gt;Summary!$E$17,B2601&lt;Summary!$E$18),1,0)</f>
        <v>1</v>
      </c>
      <c r="N2601">
        <f>IF(M2601=1,oneday(G2600,G2601,K2601,L2601,Summary!$E$13/2,Data!N2600,Data!O2600,Summary!$E$15,Summary!$E$14,Summary!$E$16,1),0)</f>
        <v>3000</v>
      </c>
      <c r="O2601" s="31">
        <f>IF(M2601=1,oneday(G2600,G2601,K2601,L2601,Summary!$E$13/2,Data!N2600,Data!O2600,Summary!$E$15,Summary!$E$14,Summary!$E$16,2),0)</f>
        <v>207675.00495910647</v>
      </c>
      <c r="P2601" s="31">
        <f t="shared" si="122"/>
        <v>1281.0015106201172</v>
      </c>
      <c r="Q2601" s="31">
        <f>IF(M2601=1,oneday(G2600,G2601,K2601,L2601,Summary!$E$13/2,Data!N2600,Data!O2600,Summary!$E$15,Summary!$E$14,Summary!$E$16,3),0)</f>
        <v>0</v>
      </c>
    </row>
    <row r="2602" spans="1:17" x14ac:dyDescent="0.25">
      <c r="A2602" s="32">
        <f>VLOOKUP(B2602,'Expiration Dates'!$C$40:$J$272,8)</f>
        <v>34171</v>
      </c>
      <c r="B2602" s="1">
        <v>34159</v>
      </c>
      <c r="C2602">
        <f t="shared" si="121"/>
        <v>2602</v>
      </c>
      <c r="D2602" s="27">
        <v>17.700000762939453</v>
      </c>
      <c r="E2602" s="28">
        <v>17.979999542236328</v>
      </c>
      <c r="F2602" s="28">
        <v>17.600000381469727</v>
      </c>
      <c r="G2602" s="24">
        <v>17.889999389648438</v>
      </c>
      <c r="H2602" s="13">
        <v>17.909999847412109</v>
      </c>
      <c r="I2602" s="14">
        <v>18.229999542236328</v>
      </c>
      <c r="J2602" s="14">
        <v>17.909999847412109</v>
      </c>
      <c r="K2602" s="24">
        <v>18.129999160766602</v>
      </c>
      <c r="L2602">
        <f t="shared" si="123"/>
        <v>0</v>
      </c>
      <c r="M2602">
        <f>IF(AND(B2602&gt;Summary!$E$17,B2602&lt;Summary!$E$18),1,0)</f>
        <v>1</v>
      </c>
      <c r="N2602">
        <f>IF(M2602=1,oneday(G2601,G2602,K2602,L2602,Summary!$E$13/2,Data!N2601,Data!O2601,Summary!$E$15,Summary!$E$14,Summary!$E$16,1),0)</f>
        <v>2800</v>
      </c>
      <c r="O2602" s="31">
        <f>IF(M2602=1,oneday(G2601,G2602,K2602,L2602,Summary!$E$13/2,Data!N2601,Data!O2601,Summary!$E$15,Summary!$E$14,Summary!$E$16,2),0)</f>
        <v>209959.00068664554</v>
      </c>
      <c r="P2602" s="31">
        <f t="shared" si="122"/>
        <v>2283.9957275390625</v>
      </c>
      <c r="Q2602" s="31">
        <f>IF(M2602=1,oneday(G2601,G2602,K2602,L2602,Summary!$E$13/2,Data!N2601,Data!O2601,Summary!$E$15,Summary!$E$14,Summary!$E$16,3),0)</f>
        <v>0</v>
      </c>
    </row>
    <row r="2603" spans="1:17" x14ac:dyDescent="0.25">
      <c r="A2603" s="32">
        <f>VLOOKUP(B2603,'Expiration Dates'!$C$40:$J$272,8)</f>
        <v>34171</v>
      </c>
      <c r="B2603" s="1">
        <v>34162</v>
      </c>
      <c r="C2603">
        <f t="shared" si="121"/>
        <v>2603</v>
      </c>
      <c r="D2603" s="27">
        <v>17.950000762939453</v>
      </c>
      <c r="E2603" s="28">
        <v>18.149999618530273</v>
      </c>
      <c r="F2603" s="28">
        <v>17.950000762939453</v>
      </c>
      <c r="G2603" s="24">
        <v>18.100000381469727</v>
      </c>
      <c r="H2603" s="13">
        <v>18.170000076293945</v>
      </c>
      <c r="I2603" s="14">
        <v>18.399999618530273</v>
      </c>
      <c r="J2603" s="14">
        <v>18.170000076293945</v>
      </c>
      <c r="K2603" s="24">
        <v>18.329999923706055</v>
      </c>
      <c r="L2603">
        <f t="shared" si="123"/>
        <v>0</v>
      </c>
      <c r="M2603">
        <f>IF(AND(B2603&gt;Summary!$E$17,B2603&lt;Summary!$E$18),1,0)</f>
        <v>1</v>
      </c>
      <c r="N2603">
        <f>IF(M2603=1,oneday(G2602,G2603,K2603,L2603,Summary!$E$13/2,Data!N2602,Data!O2602,Summary!$E$15,Summary!$E$14,Summary!$E$16,1),0)</f>
        <v>2300</v>
      </c>
      <c r="O2603" s="31">
        <f>IF(M2603=1,oneday(G2602,G2603,K2603,L2603,Summary!$E$13/2,Data!N2602,Data!O2602,Summary!$E$15,Summary!$E$14,Summary!$E$16,2),0)</f>
        <v>212482.0029678345</v>
      </c>
      <c r="P2603" s="31">
        <f t="shared" si="122"/>
        <v>2523.0022811889648</v>
      </c>
      <c r="Q2603" s="31">
        <f>IF(M2603=1,oneday(G2602,G2603,K2603,L2603,Summary!$E$13/2,Data!N2602,Data!O2602,Summary!$E$15,Summary!$E$14,Summary!$E$16,3),0)</f>
        <v>0</v>
      </c>
    </row>
    <row r="2604" spans="1:17" x14ac:dyDescent="0.25">
      <c r="A2604" s="32">
        <f>VLOOKUP(B2604,'Expiration Dates'!$C$40:$J$272,8)</f>
        <v>34171</v>
      </c>
      <c r="B2604" s="1">
        <v>34163</v>
      </c>
      <c r="C2604">
        <f t="shared" si="121"/>
        <v>2604</v>
      </c>
      <c r="D2604" s="27">
        <v>18.100000381469727</v>
      </c>
      <c r="E2604" s="28">
        <v>18.329999923706055</v>
      </c>
      <c r="F2604" s="28">
        <v>18.040000915527344</v>
      </c>
      <c r="G2604" s="24">
        <v>18.129999160766602</v>
      </c>
      <c r="H2604" s="13">
        <v>18.340000152587891</v>
      </c>
      <c r="I2604" s="14">
        <v>18.540000915527344</v>
      </c>
      <c r="J2604" s="14">
        <v>18.299999237060547</v>
      </c>
      <c r="K2604" s="24">
        <v>18.379999160766602</v>
      </c>
      <c r="L2604">
        <f t="shared" si="123"/>
        <v>0</v>
      </c>
      <c r="M2604">
        <f>IF(AND(B2604&gt;Summary!$E$17,B2604&lt;Summary!$E$18),1,0)</f>
        <v>1</v>
      </c>
      <c r="N2604">
        <f>IF(M2604=1,oneday(G2603,G2604,K2604,L2604,Summary!$E$13/2,Data!N2603,Data!O2603,Summary!$E$15,Summary!$E$14,Summary!$E$16,1),0)</f>
        <v>2300</v>
      </c>
      <c r="O2604" s="31">
        <f>IF(M2604=1,oneday(G2603,G2604,K2604,L2604,Summary!$E$13/2,Data!N2603,Data!O2603,Summary!$E$15,Summary!$E$14,Summary!$E$16,2),0)</f>
        <v>214551.00016021731</v>
      </c>
      <c r="P2604" s="31">
        <f t="shared" si="122"/>
        <v>2068.9971923828125</v>
      </c>
      <c r="Q2604" s="31">
        <f>IF(M2604=1,oneday(G2603,G2604,K2604,L2604,Summary!$E$13/2,Data!N2603,Data!O2603,Summary!$E$15,Summary!$E$14,Summary!$E$16,3),0)</f>
        <v>0</v>
      </c>
    </row>
    <row r="2605" spans="1:17" x14ac:dyDescent="0.25">
      <c r="A2605" s="32">
        <f>VLOOKUP(B2605,'Expiration Dates'!$C$40:$J$272,8)</f>
        <v>34171</v>
      </c>
      <c r="B2605" s="1">
        <v>34164</v>
      </c>
      <c r="C2605">
        <f t="shared" si="121"/>
        <v>2605</v>
      </c>
      <c r="D2605" s="27">
        <v>18.079999923706055</v>
      </c>
      <c r="E2605" s="28">
        <v>18.079999923706055</v>
      </c>
      <c r="F2605" s="28">
        <v>17.450000762939453</v>
      </c>
      <c r="G2605" s="24">
        <v>17.489999771118164</v>
      </c>
      <c r="H2605" s="13">
        <v>18.340000152587891</v>
      </c>
      <c r="I2605" s="14">
        <v>18.340000152587891</v>
      </c>
      <c r="J2605" s="14">
        <v>17.649999618530273</v>
      </c>
      <c r="K2605" s="24">
        <v>17.690000534057617</v>
      </c>
      <c r="L2605">
        <f t="shared" si="123"/>
        <v>0</v>
      </c>
      <c r="M2605">
        <f>IF(AND(B2605&gt;Summary!$E$17,B2605&lt;Summary!$E$18),1,0)</f>
        <v>1</v>
      </c>
      <c r="N2605">
        <f>IF(M2605=1,oneday(G2604,G2605,K2605,L2605,Summary!$E$13/2,Data!N2604,Data!O2604,Summary!$E$15,Summary!$E$14,Summary!$E$16,1),0)</f>
        <v>3000</v>
      </c>
      <c r="O2605" s="31">
        <f>IF(M2605=1,oneday(G2604,G2605,K2605,L2605,Summary!$E$13/2,Data!N2604,Data!O2604,Summary!$E$15,Summary!$E$14,Summary!$E$16,2),0)</f>
        <v>214539.00247955325</v>
      </c>
      <c r="P2605" s="31">
        <f t="shared" si="122"/>
        <v>-11.9976806640625</v>
      </c>
      <c r="Q2605" s="31">
        <f>IF(M2605=1,oneday(G2604,G2605,K2605,L2605,Summary!$E$13/2,Data!N2604,Data!O2604,Summary!$E$15,Summary!$E$14,Summary!$E$16,3),0)</f>
        <v>0</v>
      </c>
    </row>
    <row r="2606" spans="1:17" x14ac:dyDescent="0.25">
      <c r="A2606" s="32">
        <f>VLOOKUP(B2606,'Expiration Dates'!$C$40:$J$272,8)</f>
        <v>34171</v>
      </c>
      <c r="B2606" s="1">
        <v>34165</v>
      </c>
      <c r="C2606">
        <f t="shared" si="121"/>
        <v>2606</v>
      </c>
      <c r="D2606" s="27">
        <v>17.440000534057617</v>
      </c>
      <c r="E2606" s="28">
        <v>17.729999542236328</v>
      </c>
      <c r="F2606" s="28">
        <v>17.25</v>
      </c>
      <c r="G2606" s="24">
        <v>17.670000076293945</v>
      </c>
      <c r="H2606" s="13">
        <v>17.649999618530273</v>
      </c>
      <c r="I2606" s="14">
        <v>17.979999542236328</v>
      </c>
      <c r="J2606" s="14">
        <v>17.5</v>
      </c>
      <c r="K2606" s="24">
        <v>17.920000076293945</v>
      </c>
      <c r="L2606">
        <f t="shared" si="123"/>
        <v>0</v>
      </c>
      <c r="M2606">
        <f>IF(AND(B2606&gt;Summary!$E$17,B2606&lt;Summary!$E$18),1,0)</f>
        <v>1</v>
      </c>
      <c r="N2606">
        <f>IF(M2606=1,oneday(G2605,G2606,K2606,L2606,Summary!$E$13/2,Data!N2605,Data!O2605,Summary!$E$15,Summary!$E$14,Summary!$E$16,1),0)</f>
        <v>2600</v>
      </c>
      <c r="O2606" s="31">
        <f>IF(M2606=1,oneday(G2605,G2606,K2606,L2606,Summary!$E$13/2,Data!N2605,Data!O2605,Summary!$E$15,Summary!$E$14,Summary!$E$16,2),0)</f>
        <v>217031.00327301028</v>
      </c>
      <c r="P2606" s="31">
        <f t="shared" si="122"/>
        <v>2492.0007934570313</v>
      </c>
      <c r="Q2606" s="31">
        <f>IF(M2606=1,oneday(G2605,G2606,K2606,L2606,Summary!$E$13/2,Data!N2605,Data!O2605,Summary!$E$15,Summary!$E$14,Summary!$E$16,3),0)</f>
        <v>0</v>
      </c>
    </row>
    <row r="2607" spans="1:17" x14ac:dyDescent="0.25">
      <c r="A2607" s="32">
        <f>VLOOKUP(B2607,'Expiration Dates'!$C$40:$J$272,8)</f>
        <v>34171</v>
      </c>
      <c r="B2607" s="1">
        <v>34166</v>
      </c>
      <c r="C2607">
        <f t="shared" si="121"/>
        <v>2607</v>
      </c>
      <c r="D2607" s="27">
        <v>17.5</v>
      </c>
      <c r="E2607" s="28">
        <v>17.770000457763672</v>
      </c>
      <c r="F2607" s="28">
        <v>17.149999618530273</v>
      </c>
      <c r="G2607" s="24">
        <v>17.209999084472656</v>
      </c>
      <c r="H2607" s="13">
        <v>17.870000839233398</v>
      </c>
      <c r="I2607" s="14">
        <v>18.040000915527344</v>
      </c>
      <c r="J2607" s="14">
        <v>17.399999618530273</v>
      </c>
      <c r="K2607" s="24">
        <v>17.489999771118164</v>
      </c>
      <c r="L2607">
        <f t="shared" si="123"/>
        <v>0</v>
      </c>
      <c r="M2607">
        <f>IF(AND(B2607&gt;Summary!$E$17,B2607&lt;Summary!$E$18),1,0)</f>
        <v>1</v>
      </c>
      <c r="N2607">
        <f>IF(M2607=1,oneday(G2606,G2607,K2607,L2607,Summary!$E$13/2,Data!N2606,Data!O2606,Summary!$E$15,Summary!$E$14,Summary!$E$16,1),0)</f>
        <v>3000</v>
      </c>
      <c r="O2607" s="31">
        <f>IF(M2607=1,oneday(G2606,G2607,K2607,L2607,Summary!$E$13/2,Data!N2606,Data!O2606,Summary!$E$15,Summary!$E$14,Summary!$E$16,2),0)</f>
        <v>217548.99960327151</v>
      </c>
      <c r="P2607" s="31">
        <f t="shared" si="122"/>
        <v>517.99633026123047</v>
      </c>
      <c r="Q2607" s="31">
        <f>IF(M2607=1,oneday(G2606,G2607,K2607,L2607,Summary!$E$13/2,Data!N2606,Data!O2606,Summary!$E$15,Summary!$E$14,Summary!$E$16,3),0)</f>
        <v>0</v>
      </c>
    </row>
    <row r="2608" spans="1:17" x14ac:dyDescent="0.25">
      <c r="A2608" s="32">
        <f>VLOOKUP(B2608,'Expiration Dates'!$C$40:$J$272,8)</f>
        <v>34171</v>
      </c>
      <c r="B2608" s="1">
        <v>34169</v>
      </c>
      <c r="C2608">
        <f t="shared" si="121"/>
        <v>2608</v>
      </c>
      <c r="D2608" s="27">
        <v>16.799999237060547</v>
      </c>
      <c r="E2608" s="28">
        <v>17.780000686645508</v>
      </c>
      <c r="F2608" s="28">
        <v>16.75</v>
      </c>
      <c r="G2608" s="24">
        <v>17.700000762939453</v>
      </c>
      <c r="H2608" s="13">
        <v>17.309999465942383</v>
      </c>
      <c r="I2608" s="14">
        <v>18.299999237060547</v>
      </c>
      <c r="J2608" s="14">
        <v>17.059999465942383</v>
      </c>
      <c r="K2608" s="24">
        <v>18.25</v>
      </c>
      <c r="L2608">
        <f t="shared" si="123"/>
        <v>0</v>
      </c>
      <c r="M2608">
        <f>IF(AND(B2608&gt;Summary!$E$17,B2608&lt;Summary!$E$18),1,0)</f>
        <v>1</v>
      </c>
      <c r="N2608">
        <f>IF(M2608=1,oneday(G2607,G2608,K2608,L2608,Summary!$E$13/2,Data!N2607,Data!O2607,Summary!$E$15,Summary!$E$14,Summary!$E$16,1),0)</f>
        <v>1800</v>
      </c>
      <c r="O2608" s="31">
        <f>IF(M2608=1,oneday(G2607,G2608,K2608,L2608,Summary!$E$13/2,Data!N2607,Data!O2607,Summary!$E$15,Summary!$E$14,Summary!$E$16,2),0)</f>
        <v>220695.00262451175</v>
      </c>
      <c r="P2608" s="31">
        <f t="shared" si="122"/>
        <v>3146.0030212402344</v>
      </c>
      <c r="Q2608" s="31">
        <f>IF(M2608=1,oneday(G2607,G2608,K2608,L2608,Summary!$E$13/2,Data!N2607,Data!O2607,Summary!$E$15,Summary!$E$14,Summary!$E$16,3),0)</f>
        <v>0</v>
      </c>
    </row>
    <row r="2609" spans="1:17" x14ac:dyDescent="0.25">
      <c r="A2609" s="32">
        <f>VLOOKUP(B2609,'Expiration Dates'!$C$40:$J$272,8)</f>
        <v>34171</v>
      </c>
      <c r="B2609" s="1">
        <v>34170</v>
      </c>
      <c r="C2609">
        <f t="shared" si="121"/>
        <v>2609</v>
      </c>
      <c r="D2609" s="27">
        <v>17.649999618530273</v>
      </c>
      <c r="E2609" s="28">
        <v>17.780000686645508</v>
      </c>
      <c r="F2609" s="28">
        <v>16.979999542236328</v>
      </c>
      <c r="G2609" s="24">
        <v>17.090000152587891</v>
      </c>
      <c r="H2609" s="13">
        <v>18.229999542236328</v>
      </c>
      <c r="I2609" s="14">
        <v>18.260000228881836</v>
      </c>
      <c r="J2609" s="14">
        <v>17.629999160766602</v>
      </c>
      <c r="K2609" s="24">
        <v>17.840000152587891</v>
      </c>
      <c r="L2609">
        <f t="shared" si="123"/>
        <v>0</v>
      </c>
      <c r="M2609">
        <f>IF(AND(B2609&gt;Summary!$E$17,B2609&lt;Summary!$E$18),1,0)</f>
        <v>1</v>
      </c>
      <c r="N2609">
        <f>IF(M2609=1,oneday(G2608,G2609,K2609,L2609,Summary!$E$13/2,Data!N2608,Data!O2608,Summary!$E$15,Summary!$E$14,Summary!$E$16,1),0)</f>
        <v>3000</v>
      </c>
      <c r="O2609" s="31">
        <f>IF(M2609=1,oneday(G2608,G2609,K2609,L2609,Summary!$E$13/2,Data!N2608,Data!O2608,Summary!$E$15,Summary!$E$14,Summary!$E$16,2),0)</f>
        <v>221102.00061035159</v>
      </c>
      <c r="P2609" s="31">
        <f t="shared" si="122"/>
        <v>406.99798583984375</v>
      </c>
      <c r="Q2609" s="31">
        <f>IF(M2609=1,oneday(G2608,G2609,K2609,L2609,Summary!$E$13/2,Data!N2608,Data!O2608,Summary!$E$15,Summary!$E$14,Summary!$E$16,3),0)</f>
        <v>0</v>
      </c>
    </row>
    <row r="2610" spans="1:17" x14ac:dyDescent="0.25">
      <c r="A2610" s="32">
        <f>VLOOKUP(B2610,'Expiration Dates'!$C$40:$J$272,8)</f>
        <v>34171</v>
      </c>
      <c r="B2610" s="1">
        <v>34171</v>
      </c>
      <c r="C2610">
        <f t="shared" si="121"/>
        <v>2610</v>
      </c>
      <c r="D2610" s="27">
        <v>17.639999389648438</v>
      </c>
      <c r="E2610" s="28">
        <v>18.090000152587891</v>
      </c>
      <c r="F2610" s="28">
        <v>17.629999160766602</v>
      </c>
      <c r="G2610" s="24">
        <v>17.930000305175781</v>
      </c>
      <c r="H2610" s="13">
        <v>17.950000762939453</v>
      </c>
      <c r="I2610" s="14">
        <v>18.319999694824219</v>
      </c>
      <c r="J2610" s="14">
        <v>17.950000762939453</v>
      </c>
      <c r="K2610" s="24">
        <v>18.200000762939453</v>
      </c>
      <c r="L2610">
        <f t="shared" si="123"/>
        <v>1</v>
      </c>
      <c r="M2610">
        <f>IF(AND(B2610&gt;Summary!$E$17,B2610&lt;Summary!$E$18),1,0)</f>
        <v>1</v>
      </c>
      <c r="N2610">
        <f>IF(M2610=1,oneday(G2609,G2610,K2610,L2610,Summary!$E$13/2,Data!N2609,Data!O2609,Summary!$E$15,Summary!$E$14,Summary!$E$16,1),0)</f>
        <v>900</v>
      </c>
      <c r="O2610" s="31">
        <f>IF(M2610=1,oneday(G2609,G2610,K2610,L2610,Summary!$E$13/2,Data!N2609,Data!O2609,Summary!$E$15,Summary!$E$14,Summary!$E$16,2),0)</f>
        <v>224455.00033569339</v>
      </c>
      <c r="P2610" s="31">
        <f t="shared" si="122"/>
        <v>3352.9997253417969</v>
      </c>
      <c r="Q2610" s="31">
        <f>IF(M2610=1,oneday(G2609,G2610,K2610,L2610,Summary!$E$13/2,Data!N2609,Data!O2609,Summary!$E$15,Summary!$E$14,Summary!$E$16,3),0)</f>
        <v>-243.00041198730469</v>
      </c>
    </row>
    <row r="2611" spans="1:17" x14ac:dyDescent="0.25">
      <c r="A2611" s="32">
        <f>VLOOKUP(B2611,'Expiration Dates'!$C$40:$J$272,8)</f>
        <v>34171</v>
      </c>
      <c r="B2611" s="1">
        <v>34172</v>
      </c>
      <c r="C2611">
        <f t="shared" si="121"/>
        <v>2611</v>
      </c>
      <c r="D2611" s="27">
        <v>17.930000305175781</v>
      </c>
      <c r="E2611" s="28">
        <v>18.040000915527344</v>
      </c>
      <c r="F2611" s="28">
        <v>17.459999084472656</v>
      </c>
      <c r="G2611" s="24">
        <v>17.629999160766602</v>
      </c>
      <c r="H2611" s="13">
        <v>18.290000915527344</v>
      </c>
      <c r="I2611" s="14">
        <v>18.309999465942383</v>
      </c>
      <c r="J2611" s="14">
        <v>17.75</v>
      </c>
      <c r="K2611" s="24">
        <v>17.940000534057617</v>
      </c>
      <c r="L2611">
        <f t="shared" si="123"/>
        <v>0</v>
      </c>
      <c r="M2611">
        <f>IF(AND(B2611&gt;Summary!$E$17,B2611&lt;Summary!$E$18),1,0)</f>
        <v>1</v>
      </c>
      <c r="N2611">
        <f>IF(M2611=1,oneday(G2610,G2611,K2611,L2611,Summary!$E$13/2,Data!N2610,Data!O2610,Summary!$E$15,Summary!$E$14,Summary!$E$16,1),0)</f>
        <v>1600</v>
      </c>
      <c r="O2611" s="31">
        <f>IF(M2611=1,oneday(G2610,G2611,K2611,L2611,Summary!$E$13/2,Data!N2610,Data!O2610,Summary!$E$15,Summary!$E$14,Summary!$E$16,2),0)</f>
        <v>226058.9985046387</v>
      </c>
      <c r="P2611" s="31">
        <f t="shared" si="122"/>
        <v>1603.9981689453125</v>
      </c>
      <c r="Q2611" s="31">
        <f>IF(M2611=1,oneday(G2610,G2611,K2611,L2611,Summary!$E$13/2,Data!N2610,Data!O2610,Summary!$E$15,Summary!$E$14,Summary!$E$16,3),0)</f>
        <v>0</v>
      </c>
    </row>
    <row r="2612" spans="1:17" x14ac:dyDescent="0.25">
      <c r="A2612" s="32">
        <f>VLOOKUP(B2612,'Expiration Dates'!$C$40:$J$272,8)</f>
        <v>34171</v>
      </c>
      <c r="B2612" s="1">
        <v>34173</v>
      </c>
      <c r="C2612">
        <f t="shared" si="121"/>
        <v>2612</v>
      </c>
      <c r="D2612" s="27">
        <v>17.649999618530273</v>
      </c>
      <c r="E2612" s="28">
        <v>17.870000839233398</v>
      </c>
      <c r="F2612" s="28">
        <v>17.520000457763672</v>
      </c>
      <c r="G2612" s="24">
        <v>17.75</v>
      </c>
      <c r="H2612" s="13">
        <v>17.850000381469727</v>
      </c>
      <c r="I2612" s="14">
        <v>18.129999160766602</v>
      </c>
      <c r="J2612" s="14">
        <v>17.850000381469727</v>
      </c>
      <c r="K2612" s="24">
        <v>18.020000457763672</v>
      </c>
      <c r="L2612">
        <f t="shared" si="123"/>
        <v>0</v>
      </c>
      <c r="M2612">
        <f>IF(AND(B2612&gt;Summary!$E$17,B2612&lt;Summary!$E$18),1,0)</f>
        <v>1</v>
      </c>
      <c r="N2612">
        <f>IF(M2612=1,oneday(G2611,G2612,K2612,L2612,Summary!$E$13/2,Data!N2611,Data!O2611,Summary!$E$15,Summary!$E$14,Summary!$E$16,1),0)</f>
        <v>1300</v>
      </c>
      <c r="O2612" s="31">
        <f>IF(M2612=1,oneday(G2611,G2612,K2612,L2612,Summary!$E$13/2,Data!N2611,Data!O2611,Summary!$E$15,Summary!$E$14,Summary!$E$16,2),0)</f>
        <v>228226.99959564212</v>
      </c>
      <c r="P2612" s="31">
        <f t="shared" si="122"/>
        <v>2168.001091003418</v>
      </c>
      <c r="Q2612" s="31">
        <f>IF(M2612=1,oneday(G2611,G2612,K2612,L2612,Summary!$E$13/2,Data!N2611,Data!O2611,Summary!$E$15,Summary!$E$14,Summary!$E$16,3),0)</f>
        <v>0</v>
      </c>
    </row>
    <row r="2613" spans="1:17" x14ac:dyDescent="0.25">
      <c r="A2613" s="32">
        <f>VLOOKUP(B2613,'Expiration Dates'!$C$40:$J$272,8)</f>
        <v>34171</v>
      </c>
      <c r="B2613" s="1">
        <v>34176</v>
      </c>
      <c r="C2613">
        <f t="shared" si="121"/>
        <v>2613</v>
      </c>
      <c r="D2613" s="27">
        <v>17.680000305175781</v>
      </c>
      <c r="E2613" s="28">
        <v>18.120000839233398</v>
      </c>
      <c r="F2613" s="28">
        <v>17.680000305175781</v>
      </c>
      <c r="G2613" s="24">
        <v>18.069999694824219</v>
      </c>
      <c r="H2613" s="13">
        <v>17.959999084472656</v>
      </c>
      <c r="I2613" s="14">
        <v>18.340000152587891</v>
      </c>
      <c r="J2613" s="14">
        <v>17.959999084472656</v>
      </c>
      <c r="K2613" s="24">
        <v>18.280000686645508</v>
      </c>
      <c r="L2613">
        <f t="shared" si="123"/>
        <v>0</v>
      </c>
      <c r="M2613">
        <f>IF(AND(B2613&gt;Summary!$E$17,B2613&lt;Summary!$E$18),1,0)</f>
        <v>1</v>
      </c>
      <c r="N2613">
        <f>IF(M2613=1,oneday(G2612,G2613,K2613,L2613,Summary!$E$13/2,Data!N2612,Data!O2612,Summary!$E$15,Summary!$E$14,Summary!$E$16,1),0)</f>
        <v>600</v>
      </c>
      <c r="O2613" s="31">
        <f>IF(M2613=1,oneday(G2612,G2613,K2613,L2613,Summary!$E$13/2,Data!N2612,Data!O2612,Summary!$E$15,Summary!$E$14,Summary!$E$16,2),0)</f>
        <v>230502.99941253665</v>
      </c>
      <c r="P2613" s="31">
        <f t="shared" si="122"/>
        <v>2275.9998168945313</v>
      </c>
      <c r="Q2613" s="31">
        <f>IF(M2613=1,oneday(G2612,G2613,K2613,L2613,Summary!$E$13/2,Data!N2612,Data!O2612,Summary!$E$15,Summary!$E$14,Summary!$E$16,3),0)</f>
        <v>0</v>
      </c>
    </row>
    <row r="2614" spans="1:17" x14ac:dyDescent="0.25">
      <c r="A2614" s="32">
        <f>VLOOKUP(B2614,'Expiration Dates'!$C$40:$J$272,8)</f>
        <v>34171</v>
      </c>
      <c r="B2614" s="1">
        <v>34177</v>
      </c>
      <c r="C2614">
        <f t="shared" si="121"/>
        <v>2614</v>
      </c>
      <c r="D2614" s="27">
        <v>18.120000839233398</v>
      </c>
      <c r="E2614" s="28">
        <v>18.440000534057617</v>
      </c>
      <c r="F2614" s="28">
        <v>18.069999694824219</v>
      </c>
      <c r="G2614" s="24">
        <v>18.420000076293945</v>
      </c>
      <c r="H2614" s="13">
        <v>18.299999237060547</v>
      </c>
      <c r="I2614" s="14">
        <v>18.639999389648438</v>
      </c>
      <c r="J2614" s="14">
        <v>18.299999237060547</v>
      </c>
      <c r="K2614" s="24">
        <v>18.620000839233398</v>
      </c>
      <c r="L2614">
        <f t="shared" si="123"/>
        <v>0</v>
      </c>
      <c r="M2614">
        <f>IF(AND(B2614&gt;Summary!$E$17,B2614&lt;Summary!$E$18),1,0)</f>
        <v>1</v>
      </c>
      <c r="N2614">
        <f>IF(M2614=1,oneday(G2613,G2614,K2614,L2614,Summary!$E$13/2,Data!N2613,Data!O2613,Summary!$E$15,Summary!$E$14,Summary!$E$16,1),0)</f>
        <v>-200</v>
      </c>
      <c r="O2614" s="31">
        <f>IF(M2614=1,oneday(G2613,G2614,K2614,L2614,Summary!$E$13/2,Data!N2613,Data!O2613,Summary!$E$15,Summary!$E$14,Summary!$E$16,2),0)</f>
        <v>232544.9993362427</v>
      </c>
      <c r="P2614" s="31">
        <f t="shared" si="122"/>
        <v>2041.9999237060547</v>
      </c>
      <c r="Q2614" s="31">
        <f>IF(M2614=1,oneday(G2613,G2614,K2614,L2614,Summary!$E$13/2,Data!N2613,Data!O2613,Summary!$E$15,Summary!$E$14,Summary!$E$16,3),0)</f>
        <v>0</v>
      </c>
    </row>
    <row r="2615" spans="1:17" x14ac:dyDescent="0.25">
      <c r="A2615" s="32">
        <f>VLOOKUP(B2615,'Expiration Dates'!$C$40:$J$272,8)</f>
        <v>34171</v>
      </c>
      <c r="B2615" s="1">
        <v>34178</v>
      </c>
      <c r="C2615">
        <f t="shared" si="121"/>
        <v>2615</v>
      </c>
      <c r="D2615" s="27">
        <v>18.5</v>
      </c>
      <c r="E2615" s="28">
        <v>18.520000457763672</v>
      </c>
      <c r="F2615" s="28">
        <v>18.170000076293945</v>
      </c>
      <c r="G2615" s="24">
        <v>18.229999542236328</v>
      </c>
      <c r="H2615" s="13">
        <v>18.590000152587891</v>
      </c>
      <c r="I2615" s="14">
        <v>18.690000534057617</v>
      </c>
      <c r="J2615" s="14">
        <v>18.379999160766602</v>
      </c>
      <c r="K2615" s="24">
        <v>18.440000534057617</v>
      </c>
      <c r="L2615">
        <f t="shared" si="123"/>
        <v>0</v>
      </c>
      <c r="M2615">
        <f>IF(AND(B2615&gt;Summary!$E$17,B2615&lt;Summary!$E$18),1,0)</f>
        <v>1</v>
      </c>
      <c r="N2615">
        <f>IF(M2615=1,oneday(G2614,G2615,K2615,L2615,Summary!$E$13/2,Data!N2614,Data!O2614,Summary!$E$15,Summary!$E$14,Summary!$E$16,1),0)</f>
        <v>200</v>
      </c>
      <c r="O2615" s="31">
        <f>IF(M2615=1,oneday(G2614,G2615,K2615,L2615,Summary!$E$13/2,Data!N2614,Data!O2614,Summary!$E$15,Summary!$E$14,Summary!$E$16,2),0)</f>
        <v>234530.99922943118</v>
      </c>
      <c r="P2615" s="31">
        <f t="shared" si="122"/>
        <v>1985.9998931884766</v>
      </c>
      <c r="Q2615" s="31">
        <f>IF(M2615=1,oneday(G2614,G2615,K2615,L2615,Summary!$E$13/2,Data!N2614,Data!O2614,Summary!$E$15,Summary!$E$14,Summary!$E$16,3),0)</f>
        <v>0</v>
      </c>
    </row>
    <row r="2616" spans="1:17" x14ac:dyDescent="0.25">
      <c r="A2616" s="32">
        <f>VLOOKUP(B2616,'Expiration Dates'!$C$40:$J$272,8)</f>
        <v>34171</v>
      </c>
      <c r="B2616" s="1">
        <v>34179</v>
      </c>
      <c r="C2616">
        <f t="shared" si="121"/>
        <v>2616</v>
      </c>
      <c r="D2616" s="27">
        <v>18.200000762939453</v>
      </c>
      <c r="E2616" s="28">
        <v>18.350000381469727</v>
      </c>
      <c r="F2616" s="28">
        <v>18.020000457763672</v>
      </c>
      <c r="G2616" s="24">
        <v>18.120000839233398</v>
      </c>
      <c r="H2616" s="13">
        <v>18.270000457763672</v>
      </c>
      <c r="I2616" s="14">
        <v>18.549999237060547</v>
      </c>
      <c r="J2616" s="14">
        <v>18.270000457763672</v>
      </c>
      <c r="K2616" s="24">
        <v>18.329999923706055</v>
      </c>
      <c r="L2616">
        <f t="shared" si="123"/>
        <v>0</v>
      </c>
      <c r="M2616">
        <f>IF(AND(B2616&gt;Summary!$E$17,B2616&lt;Summary!$E$18),1,0)</f>
        <v>1</v>
      </c>
      <c r="N2616">
        <f>IF(M2616=1,oneday(G2615,G2616,K2616,L2616,Summary!$E$13/2,Data!N2615,Data!O2615,Summary!$E$15,Summary!$E$14,Summary!$E$16,1),0)</f>
        <v>400</v>
      </c>
      <c r="O2616" s="31">
        <f>IF(M2616=1,oneday(G2615,G2616,K2616,L2616,Summary!$E$13/2,Data!N2615,Data!O2615,Summary!$E$15,Summary!$E$14,Summary!$E$16,2),0)</f>
        <v>236490.99974823001</v>
      </c>
      <c r="P2616" s="31">
        <f t="shared" si="122"/>
        <v>1960.0005187988281</v>
      </c>
      <c r="Q2616" s="31">
        <f>IF(M2616=1,oneday(G2615,G2616,K2616,L2616,Summary!$E$13/2,Data!N2615,Data!O2615,Summary!$E$15,Summary!$E$14,Summary!$E$16,3),0)</f>
        <v>0</v>
      </c>
    </row>
    <row r="2617" spans="1:17" x14ac:dyDescent="0.25">
      <c r="A2617" s="32">
        <f>VLOOKUP(B2617,'Expiration Dates'!$C$40:$J$272,8)</f>
        <v>34171</v>
      </c>
      <c r="B2617" s="1">
        <v>34180</v>
      </c>
      <c r="C2617">
        <f t="shared" si="121"/>
        <v>2617</v>
      </c>
      <c r="D2617" s="27">
        <v>18.100000381469727</v>
      </c>
      <c r="E2617" s="28">
        <v>18.100000381469727</v>
      </c>
      <c r="F2617" s="28">
        <v>17.860000610351563</v>
      </c>
      <c r="G2617" s="24">
        <v>17.879999160766602</v>
      </c>
      <c r="H2617" s="13">
        <v>18.299999237060547</v>
      </c>
      <c r="I2617" s="14">
        <v>18.309999465942383</v>
      </c>
      <c r="J2617" s="14">
        <v>18.100000381469727</v>
      </c>
      <c r="K2617" s="24">
        <v>18.159999847412109</v>
      </c>
      <c r="L2617">
        <f t="shared" si="123"/>
        <v>0</v>
      </c>
      <c r="M2617">
        <f>IF(AND(B2617&gt;Summary!$E$17,B2617&lt;Summary!$E$18),1,0)</f>
        <v>1</v>
      </c>
      <c r="N2617">
        <f>IF(M2617=1,oneday(G2616,G2617,K2617,L2617,Summary!$E$13/2,Data!N2616,Data!O2616,Summary!$E$15,Summary!$E$14,Summary!$E$16,1),0)</f>
        <v>1000</v>
      </c>
      <c r="O2617" s="31">
        <f>IF(M2617=1,oneday(G2616,G2617,K2617,L2617,Summary!$E$13/2,Data!N2616,Data!O2616,Summary!$E$15,Summary!$E$14,Summary!$E$16,2),0)</f>
        <v>238310.99806976321</v>
      </c>
      <c r="P2617" s="31">
        <f t="shared" si="122"/>
        <v>1819.9983215332031</v>
      </c>
      <c r="Q2617" s="31">
        <f>IF(M2617=1,oneday(G2616,G2617,K2617,L2617,Summary!$E$13/2,Data!N2616,Data!O2616,Summary!$E$15,Summary!$E$14,Summary!$E$16,3),0)</f>
        <v>0</v>
      </c>
    </row>
    <row r="2618" spans="1:17" x14ac:dyDescent="0.25">
      <c r="A2618" s="32">
        <f>VLOOKUP(B2618,'Expiration Dates'!$C$40:$J$272,8)</f>
        <v>34200</v>
      </c>
      <c r="B2618" s="1">
        <v>34183</v>
      </c>
      <c r="C2618">
        <f t="shared" si="121"/>
        <v>2618</v>
      </c>
      <c r="D2618" s="27">
        <v>17.629999160766602</v>
      </c>
      <c r="E2618" s="28">
        <v>18.040000915527344</v>
      </c>
      <c r="F2618" s="28">
        <v>17.629999160766602</v>
      </c>
      <c r="G2618" s="24">
        <v>17.969999313354492</v>
      </c>
      <c r="H2618" s="13">
        <v>18.25</v>
      </c>
      <c r="I2618" s="14">
        <v>18.299999237060547</v>
      </c>
      <c r="J2618" s="14">
        <v>17.879999160766602</v>
      </c>
      <c r="K2618" s="24">
        <v>18.25</v>
      </c>
      <c r="L2618">
        <f t="shared" si="123"/>
        <v>0</v>
      </c>
      <c r="M2618">
        <f>IF(AND(B2618&gt;Summary!$E$17,B2618&lt;Summary!$E$18),1,0)</f>
        <v>1</v>
      </c>
      <c r="N2618">
        <f>IF(M2618=1,oneday(G2617,G2618,K2618,L2618,Summary!$E$13/2,Data!N2617,Data!O2617,Summary!$E$15,Summary!$E$14,Summary!$E$16,1),0)</f>
        <v>800</v>
      </c>
      <c r="O2618" s="31">
        <f>IF(M2618=1,oneday(G2617,G2618,K2618,L2618,Summary!$E$13/2,Data!N2617,Data!O2617,Summary!$E$15,Summary!$E$14,Summary!$E$16,2),0)</f>
        <v>240386.99819183353</v>
      </c>
      <c r="P2618" s="31">
        <f t="shared" si="122"/>
        <v>2076.0001220703125</v>
      </c>
      <c r="Q2618" s="31">
        <f>IF(M2618=1,oneday(G2617,G2618,K2618,L2618,Summary!$E$13/2,Data!N2617,Data!O2617,Summary!$E$15,Summary!$E$14,Summary!$E$16,3),0)</f>
        <v>0</v>
      </c>
    </row>
    <row r="2619" spans="1:17" x14ac:dyDescent="0.25">
      <c r="A2619" s="32">
        <f>VLOOKUP(B2619,'Expiration Dates'!$C$40:$J$272,8)</f>
        <v>34200</v>
      </c>
      <c r="B2619" s="1">
        <v>34184</v>
      </c>
      <c r="C2619">
        <f t="shared" si="121"/>
        <v>2619</v>
      </c>
      <c r="D2619" s="27">
        <v>17.940000534057617</v>
      </c>
      <c r="E2619" s="28">
        <v>17.989999771118164</v>
      </c>
      <c r="F2619" s="28">
        <v>17.680000305175781</v>
      </c>
      <c r="G2619" s="24">
        <v>17.850000381469727</v>
      </c>
      <c r="H2619" s="13">
        <v>18.159999847412109</v>
      </c>
      <c r="I2619" s="14">
        <v>18.260000228881836</v>
      </c>
      <c r="J2619" s="14">
        <v>18.020000457763672</v>
      </c>
      <c r="K2619" s="24">
        <v>18.159999847412109</v>
      </c>
      <c r="L2619">
        <f t="shared" si="123"/>
        <v>0</v>
      </c>
      <c r="M2619">
        <f>IF(AND(B2619&gt;Summary!$E$17,B2619&lt;Summary!$E$18),1,0)</f>
        <v>1</v>
      </c>
      <c r="N2619">
        <f>IF(M2619=1,oneday(G2618,G2619,K2619,L2619,Summary!$E$13/2,Data!N2618,Data!O2618,Summary!$E$15,Summary!$E$14,Summary!$E$16,1),0)</f>
        <v>1000</v>
      </c>
      <c r="O2619" s="31">
        <f>IF(M2619=1,oneday(G2618,G2619,K2619,L2619,Summary!$E$13/2,Data!N2618,Data!O2618,Summary!$E$15,Summary!$E$14,Summary!$E$16,2),0)</f>
        <v>242270.99925994876</v>
      </c>
      <c r="P2619" s="31">
        <f t="shared" si="122"/>
        <v>1884.0010681152344</v>
      </c>
      <c r="Q2619" s="31">
        <f>IF(M2619=1,oneday(G2618,G2619,K2619,L2619,Summary!$E$13/2,Data!N2618,Data!O2618,Summary!$E$15,Summary!$E$14,Summary!$E$16,3),0)</f>
        <v>0</v>
      </c>
    </row>
    <row r="2620" spans="1:17" x14ac:dyDescent="0.25">
      <c r="A2620" s="32">
        <f>VLOOKUP(B2620,'Expiration Dates'!$C$40:$J$272,8)</f>
        <v>34200</v>
      </c>
      <c r="B2620" s="1">
        <v>34185</v>
      </c>
      <c r="C2620">
        <f t="shared" si="121"/>
        <v>2620</v>
      </c>
      <c r="D2620" s="27">
        <v>17.829999923706055</v>
      </c>
      <c r="E2620" s="28">
        <v>17.879999160766602</v>
      </c>
      <c r="F2620" s="28">
        <v>17.729999542236328</v>
      </c>
      <c r="G2620" s="24">
        <v>17.799999237060547</v>
      </c>
      <c r="H2620" s="13">
        <v>18.049999237060547</v>
      </c>
      <c r="I2620" s="14">
        <v>18.180000305175781</v>
      </c>
      <c r="J2620" s="14">
        <v>18.049999237060547</v>
      </c>
      <c r="K2620" s="24">
        <v>18.110000610351563</v>
      </c>
      <c r="L2620">
        <f t="shared" si="123"/>
        <v>0</v>
      </c>
      <c r="M2620">
        <f>IF(AND(B2620&gt;Summary!$E$17,B2620&lt;Summary!$E$18),1,0)</f>
        <v>1</v>
      </c>
      <c r="N2620">
        <f>IF(M2620=1,oneday(G2619,G2620,K2620,L2620,Summary!$E$13/2,Data!N2619,Data!O2619,Summary!$E$15,Summary!$E$14,Summary!$E$16,1),0)</f>
        <v>1100</v>
      </c>
      <c r="O2620" s="31">
        <f>IF(M2620=1,oneday(G2619,G2620,K2620,L2620,Summary!$E$13/2,Data!N2619,Data!O2619,Summary!$E$15,Summary!$E$14,Summary!$E$16,2),0)</f>
        <v>244215.99800109866</v>
      </c>
      <c r="P2620" s="31">
        <f t="shared" si="122"/>
        <v>1944.9987411499023</v>
      </c>
      <c r="Q2620" s="31">
        <f>IF(M2620=1,oneday(G2619,G2620,K2620,L2620,Summary!$E$13/2,Data!N2619,Data!O2619,Summary!$E$15,Summary!$E$14,Summary!$E$16,3),0)</f>
        <v>0</v>
      </c>
    </row>
    <row r="2621" spans="1:17" x14ac:dyDescent="0.25">
      <c r="A2621" s="32">
        <f>VLOOKUP(B2621,'Expiration Dates'!$C$40:$J$272,8)</f>
        <v>34200</v>
      </c>
      <c r="B2621" s="1">
        <v>34186</v>
      </c>
      <c r="C2621">
        <f t="shared" si="121"/>
        <v>2621</v>
      </c>
      <c r="D2621" s="27">
        <v>17.799999237060547</v>
      </c>
      <c r="E2621" s="28">
        <v>17.819999694824219</v>
      </c>
      <c r="F2621" s="28">
        <v>17.479999542236328</v>
      </c>
      <c r="G2621" s="24">
        <v>17.569999694824219</v>
      </c>
      <c r="H2621" s="13">
        <v>18.090000152587891</v>
      </c>
      <c r="I2621" s="14">
        <v>18.139999389648438</v>
      </c>
      <c r="J2621" s="14">
        <v>17.799999237060547</v>
      </c>
      <c r="K2621" s="24">
        <v>17.899999618530273</v>
      </c>
      <c r="L2621">
        <f t="shared" si="123"/>
        <v>0</v>
      </c>
      <c r="M2621">
        <f>IF(AND(B2621&gt;Summary!$E$17,B2621&lt;Summary!$E$18),1,0)</f>
        <v>1</v>
      </c>
      <c r="N2621">
        <f>IF(M2621=1,oneday(G2620,G2621,K2621,L2621,Summary!$E$13/2,Data!N2620,Data!O2620,Summary!$E$15,Summary!$E$14,Summary!$E$16,1),0)</f>
        <v>1600</v>
      </c>
      <c r="O2621" s="31">
        <f>IF(M2621=1,oneday(G2620,G2621,K2621,L2621,Summary!$E$13/2,Data!N2620,Data!O2620,Summary!$E$15,Summary!$E$14,Summary!$E$16,2),0)</f>
        <v>245887.99873352054</v>
      </c>
      <c r="P2621" s="31">
        <f t="shared" si="122"/>
        <v>1672.000732421875</v>
      </c>
      <c r="Q2621" s="31">
        <f>IF(M2621=1,oneday(G2620,G2621,K2621,L2621,Summary!$E$13/2,Data!N2620,Data!O2620,Summary!$E$15,Summary!$E$14,Summary!$E$16,3),0)</f>
        <v>0</v>
      </c>
    </row>
    <row r="2622" spans="1:17" x14ac:dyDescent="0.25">
      <c r="A2622" s="32">
        <f>VLOOKUP(B2622,'Expiration Dates'!$C$40:$J$272,8)</f>
        <v>34200</v>
      </c>
      <c r="B2622" s="1">
        <v>34187</v>
      </c>
      <c r="C2622">
        <f t="shared" si="121"/>
        <v>2622</v>
      </c>
      <c r="D2622" s="27">
        <v>17.530000686645508</v>
      </c>
      <c r="E2622" s="28">
        <v>17.659999847412109</v>
      </c>
      <c r="F2622" s="28">
        <v>17.25</v>
      </c>
      <c r="G2622" s="24">
        <v>17.270000457763672</v>
      </c>
      <c r="H2622" s="13">
        <v>17.809999465942383</v>
      </c>
      <c r="I2622" s="14">
        <v>17.979999542236328</v>
      </c>
      <c r="J2622" s="14">
        <v>17.649999618530273</v>
      </c>
      <c r="K2622" s="24">
        <v>17.670000076293945</v>
      </c>
      <c r="L2622">
        <f t="shared" si="123"/>
        <v>0</v>
      </c>
      <c r="M2622">
        <f>IF(AND(B2622&gt;Summary!$E$17,B2622&lt;Summary!$E$18),1,0)</f>
        <v>1</v>
      </c>
      <c r="N2622">
        <f>IF(M2622=1,oneday(G2621,G2622,K2622,L2622,Summary!$E$13/2,Data!N2621,Data!O2621,Summary!$E$15,Summary!$E$14,Summary!$E$16,1),0)</f>
        <v>2300</v>
      </c>
      <c r="O2622" s="31">
        <f>IF(M2622=1,oneday(G2621,G2622,K2622,L2622,Summary!$E$13/2,Data!N2621,Data!O2621,Summary!$E$15,Summary!$E$14,Summary!$E$16,2),0)</f>
        <v>247282.00048828128</v>
      </c>
      <c r="P2622" s="31">
        <f t="shared" si="122"/>
        <v>1394.0017547607422</v>
      </c>
      <c r="Q2622" s="31">
        <f>IF(M2622=1,oneday(G2621,G2622,K2622,L2622,Summary!$E$13/2,Data!N2621,Data!O2621,Summary!$E$15,Summary!$E$14,Summary!$E$16,3),0)</f>
        <v>0</v>
      </c>
    </row>
    <row r="2623" spans="1:17" x14ac:dyDescent="0.25">
      <c r="A2623" s="32">
        <f>VLOOKUP(B2623,'Expiration Dates'!$C$40:$J$272,8)</f>
        <v>34200</v>
      </c>
      <c r="B2623" s="1">
        <v>34190</v>
      </c>
      <c r="C2623">
        <f t="shared" si="121"/>
        <v>2623</v>
      </c>
      <c r="D2623" s="27">
        <v>17.270000457763672</v>
      </c>
      <c r="E2623" s="28">
        <v>17.709999084472656</v>
      </c>
      <c r="F2623" s="28">
        <v>17.200000762939453</v>
      </c>
      <c r="G2623" s="24">
        <v>17.549999237060547</v>
      </c>
      <c r="H2623" s="13">
        <v>17.870000839233398</v>
      </c>
      <c r="I2623" s="14">
        <v>18.069999694824219</v>
      </c>
      <c r="J2623" s="14">
        <v>17.649999618530273</v>
      </c>
      <c r="K2623" s="24">
        <v>17.940000534057617</v>
      </c>
      <c r="L2623">
        <f t="shared" si="123"/>
        <v>0</v>
      </c>
      <c r="M2623">
        <f>IF(AND(B2623&gt;Summary!$E$17,B2623&lt;Summary!$E$18),1,0)</f>
        <v>1</v>
      </c>
      <c r="N2623">
        <f>IF(M2623=1,oneday(G2622,G2623,K2623,L2623,Summary!$E$13/2,Data!N2622,Data!O2622,Summary!$E$15,Summary!$E$14,Summary!$E$16,1),0)</f>
        <v>1700</v>
      </c>
      <c r="O2623" s="31">
        <f>IF(M2623=1,oneday(G2622,G2623,K2623,L2623,Summary!$E$13/2,Data!N2622,Data!O2622,Summary!$E$15,Summary!$E$14,Summary!$E$16,2),0)</f>
        <v>249817.99841308597</v>
      </c>
      <c r="P2623" s="31">
        <f t="shared" si="122"/>
        <v>2535.9979248046875</v>
      </c>
      <c r="Q2623" s="31">
        <f>IF(M2623=1,oneday(G2622,G2623,K2623,L2623,Summary!$E$13/2,Data!N2622,Data!O2622,Summary!$E$15,Summary!$E$14,Summary!$E$16,3),0)</f>
        <v>0</v>
      </c>
    </row>
    <row r="2624" spans="1:17" x14ac:dyDescent="0.25">
      <c r="A2624" s="32">
        <f>VLOOKUP(B2624,'Expiration Dates'!$C$40:$J$272,8)</f>
        <v>34200</v>
      </c>
      <c r="B2624" s="1">
        <v>34191</v>
      </c>
      <c r="C2624">
        <f t="shared" si="121"/>
        <v>2624</v>
      </c>
      <c r="D2624" s="27">
        <v>17.629999160766602</v>
      </c>
      <c r="E2624" s="28">
        <v>17.639999389648438</v>
      </c>
      <c r="F2624" s="28">
        <v>17.360000610351563</v>
      </c>
      <c r="G2624" s="24">
        <v>17.520000457763672</v>
      </c>
      <c r="H2624" s="13">
        <v>17.879999160766602</v>
      </c>
      <c r="I2624" s="14">
        <v>18</v>
      </c>
      <c r="J2624" s="14">
        <v>17.75</v>
      </c>
      <c r="K2624" s="24">
        <v>17.899999618530273</v>
      </c>
      <c r="L2624">
        <f t="shared" si="123"/>
        <v>0</v>
      </c>
      <c r="M2624">
        <f>IF(AND(B2624&gt;Summary!$E$17,B2624&lt;Summary!$E$18),1,0)</f>
        <v>1</v>
      </c>
      <c r="N2624">
        <f>IF(M2624=1,oneday(G2623,G2624,K2624,L2624,Summary!$E$13/2,Data!N2623,Data!O2623,Summary!$E$15,Summary!$E$14,Summary!$E$16,1),0)</f>
        <v>1700</v>
      </c>
      <c r="O2624" s="31">
        <f>IF(M2624=1,oneday(G2623,G2624,K2624,L2624,Summary!$E$13/2,Data!N2623,Data!O2623,Summary!$E$15,Summary!$E$14,Summary!$E$16,2),0)</f>
        <v>251767.00048828128</v>
      </c>
      <c r="P2624" s="31">
        <f t="shared" si="122"/>
        <v>1949.0020751953125</v>
      </c>
      <c r="Q2624" s="31">
        <f>IF(M2624=1,oneday(G2623,G2624,K2624,L2624,Summary!$E$13/2,Data!N2623,Data!O2623,Summary!$E$15,Summary!$E$14,Summary!$E$16,3),0)</f>
        <v>0</v>
      </c>
    </row>
    <row r="2625" spans="1:17" x14ac:dyDescent="0.25">
      <c r="A2625" s="32">
        <f>VLOOKUP(B2625,'Expiration Dates'!$C$40:$J$272,8)</f>
        <v>34200</v>
      </c>
      <c r="B2625" s="1">
        <v>34192</v>
      </c>
      <c r="C2625">
        <f t="shared" si="121"/>
        <v>2625</v>
      </c>
      <c r="D2625" s="27">
        <v>17.530000686645508</v>
      </c>
      <c r="E2625" s="28">
        <v>17.920000076293945</v>
      </c>
      <c r="F2625" s="28">
        <v>17.510000228881836</v>
      </c>
      <c r="G2625" s="24">
        <v>17.879999160766602</v>
      </c>
      <c r="H2625" s="13">
        <v>17.959999084472656</v>
      </c>
      <c r="I2625" s="14">
        <v>18.280000686645508</v>
      </c>
      <c r="J2625" s="14">
        <v>17.930000305175781</v>
      </c>
      <c r="K2625" s="24">
        <v>18.25</v>
      </c>
      <c r="L2625">
        <f t="shared" si="123"/>
        <v>0</v>
      </c>
      <c r="M2625">
        <f>IF(AND(B2625&gt;Summary!$E$17,B2625&lt;Summary!$E$18),1,0)</f>
        <v>1</v>
      </c>
      <c r="N2625">
        <f>IF(M2625=1,oneday(G2624,G2625,K2625,L2625,Summary!$E$13/2,Data!N2624,Data!O2624,Summary!$E$15,Summary!$E$14,Summary!$E$16,1),0)</f>
        <v>900</v>
      </c>
      <c r="O2625" s="31">
        <f>IF(M2625=1,oneday(G2624,G2625,K2625,L2625,Summary!$E$13/2,Data!N2624,Data!O2624,Summary!$E$15,Summary!$E$14,Summary!$E$16,2),0)</f>
        <v>254202.99932098392</v>
      </c>
      <c r="P2625" s="31">
        <f t="shared" si="122"/>
        <v>2435.9988327026367</v>
      </c>
      <c r="Q2625" s="31">
        <f>IF(M2625=1,oneday(G2624,G2625,K2625,L2625,Summary!$E$13/2,Data!N2624,Data!O2624,Summary!$E$15,Summary!$E$14,Summary!$E$16,3),0)</f>
        <v>0</v>
      </c>
    </row>
    <row r="2626" spans="1:17" x14ac:dyDescent="0.25">
      <c r="A2626" s="32">
        <f>VLOOKUP(B2626,'Expiration Dates'!$C$40:$J$272,8)</f>
        <v>34200</v>
      </c>
      <c r="B2626" s="1">
        <v>34193</v>
      </c>
      <c r="C2626">
        <f t="shared" si="121"/>
        <v>2626</v>
      </c>
      <c r="D2626" s="27">
        <v>17.879999160766602</v>
      </c>
      <c r="E2626" s="28">
        <v>18.200000762939453</v>
      </c>
      <c r="F2626" s="28">
        <v>17.790000915527344</v>
      </c>
      <c r="G2626" s="24">
        <v>18.180000305175781</v>
      </c>
      <c r="H2626" s="13">
        <v>18.200000762939453</v>
      </c>
      <c r="I2626" s="14">
        <v>18.549999237060547</v>
      </c>
      <c r="J2626" s="14">
        <v>18.149999618530273</v>
      </c>
      <c r="K2626" s="24">
        <v>18.530000686645508</v>
      </c>
      <c r="L2626">
        <f t="shared" si="123"/>
        <v>0</v>
      </c>
      <c r="M2626">
        <f>IF(AND(B2626&gt;Summary!$E$17,B2626&lt;Summary!$E$18),1,0)</f>
        <v>1</v>
      </c>
      <c r="N2626">
        <f>IF(M2626=1,oneday(G2625,G2626,K2626,L2626,Summary!$E$13/2,Data!N2625,Data!O2625,Summary!$E$15,Summary!$E$14,Summary!$E$16,1),0)</f>
        <v>200</v>
      </c>
      <c r="O2626" s="31">
        <f>IF(M2626=1,oneday(G2625,G2626,K2626,L2626,Summary!$E$13/2,Data!N2625,Data!O2625,Summary!$E$15,Summary!$E$14,Summary!$E$16,2),0)</f>
        <v>256346.99954986575</v>
      </c>
      <c r="P2626" s="31">
        <f t="shared" si="122"/>
        <v>2144.0002288818359</v>
      </c>
      <c r="Q2626" s="31">
        <f>IF(M2626=1,oneday(G2625,G2626,K2626,L2626,Summary!$E$13/2,Data!N2625,Data!O2625,Summary!$E$15,Summary!$E$14,Summary!$E$16,3),0)</f>
        <v>0</v>
      </c>
    </row>
    <row r="2627" spans="1:17" x14ac:dyDescent="0.25">
      <c r="A2627" s="32">
        <f>VLOOKUP(B2627,'Expiration Dates'!$C$40:$J$272,8)</f>
        <v>34200</v>
      </c>
      <c r="B2627" s="1">
        <v>34194</v>
      </c>
      <c r="C2627">
        <f t="shared" si="121"/>
        <v>2627</v>
      </c>
      <c r="D2627" s="27">
        <v>18.159999847412109</v>
      </c>
      <c r="E2627" s="28">
        <v>18.319999694824219</v>
      </c>
      <c r="F2627" s="28">
        <v>18.010000228881836</v>
      </c>
      <c r="G2627" s="24">
        <v>18.139999389648438</v>
      </c>
      <c r="H2627" s="13">
        <v>18.450000762939453</v>
      </c>
      <c r="I2627" s="14">
        <v>18.659999847412109</v>
      </c>
      <c r="J2627" s="14">
        <v>18.409999847412109</v>
      </c>
      <c r="K2627" s="24">
        <v>18.530000686645508</v>
      </c>
      <c r="L2627">
        <f t="shared" si="123"/>
        <v>0</v>
      </c>
      <c r="M2627">
        <f>IF(AND(B2627&gt;Summary!$E$17,B2627&lt;Summary!$E$18),1,0)</f>
        <v>1</v>
      </c>
      <c r="N2627">
        <f>IF(M2627=1,oneday(G2626,G2627,K2627,L2627,Summary!$E$13/2,Data!N2626,Data!O2626,Summary!$E$15,Summary!$E$14,Summary!$E$16,1),0)</f>
        <v>300</v>
      </c>
      <c r="O2627" s="31">
        <f>IF(M2627=1,oneday(G2626,G2627,K2627,L2627,Summary!$E$13/2,Data!N2626,Data!O2626,Summary!$E$15,Summary!$E$14,Summary!$E$16,2),0)</f>
        <v>258334.99927520755</v>
      </c>
      <c r="P2627" s="31">
        <f t="shared" si="122"/>
        <v>1987.9997253417969</v>
      </c>
      <c r="Q2627" s="31">
        <f>IF(M2627=1,oneday(G2626,G2627,K2627,L2627,Summary!$E$13/2,Data!N2626,Data!O2626,Summary!$E$15,Summary!$E$14,Summary!$E$16,3),0)</f>
        <v>0</v>
      </c>
    </row>
    <row r="2628" spans="1:17" x14ac:dyDescent="0.25">
      <c r="A2628" s="32">
        <f>VLOOKUP(B2628,'Expiration Dates'!$C$40:$J$272,8)</f>
        <v>34200</v>
      </c>
      <c r="B2628" s="1">
        <v>34197</v>
      </c>
      <c r="C2628">
        <f t="shared" si="121"/>
        <v>2628</v>
      </c>
      <c r="D2628" s="27">
        <v>18.049999237060547</v>
      </c>
      <c r="E2628" s="28">
        <v>18.180000305175781</v>
      </c>
      <c r="F2628" s="28">
        <v>17.770000457763672</v>
      </c>
      <c r="G2628" s="24">
        <v>17.860000610351563</v>
      </c>
      <c r="H2628" s="13">
        <v>18.420000076293945</v>
      </c>
      <c r="I2628" s="14">
        <v>18.569999694824219</v>
      </c>
      <c r="J2628" s="14">
        <v>18.209999084472656</v>
      </c>
      <c r="K2628" s="24">
        <v>18.299999237060547</v>
      </c>
      <c r="L2628">
        <f t="shared" si="123"/>
        <v>0</v>
      </c>
      <c r="M2628">
        <f>IF(AND(B2628&gt;Summary!$E$17,B2628&lt;Summary!$E$18),1,0)</f>
        <v>1</v>
      </c>
      <c r="N2628">
        <f>IF(M2628=1,oneday(G2627,G2628,K2628,L2628,Summary!$E$13/2,Data!N2627,Data!O2627,Summary!$E$15,Summary!$E$14,Summary!$E$16,1),0)</f>
        <v>900</v>
      </c>
      <c r="O2628" s="31">
        <f>IF(M2628=1,oneday(G2627,G2628,K2628,L2628,Summary!$E$13/2,Data!N2627,Data!O2627,Summary!$E$15,Summary!$E$14,Summary!$E$16,2),0)</f>
        <v>260143.00037384036</v>
      </c>
      <c r="P2628" s="31">
        <f t="shared" si="122"/>
        <v>1808.0010986328125</v>
      </c>
      <c r="Q2628" s="31">
        <f>IF(M2628=1,oneday(G2627,G2628,K2628,L2628,Summary!$E$13/2,Data!N2627,Data!O2627,Summary!$E$15,Summary!$E$14,Summary!$E$16,3),0)</f>
        <v>0</v>
      </c>
    </row>
    <row r="2629" spans="1:17" x14ac:dyDescent="0.25">
      <c r="A2629" s="32">
        <f>VLOOKUP(B2629,'Expiration Dates'!$C$40:$J$272,8)</f>
        <v>34200</v>
      </c>
      <c r="B2629" s="1">
        <v>34198</v>
      </c>
      <c r="C2629">
        <f t="shared" si="121"/>
        <v>2629</v>
      </c>
      <c r="D2629" s="27">
        <v>17.829999923706055</v>
      </c>
      <c r="E2629" s="28">
        <v>18.090000152587891</v>
      </c>
      <c r="F2629" s="28">
        <v>17.760000228881836</v>
      </c>
      <c r="G2629" s="24">
        <v>17.920000076293945</v>
      </c>
      <c r="H2629" s="13">
        <v>18.239999771118164</v>
      </c>
      <c r="I2629" s="14">
        <v>18.479999542236328</v>
      </c>
      <c r="J2629" s="14">
        <v>18.219999313354492</v>
      </c>
      <c r="K2629" s="24">
        <v>18.350000381469727</v>
      </c>
      <c r="L2629">
        <f t="shared" si="123"/>
        <v>0</v>
      </c>
      <c r="M2629">
        <f>IF(AND(B2629&gt;Summary!$E$17,B2629&lt;Summary!$E$18),1,0)</f>
        <v>1</v>
      </c>
      <c r="N2629">
        <f>IF(M2629=1,oneday(G2628,G2629,K2629,L2629,Summary!$E$13/2,Data!N2628,Data!O2628,Summary!$E$15,Summary!$E$14,Summary!$E$16,1),0)</f>
        <v>800</v>
      </c>
      <c r="O2629" s="31">
        <f>IF(M2629=1,oneday(G2628,G2629,K2629,L2629,Summary!$E$13/2,Data!N2628,Data!O2628,Summary!$E$15,Summary!$E$14,Summary!$E$16,2),0)</f>
        <v>262190.9999465943</v>
      </c>
      <c r="P2629" s="31">
        <f t="shared" si="122"/>
        <v>2047.9995727539354</v>
      </c>
      <c r="Q2629" s="31">
        <f>IF(M2629=1,oneday(G2628,G2629,K2629,L2629,Summary!$E$13/2,Data!N2628,Data!O2628,Summary!$E$15,Summary!$E$14,Summary!$E$16,3),0)</f>
        <v>0</v>
      </c>
    </row>
    <row r="2630" spans="1:17" x14ac:dyDescent="0.25">
      <c r="A2630" s="32">
        <f>VLOOKUP(B2630,'Expiration Dates'!$C$40:$J$272,8)</f>
        <v>34200</v>
      </c>
      <c r="B2630" s="1">
        <v>34199</v>
      </c>
      <c r="C2630">
        <f t="shared" si="121"/>
        <v>2630</v>
      </c>
      <c r="D2630" s="27">
        <v>17.920000076293945</v>
      </c>
      <c r="E2630" s="28">
        <v>17.989999771118164</v>
      </c>
      <c r="F2630" s="28">
        <v>17.569999694824219</v>
      </c>
      <c r="G2630" s="24">
        <v>17.659999847412109</v>
      </c>
      <c r="H2630" s="13">
        <v>18.350000381469727</v>
      </c>
      <c r="I2630" s="14">
        <v>18.430000305175781</v>
      </c>
      <c r="J2630" s="14">
        <v>18.030000686645508</v>
      </c>
      <c r="K2630" s="24">
        <v>18.129999160766602</v>
      </c>
      <c r="L2630">
        <f t="shared" si="123"/>
        <v>0</v>
      </c>
      <c r="M2630">
        <f>IF(AND(B2630&gt;Summary!$E$17,B2630&lt;Summary!$E$18),1,0)</f>
        <v>1</v>
      </c>
      <c r="N2630">
        <f>IF(M2630=1,oneday(G2629,G2630,K2630,L2630,Summary!$E$13/2,Data!N2629,Data!O2629,Summary!$E$15,Summary!$E$14,Summary!$E$16,1),0)</f>
        <v>1400</v>
      </c>
      <c r="O2630" s="31">
        <f>IF(M2630=1,oneday(G2629,G2630,K2630,L2630,Summary!$E$13/2,Data!N2629,Data!O2629,Summary!$E$15,Summary!$E$14,Summary!$E$16,2),0)</f>
        <v>263886.99962615973</v>
      </c>
      <c r="P2630" s="31">
        <f t="shared" si="122"/>
        <v>1695.9996795654297</v>
      </c>
      <c r="Q2630" s="31">
        <f>IF(M2630=1,oneday(G2629,G2630,K2630,L2630,Summary!$E$13/2,Data!N2629,Data!O2629,Summary!$E$15,Summary!$E$14,Summary!$E$16,3),0)</f>
        <v>0</v>
      </c>
    </row>
    <row r="2631" spans="1:17" x14ac:dyDescent="0.25">
      <c r="A2631" s="32">
        <f>VLOOKUP(B2631,'Expiration Dates'!$C$40:$J$272,8)</f>
        <v>34200</v>
      </c>
      <c r="B2631" s="1">
        <v>34200</v>
      </c>
      <c r="C2631">
        <f t="shared" si="121"/>
        <v>2631</v>
      </c>
      <c r="D2631" s="27">
        <v>17.610000610351563</v>
      </c>
      <c r="E2631" s="28">
        <v>17.809999465942383</v>
      </c>
      <c r="F2631" s="28">
        <v>17.430000305175781</v>
      </c>
      <c r="G2631" s="24">
        <v>17.649999618530273</v>
      </c>
      <c r="H2631" s="13">
        <v>18.049999237060547</v>
      </c>
      <c r="I2631" s="14">
        <v>18.260000228881836</v>
      </c>
      <c r="J2631" s="14">
        <v>18.030000686645508</v>
      </c>
      <c r="K2631" s="24">
        <v>18.149999618530273</v>
      </c>
      <c r="L2631">
        <f t="shared" si="123"/>
        <v>1</v>
      </c>
      <c r="M2631">
        <f>IF(AND(B2631&gt;Summary!$E$17,B2631&lt;Summary!$E$18),1,0)</f>
        <v>1</v>
      </c>
      <c r="N2631">
        <f>IF(M2631=1,oneday(G2630,G2631,K2631,L2631,Summary!$E$13/2,Data!N2630,Data!O2630,Summary!$E$15,Summary!$E$14,Summary!$E$16,1),0)</f>
        <v>1400</v>
      </c>
      <c r="O2631" s="31">
        <f>IF(M2631=1,oneday(G2630,G2631,K2631,L2631,Summary!$E$13/2,Data!N2630,Data!O2630,Summary!$E$15,Summary!$E$14,Summary!$E$16,2),0)</f>
        <v>265172.99930572516</v>
      </c>
      <c r="P2631" s="31">
        <f t="shared" si="122"/>
        <v>1285.9996795654297</v>
      </c>
      <c r="Q2631" s="31">
        <f>IF(M2631=1,oneday(G2630,G2631,K2631,L2631,Summary!$E$13/2,Data!N2630,Data!O2630,Summary!$E$15,Summary!$E$14,Summary!$E$16,3),0)</f>
        <v>-700</v>
      </c>
    </row>
    <row r="2632" spans="1:17" x14ac:dyDescent="0.25">
      <c r="A2632" s="32">
        <f>VLOOKUP(B2632,'Expiration Dates'!$C$40:$J$272,8)</f>
        <v>34200</v>
      </c>
      <c r="B2632" s="1">
        <v>34201</v>
      </c>
      <c r="C2632">
        <f t="shared" si="121"/>
        <v>2632</v>
      </c>
      <c r="D2632" s="27">
        <v>17.600000381469727</v>
      </c>
      <c r="E2632" s="28">
        <v>18.149999618530273</v>
      </c>
      <c r="F2632" s="28">
        <v>17.530000686645508</v>
      </c>
      <c r="G2632" s="24">
        <v>18.090000152587891</v>
      </c>
      <c r="H2632" s="13">
        <v>18.200000762939453</v>
      </c>
      <c r="I2632" s="14">
        <v>18.430000305175781</v>
      </c>
      <c r="J2632" s="14">
        <v>18.090000152587891</v>
      </c>
      <c r="K2632" s="24">
        <v>18.290000915527344</v>
      </c>
      <c r="L2632">
        <f t="shared" si="123"/>
        <v>0</v>
      </c>
      <c r="M2632">
        <f>IF(AND(B2632&gt;Summary!$E$17,B2632&lt;Summary!$E$18),1,0)</f>
        <v>1</v>
      </c>
      <c r="N2632">
        <f>IF(M2632=1,oneday(G2631,G2632,K2632,L2632,Summary!$E$13/2,Data!N2631,Data!O2631,Summary!$E$15,Summary!$E$14,Summary!$E$16,1),0)</f>
        <v>300</v>
      </c>
      <c r="O2632" s="31">
        <f>IF(M2632=1,oneday(G2631,G2632,K2632,L2632,Summary!$E$13/2,Data!N2631,Data!O2631,Summary!$E$15,Summary!$E$14,Summary!$E$16,2),0)</f>
        <v>267524.99946594244</v>
      </c>
      <c r="P2632" s="31">
        <f t="shared" si="122"/>
        <v>2352.0001602172852</v>
      </c>
      <c r="Q2632" s="31">
        <f>IF(M2632=1,oneday(G2631,G2632,K2632,L2632,Summary!$E$13/2,Data!N2631,Data!O2631,Summary!$E$15,Summary!$E$14,Summary!$E$16,3),0)</f>
        <v>0</v>
      </c>
    </row>
    <row r="2633" spans="1:17" x14ac:dyDescent="0.25">
      <c r="A2633" s="32">
        <f>VLOOKUP(B2633,'Expiration Dates'!$C$40:$J$272,8)</f>
        <v>34200</v>
      </c>
      <c r="B2633" s="1">
        <v>34204</v>
      </c>
      <c r="C2633">
        <f t="shared" si="121"/>
        <v>2633</v>
      </c>
      <c r="D2633" s="27">
        <v>18.299999237060547</v>
      </c>
      <c r="E2633" s="28">
        <v>18.559999465942383</v>
      </c>
      <c r="F2633" s="28">
        <v>18.299999237060547</v>
      </c>
      <c r="G2633" s="24">
        <v>18.530000686645508</v>
      </c>
      <c r="H2633" s="13">
        <v>18.569999694824219</v>
      </c>
      <c r="I2633" s="14">
        <v>18.799999237060547</v>
      </c>
      <c r="J2633" s="14">
        <v>18.569999694824219</v>
      </c>
      <c r="K2633" s="24">
        <v>18.770000457763672</v>
      </c>
      <c r="L2633">
        <f t="shared" si="123"/>
        <v>0</v>
      </c>
      <c r="M2633">
        <f>IF(AND(B2633&gt;Summary!$E$17,B2633&lt;Summary!$E$18),1,0)</f>
        <v>1</v>
      </c>
      <c r="N2633">
        <f>IF(M2633=1,oneday(G2632,G2633,K2633,L2633,Summary!$E$13/2,Data!N2632,Data!O2632,Summary!$E$15,Summary!$E$14,Summary!$E$16,1),0)</f>
        <v>-800</v>
      </c>
      <c r="O2633" s="31">
        <f>IF(M2633=1,oneday(G2632,G2633,K2633,L2633,Summary!$E$13/2,Data!N2632,Data!O2632,Summary!$E$15,Summary!$E$14,Summary!$E$16,2),0)</f>
        <v>269392.99903869635</v>
      </c>
      <c r="P2633" s="31">
        <f t="shared" si="122"/>
        <v>1867.9995727539063</v>
      </c>
      <c r="Q2633" s="31">
        <f>IF(M2633=1,oneday(G2632,G2633,K2633,L2633,Summary!$E$13/2,Data!N2632,Data!O2632,Summary!$E$15,Summary!$E$14,Summary!$E$16,3),0)</f>
        <v>0</v>
      </c>
    </row>
    <row r="2634" spans="1:17" x14ac:dyDescent="0.25">
      <c r="A2634" s="32">
        <f>VLOOKUP(B2634,'Expiration Dates'!$C$40:$J$272,8)</f>
        <v>34200</v>
      </c>
      <c r="B2634" s="1">
        <v>34205</v>
      </c>
      <c r="C2634">
        <f t="shared" si="121"/>
        <v>2634</v>
      </c>
      <c r="D2634" s="27">
        <v>18.530000686645508</v>
      </c>
      <c r="E2634" s="28">
        <v>18.569999694824219</v>
      </c>
      <c r="F2634" s="28">
        <v>18.319999694824219</v>
      </c>
      <c r="G2634" s="24">
        <v>18.350000381469727</v>
      </c>
      <c r="H2634" s="13">
        <v>18.700000762939453</v>
      </c>
      <c r="I2634" s="14">
        <v>18.829999923706055</v>
      </c>
      <c r="J2634" s="14">
        <v>18.600000381469727</v>
      </c>
      <c r="K2634" s="24">
        <v>18.620000839233398</v>
      </c>
      <c r="L2634">
        <f t="shared" si="123"/>
        <v>0</v>
      </c>
      <c r="M2634">
        <f>IF(AND(B2634&gt;Summary!$E$17,B2634&lt;Summary!$E$18),1,0)</f>
        <v>1</v>
      </c>
      <c r="N2634">
        <f>IF(M2634=1,oneday(G2633,G2634,K2634,L2634,Summary!$E$13/2,Data!N2633,Data!O2633,Summary!$E$15,Summary!$E$14,Summary!$E$16,1),0)</f>
        <v>-400</v>
      </c>
      <c r="O2634" s="31">
        <f>IF(M2634=1,oneday(G2633,G2634,K2634,L2634,Summary!$E$13/2,Data!N2633,Data!O2633,Summary!$E$15,Summary!$E$14,Summary!$E$16,2),0)</f>
        <v>271488.99916076666</v>
      </c>
      <c r="P2634" s="31">
        <f t="shared" si="122"/>
        <v>2096.0001220703125</v>
      </c>
      <c r="Q2634" s="31">
        <f>IF(M2634=1,oneday(G2633,G2634,K2634,L2634,Summary!$E$13/2,Data!N2633,Data!O2633,Summary!$E$15,Summary!$E$14,Summary!$E$16,3),0)</f>
        <v>0</v>
      </c>
    </row>
    <row r="2635" spans="1:17" x14ac:dyDescent="0.25">
      <c r="A2635" s="32">
        <f>VLOOKUP(B2635,'Expiration Dates'!$C$40:$J$272,8)</f>
        <v>34200</v>
      </c>
      <c r="B2635" s="1">
        <v>34206</v>
      </c>
      <c r="C2635">
        <f t="shared" si="121"/>
        <v>2635</v>
      </c>
      <c r="D2635" s="27">
        <v>18.350000381469727</v>
      </c>
      <c r="E2635" s="28">
        <v>18.510000228881836</v>
      </c>
      <c r="F2635" s="28">
        <v>18.180000305175781</v>
      </c>
      <c r="G2635" s="24">
        <v>18.319999694824219</v>
      </c>
      <c r="H2635" s="13">
        <v>18.600000381469727</v>
      </c>
      <c r="I2635" s="14">
        <v>18.760000228881836</v>
      </c>
      <c r="J2635" s="14">
        <v>18.459999084472656</v>
      </c>
      <c r="K2635" s="24">
        <v>18.610000610351563</v>
      </c>
      <c r="L2635">
        <f t="shared" si="123"/>
        <v>0</v>
      </c>
      <c r="M2635">
        <f>IF(AND(B2635&gt;Summary!$E$17,B2635&lt;Summary!$E$18),1,0)</f>
        <v>1</v>
      </c>
      <c r="N2635">
        <f>IF(M2635=1,oneday(G2634,G2635,K2635,L2635,Summary!$E$13/2,Data!N2634,Data!O2634,Summary!$E$15,Summary!$E$14,Summary!$E$16,1),0)</f>
        <v>-400</v>
      </c>
      <c r="O2635" s="31">
        <f>IF(M2635=1,oneday(G2634,G2635,K2635,L2635,Summary!$E$13/2,Data!N2634,Data!O2634,Summary!$E$15,Summary!$E$14,Summary!$E$16,2),0)</f>
        <v>273500.99943542486</v>
      </c>
      <c r="P2635" s="31">
        <f t="shared" si="122"/>
        <v>2012.0002746582031</v>
      </c>
      <c r="Q2635" s="31">
        <f>IF(M2635=1,oneday(G2634,G2635,K2635,L2635,Summary!$E$13/2,Data!N2634,Data!O2634,Summary!$E$15,Summary!$E$14,Summary!$E$16,3),0)</f>
        <v>0</v>
      </c>
    </row>
    <row r="2636" spans="1:17" x14ac:dyDescent="0.25">
      <c r="A2636" s="32">
        <f>VLOOKUP(B2636,'Expiration Dates'!$C$40:$J$272,8)</f>
        <v>34200</v>
      </c>
      <c r="B2636" s="1">
        <v>34207</v>
      </c>
      <c r="C2636">
        <f t="shared" si="121"/>
        <v>2636</v>
      </c>
      <c r="D2636" s="27">
        <v>18.309999465942383</v>
      </c>
      <c r="E2636" s="28">
        <v>18.399999618530273</v>
      </c>
      <c r="F2636" s="28">
        <v>18.170000076293945</v>
      </c>
      <c r="G2636" s="24">
        <v>18.360000610351563</v>
      </c>
      <c r="H2636" s="13">
        <v>18.5</v>
      </c>
      <c r="I2636" s="14">
        <v>18.649999618530273</v>
      </c>
      <c r="J2636" s="14">
        <v>18.469999313354492</v>
      </c>
      <c r="K2636" s="24">
        <v>18.620000839233398</v>
      </c>
      <c r="L2636">
        <f t="shared" si="123"/>
        <v>0</v>
      </c>
      <c r="M2636">
        <f>IF(AND(B2636&gt;Summary!$E$17,B2636&lt;Summary!$E$18),1,0)</f>
        <v>1</v>
      </c>
      <c r="N2636">
        <f>IF(M2636=1,oneday(G2635,G2636,K2636,L2636,Summary!$E$13/2,Data!N2635,Data!O2635,Summary!$E$15,Summary!$E$14,Summary!$E$16,1),0)</f>
        <v>-500</v>
      </c>
      <c r="O2636" s="31">
        <f>IF(M2636=1,oneday(G2635,G2636,K2636,L2636,Summary!$E$13/2,Data!N2635,Data!O2635,Summary!$E$15,Summary!$E$14,Summary!$E$16,2),0)</f>
        <v>275480.99897766119</v>
      </c>
      <c r="P2636" s="31">
        <f t="shared" si="122"/>
        <v>1979.9995422363281</v>
      </c>
      <c r="Q2636" s="31">
        <f>IF(M2636=1,oneday(G2635,G2636,K2636,L2636,Summary!$E$13/2,Data!N2635,Data!O2635,Summary!$E$15,Summary!$E$14,Summary!$E$16,3),0)</f>
        <v>0</v>
      </c>
    </row>
    <row r="2637" spans="1:17" x14ac:dyDescent="0.25">
      <c r="A2637" s="32">
        <f>VLOOKUP(B2637,'Expiration Dates'!$C$40:$J$272,8)</f>
        <v>34200</v>
      </c>
      <c r="B2637" s="1">
        <v>34208</v>
      </c>
      <c r="C2637">
        <f t="shared" si="121"/>
        <v>2637</v>
      </c>
      <c r="D2637" s="27">
        <v>18.360000610351563</v>
      </c>
      <c r="E2637" s="28">
        <v>18.829999923706055</v>
      </c>
      <c r="F2637" s="28">
        <v>18.329999923706055</v>
      </c>
      <c r="G2637" s="24">
        <v>18.799999237060547</v>
      </c>
      <c r="H2637" s="13">
        <v>18.600000381469727</v>
      </c>
      <c r="I2637" s="14">
        <v>19.020000457763672</v>
      </c>
      <c r="J2637" s="14">
        <v>18.590000152587891</v>
      </c>
      <c r="K2637" s="24">
        <v>19</v>
      </c>
      <c r="L2637">
        <f t="shared" si="123"/>
        <v>0</v>
      </c>
      <c r="M2637">
        <f>IF(AND(B2637&gt;Summary!$E$17,B2637&lt;Summary!$E$18),1,0)</f>
        <v>1</v>
      </c>
      <c r="N2637">
        <f>IF(M2637=1,oneday(G2636,G2637,K2637,L2637,Summary!$E$13/2,Data!N2636,Data!O2636,Summary!$E$15,Summary!$E$14,Summary!$E$16,1),0)</f>
        <v>-1500</v>
      </c>
      <c r="O2637" s="31">
        <f>IF(M2637=1,oneday(G2636,G2637,K2637,L2637,Summary!$E$13/2,Data!N2636,Data!O2636,Summary!$E$15,Summary!$E$14,Summary!$E$16,2),0)</f>
        <v>277001.00103759771</v>
      </c>
      <c r="P2637" s="31">
        <f t="shared" si="122"/>
        <v>1520.0020599365234</v>
      </c>
      <c r="Q2637" s="31">
        <f>IF(M2637=1,oneday(G2636,G2637,K2637,L2637,Summary!$E$13/2,Data!N2636,Data!O2636,Summary!$E$15,Summary!$E$14,Summary!$E$16,3),0)</f>
        <v>0</v>
      </c>
    </row>
    <row r="2638" spans="1:17" x14ac:dyDescent="0.25">
      <c r="A2638" s="32">
        <f>VLOOKUP(B2638,'Expiration Dates'!$C$40:$J$272,8)</f>
        <v>34200</v>
      </c>
      <c r="B2638" s="1">
        <v>34211</v>
      </c>
      <c r="C2638">
        <f t="shared" si="121"/>
        <v>2638</v>
      </c>
      <c r="D2638" s="27">
        <v>18.799999237060547</v>
      </c>
      <c r="E2638" s="28">
        <v>19.049999237060547</v>
      </c>
      <c r="F2638" s="28">
        <v>18.620000839233398</v>
      </c>
      <c r="G2638" s="24">
        <v>18.729999542236328</v>
      </c>
      <c r="H2638" s="13">
        <v>18.850000381469727</v>
      </c>
      <c r="I2638" s="14">
        <v>19.020000457763672</v>
      </c>
      <c r="J2638" s="14">
        <v>18.850000381469727</v>
      </c>
      <c r="K2638" s="24">
        <v>18.920000076293945</v>
      </c>
      <c r="L2638">
        <f t="shared" si="123"/>
        <v>0</v>
      </c>
      <c r="M2638">
        <f>IF(AND(B2638&gt;Summary!$E$17,B2638&lt;Summary!$E$18),1,0)</f>
        <v>1</v>
      </c>
      <c r="N2638">
        <f>IF(M2638=1,oneday(G2637,G2638,K2638,L2638,Summary!$E$13/2,Data!N2637,Data!O2637,Summary!$E$15,Summary!$E$14,Summary!$E$16,1),0)</f>
        <v>-1400</v>
      </c>
      <c r="O2638" s="31">
        <f>IF(M2638=1,oneday(G2637,G2638,K2638,L2638,Summary!$E$13/2,Data!N2637,Data!O2637,Summary!$E$15,Summary!$E$14,Summary!$E$16,2),0)</f>
        <v>279099.00061035162</v>
      </c>
      <c r="P2638" s="31">
        <f t="shared" si="122"/>
        <v>2097.9995727539063</v>
      </c>
      <c r="Q2638" s="31">
        <f>IF(M2638=1,oneday(G2637,G2638,K2638,L2638,Summary!$E$13/2,Data!N2637,Data!O2637,Summary!$E$15,Summary!$E$14,Summary!$E$16,3),0)</f>
        <v>0</v>
      </c>
    </row>
    <row r="2639" spans="1:17" x14ac:dyDescent="0.25">
      <c r="A2639" s="32">
        <f>VLOOKUP(B2639,'Expiration Dates'!$C$40:$J$272,8)</f>
        <v>34200</v>
      </c>
      <c r="B2639" s="1">
        <v>34212</v>
      </c>
      <c r="C2639">
        <f t="shared" ref="C2639:C2702" si="124">ROW(B2639)</f>
        <v>2639</v>
      </c>
      <c r="D2639" s="27">
        <v>18.639999389648438</v>
      </c>
      <c r="E2639" s="28">
        <v>18.729999542236328</v>
      </c>
      <c r="F2639" s="28">
        <v>18.149999618530273</v>
      </c>
      <c r="G2639" s="24">
        <v>18.290000915527344</v>
      </c>
      <c r="H2639" s="13">
        <v>18.850000381469727</v>
      </c>
      <c r="I2639" s="14">
        <v>18.850000381469727</v>
      </c>
      <c r="J2639" s="14">
        <v>18.409999847412109</v>
      </c>
      <c r="K2639" s="24">
        <v>18.549999237060547</v>
      </c>
      <c r="L2639">
        <f t="shared" si="123"/>
        <v>0</v>
      </c>
      <c r="M2639">
        <f>IF(AND(B2639&gt;Summary!$E$17,B2639&lt;Summary!$E$18),1,0)</f>
        <v>1</v>
      </c>
      <c r="N2639">
        <f>IF(M2639=1,oneday(G2638,G2639,K2639,L2639,Summary!$E$13/2,Data!N2638,Data!O2638,Summary!$E$15,Summary!$E$14,Summary!$E$16,1),0)</f>
        <v>-400</v>
      </c>
      <c r="O2639" s="31">
        <f>IF(M2639=1,oneday(G2638,G2639,K2639,L2639,Summary!$E$13/2,Data!N2638,Data!O2638,Summary!$E$15,Summary!$E$14,Summary!$E$16,2),0)</f>
        <v>281455.00006103521</v>
      </c>
      <c r="P2639" s="31">
        <f t="shared" si="122"/>
        <v>2355.9994506835938</v>
      </c>
      <c r="Q2639" s="31">
        <f>IF(M2639=1,oneday(G2638,G2639,K2639,L2639,Summary!$E$13/2,Data!N2638,Data!O2638,Summary!$E$15,Summary!$E$14,Summary!$E$16,3),0)</f>
        <v>0</v>
      </c>
    </row>
    <row r="2640" spans="1:17" x14ac:dyDescent="0.25">
      <c r="A2640" s="32">
        <f>VLOOKUP(B2640,'Expiration Dates'!$C$40:$J$272,8)</f>
        <v>34234</v>
      </c>
      <c r="B2640" s="1">
        <v>34213</v>
      </c>
      <c r="C2640">
        <f t="shared" si="124"/>
        <v>2640</v>
      </c>
      <c r="D2640" s="27">
        <v>18.049999237060547</v>
      </c>
      <c r="E2640" s="28">
        <v>18.319999694824219</v>
      </c>
      <c r="F2640" s="28">
        <v>17.850000381469727</v>
      </c>
      <c r="G2640" s="24">
        <v>17.969999313354492</v>
      </c>
      <c r="H2640" s="13">
        <v>18.5</v>
      </c>
      <c r="I2640" s="14">
        <v>18.569999694824219</v>
      </c>
      <c r="J2640" s="14">
        <v>18.149999618530273</v>
      </c>
      <c r="K2640" s="24">
        <v>18.270000457763672</v>
      </c>
      <c r="L2640">
        <f t="shared" si="123"/>
        <v>0</v>
      </c>
      <c r="M2640">
        <f>IF(AND(B2640&gt;Summary!$E$17,B2640&lt;Summary!$E$18),1,0)</f>
        <v>1</v>
      </c>
      <c r="N2640">
        <f>IF(M2640=1,oneday(G2639,G2640,K2640,L2640,Summary!$E$13/2,Data!N2639,Data!O2639,Summary!$E$15,Summary!$E$14,Summary!$E$16,1),0)</f>
        <v>400</v>
      </c>
      <c r="O2640" s="31">
        <f>IF(M2640=1,oneday(G2639,G2640,K2640,L2640,Summary!$E$13/2,Data!N2639,Data!O2639,Summary!$E$15,Summary!$E$14,Summary!$E$16,2),0)</f>
        <v>283438.99942016607</v>
      </c>
      <c r="P2640" s="31">
        <f t="shared" ref="P2640:P2703" si="125">IF(M2640=1,O2640-O2639,0)</f>
        <v>1983.9993591308594</v>
      </c>
      <c r="Q2640" s="31">
        <f>IF(M2640=1,oneday(G2639,G2640,K2640,L2640,Summary!$E$13/2,Data!N2639,Data!O2639,Summary!$E$15,Summary!$E$14,Summary!$E$16,3),0)</f>
        <v>0</v>
      </c>
    </row>
    <row r="2641" spans="1:17" x14ac:dyDescent="0.25">
      <c r="A2641" s="32">
        <f>VLOOKUP(B2641,'Expiration Dates'!$C$40:$J$272,8)</f>
        <v>34234</v>
      </c>
      <c r="B2641" s="1">
        <v>34214</v>
      </c>
      <c r="C2641">
        <f t="shared" si="124"/>
        <v>2641</v>
      </c>
      <c r="D2641" s="27">
        <v>17.860000610351563</v>
      </c>
      <c r="E2641" s="28">
        <v>18.100000381469727</v>
      </c>
      <c r="F2641" s="28">
        <v>17.819999694824219</v>
      </c>
      <c r="G2641" s="24">
        <v>17.969999313354492</v>
      </c>
      <c r="H2641" s="13">
        <v>18.159999847412109</v>
      </c>
      <c r="I2641" s="14">
        <v>18.379999160766602</v>
      </c>
      <c r="J2641" s="14">
        <v>18.159999847412109</v>
      </c>
      <c r="K2641" s="24">
        <v>18.270000457763672</v>
      </c>
      <c r="L2641">
        <f t="shared" si="123"/>
        <v>0</v>
      </c>
      <c r="M2641">
        <f>IF(AND(B2641&gt;Summary!$E$17,B2641&lt;Summary!$E$18),1,0)</f>
        <v>1</v>
      </c>
      <c r="N2641">
        <f>IF(M2641=1,oneday(G2640,G2641,K2641,L2641,Summary!$E$13/2,Data!N2640,Data!O2640,Summary!$E$15,Summary!$E$14,Summary!$E$16,1),0)</f>
        <v>400</v>
      </c>
      <c r="O2641" s="31">
        <f>IF(M2641=1,oneday(G2640,G2641,K2641,L2641,Summary!$E$13/2,Data!N2640,Data!O2640,Summary!$E$15,Summary!$E$14,Summary!$E$16,2),0)</f>
        <v>285438.99942016607</v>
      </c>
      <c r="P2641" s="31">
        <f t="shared" si="125"/>
        <v>2000</v>
      </c>
      <c r="Q2641" s="31">
        <f>IF(M2641=1,oneday(G2640,G2641,K2641,L2641,Summary!$E$13/2,Data!N2640,Data!O2640,Summary!$E$15,Summary!$E$14,Summary!$E$16,3),0)</f>
        <v>0</v>
      </c>
    </row>
    <row r="2642" spans="1:17" x14ac:dyDescent="0.25">
      <c r="A2642" s="32">
        <f>VLOOKUP(B2642,'Expiration Dates'!$C$40:$J$272,8)</f>
        <v>34234</v>
      </c>
      <c r="B2642" s="1">
        <v>34215</v>
      </c>
      <c r="C2642">
        <f t="shared" si="124"/>
        <v>2642</v>
      </c>
      <c r="D2642" s="27">
        <v>17.920000076293945</v>
      </c>
      <c r="E2642" s="28">
        <v>18.010000228881836</v>
      </c>
      <c r="F2642" s="28">
        <v>17.700000762939453</v>
      </c>
      <c r="G2642" s="24">
        <v>17.729999542236328</v>
      </c>
      <c r="H2642" s="13">
        <v>18.25</v>
      </c>
      <c r="I2642" s="14">
        <v>18.319999694824219</v>
      </c>
      <c r="J2642" s="14">
        <v>18.030000686645508</v>
      </c>
      <c r="K2642" s="24">
        <v>18.049999237060547</v>
      </c>
      <c r="L2642">
        <f t="shared" si="123"/>
        <v>0</v>
      </c>
      <c r="M2642">
        <f>IF(AND(B2642&gt;Summary!$E$17,B2642&lt;Summary!$E$18),1,0)</f>
        <v>1</v>
      </c>
      <c r="N2642">
        <f>IF(M2642=1,oneday(G2641,G2642,K2642,L2642,Summary!$E$13/2,Data!N2641,Data!O2641,Summary!$E$15,Summary!$E$14,Summary!$E$16,1),0)</f>
        <v>900</v>
      </c>
      <c r="O2642" s="31">
        <f>IF(M2642=1,oneday(G2641,G2642,K2642,L2642,Summary!$E$13/2,Data!N2641,Data!O2641,Summary!$E$15,Summary!$E$14,Summary!$E$16,2),0)</f>
        <v>287262.99962615973</v>
      </c>
      <c r="P2642" s="31">
        <f t="shared" si="125"/>
        <v>1824.0002059936523</v>
      </c>
      <c r="Q2642" s="31">
        <f>IF(M2642=1,oneday(G2641,G2642,K2642,L2642,Summary!$E$13/2,Data!N2641,Data!O2641,Summary!$E$15,Summary!$E$14,Summary!$E$16,3),0)</f>
        <v>0</v>
      </c>
    </row>
    <row r="2643" spans="1:17" x14ac:dyDescent="0.25">
      <c r="A2643" s="32">
        <f>VLOOKUP(B2643,'Expiration Dates'!$C$40:$J$272,8)</f>
        <v>34234</v>
      </c>
      <c r="B2643" s="1">
        <v>34219</v>
      </c>
      <c r="C2643">
        <f t="shared" si="124"/>
        <v>2643</v>
      </c>
      <c r="D2643" s="27">
        <v>17.760000228881836</v>
      </c>
      <c r="E2643" s="28">
        <v>17.760000228881836</v>
      </c>
      <c r="F2643" s="28">
        <v>16.920000076293945</v>
      </c>
      <c r="G2643" s="24">
        <v>17.069999694824219</v>
      </c>
      <c r="H2643" s="13">
        <v>17.75</v>
      </c>
      <c r="I2643" s="14">
        <v>18.020000457763672</v>
      </c>
      <c r="J2643" s="14">
        <v>17.299999237060547</v>
      </c>
      <c r="K2643" s="24">
        <v>17.420000076293945</v>
      </c>
      <c r="L2643">
        <f t="shared" si="123"/>
        <v>0</v>
      </c>
      <c r="M2643">
        <f>IF(AND(B2643&gt;Summary!$E$17,B2643&lt;Summary!$E$18),1,0)</f>
        <v>1</v>
      </c>
      <c r="N2643">
        <f>IF(M2643=1,oneday(G2642,G2643,K2643,L2643,Summary!$E$13/2,Data!N2642,Data!O2642,Summary!$E$15,Summary!$E$14,Summary!$E$16,1),0)</f>
        <v>2500</v>
      </c>
      <c r="O2643" s="31">
        <f>IF(M2643=1,oneday(G2642,G2643,K2643,L2643,Summary!$E$13/2,Data!N2642,Data!O2642,Summary!$E$15,Summary!$E$14,Summary!$E$16,2),0)</f>
        <v>288093.00000762945</v>
      </c>
      <c r="P2643" s="31">
        <f t="shared" si="125"/>
        <v>830.00038146972656</v>
      </c>
      <c r="Q2643" s="31">
        <f>IF(M2643=1,oneday(G2642,G2643,K2643,L2643,Summary!$E$13/2,Data!N2642,Data!O2642,Summary!$E$15,Summary!$E$14,Summary!$E$16,3),0)</f>
        <v>0</v>
      </c>
    </row>
    <row r="2644" spans="1:17" x14ac:dyDescent="0.25">
      <c r="A2644" s="32">
        <f>VLOOKUP(B2644,'Expiration Dates'!$C$40:$J$272,8)</f>
        <v>34234</v>
      </c>
      <c r="B2644" s="1">
        <v>34220</v>
      </c>
      <c r="C2644">
        <f t="shared" si="124"/>
        <v>2644</v>
      </c>
      <c r="D2644" s="27">
        <v>17.100000381469727</v>
      </c>
      <c r="E2644" s="28">
        <v>17.200000762939453</v>
      </c>
      <c r="F2644" s="28">
        <v>16.940000534057617</v>
      </c>
      <c r="G2644" s="24">
        <v>17.030000686645508</v>
      </c>
      <c r="H2644" s="13">
        <v>17.329999923706055</v>
      </c>
      <c r="I2644" s="14">
        <v>17.549999237060547</v>
      </c>
      <c r="J2644" s="14">
        <v>17.329999923706055</v>
      </c>
      <c r="K2644" s="24">
        <v>17.399999618530273</v>
      </c>
      <c r="L2644">
        <f t="shared" si="123"/>
        <v>0</v>
      </c>
      <c r="M2644">
        <f>IF(AND(B2644&gt;Summary!$E$17,B2644&lt;Summary!$E$18),1,0)</f>
        <v>1</v>
      </c>
      <c r="N2644">
        <f>IF(M2644=1,oneday(G2643,G2644,K2644,L2644,Summary!$E$13/2,Data!N2643,Data!O2643,Summary!$E$15,Summary!$E$14,Summary!$E$16,1),0)</f>
        <v>2500</v>
      </c>
      <c r="O2644" s="31">
        <f>IF(M2644=1,oneday(G2643,G2644,K2644,L2644,Summary!$E$13/2,Data!N2643,Data!O2643,Summary!$E$15,Summary!$E$14,Summary!$E$16,2),0)</f>
        <v>289993.00248718268</v>
      </c>
      <c r="P2644" s="31">
        <f t="shared" si="125"/>
        <v>1900.0024795532227</v>
      </c>
      <c r="Q2644" s="31">
        <f>IF(M2644=1,oneday(G2643,G2644,K2644,L2644,Summary!$E$13/2,Data!N2643,Data!O2643,Summary!$E$15,Summary!$E$14,Summary!$E$16,3),0)</f>
        <v>0</v>
      </c>
    </row>
    <row r="2645" spans="1:17" x14ac:dyDescent="0.25">
      <c r="A2645" s="32">
        <f>VLOOKUP(B2645,'Expiration Dates'!$C$40:$J$272,8)</f>
        <v>34234</v>
      </c>
      <c r="B2645" s="1">
        <v>34221</v>
      </c>
      <c r="C2645">
        <f t="shared" si="124"/>
        <v>2645</v>
      </c>
      <c r="D2645" s="27">
        <v>17.030000686645508</v>
      </c>
      <c r="E2645" s="28">
        <v>17.170000076293945</v>
      </c>
      <c r="F2645" s="28">
        <v>16.909999847412109</v>
      </c>
      <c r="G2645" s="24">
        <v>16.969999313354492</v>
      </c>
      <c r="H2645" s="13">
        <v>17.389999389648438</v>
      </c>
      <c r="I2645" s="14">
        <v>17.530000686645508</v>
      </c>
      <c r="J2645" s="14">
        <v>17.299999237060547</v>
      </c>
      <c r="K2645" s="24">
        <v>17.360000610351563</v>
      </c>
      <c r="L2645">
        <f t="shared" si="123"/>
        <v>0</v>
      </c>
      <c r="M2645">
        <f>IF(AND(B2645&gt;Summary!$E$17,B2645&lt;Summary!$E$18),1,0)</f>
        <v>1</v>
      </c>
      <c r="N2645">
        <f>IF(M2645=1,oneday(G2644,G2645,K2645,L2645,Summary!$E$13/2,Data!N2644,Data!O2644,Summary!$E$15,Summary!$E$14,Summary!$E$16,1),0)</f>
        <v>2600</v>
      </c>
      <c r="O2645" s="31">
        <f>IF(M2645=1,oneday(G2644,G2645,K2645,L2645,Summary!$E$13/2,Data!N2644,Data!O2644,Summary!$E$15,Summary!$E$14,Summary!$E$16,2),0)</f>
        <v>291836.99891662603</v>
      </c>
      <c r="P2645" s="31">
        <f t="shared" si="125"/>
        <v>1843.9964294433594</v>
      </c>
      <c r="Q2645" s="31">
        <f>IF(M2645=1,oneday(G2644,G2645,K2645,L2645,Summary!$E$13/2,Data!N2644,Data!O2644,Summary!$E$15,Summary!$E$14,Summary!$E$16,3),0)</f>
        <v>0</v>
      </c>
    </row>
    <row r="2646" spans="1:17" x14ac:dyDescent="0.25">
      <c r="A2646" s="32">
        <f>VLOOKUP(B2646,'Expiration Dates'!$C$40:$J$272,8)</f>
        <v>34234</v>
      </c>
      <c r="B2646" s="1">
        <v>34222</v>
      </c>
      <c r="C2646">
        <f t="shared" si="124"/>
        <v>2646</v>
      </c>
      <c r="D2646" s="27">
        <v>16.969999313354492</v>
      </c>
      <c r="E2646" s="28">
        <v>17.049999237060547</v>
      </c>
      <c r="F2646" s="28">
        <v>16.360000610351563</v>
      </c>
      <c r="G2646" s="24">
        <v>16.760000228881836</v>
      </c>
      <c r="H2646" s="13">
        <v>17.329999923706055</v>
      </c>
      <c r="I2646" s="14">
        <v>17.399999618530273</v>
      </c>
      <c r="J2646" s="14">
        <v>16.790000915527344</v>
      </c>
      <c r="K2646" s="24">
        <v>17.120000839233398</v>
      </c>
      <c r="L2646">
        <f t="shared" si="123"/>
        <v>0</v>
      </c>
      <c r="M2646">
        <f>IF(AND(B2646&gt;Summary!$E$17,B2646&lt;Summary!$E$18),1,0)</f>
        <v>1</v>
      </c>
      <c r="N2646">
        <f>IF(M2646=1,oneday(G2645,G2646,K2646,L2646,Summary!$E$13/2,Data!N2645,Data!O2645,Summary!$E$15,Summary!$E$14,Summary!$E$16,1),0)</f>
        <v>3000</v>
      </c>
      <c r="O2646" s="31">
        <f>IF(M2646=1,oneday(G2645,G2646,K2646,L2646,Summary!$E$13/2,Data!N2645,Data!O2645,Summary!$E$15,Summary!$E$14,Summary!$E$16,2),0)</f>
        <v>293226.0017547608</v>
      </c>
      <c r="P2646" s="31">
        <f t="shared" si="125"/>
        <v>1389.0028381347656</v>
      </c>
      <c r="Q2646" s="31">
        <f>IF(M2646=1,oneday(G2645,G2646,K2646,L2646,Summary!$E$13/2,Data!N2645,Data!O2645,Summary!$E$15,Summary!$E$14,Summary!$E$16,3),0)</f>
        <v>0</v>
      </c>
    </row>
    <row r="2647" spans="1:17" x14ac:dyDescent="0.25">
      <c r="A2647" s="32">
        <f>VLOOKUP(B2647,'Expiration Dates'!$C$40:$J$272,8)</f>
        <v>34234</v>
      </c>
      <c r="B2647" s="1">
        <v>34225</v>
      </c>
      <c r="C2647">
        <f t="shared" si="124"/>
        <v>2647</v>
      </c>
      <c r="D2647" s="27">
        <v>16.680000305175781</v>
      </c>
      <c r="E2647" s="28">
        <v>17.020000457763672</v>
      </c>
      <c r="F2647" s="28">
        <v>16.680000305175781</v>
      </c>
      <c r="G2647" s="24">
        <v>16.950000762939453</v>
      </c>
      <c r="H2647" s="13">
        <v>17.110000610351563</v>
      </c>
      <c r="I2647" s="14">
        <v>17.360000610351563</v>
      </c>
      <c r="J2647" s="14">
        <v>17.110000610351563</v>
      </c>
      <c r="K2647" s="24">
        <v>17.299999237060547</v>
      </c>
      <c r="L2647">
        <f t="shared" si="123"/>
        <v>0</v>
      </c>
      <c r="M2647">
        <f>IF(AND(B2647&gt;Summary!$E$17,B2647&lt;Summary!$E$18),1,0)</f>
        <v>1</v>
      </c>
      <c r="N2647">
        <f>IF(M2647=1,oneday(G2646,G2647,K2647,L2647,Summary!$E$13/2,Data!N2646,Data!O2646,Summary!$E$15,Summary!$E$14,Summary!$E$16,1),0)</f>
        <v>2600</v>
      </c>
      <c r="O2647" s="31">
        <f>IF(M2647=1,oneday(G2646,G2647,K2647,L2647,Summary!$E$13/2,Data!N2646,Data!O2646,Summary!$E$15,Summary!$E$14,Summary!$E$16,2),0)</f>
        <v>295744.00314331061</v>
      </c>
      <c r="P2647" s="31">
        <f t="shared" si="125"/>
        <v>2518.0013885498047</v>
      </c>
      <c r="Q2647" s="31">
        <f>IF(M2647=1,oneday(G2646,G2647,K2647,L2647,Summary!$E$13/2,Data!N2646,Data!O2646,Summary!$E$15,Summary!$E$14,Summary!$E$16,3),0)</f>
        <v>0</v>
      </c>
    </row>
    <row r="2648" spans="1:17" x14ac:dyDescent="0.25">
      <c r="A2648" s="32">
        <f>VLOOKUP(B2648,'Expiration Dates'!$C$40:$J$272,8)</f>
        <v>34234</v>
      </c>
      <c r="B2648" s="1">
        <v>34226</v>
      </c>
      <c r="C2648">
        <f t="shared" si="124"/>
        <v>2648</v>
      </c>
      <c r="D2648" s="27">
        <v>16.950000762939453</v>
      </c>
      <c r="E2648" s="28">
        <v>17.180000305175781</v>
      </c>
      <c r="F2648" s="28">
        <v>16.760000228881836</v>
      </c>
      <c r="G2648" s="24">
        <v>16.959999084472656</v>
      </c>
      <c r="H2648" s="13">
        <v>17.350000381469727</v>
      </c>
      <c r="I2648" s="14">
        <v>17.489999771118164</v>
      </c>
      <c r="J2648" s="14">
        <v>17.129999160766602</v>
      </c>
      <c r="K2648" s="24">
        <v>17.299999237060547</v>
      </c>
      <c r="L2648">
        <f t="shared" si="123"/>
        <v>0</v>
      </c>
      <c r="M2648">
        <f>IF(AND(B2648&gt;Summary!$E$17,B2648&lt;Summary!$E$18),1,0)</f>
        <v>1</v>
      </c>
      <c r="N2648">
        <f>IF(M2648=1,oneday(G2647,G2648,K2648,L2648,Summary!$E$13/2,Data!N2647,Data!O2647,Summary!$E$15,Summary!$E$14,Summary!$E$16,1),0)</f>
        <v>2600</v>
      </c>
      <c r="O2648" s="31">
        <f>IF(M2648=1,oneday(G2647,G2648,K2648,L2648,Summary!$E$13/2,Data!N2647,Data!O2647,Summary!$E$15,Summary!$E$14,Summary!$E$16,2),0)</f>
        <v>297769.99877929693</v>
      </c>
      <c r="P2648" s="31">
        <f t="shared" si="125"/>
        <v>2025.9956359863281</v>
      </c>
      <c r="Q2648" s="31">
        <f>IF(M2648=1,oneday(G2647,G2648,K2648,L2648,Summary!$E$13/2,Data!N2647,Data!O2647,Summary!$E$15,Summary!$E$14,Summary!$E$16,3),0)</f>
        <v>0</v>
      </c>
    </row>
    <row r="2649" spans="1:17" x14ac:dyDescent="0.25">
      <c r="A2649" s="32">
        <f>VLOOKUP(B2649,'Expiration Dates'!$C$40:$J$272,8)</f>
        <v>34234</v>
      </c>
      <c r="B2649" s="1">
        <v>34227</v>
      </c>
      <c r="C2649">
        <f t="shared" si="124"/>
        <v>2649</v>
      </c>
      <c r="D2649" s="27">
        <v>16.920000076293945</v>
      </c>
      <c r="E2649" s="28">
        <v>16.969999313354492</v>
      </c>
      <c r="F2649" s="28">
        <v>16.719999313354492</v>
      </c>
      <c r="G2649" s="24">
        <v>16.860000610351563</v>
      </c>
      <c r="H2649" s="13">
        <v>17.170000076293945</v>
      </c>
      <c r="I2649" s="14">
        <v>17.299999237060547</v>
      </c>
      <c r="J2649" s="14">
        <v>17.100000381469727</v>
      </c>
      <c r="K2649" s="24">
        <v>17.239999771118164</v>
      </c>
      <c r="L2649">
        <f t="shared" si="123"/>
        <v>0</v>
      </c>
      <c r="M2649">
        <f>IF(AND(B2649&gt;Summary!$E$17,B2649&lt;Summary!$E$18),1,0)</f>
        <v>1</v>
      </c>
      <c r="N2649">
        <f>IF(M2649=1,oneday(G2648,G2649,K2649,L2649,Summary!$E$13/2,Data!N2648,Data!O2648,Summary!$E$15,Summary!$E$14,Summary!$E$16,1),0)</f>
        <v>2800</v>
      </c>
      <c r="O2649" s="31">
        <f>IF(M2649=1,oneday(G2648,G2649,K2649,L2649,Summary!$E$13/2,Data!N2648,Data!O2648,Summary!$E$15,Summary!$E$14,Summary!$E$16,2),0)</f>
        <v>299494.00305175787</v>
      </c>
      <c r="P2649" s="31">
        <f t="shared" si="125"/>
        <v>1724.0042724609375</v>
      </c>
      <c r="Q2649" s="31">
        <f>IF(M2649=1,oneday(G2648,G2649,K2649,L2649,Summary!$E$13/2,Data!N2648,Data!O2648,Summary!$E$15,Summary!$E$14,Summary!$E$16,3),0)</f>
        <v>0</v>
      </c>
    </row>
    <row r="2650" spans="1:17" x14ac:dyDescent="0.25">
      <c r="A2650" s="32">
        <f>VLOOKUP(B2650,'Expiration Dates'!$C$40:$J$272,8)</f>
        <v>34234</v>
      </c>
      <c r="B2650" s="1">
        <v>34228</v>
      </c>
      <c r="C2650">
        <f t="shared" si="124"/>
        <v>2650</v>
      </c>
      <c r="D2650" s="27">
        <v>16.860000610351563</v>
      </c>
      <c r="E2650" s="28">
        <v>16.989999771118164</v>
      </c>
      <c r="F2650" s="28">
        <v>16.760000228881836</v>
      </c>
      <c r="G2650" s="24">
        <v>16.829999923706055</v>
      </c>
      <c r="H2650" s="13">
        <v>17.239999771118164</v>
      </c>
      <c r="I2650" s="14">
        <v>17.340000152587891</v>
      </c>
      <c r="J2650" s="14">
        <v>17.129999160766602</v>
      </c>
      <c r="K2650" s="24">
        <v>17.190000534057617</v>
      </c>
      <c r="L2650">
        <f t="shared" si="123"/>
        <v>0</v>
      </c>
      <c r="M2650">
        <f>IF(AND(B2650&gt;Summary!$E$17,B2650&lt;Summary!$E$18),1,0)</f>
        <v>1</v>
      </c>
      <c r="N2650">
        <f>IF(M2650=1,oneday(G2649,G2650,K2650,L2650,Summary!$E$13/2,Data!N2649,Data!O2649,Summary!$E$15,Summary!$E$14,Summary!$E$16,1),0)</f>
        <v>2800</v>
      </c>
      <c r="O2650" s="31">
        <f>IF(M2650=1,oneday(G2649,G2650,K2650,L2650,Summary!$E$13/2,Data!N2649,Data!O2649,Summary!$E$15,Summary!$E$14,Summary!$E$16,2),0)</f>
        <v>301410.00112915045</v>
      </c>
      <c r="P2650" s="31">
        <f t="shared" si="125"/>
        <v>1915.9980773925781</v>
      </c>
      <c r="Q2650" s="31">
        <f>IF(M2650=1,oneday(G2649,G2650,K2650,L2650,Summary!$E$13/2,Data!N2649,Data!O2649,Summary!$E$15,Summary!$E$14,Summary!$E$16,3),0)</f>
        <v>0</v>
      </c>
    </row>
    <row r="2651" spans="1:17" x14ac:dyDescent="0.25">
      <c r="A2651" s="32">
        <f>VLOOKUP(B2651,'Expiration Dates'!$C$40:$J$272,8)</f>
        <v>34234</v>
      </c>
      <c r="B2651" s="1">
        <v>34229</v>
      </c>
      <c r="C2651">
        <f t="shared" si="124"/>
        <v>2651</v>
      </c>
      <c r="D2651" s="27">
        <v>16.829999923706055</v>
      </c>
      <c r="E2651" s="28">
        <v>17.090000152587891</v>
      </c>
      <c r="F2651" s="28">
        <v>16.819999694824219</v>
      </c>
      <c r="G2651" s="24">
        <v>17.069999694824219</v>
      </c>
      <c r="H2651" s="13">
        <v>17.190000534057617</v>
      </c>
      <c r="I2651" s="14">
        <v>17.379999160766602</v>
      </c>
      <c r="J2651" s="14">
        <v>17.170000076293945</v>
      </c>
      <c r="K2651" s="24">
        <v>17.370000839233398</v>
      </c>
      <c r="L2651">
        <f t="shared" si="123"/>
        <v>0</v>
      </c>
      <c r="M2651">
        <f>IF(AND(B2651&gt;Summary!$E$17,B2651&lt;Summary!$E$18),1,0)</f>
        <v>1</v>
      </c>
      <c r="N2651">
        <f>IF(M2651=1,oneday(G2650,G2651,K2651,L2651,Summary!$E$13/2,Data!N2650,Data!O2650,Summary!$E$15,Summary!$E$14,Summary!$E$16,1),0)</f>
        <v>2300</v>
      </c>
      <c r="O2651" s="31">
        <f>IF(M2651=1,oneday(G2650,G2651,K2651,L2651,Summary!$E$13/2,Data!N2650,Data!O2650,Summary!$E$15,Summary!$E$14,Summary!$E$16,2),0)</f>
        <v>304002.00060272223</v>
      </c>
      <c r="P2651" s="31">
        <f t="shared" si="125"/>
        <v>2591.9994735717773</v>
      </c>
      <c r="Q2651" s="31">
        <f>IF(M2651=1,oneday(G2650,G2651,K2651,L2651,Summary!$E$13/2,Data!N2650,Data!O2650,Summary!$E$15,Summary!$E$14,Summary!$E$16,3),0)</f>
        <v>0</v>
      </c>
    </row>
    <row r="2652" spans="1:17" x14ac:dyDescent="0.25">
      <c r="A2652" s="32">
        <f>VLOOKUP(B2652,'Expiration Dates'!$C$40:$J$272,8)</f>
        <v>34234</v>
      </c>
      <c r="B2652" s="1">
        <v>34232</v>
      </c>
      <c r="C2652">
        <f t="shared" si="124"/>
        <v>2652</v>
      </c>
      <c r="D2652" s="27">
        <v>17.110000610351563</v>
      </c>
      <c r="E2652" s="28">
        <v>17.719999313354492</v>
      </c>
      <c r="F2652" s="28">
        <v>17.110000610351563</v>
      </c>
      <c r="G2652" s="24">
        <v>17.700000762939453</v>
      </c>
      <c r="H2652" s="13">
        <v>17.389999389648438</v>
      </c>
      <c r="I2652" s="14">
        <v>17.950000762939453</v>
      </c>
      <c r="J2652" s="14">
        <v>17.389999389648438</v>
      </c>
      <c r="K2652" s="24">
        <v>17.930000305175781</v>
      </c>
      <c r="L2652">
        <f t="shared" si="123"/>
        <v>0</v>
      </c>
      <c r="M2652">
        <f>IF(AND(B2652&gt;Summary!$E$17,B2652&lt;Summary!$E$18),1,0)</f>
        <v>1</v>
      </c>
      <c r="N2652">
        <f>IF(M2652=1,oneday(G2651,G2652,K2652,L2652,Summary!$E$13/2,Data!N2651,Data!O2651,Summary!$E$15,Summary!$E$14,Summary!$E$16,1),0)</f>
        <v>800</v>
      </c>
      <c r="O2652" s="31">
        <f>IF(M2652=1,oneday(G2651,G2652,K2652,L2652,Summary!$E$13/2,Data!N2651,Data!O2651,Summary!$E$15,Summary!$E$14,Summary!$E$16,2),0)</f>
        <v>306926.00145721441</v>
      </c>
      <c r="P2652" s="31">
        <f t="shared" si="125"/>
        <v>2924.0008544921875</v>
      </c>
      <c r="Q2652" s="31">
        <f>IF(M2652=1,oneday(G2651,G2652,K2652,L2652,Summary!$E$13/2,Data!N2651,Data!O2651,Summary!$E$15,Summary!$E$14,Summary!$E$16,3),0)</f>
        <v>0</v>
      </c>
    </row>
    <row r="2653" spans="1:17" x14ac:dyDescent="0.25">
      <c r="A2653" s="32">
        <f>VLOOKUP(B2653,'Expiration Dates'!$C$40:$J$272,8)</f>
        <v>34234</v>
      </c>
      <c r="B2653" s="1">
        <v>34233</v>
      </c>
      <c r="C2653">
        <f t="shared" si="124"/>
        <v>2653</v>
      </c>
      <c r="D2653" s="27">
        <v>17.659999847412109</v>
      </c>
      <c r="E2653" s="28">
        <v>18.25</v>
      </c>
      <c r="F2653" s="28">
        <v>17.479999542236328</v>
      </c>
      <c r="G2653" s="24">
        <v>18.120000839233398</v>
      </c>
      <c r="H2653" s="13">
        <v>17.899999618530273</v>
      </c>
      <c r="I2653" s="14">
        <v>18.260000228881836</v>
      </c>
      <c r="J2653" s="14">
        <v>17.549999237060547</v>
      </c>
      <c r="K2653" s="24">
        <v>17.979999542236328</v>
      </c>
      <c r="L2653">
        <f t="shared" si="123"/>
        <v>0</v>
      </c>
      <c r="M2653">
        <f>IF(AND(B2653&gt;Summary!$E$17,B2653&lt;Summary!$E$18),1,0)</f>
        <v>1</v>
      </c>
      <c r="N2653">
        <f>IF(M2653=1,oneday(G2652,G2653,K2653,L2653,Summary!$E$13/2,Data!N2652,Data!O2652,Summary!$E$15,Summary!$E$14,Summary!$E$16,1),0)</f>
        <v>-200</v>
      </c>
      <c r="O2653" s="31">
        <f>IF(M2653=1,oneday(G2652,G2653,K2653,L2653,Summary!$E$13/2,Data!N2652,Data!O2652,Summary!$E$15,Summary!$E$14,Summary!$E$16,2),0)</f>
        <v>309022.00144195562</v>
      </c>
      <c r="P2653" s="31">
        <f t="shared" si="125"/>
        <v>2095.9999847412109</v>
      </c>
      <c r="Q2653" s="31">
        <f>IF(M2653=1,oneday(G2652,G2653,K2653,L2653,Summary!$E$13/2,Data!N2652,Data!O2652,Summary!$E$15,Summary!$E$14,Summary!$E$16,3),0)</f>
        <v>0</v>
      </c>
    </row>
    <row r="2654" spans="1:17" x14ac:dyDescent="0.25">
      <c r="A2654" s="32">
        <f>VLOOKUP(B2654,'Expiration Dates'!$C$40:$J$272,8)</f>
        <v>34234</v>
      </c>
      <c r="B2654" s="1">
        <v>34234</v>
      </c>
      <c r="C2654">
        <f t="shared" si="124"/>
        <v>2654</v>
      </c>
      <c r="D2654" s="27">
        <v>17.899999618530273</v>
      </c>
      <c r="E2654" s="28">
        <v>18.100000381469727</v>
      </c>
      <c r="F2654" s="28">
        <v>17.459999084472656</v>
      </c>
      <c r="G2654" s="24">
        <v>17.590000152587891</v>
      </c>
      <c r="H2654" s="13">
        <v>18.229999542236328</v>
      </c>
      <c r="I2654" s="14">
        <v>18.350000381469727</v>
      </c>
      <c r="J2654" s="14">
        <v>17.790000915527344</v>
      </c>
      <c r="K2654" s="24">
        <v>17.850000381469727</v>
      </c>
      <c r="L2654">
        <f t="shared" si="123"/>
        <v>1</v>
      </c>
      <c r="M2654">
        <f>IF(AND(B2654&gt;Summary!$E$17,B2654&lt;Summary!$E$18),1,0)</f>
        <v>1</v>
      </c>
      <c r="N2654">
        <f>IF(M2654=1,oneday(G2653,G2654,K2654,L2654,Summary!$E$13/2,Data!N2653,Data!O2653,Summary!$E$15,Summary!$E$14,Summary!$E$16,1),0)</f>
        <v>1100</v>
      </c>
      <c r="O2654" s="31">
        <f>IF(M2654=1,oneday(G2653,G2654,K2654,L2654,Summary!$E$13/2,Data!N2653,Data!O2653,Summary!$E$15,Summary!$E$14,Summary!$E$16,2),0)</f>
        <v>310465.00043487555</v>
      </c>
      <c r="P2654" s="31">
        <f t="shared" si="125"/>
        <v>1442.9989929199219</v>
      </c>
      <c r="Q2654" s="31">
        <f>IF(M2654=1,oneday(G2653,G2654,K2654,L2654,Summary!$E$13/2,Data!N2653,Data!O2653,Summary!$E$15,Summary!$E$14,Summary!$E$16,3),0)</f>
        <v>-286.00025177001953</v>
      </c>
    </row>
    <row r="2655" spans="1:17" x14ac:dyDescent="0.25">
      <c r="A2655" s="32">
        <f>VLOOKUP(B2655,'Expiration Dates'!$C$40:$J$272,8)</f>
        <v>34234</v>
      </c>
      <c r="B2655" s="1">
        <v>34235</v>
      </c>
      <c r="C2655">
        <f t="shared" si="124"/>
        <v>2655</v>
      </c>
      <c r="D2655" s="27">
        <v>17.5</v>
      </c>
      <c r="E2655" s="28">
        <v>17.690000534057617</v>
      </c>
      <c r="F2655" s="28">
        <v>17.25</v>
      </c>
      <c r="G2655" s="24">
        <v>17.629999160766602</v>
      </c>
      <c r="H2655" s="13">
        <v>17.829999923706055</v>
      </c>
      <c r="I2655" s="14">
        <v>17.930000305175781</v>
      </c>
      <c r="J2655" s="14">
        <v>17.530000686645508</v>
      </c>
      <c r="K2655" s="24">
        <v>17.879999160766602</v>
      </c>
      <c r="L2655">
        <f t="shared" si="123"/>
        <v>0</v>
      </c>
      <c r="M2655">
        <f>IF(AND(B2655&gt;Summary!$E$17,B2655&lt;Summary!$E$18),1,0)</f>
        <v>1</v>
      </c>
      <c r="N2655">
        <f>IF(M2655=1,oneday(G2654,G2655,K2655,L2655,Summary!$E$13/2,Data!N2654,Data!O2654,Summary!$E$15,Summary!$E$14,Summary!$E$16,1),0)</f>
        <v>1100</v>
      </c>
      <c r="O2655" s="31">
        <f>IF(M2655=1,oneday(G2654,G2655,K2655,L2655,Summary!$E$13/2,Data!N2654,Data!O2654,Summary!$E$15,Summary!$E$14,Summary!$E$16,2),0)</f>
        <v>312508.99934387213</v>
      </c>
      <c r="P2655" s="31">
        <f t="shared" si="125"/>
        <v>2043.998908996582</v>
      </c>
      <c r="Q2655" s="31">
        <f>IF(M2655=1,oneday(G2654,G2655,K2655,L2655,Summary!$E$13/2,Data!N2654,Data!O2654,Summary!$E$15,Summary!$E$14,Summary!$E$16,3),0)</f>
        <v>0</v>
      </c>
    </row>
    <row r="2656" spans="1:17" x14ac:dyDescent="0.25">
      <c r="A2656" s="32">
        <f>VLOOKUP(B2656,'Expiration Dates'!$C$40:$J$272,8)</f>
        <v>34234</v>
      </c>
      <c r="B2656" s="1">
        <v>34236</v>
      </c>
      <c r="C2656">
        <f t="shared" si="124"/>
        <v>2656</v>
      </c>
      <c r="D2656" s="27">
        <v>17.75</v>
      </c>
      <c r="E2656" s="28">
        <v>17.780000686645508</v>
      </c>
      <c r="F2656" s="28">
        <v>17.530000686645508</v>
      </c>
      <c r="G2656" s="24">
        <v>17.569999694824219</v>
      </c>
      <c r="H2656" s="13">
        <v>17.930000305175781</v>
      </c>
      <c r="I2656" s="14">
        <v>17.989999771118164</v>
      </c>
      <c r="J2656" s="14">
        <v>17.770000457763672</v>
      </c>
      <c r="K2656" s="24">
        <v>17.790000915527344</v>
      </c>
      <c r="L2656">
        <f t="shared" si="123"/>
        <v>0</v>
      </c>
      <c r="M2656">
        <f>IF(AND(B2656&gt;Summary!$E$17,B2656&lt;Summary!$E$18),1,0)</f>
        <v>1</v>
      </c>
      <c r="N2656">
        <f>IF(M2656=1,oneday(G2655,G2656,K2656,L2656,Summary!$E$13/2,Data!N2655,Data!O2655,Summary!$E$15,Summary!$E$14,Summary!$E$16,1),0)</f>
        <v>1200</v>
      </c>
      <c r="O2656" s="31">
        <f>IF(M2656=1,oneday(G2655,G2656,K2656,L2656,Summary!$E$13/2,Data!N2655,Data!O2655,Summary!$E$15,Summary!$E$14,Summary!$E$16,2),0)</f>
        <v>314436.99998474127</v>
      </c>
      <c r="P2656" s="31">
        <f t="shared" si="125"/>
        <v>1928.0006408691406</v>
      </c>
      <c r="Q2656" s="31">
        <f>IF(M2656=1,oneday(G2655,G2656,K2656,L2656,Summary!$E$13/2,Data!N2655,Data!O2655,Summary!$E$15,Summary!$E$14,Summary!$E$16,3),0)</f>
        <v>0</v>
      </c>
    </row>
    <row r="2657" spans="1:17" x14ac:dyDescent="0.25">
      <c r="A2657" s="32">
        <f>VLOOKUP(B2657,'Expiration Dates'!$C$40:$J$272,8)</f>
        <v>34234</v>
      </c>
      <c r="B2657" s="1">
        <v>34239</v>
      </c>
      <c r="C2657">
        <f t="shared" si="124"/>
        <v>2657</v>
      </c>
      <c r="D2657" s="27">
        <v>17.540000915527344</v>
      </c>
      <c r="E2657" s="28">
        <v>18.049999237060547</v>
      </c>
      <c r="F2657" s="28">
        <v>17.540000915527344</v>
      </c>
      <c r="G2657" s="24">
        <v>17.729999542236328</v>
      </c>
      <c r="H2657" s="13">
        <v>17.770000457763672</v>
      </c>
      <c r="I2657" s="14">
        <v>18.219999313354492</v>
      </c>
      <c r="J2657" s="14">
        <v>17.770000457763672</v>
      </c>
      <c r="K2657" s="24">
        <v>17.930000305175781</v>
      </c>
      <c r="L2657">
        <f t="shared" si="123"/>
        <v>0</v>
      </c>
      <c r="M2657">
        <f>IF(AND(B2657&gt;Summary!$E$17,B2657&lt;Summary!$E$18),1,0)</f>
        <v>1</v>
      </c>
      <c r="N2657">
        <f>IF(M2657=1,oneday(G2656,G2657,K2657,L2657,Summary!$E$13/2,Data!N2656,Data!O2656,Summary!$E$15,Summary!$E$14,Summary!$E$16,1),0)</f>
        <v>900</v>
      </c>
      <c r="O2657" s="31">
        <f>IF(M2657=1,oneday(G2656,G2657,K2657,L2657,Summary!$E$13/2,Data!N2656,Data!O2656,Summary!$E$15,Summary!$E$14,Summary!$E$16,2),0)</f>
        <v>316592.99984741217</v>
      </c>
      <c r="P2657" s="31">
        <f t="shared" si="125"/>
        <v>2155.9998626708984</v>
      </c>
      <c r="Q2657" s="31">
        <f>IF(M2657=1,oneday(G2656,G2657,K2657,L2657,Summary!$E$13/2,Data!N2656,Data!O2656,Summary!$E$15,Summary!$E$14,Summary!$E$16,3),0)</f>
        <v>0</v>
      </c>
    </row>
    <row r="2658" spans="1:17" x14ac:dyDescent="0.25">
      <c r="A2658" s="32">
        <f>VLOOKUP(B2658,'Expiration Dates'!$C$40:$J$272,8)</f>
        <v>34234</v>
      </c>
      <c r="B2658" s="1">
        <v>34240</v>
      </c>
      <c r="C2658">
        <f t="shared" si="124"/>
        <v>2658</v>
      </c>
      <c r="D2658" s="27">
        <v>17.760000228881836</v>
      </c>
      <c r="E2658" s="28">
        <v>18.020000457763672</v>
      </c>
      <c r="F2658" s="28">
        <v>17.649999618530273</v>
      </c>
      <c r="G2658" s="24">
        <v>17.959999084472656</v>
      </c>
      <c r="H2658" s="13">
        <v>17.930000305175781</v>
      </c>
      <c r="I2658" s="14">
        <v>18.209999084472656</v>
      </c>
      <c r="J2658" s="14">
        <v>17.879999160766602</v>
      </c>
      <c r="K2658" s="24">
        <v>18.149999618530273</v>
      </c>
      <c r="L2658">
        <f t="shared" si="123"/>
        <v>0</v>
      </c>
      <c r="M2658">
        <f>IF(AND(B2658&gt;Summary!$E$17,B2658&lt;Summary!$E$18),1,0)</f>
        <v>1</v>
      </c>
      <c r="N2658">
        <f>IF(M2658=1,oneday(G2657,G2658,K2658,L2658,Summary!$E$13/2,Data!N2657,Data!O2657,Summary!$E$15,Summary!$E$14,Summary!$E$16,1),0)</f>
        <v>400</v>
      </c>
      <c r="O2658" s="31">
        <f>IF(M2658=1,oneday(G2657,G2658,K2658,L2658,Summary!$E$13/2,Data!N2657,Data!O2657,Summary!$E$15,Summary!$E$14,Summary!$E$16,2),0)</f>
        <v>318724.9996643067</v>
      </c>
      <c r="P2658" s="31">
        <f t="shared" si="125"/>
        <v>2131.9998168945313</v>
      </c>
      <c r="Q2658" s="31">
        <f>IF(M2658=1,oneday(G2657,G2658,K2658,L2658,Summary!$E$13/2,Data!N2657,Data!O2657,Summary!$E$15,Summary!$E$14,Summary!$E$16,3),0)</f>
        <v>0</v>
      </c>
    </row>
    <row r="2659" spans="1:17" x14ac:dyDescent="0.25">
      <c r="A2659" s="32">
        <f>VLOOKUP(B2659,'Expiration Dates'!$C$40:$J$272,8)</f>
        <v>34234</v>
      </c>
      <c r="B2659" s="1">
        <v>34241</v>
      </c>
      <c r="C2659">
        <f t="shared" si="124"/>
        <v>2659</v>
      </c>
      <c r="D2659" s="27">
        <v>17.959999084472656</v>
      </c>
      <c r="E2659" s="28">
        <v>18.799999237060547</v>
      </c>
      <c r="F2659" s="28">
        <v>17.959999084472656</v>
      </c>
      <c r="G2659" s="24">
        <v>18.670000076293945</v>
      </c>
      <c r="H2659" s="13">
        <v>18.239999771118164</v>
      </c>
      <c r="I2659" s="14">
        <v>18.959999084472656</v>
      </c>
      <c r="J2659" s="14">
        <v>18.239999771118164</v>
      </c>
      <c r="K2659" s="24">
        <v>18.799999237060547</v>
      </c>
      <c r="L2659">
        <f t="shared" si="123"/>
        <v>0</v>
      </c>
      <c r="M2659">
        <f>IF(AND(B2659&gt;Summary!$E$17,B2659&lt;Summary!$E$18),1,0)</f>
        <v>1</v>
      </c>
      <c r="N2659">
        <f>IF(M2659=1,oneday(G2658,G2659,K2659,L2659,Summary!$E$13/2,Data!N2658,Data!O2658,Summary!$E$15,Summary!$E$14,Summary!$E$16,1),0)</f>
        <v>-1300</v>
      </c>
      <c r="O2659" s="31">
        <f>IF(M2659=1,oneday(G2658,G2659,K2659,L2659,Summary!$E$13/2,Data!N2658,Data!O2658,Summary!$E$15,Summary!$E$14,Summary!$E$16,2),0)</f>
        <v>320345.99837493902</v>
      </c>
      <c r="P2659" s="31">
        <f t="shared" si="125"/>
        <v>1620.9987106323242</v>
      </c>
      <c r="Q2659" s="31">
        <f>IF(M2659=1,oneday(G2658,G2659,K2659,L2659,Summary!$E$13/2,Data!N2658,Data!O2658,Summary!$E$15,Summary!$E$14,Summary!$E$16,3),0)</f>
        <v>0</v>
      </c>
    </row>
    <row r="2660" spans="1:17" x14ac:dyDescent="0.25">
      <c r="A2660" s="32">
        <f>VLOOKUP(B2660,'Expiration Dates'!$C$40:$J$272,8)</f>
        <v>34234</v>
      </c>
      <c r="B2660" s="1">
        <v>34242</v>
      </c>
      <c r="C2660">
        <f t="shared" si="124"/>
        <v>2660</v>
      </c>
      <c r="D2660" s="27">
        <v>18.700000762939453</v>
      </c>
      <c r="E2660" s="28">
        <v>18.950000762939453</v>
      </c>
      <c r="F2660" s="28">
        <v>18.540000915527344</v>
      </c>
      <c r="G2660" s="24">
        <v>18.790000915527344</v>
      </c>
      <c r="H2660" s="13">
        <v>18.840000152587891</v>
      </c>
      <c r="I2660" s="14">
        <v>19.100000381469727</v>
      </c>
      <c r="J2660" s="14">
        <v>18.700000762939453</v>
      </c>
      <c r="K2660" s="24">
        <v>18.930000305175781</v>
      </c>
      <c r="L2660">
        <f t="shared" ref="L2660:L2723" si="126">IF(A2660=B2660,1,0)</f>
        <v>0</v>
      </c>
      <c r="M2660">
        <f>IF(AND(B2660&gt;Summary!$E$17,B2660&lt;Summary!$E$18),1,0)</f>
        <v>1</v>
      </c>
      <c r="N2660">
        <f>IF(M2660=1,oneday(G2659,G2660,K2660,L2660,Summary!$E$13/2,Data!N2659,Data!O2659,Summary!$E$15,Summary!$E$14,Summary!$E$16,1),0)</f>
        <v>-1600</v>
      </c>
      <c r="O2660" s="31">
        <f>IF(M2660=1,oneday(G2659,G2660,K2660,L2660,Summary!$E$13/2,Data!N2659,Data!O2659,Summary!$E$15,Summary!$E$14,Summary!$E$16,2),0)</f>
        <v>322165.99703216559</v>
      </c>
      <c r="P2660" s="31">
        <f t="shared" si="125"/>
        <v>1819.9986572265625</v>
      </c>
      <c r="Q2660" s="31">
        <f>IF(M2660=1,oneday(G2659,G2660,K2660,L2660,Summary!$E$13/2,Data!N2659,Data!O2659,Summary!$E$15,Summary!$E$14,Summary!$E$16,3),0)</f>
        <v>0</v>
      </c>
    </row>
    <row r="2661" spans="1:17" x14ac:dyDescent="0.25">
      <c r="A2661" s="32">
        <f>VLOOKUP(B2661,'Expiration Dates'!$C$40:$J$272,8)</f>
        <v>34262</v>
      </c>
      <c r="B2661" s="1">
        <v>34243</v>
      </c>
      <c r="C2661">
        <f t="shared" si="124"/>
        <v>2661</v>
      </c>
      <c r="D2661" s="27">
        <v>18.719999313354492</v>
      </c>
      <c r="E2661" s="28">
        <v>18.760000228881836</v>
      </c>
      <c r="F2661" s="28">
        <v>18.590000152587891</v>
      </c>
      <c r="G2661" s="24">
        <v>18.629999160766602</v>
      </c>
      <c r="H2661" s="13">
        <v>18.790000915527344</v>
      </c>
      <c r="I2661" s="14">
        <v>18.909999847412109</v>
      </c>
      <c r="J2661" s="14">
        <v>18.729999542236328</v>
      </c>
      <c r="K2661" s="24">
        <v>18.75</v>
      </c>
      <c r="L2661">
        <f t="shared" si="126"/>
        <v>0</v>
      </c>
      <c r="M2661">
        <f>IF(AND(B2661&gt;Summary!$E$17,B2661&lt;Summary!$E$18),1,0)</f>
        <v>1</v>
      </c>
      <c r="N2661">
        <f>IF(M2661=1,oneday(G2660,G2661,K2661,L2661,Summary!$E$13/2,Data!N2660,Data!O2660,Summary!$E$15,Summary!$E$14,Summary!$E$16,1),0)</f>
        <v>-1200</v>
      </c>
      <c r="O2661" s="31">
        <f>IF(M2661=1,oneday(G2660,G2661,K2661,L2661,Summary!$E$13/2,Data!N2660,Data!O2660,Summary!$E$15,Summary!$E$14,Summary!$E$16,2),0)</f>
        <v>324381.99913787848</v>
      </c>
      <c r="P2661" s="31">
        <f t="shared" si="125"/>
        <v>2216.0021057128906</v>
      </c>
      <c r="Q2661" s="31">
        <f>IF(M2661=1,oneday(G2660,G2661,K2661,L2661,Summary!$E$13/2,Data!N2660,Data!O2660,Summary!$E$15,Summary!$E$14,Summary!$E$16,3),0)</f>
        <v>0</v>
      </c>
    </row>
    <row r="2662" spans="1:17" x14ac:dyDescent="0.25">
      <c r="A2662" s="32">
        <f>VLOOKUP(B2662,'Expiration Dates'!$C$40:$J$272,8)</f>
        <v>34262</v>
      </c>
      <c r="B2662" s="1">
        <v>34246</v>
      </c>
      <c r="C2662">
        <f t="shared" si="124"/>
        <v>2662</v>
      </c>
      <c r="D2662" s="27">
        <v>18.760000228881836</v>
      </c>
      <c r="E2662" s="28">
        <v>19.090000152587891</v>
      </c>
      <c r="F2662" s="28">
        <v>18.299999237060547</v>
      </c>
      <c r="G2662" s="24">
        <v>18.420000076293945</v>
      </c>
      <c r="H2662" s="13">
        <v>18.860000610351563</v>
      </c>
      <c r="I2662" s="14">
        <v>19.139999389648438</v>
      </c>
      <c r="J2662" s="14">
        <v>18.489999771118164</v>
      </c>
      <c r="K2662" s="24">
        <v>18.600000381469727</v>
      </c>
      <c r="L2662">
        <f t="shared" si="126"/>
        <v>0</v>
      </c>
      <c r="M2662">
        <f>IF(AND(B2662&gt;Summary!$E$17,B2662&lt;Summary!$E$18),1,0)</f>
        <v>1</v>
      </c>
      <c r="N2662">
        <f>IF(M2662=1,oneday(G2661,G2662,K2662,L2662,Summary!$E$13/2,Data!N2661,Data!O2661,Summary!$E$15,Summary!$E$14,Summary!$E$16,1),0)</f>
        <v>-700</v>
      </c>
      <c r="O2662" s="31">
        <f>IF(M2662=1,oneday(G2661,G2662,K2662,L2662,Summary!$E$13/2,Data!N2661,Data!O2661,Summary!$E$15,Summary!$E$14,Summary!$E$16,2),0)</f>
        <v>326568.99849700934</v>
      </c>
      <c r="P2662" s="31">
        <f t="shared" si="125"/>
        <v>2186.9993591308594</v>
      </c>
      <c r="Q2662" s="31">
        <f>IF(M2662=1,oneday(G2661,G2662,K2662,L2662,Summary!$E$13/2,Data!N2661,Data!O2661,Summary!$E$15,Summary!$E$14,Summary!$E$16,3),0)</f>
        <v>0</v>
      </c>
    </row>
    <row r="2663" spans="1:17" x14ac:dyDescent="0.25">
      <c r="A2663" s="32">
        <f>VLOOKUP(B2663,'Expiration Dates'!$C$40:$J$272,8)</f>
        <v>34262</v>
      </c>
      <c r="B2663" s="1">
        <v>34247</v>
      </c>
      <c r="C2663">
        <f t="shared" si="124"/>
        <v>2663</v>
      </c>
      <c r="D2663" s="27">
        <v>18.350000381469727</v>
      </c>
      <c r="E2663" s="28">
        <v>18.600000381469727</v>
      </c>
      <c r="F2663" s="28">
        <v>18.239999771118164</v>
      </c>
      <c r="G2663" s="24">
        <v>18.389999389648438</v>
      </c>
      <c r="H2663" s="13">
        <v>18.579999923706055</v>
      </c>
      <c r="I2663" s="14">
        <v>18.770000457763672</v>
      </c>
      <c r="J2663" s="14">
        <v>18.469999313354492</v>
      </c>
      <c r="K2663" s="24">
        <v>18.579999923706055</v>
      </c>
      <c r="L2663">
        <f t="shared" si="126"/>
        <v>0</v>
      </c>
      <c r="M2663">
        <f>IF(AND(B2663&gt;Summary!$E$17,B2663&lt;Summary!$E$18),1,0)</f>
        <v>1</v>
      </c>
      <c r="N2663">
        <f>IF(M2663=1,oneday(G2662,G2663,K2663,L2663,Summary!$E$13/2,Data!N2662,Data!O2662,Summary!$E$15,Summary!$E$14,Summary!$E$16,1),0)</f>
        <v>-700</v>
      </c>
      <c r="O2663" s="31">
        <f>IF(M2663=1,oneday(G2662,G2663,K2663,L2663,Summary!$E$13/2,Data!N2662,Data!O2662,Summary!$E$15,Summary!$E$14,Summary!$E$16,2),0)</f>
        <v>328589.99897766119</v>
      </c>
      <c r="P2663" s="31">
        <f t="shared" si="125"/>
        <v>2021.0004806518555</v>
      </c>
      <c r="Q2663" s="31">
        <f>IF(M2663=1,oneday(G2662,G2663,K2663,L2663,Summary!$E$13/2,Data!N2662,Data!O2662,Summary!$E$15,Summary!$E$14,Summary!$E$16,3),0)</f>
        <v>0</v>
      </c>
    </row>
    <row r="2664" spans="1:17" x14ac:dyDescent="0.25">
      <c r="A2664" s="32">
        <f>VLOOKUP(B2664,'Expiration Dates'!$C$40:$J$272,8)</f>
        <v>34262</v>
      </c>
      <c r="B2664" s="1">
        <v>34248</v>
      </c>
      <c r="C2664">
        <f t="shared" si="124"/>
        <v>2664</v>
      </c>
      <c r="D2664" s="27">
        <v>18.389999389648438</v>
      </c>
      <c r="E2664" s="28">
        <v>18.700000762939453</v>
      </c>
      <c r="F2664" s="28">
        <v>18.350000381469727</v>
      </c>
      <c r="G2664" s="24">
        <v>18.420000076293945</v>
      </c>
      <c r="H2664" s="13">
        <v>18.579999923706055</v>
      </c>
      <c r="I2664" s="14">
        <v>18.850000381469727</v>
      </c>
      <c r="J2664" s="14">
        <v>18.579999923706055</v>
      </c>
      <c r="K2664" s="24">
        <v>18.620000839233398</v>
      </c>
      <c r="L2664">
        <f t="shared" si="126"/>
        <v>0</v>
      </c>
      <c r="M2664">
        <f>IF(AND(B2664&gt;Summary!$E$17,B2664&lt;Summary!$E$18),1,0)</f>
        <v>1</v>
      </c>
      <c r="N2664">
        <f>IF(M2664=1,oneday(G2663,G2664,K2664,L2664,Summary!$E$13/2,Data!N2663,Data!O2663,Summary!$E$15,Summary!$E$14,Summary!$E$16,1),0)</f>
        <v>-700</v>
      </c>
      <c r="O2664" s="31">
        <f>IF(M2664=1,oneday(G2663,G2664,K2664,L2664,Summary!$E$13/2,Data!N2663,Data!O2663,Summary!$E$15,Summary!$E$14,Summary!$E$16,2),0)</f>
        <v>330568.99849700934</v>
      </c>
      <c r="P2664" s="31">
        <f t="shared" si="125"/>
        <v>1978.9995193481445</v>
      </c>
      <c r="Q2664" s="31">
        <f>IF(M2664=1,oneday(G2663,G2664,K2664,L2664,Summary!$E$13/2,Data!N2663,Data!O2663,Summary!$E$15,Summary!$E$14,Summary!$E$16,3),0)</f>
        <v>0</v>
      </c>
    </row>
    <row r="2665" spans="1:17" x14ac:dyDescent="0.25">
      <c r="A2665" s="32">
        <f>VLOOKUP(B2665,'Expiration Dates'!$C$40:$J$272,8)</f>
        <v>34262</v>
      </c>
      <c r="B2665" s="1">
        <v>34249</v>
      </c>
      <c r="C2665">
        <f t="shared" si="124"/>
        <v>2665</v>
      </c>
      <c r="D2665" s="27">
        <v>18.379999160766602</v>
      </c>
      <c r="E2665" s="28">
        <v>18.569999694824219</v>
      </c>
      <c r="F2665" s="28">
        <v>18.360000610351563</v>
      </c>
      <c r="G2665" s="24">
        <v>18.489999771118164</v>
      </c>
      <c r="H2665" s="13">
        <v>18.579999923706055</v>
      </c>
      <c r="I2665" s="14">
        <v>18.75</v>
      </c>
      <c r="J2665" s="14">
        <v>18.559999465942383</v>
      </c>
      <c r="K2665" s="24">
        <v>18.680000305175781</v>
      </c>
      <c r="L2665">
        <f t="shared" si="126"/>
        <v>0</v>
      </c>
      <c r="M2665">
        <f>IF(AND(B2665&gt;Summary!$E$17,B2665&lt;Summary!$E$18),1,0)</f>
        <v>1</v>
      </c>
      <c r="N2665">
        <f>IF(M2665=1,oneday(G2664,G2665,K2665,L2665,Summary!$E$13/2,Data!N2664,Data!O2664,Summary!$E$15,Summary!$E$14,Summary!$E$16,1),0)</f>
        <v>-800</v>
      </c>
      <c r="O2665" s="31">
        <f>IF(M2665=1,oneday(G2664,G2665,K2665,L2665,Summary!$E$13/2,Data!N2664,Data!O2664,Summary!$E$15,Summary!$E$14,Summary!$E$16,2),0)</f>
        <v>332512.99874114996</v>
      </c>
      <c r="P2665" s="31">
        <f t="shared" si="125"/>
        <v>1944.000244140625</v>
      </c>
      <c r="Q2665" s="31">
        <f>IF(M2665=1,oneday(G2664,G2665,K2665,L2665,Summary!$E$13/2,Data!N2664,Data!O2664,Summary!$E$15,Summary!$E$14,Summary!$E$16,3),0)</f>
        <v>0</v>
      </c>
    </row>
    <row r="2666" spans="1:17" x14ac:dyDescent="0.25">
      <c r="A2666" s="32">
        <f>VLOOKUP(B2666,'Expiration Dates'!$C$40:$J$272,8)</f>
        <v>34262</v>
      </c>
      <c r="B2666" s="1">
        <v>34250</v>
      </c>
      <c r="C2666">
        <f t="shared" si="124"/>
        <v>2666</v>
      </c>
      <c r="D2666" s="27">
        <v>18.450000762939453</v>
      </c>
      <c r="E2666" s="28">
        <v>18.569999694824219</v>
      </c>
      <c r="F2666" s="28">
        <v>18.379999160766602</v>
      </c>
      <c r="G2666" s="24">
        <v>18.549999237060547</v>
      </c>
      <c r="H2666" s="13">
        <v>18.700000762939453</v>
      </c>
      <c r="I2666" s="14">
        <v>18.75</v>
      </c>
      <c r="J2666" s="14">
        <v>18.579999923706055</v>
      </c>
      <c r="K2666" s="24">
        <v>18.739999771118164</v>
      </c>
      <c r="L2666">
        <f t="shared" si="126"/>
        <v>0</v>
      </c>
      <c r="M2666">
        <f>IF(AND(B2666&gt;Summary!$E$17,B2666&lt;Summary!$E$18),1,0)</f>
        <v>1</v>
      </c>
      <c r="N2666">
        <f>IF(M2666=1,oneday(G2665,G2666,K2666,L2666,Summary!$E$13/2,Data!N2665,Data!O2665,Summary!$E$15,Summary!$E$14,Summary!$E$16,1),0)</f>
        <v>-900</v>
      </c>
      <c r="O2666" s="31">
        <f>IF(M2666=1,oneday(G2665,G2666,K2666,L2666,Summary!$E$13/2,Data!N2665,Data!O2665,Summary!$E$15,Summary!$E$14,Summary!$E$16,2),0)</f>
        <v>334458.99922180182</v>
      </c>
      <c r="P2666" s="31">
        <f t="shared" si="125"/>
        <v>1946.0004806518555</v>
      </c>
      <c r="Q2666" s="31">
        <f>IF(M2666=1,oneday(G2665,G2666,K2666,L2666,Summary!$E$13/2,Data!N2665,Data!O2665,Summary!$E$15,Summary!$E$14,Summary!$E$16,3),0)</f>
        <v>0</v>
      </c>
    </row>
    <row r="2667" spans="1:17" x14ac:dyDescent="0.25">
      <c r="A2667" s="32">
        <f>VLOOKUP(B2667,'Expiration Dates'!$C$40:$J$272,8)</f>
        <v>34262</v>
      </c>
      <c r="B2667" s="1">
        <v>34253</v>
      </c>
      <c r="C2667">
        <f t="shared" si="124"/>
        <v>2667</v>
      </c>
      <c r="D2667" s="27">
        <v>18.579999923706055</v>
      </c>
      <c r="E2667" s="28">
        <v>18.790000915527344</v>
      </c>
      <c r="F2667" s="28">
        <v>18.579999923706055</v>
      </c>
      <c r="G2667" s="24">
        <v>18.770000457763672</v>
      </c>
      <c r="H2667" s="13">
        <v>18.799999237060547</v>
      </c>
      <c r="I2667" s="14">
        <v>18.969999313354492</v>
      </c>
      <c r="J2667" s="14">
        <v>18.799999237060547</v>
      </c>
      <c r="K2667" s="24">
        <v>18.950000762939453</v>
      </c>
      <c r="L2667">
        <f t="shared" si="126"/>
        <v>0</v>
      </c>
      <c r="M2667">
        <f>IF(AND(B2667&gt;Summary!$E$17,B2667&lt;Summary!$E$18),1,0)</f>
        <v>1</v>
      </c>
      <c r="N2667">
        <f>IF(M2667=1,oneday(G2666,G2667,K2667,L2667,Summary!$E$13/2,Data!N2666,Data!O2666,Summary!$E$15,Summary!$E$14,Summary!$E$16,1),0)</f>
        <v>-1400</v>
      </c>
      <c r="O2667" s="31">
        <f>IF(M2667=1,oneday(G2666,G2667,K2667,L2667,Summary!$E$13/2,Data!N2666,Data!O2666,Summary!$E$15,Summary!$E$14,Summary!$E$16,2),0)</f>
        <v>336190.99751281744</v>
      </c>
      <c r="P2667" s="31">
        <f t="shared" si="125"/>
        <v>1731.998291015625</v>
      </c>
      <c r="Q2667" s="31">
        <f>IF(M2667=1,oneday(G2666,G2667,K2667,L2667,Summary!$E$13/2,Data!N2666,Data!O2666,Summary!$E$15,Summary!$E$14,Summary!$E$16,3),0)</f>
        <v>0</v>
      </c>
    </row>
    <row r="2668" spans="1:17" x14ac:dyDescent="0.25">
      <c r="A2668" s="32">
        <f>VLOOKUP(B2668,'Expiration Dates'!$C$40:$J$272,8)</f>
        <v>34262</v>
      </c>
      <c r="B2668" s="1">
        <v>34254</v>
      </c>
      <c r="C2668">
        <f t="shared" si="124"/>
        <v>2668</v>
      </c>
      <c r="D2668" s="27">
        <v>18.75</v>
      </c>
      <c r="E2668" s="28">
        <v>18.829999923706055</v>
      </c>
      <c r="F2668" s="28">
        <v>18.670000076293945</v>
      </c>
      <c r="G2668" s="24">
        <v>18.709999084472656</v>
      </c>
      <c r="H2668" s="13">
        <v>18.909999847412109</v>
      </c>
      <c r="I2668" s="14">
        <v>19</v>
      </c>
      <c r="J2668" s="14">
        <v>18.850000381469727</v>
      </c>
      <c r="K2668" s="24">
        <v>18.889999389648438</v>
      </c>
      <c r="L2668">
        <f t="shared" si="126"/>
        <v>0</v>
      </c>
      <c r="M2668">
        <f>IF(AND(B2668&gt;Summary!$E$17,B2668&lt;Summary!$E$18),1,0)</f>
        <v>1</v>
      </c>
      <c r="N2668">
        <f>IF(M2668=1,oneday(G2667,G2668,K2668,L2668,Summary!$E$13/2,Data!N2667,Data!O2667,Summary!$E$15,Summary!$E$14,Summary!$E$16,1),0)</f>
        <v>-1300</v>
      </c>
      <c r="O2668" s="31">
        <f>IF(M2668=1,oneday(G2667,G2668,K2668,L2668,Summary!$E$13/2,Data!N2667,Data!O2667,Summary!$E$15,Summary!$E$14,Summary!$E$16,2),0)</f>
        <v>338268.99929809576</v>
      </c>
      <c r="P2668" s="31">
        <f t="shared" si="125"/>
        <v>2078.0017852783203</v>
      </c>
      <c r="Q2668" s="31">
        <f>IF(M2668=1,oneday(G2667,G2668,K2668,L2668,Summary!$E$13/2,Data!N2667,Data!O2667,Summary!$E$15,Summary!$E$14,Summary!$E$16,3),0)</f>
        <v>0</v>
      </c>
    </row>
    <row r="2669" spans="1:17" x14ac:dyDescent="0.25">
      <c r="A2669" s="32">
        <f>VLOOKUP(B2669,'Expiration Dates'!$C$40:$J$272,8)</f>
        <v>34262</v>
      </c>
      <c r="B2669" s="1">
        <v>34255</v>
      </c>
      <c r="C2669">
        <f t="shared" si="124"/>
        <v>2669</v>
      </c>
      <c r="D2669" s="27">
        <v>18.649999618530273</v>
      </c>
      <c r="E2669" s="28">
        <v>18.709999084472656</v>
      </c>
      <c r="F2669" s="28">
        <v>18.559999465942383</v>
      </c>
      <c r="G2669" s="24">
        <v>18.639999389648438</v>
      </c>
      <c r="H2669" s="13">
        <v>18.75</v>
      </c>
      <c r="I2669" s="14">
        <v>18.870000839233398</v>
      </c>
      <c r="J2669" s="14">
        <v>18.739999771118164</v>
      </c>
      <c r="K2669" s="24">
        <v>18.799999237060547</v>
      </c>
      <c r="L2669">
        <f t="shared" si="126"/>
        <v>0</v>
      </c>
      <c r="M2669">
        <f>IF(AND(B2669&gt;Summary!$E$17,B2669&lt;Summary!$E$18),1,0)</f>
        <v>1</v>
      </c>
      <c r="N2669">
        <f>IF(M2669=1,oneday(G2668,G2669,K2669,L2669,Summary!$E$13/2,Data!N2668,Data!O2668,Summary!$E$15,Summary!$E$14,Summary!$E$16,1),0)</f>
        <v>-1200</v>
      </c>
      <c r="O2669" s="31">
        <f>IF(M2669=1,oneday(G2668,G2669,K2669,L2669,Summary!$E$13/2,Data!N2668,Data!O2668,Summary!$E$15,Summary!$E$14,Summary!$E$16,2),0)</f>
        <v>340352.99893188482</v>
      </c>
      <c r="P2669" s="31">
        <f t="shared" si="125"/>
        <v>2083.9996337890625</v>
      </c>
      <c r="Q2669" s="31">
        <f>IF(M2669=1,oneday(G2668,G2669,K2669,L2669,Summary!$E$13/2,Data!N2668,Data!O2668,Summary!$E$15,Summary!$E$14,Summary!$E$16,3),0)</f>
        <v>0</v>
      </c>
    </row>
    <row r="2670" spans="1:17" x14ac:dyDescent="0.25">
      <c r="A2670" s="32">
        <f>VLOOKUP(B2670,'Expiration Dates'!$C$40:$J$272,8)</f>
        <v>34262</v>
      </c>
      <c r="B2670" s="1">
        <v>34256</v>
      </c>
      <c r="C2670">
        <f t="shared" si="124"/>
        <v>2670</v>
      </c>
      <c r="D2670" s="27">
        <v>18.620000839233398</v>
      </c>
      <c r="E2670" s="28">
        <v>18.639999389648438</v>
      </c>
      <c r="F2670" s="28">
        <v>18.409999847412109</v>
      </c>
      <c r="G2670" s="24">
        <v>18.5</v>
      </c>
      <c r="H2670" s="13">
        <v>18.780000686645508</v>
      </c>
      <c r="I2670" s="14">
        <v>18.790000915527344</v>
      </c>
      <c r="J2670" s="14">
        <v>18.549999237060547</v>
      </c>
      <c r="K2670" s="24">
        <v>18.600000381469727</v>
      </c>
      <c r="L2670">
        <f t="shared" si="126"/>
        <v>0</v>
      </c>
      <c r="M2670">
        <f>IF(AND(B2670&gt;Summary!$E$17,B2670&lt;Summary!$E$18),1,0)</f>
        <v>1</v>
      </c>
      <c r="N2670">
        <f>IF(M2670=1,oneday(G2669,G2670,K2670,L2670,Summary!$E$13/2,Data!N2669,Data!O2669,Summary!$E$15,Summary!$E$14,Summary!$E$16,1),0)</f>
        <v>-900</v>
      </c>
      <c r="O2670" s="31">
        <f>IF(M2670=1,oneday(G2669,G2670,K2670,L2670,Summary!$E$13/2,Data!N2669,Data!O2669,Summary!$E$15,Summary!$E$14,Summary!$E$16,2),0)</f>
        <v>342490.99838256842</v>
      </c>
      <c r="P2670" s="31">
        <f t="shared" si="125"/>
        <v>2137.9994506835938</v>
      </c>
      <c r="Q2670" s="31">
        <f>IF(M2670=1,oneday(G2669,G2670,K2670,L2670,Summary!$E$13/2,Data!N2669,Data!O2669,Summary!$E$15,Summary!$E$14,Summary!$E$16,3),0)</f>
        <v>0</v>
      </c>
    </row>
    <row r="2671" spans="1:17" x14ac:dyDescent="0.25">
      <c r="A2671" s="32">
        <f>VLOOKUP(B2671,'Expiration Dates'!$C$40:$J$272,8)</f>
        <v>34262</v>
      </c>
      <c r="B2671" s="1">
        <v>34257</v>
      </c>
      <c r="C2671">
        <f t="shared" si="124"/>
        <v>2671</v>
      </c>
      <c r="D2671" s="27">
        <v>18.5</v>
      </c>
      <c r="E2671" s="28">
        <v>18.530000686645508</v>
      </c>
      <c r="F2671" s="28">
        <v>18.170000076293945</v>
      </c>
      <c r="G2671" s="24">
        <v>18.270000457763672</v>
      </c>
      <c r="H2671" s="13">
        <v>18.579999923706055</v>
      </c>
      <c r="I2671" s="14">
        <v>18.639999389648438</v>
      </c>
      <c r="J2671" s="14">
        <v>18.290000915527344</v>
      </c>
      <c r="K2671" s="24">
        <v>18.379999160766602</v>
      </c>
      <c r="L2671">
        <f t="shared" si="126"/>
        <v>0</v>
      </c>
      <c r="M2671">
        <f>IF(AND(B2671&gt;Summary!$E$17,B2671&lt;Summary!$E$18),1,0)</f>
        <v>1</v>
      </c>
      <c r="N2671">
        <f>IF(M2671=1,oneday(G2670,G2671,K2671,L2671,Summary!$E$13/2,Data!N2670,Data!O2670,Summary!$E$15,Summary!$E$14,Summary!$E$16,1),0)</f>
        <v>-400</v>
      </c>
      <c r="O2671" s="31">
        <f>IF(M2671=1,oneday(G2670,G2671,K2671,L2671,Summary!$E$13/2,Data!N2670,Data!O2670,Summary!$E$15,Summary!$E$14,Summary!$E$16,2),0)</f>
        <v>344622.99819946295</v>
      </c>
      <c r="P2671" s="31">
        <f t="shared" si="125"/>
        <v>2131.9998168945313</v>
      </c>
      <c r="Q2671" s="31">
        <f>IF(M2671=1,oneday(G2670,G2671,K2671,L2671,Summary!$E$13/2,Data!N2670,Data!O2670,Summary!$E$15,Summary!$E$14,Summary!$E$16,3),0)</f>
        <v>0</v>
      </c>
    </row>
    <row r="2672" spans="1:17" x14ac:dyDescent="0.25">
      <c r="A2672" s="32">
        <f>VLOOKUP(B2672,'Expiration Dates'!$C$40:$J$272,8)</f>
        <v>34262</v>
      </c>
      <c r="B2672" s="1">
        <v>34260</v>
      </c>
      <c r="C2672">
        <f t="shared" si="124"/>
        <v>2672</v>
      </c>
      <c r="D2672" s="27">
        <v>18.200000762939453</v>
      </c>
      <c r="E2672" s="28">
        <v>18.379999160766602</v>
      </c>
      <c r="F2672" s="28">
        <v>18.110000610351563</v>
      </c>
      <c r="G2672" s="24">
        <v>18.129999160766602</v>
      </c>
      <c r="H2672" s="13">
        <v>18.299999237060547</v>
      </c>
      <c r="I2672" s="14">
        <v>18.469999313354492</v>
      </c>
      <c r="J2672" s="14">
        <v>18.219999313354492</v>
      </c>
      <c r="K2672" s="24">
        <v>18.25</v>
      </c>
      <c r="L2672">
        <f t="shared" si="126"/>
        <v>0</v>
      </c>
      <c r="M2672">
        <f>IF(AND(B2672&gt;Summary!$E$17,B2672&lt;Summary!$E$18),1,0)</f>
        <v>1</v>
      </c>
      <c r="N2672">
        <f>IF(M2672=1,oneday(G2671,G2672,K2672,L2672,Summary!$E$13/2,Data!N2671,Data!O2671,Summary!$E$15,Summary!$E$14,Summary!$E$16,1),0)</f>
        <v>-100</v>
      </c>
      <c r="O2672" s="31">
        <f>IF(M2672=1,oneday(G2671,G2672,K2672,L2672,Summary!$E$13/2,Data!N2671,Data!O2671,Summary!$E$15,Summary!$E$14,Summary!$E$16,2),0)</f>
        <v>346648.99832916266</v>
      </c>
      <c r="P2672" s="31">
        <f t="shared" si="125"/>
        <v>2026.000129699707</v>
      </c>
      <c r="Q2672" s="31">
        <f>IF(M2672=1,oneday(G2671,G2672,K2672,L2672,Summary!$E$13/2,Data!N2671,Data!O2671,Summary!$E$15,Summary!$E$14,Summary!$E$16,3),0)</f>
        <v>0</v>
      </c>
    </row>
    <row r="2673" spans="1:17" x14ac:dyDescent="0.25">
      <c r="A2673" s="32">
        <f>VLOOKUP(B2673,'Expiration Dates'!$C$40:$J$272,8)</f>
        <v>34262</v>
      </c>
      <c r="B2673" s="1">
        <v>34261</v>
      </c>
      <c r="C2673">
        <f t="shared" si="124"/>
        <v>2673</v>
      </c>
      <c r="D2673" s="27">
        <v>18.049999237060547</v>
      </c>
      <c r="E2673" s="28">
        <v>18.25</v>
      </c>
      <c r="F2673" s="28">
        <v>17.989999771118164</v>
      </c>
      <c r="G2673" s="24">
        <v>18.059999465942383</v>
      </c>
      <c r="H2673" s="13">
        <v>18.229999542236328</v>
      </c>
      <c r="I2673" s="14">
        <v>18.379999160766602</v>
      </c>
      <c r="J2673" s="14">
        <v>18.229999542236328</v>
      </c>
      <c r="K2673" s="24">
        <v>18.260000228881836</v>
      </c>
      <c r="L2673">
        <f t="shared" si="126"/>
        <v>0</v>
      </c>
      <c r="M2673">
        <f>IF(AND(B2673&gt;Summary!$E$17,B2673&lt;Summary!$E$18),1,0)</f>
        <v>1</v>
      </c>
      <c r="N2673">
        <f>IF(M2673=1,oneday(G2672,G2673,K2673,L2673,Summary!$E$13/2,Data!N2672,Data!O2672,Summary!$E$15,Summary!$E$14,Summary!$E$16,1),0)</f>
        <v>0</v>
      </c>
      <c r="O2673" s="31">
        <f>IF(M2673=1,oneday(G2672,G2673,K2673,L2673,Summary!$E$13/2,Data!N2672,Data!O2672,Summary!$E$15,Summary!$E$14,Summary!$E$16,2),0)</f>
        <v>348648.99832916266</v>
      </c>
      <c r="P2673" s="31">
        <f t="shared" si="125"/>
        <v>2000</v>
      </c>
      <c r="Q2673" s="31">
        <f>IF(M2673=1,oneday(G2672,G2673,K2673,L2673,Summary!$E$13/2,Data!N2672,Data!O2672,Summary!$E$15,Summary!$E$14,Summary!$E$16,3),0)</f>
        <v>0</v>
      </c>
    </row>
    <row r="2674" spans="1:17" x14ac:dyDescent="0.25">
      <c r="A2674" s="32">
        <f>VLOOKUP(B2674,'Expiration Dates'!$C$40:$J$272,8)</f>
        <v>34262</v>
      </c>
      <c r="B2674" s="1">
        <v>34262</v>
      </c>
      <c r="C2674">
        <f t="shared" si="124"/>
        <v>2674</v>
      </c>
      <c r="D2674" s="27">
        <v>18.040000915527344</v>
      </c>
      <c r="E2674" s="28">
        <v>18.299999237060547</v>
      </c>
      <c r="F2674" s="28">
        <v>17.950000762939453</v>
      </c>
      <c r="G2674" s="24">
        <v>18.239999771118164</v>
      </c>
      <c r="H2674" s="13">
        <v>18.260000228881836</v>
      </c>
      <c r="I2674" s="14">
        <v>18.440000534057617</v>
      </c>
      <c r="J2674" s="14">
        <v>18.170000076293945</v>
      </c>
      <c r="K2674" s="24">
        <v>18.420000076293945</v>
      </c>
      <c r="L2674">
        <f t="shared" si="126"/>
        <v>1</v>
      </c>
      <c r="M2674">
        <f>IF(AND(B2674&gt;Summary!$E$17,B2674&lt;Summary!$E$18),1,0)</f>
        <v>1</v>
      </c>
      <c r="N2674">
        <f>IF(M2674=1,oneday(G2673,G2674,K2674,L2674,Summary!$E$13/2,Data!N2673,Data!O2673,Summary!$E$15,Summary!$E$14,Summary!$E$16,1),0)</f>
        <v>-400</v>
      </c>
      <c r="O2674" s="31">
        <f>IF(M2674=1,oneday(G2673,G2674,K2674,L2674,Summary!$E$13/2,Data!N2673,Data!O2673,Summary!$E$15,Summary!$E$14,Summary!$E$16,2),0)</f>
        <v>350672.99832916266</v>
      </c>
      <c r="P2674" s="31">
        <f t="shared" si="125"/>
        <v>2024</v>
      </c>
      <c r="Q2674" s="31">
        <f>IF(M2674=1,oneday(G2673,G2674,K2674,L2674,Summary!$E$13/2,Data!N2673,Data!O2673,Summary!$E$15,Summary!$E$14,Summary!$E$16,3),0)</f>
        <v>72.0001220703125</v>
      </c>
    </row>
    <row r="2675" spans="1:17" x14ac:dyDescent="0.25">
      <c r="A2675" s="32">
        <f>VLOOKUP(B2675,'Expiration Dates'!$C$40:$J$272,8)</f>
        <v>34262</v>
      </c>
      <c r="B2675" s="1">
        <v>34263</v>
      </c>
      <c r="C2675">
        <f t="shared" si="124"/>
        <v>2675</v>
      </c>
      <c r="D2675" s="27">
        <v>18.420000076293945</v>
      </c>
      <c r="E2675" s="28">
        <v>18.569999694824219</v>
      </c>
      <c r="F2675" s="28">
        <v>18.329999923706055</v>
      </c>
      <c r="G2675" s="24">
        <v>18.350000381469727</v>
      </c>
      <c r="H2675" s="13">
        <v>18.479999542236328</v>
      </c>
      <c r="I2675" s="14">
        <v>18.700000762939453</v>
      </c>
      <c r="J2675" s="14">
        <v>18.479999542236328</v>
      </c>
      <c r="K2675" s="24">
        <v>18.5</v>
      </c>
      <c r="L2675">
        <f t="shared" si="126"/>
        <v>0</v>
      </c>
      <c r="M2675">
        <f>IF(AND(B2675&gt;Summary!$E$17,B2675&lt;Summary!$E$18),1,0)</f>
        <v>1</v>
      </c>
      <c r="N2675">
        <f>IF(M2675=1,oneday(G2674,G2675,K2675,L2675,Summary!$E$13/2,Data!N2674,Data!O2674,Summary!$E$15,Summary!$E$14,Summary!$E$16,1),0)</f>
        <v>-600</v>
      </c>
      <c r="O2675" s="31">
        <f>IF(M2675=1,oneday(G2674,G2675,K2675,L2675,Summary!$E$13/2,Data!N2674,Data!O2674,Summary!$E$15,Summary!$E$14,Summary!$E$16,2),0)</f>
        <v>352610.99796295172</v>
      </c>
      <c r="P2675" s="31">
        <f t="shared" si="125"/>
        <v>1937.9996337890625</v>
      </c>
      <c r="Q2675" s="31">
        <f>IF(M2675=1,oneday(G2674,G2675,K2675,L2675,Summary!$E$13/2,Data!N2674,Data!O2674,Summary!$E$15,Summary!$E$14,Summary!$E$16,3),0)</f>
        <v>0</v>
      </c>
    </row>
    <row r="2676" spans="1:17" x14ac:dyDescent="0.25">
      <c r="A2676" s="32">
        <f>VLOOKUP(B2676,'Expiration Dates'!$C$40:$J$272,8)</f>
        <v>34262</v>
      </c>
      <c r="B2676" s="1">
        <v>34264</v>
      </c>
      <c r="C2676">
        <f t="shared" si="124"/>
        <v>2676</v>
      </c>
      <c r="D2676" s="27">
        <v>18.370000839233398</v>
      </c>
      <c r="E2676" s="28">
        <v>18.430000305175781</v>
      </c>
      <c r="F2676" s="28">
        <v>18.020000457763672</v>
      </c>
      <c r="G2676" s="24">
        <v>18.069999694824219</v>
      </c>
      <c r="H2676" s="13">
        <v>18.469999313354492</v>
      </c>
      <c r="I2676" s="14">
        <v>18.569999694824219</v>
      </c>
      <c r="J2676" s="14">
        <v>18.180000305175781</v>
      </c>
      <c r="K2676" s="24">
        <v>18.219999313354492</v>
      </c>
      <c r="L2676">
        <f t="shared" si="126"/>
        <v>0</v>
      </c>
      <c r="M2676">
        <f>IF(AND(B2676&gt;Summary!$E$17,B2676&lt;Summary!$E$18),1,0)</f>
        <v>1</v>
      </c>
      <c r="N2676">
        <f>IF(M2676=1,oneday(G2675,G2676,K2676,L2676,Summary!$E$13/2,Data!N2675,Data!O2675,Summary!$E$15,Summary!$E$14,Summary!$E$16,1),0)</f>
        <v>100</v>
      </c>
      <c r="O2676" s="31">
        <f>IF(M2676=1,oneday(G2675,G2676,K2676,L2676,Summary!$E$13/2,Data!N2675,Data!O2675,Summary!$E$15,Summary!$E$14,Summary!$E$16,2),0)</f>
        <v>354666.99789428717</v>
      </c>
      <c r="P2676" s="31">
        <f t="shared" si="125"/>
        <v>2055.9999313354492</v>
      </c>
      <c r="Q2676" s="31">
        <f>IF(M2676=1,oneday(G2675,G2676,K2676,L2676,Summary!$E$13/2,Data!N2675,Data!O2675,Summary!$E$15,Summary!$E$14,Summary!$E$16,3),0)</f>
        <v>0</v>
      </c>
    </row>
    <row r="2677" spans="1:17" x14ac:dyDescent="0.25">
      <c r="A2677" s="32">
        <f>VLOOKUP(B2677,'Expiration Dates'!$C$40:$J$272,8)</f>
        <v>34262</v>
      </c>
      <c r="B2677" s="1">
        <v>34267</v>
      </c>
      <c r="C2677">
        <f t="shared" si="124"/>
        <v>2677</v>
      </c>
      <c r="D2677" s="27">
        <v>18.069999694824219</v>
      </c>
      <c r="E2677" s="28">
        <v>18.090000152587891</v>
      </c>
      <c r="F2677" s="28">
        <v>17.489999771118164</v>
      </c>
      <c r="G2677" s="24">
        <v>17.510000228881836</v>
      </c>
      <c r="H2677" s="13">
        <v>18.180000305175781</v>
      </c>
      <c r="I2677" s="14">
        <v>18.25</v>
      </c>
      <c r="J2677" s="14">
        <v>17.690000534057617</v>
      </c>
      <c r="K2677" s="24">
        <v>17.709999084472656</v>
      </c>
      <c r="L2677">
        <f t="shared" si="126"/>
        <v>0</v>
      </c>
      <c r="M2677">
        <f>IF(AND(B2677&gt;Summary!$E$17,B2677&lt;Summary!$E$18),1,0)</f>
        <v>1</v>
      </c>
      <c r="N2677">
        <f>IF(M2677=1,oneday(G2676,G2677,K2677,L2677,Summary!$E$13/2,Data!N2676,Data!O2676,Summary!$E$15,Summary!$E$14,Summary!$E$16,1),0)</f>
        <v>1400</v>
      </c>
      <c r="O2677" s="31">
        <f>IF(M2677=1,oneday(G2676,G2677,K2677,L2677,Summary!$E$13/2,Data!N2676,Data!O2676,Summary!$E$15,Summary!$E$14,Summary!$E$16,2),0)</f>
        <v>356194.99864196783</v>
      </c>
      <c r="P2677" s="31">
        <f t="shared" si="125"/>
        <v>1528.0007476806641</v>
      </c>
      <c r="Q2677" s="31">
        <f>IF(M2677=1,oneday(G2676,G2677,K2677,L2677,Summary!$E$13/2,Data!N2676,Data!O2676,Summary!$E$15,Summary!$E$14,Summary!$E$16,3),0)</f>
        <v>0</v>
      </c>
    </row>
    <row r="2678" spans="1:17" x14ac:dyDescent="0.25">
      <c r="A2678" s="32">
        <f>VLOOKUP(B2678,'Expiration Dates'!$C$40:$J$272,8)</f>
        <v>34262</v>
      </c>
      <c r="B2678" s="1">
        <v>34268</v>
      </c>
      <c r="C2678">
        <f t="shared" si="124"/>
        <v>2678</v>
      </c>
      <c r="D2678" s="27">
        <v>17.530000686645508</v>
      </c>
      <c r="E2678" s="28">
        <v>17.700000762939453</v>
      </c>
      <c r="F2678" s="28">
        <v>17.409999847412109</v>
      </c>
      <c r="G2678" s="24">
        <v>17.540000915527344</v>
      </c>
      <c r="H2678" s="13">
        <v>17.690000534057617</v>
      </c>
      <c r="I2678" s="14">
        <v>17.870000839233398</v>
      </c>
      <c r="J2678" s="14">
        <v>17.600000381469727</v>
      </c>
      <c r="K2678" s="24">
        <v>17.729999542236328</v>
      </c>
      <c r="L2678">
        <f t="shared" si="126"/>
        <v>0</v>
      </c>
      <c r="M2678">
        <f>IF(AND(B2678&gt;Summary!$E$17,B2678&lt;Summary!$E$18),1,0)</f>
        <v>1</v>
      </c>
      <c r="N2678">
        <f>IF(M2678=1,oneday(G2677,G2678,K2678,L2678,Summary!$E$13/2,Data!N2677,Data!O2677,Summary!$E$15,Summary!$E$14,Summary!$E$16,1),0)</f>
        <v>1400</v>
      </c>
      <c r="O2678" s="31">
        <f>IF(M2678=1,oneday(G2677,G2678,K2678,L2678,Summary!$E$13/2,Data!N2677,Data!O2677,Summary!$E$15,Summary!$E$14,Summary!$E$16,2),0)</f>
        <v>358236.99960327154</v>
      </c>
      <c r="P2678" s="31">
        <f t="shared" si="125"/>
        <v>2042.0009613037109</v>
      </c>
      <c r="Q2678" s="31">
        <f>IF(M2678=1,oneday(G2677,G2678,K2678,L2678,Summary!$E$13/2,Data!N2677,Data!O2677,Summary!$E$15,Summary!$E$14,Summary!$E$16,3),0)</f>
        <v>0</v>
      </c>
    </row>
    <row r="2679" spans="1:17" x14ac:dyDescent="0.25">
      <c r="A2679" s="32">
        <f>VLOOKUP(B2679,'Expiration Dates'!$C$40:$J$272,8)</f>
        <v>34262</v>
      </c>
      <c r="B2679" s="1">
        <v>34269</v>
      </c>
      <c r="C2679">
        <f t="shared" si="124"/>
        <v>2679</v>
      </c>
      <c r="D2679" s="27">
        <v>17.510000228881836</v>
      </c>
      <c r="E2679" s="28">
        <v>17.670000076293945</v>
      </c>
      <c r="F2679" s="28">
        <v>17.489999771118164</v>
      </c>
      <c r="G2679" s="24">
        <v>17.649999618530273</v>
      </c>
      <c r="H2679" s="13">
        <v>17.690000534057617</v>
      </c>
      <c r="I2679" s="14">
        <v>17.850000381469727</v>
      </c>
      <c r="J2679" s="14">
        <v>17.690000534057617</v>
      </c>
      <c r="K2679" s="24">
        <v>17.840000152587891</v>
      </c>
      <c r="L2679">
        <f t="shared" si="126"/>
        <v>0</v>
      </c>
      <c r="M2679">
        <f>IF(AND(B2679&gt;Summary!$E$17,B2679&lt;Summary!$E$18),1,0)</f>
        <v>1</v>
      </c>
      <c r="N2679">
        <f>IF(M2679=1,oneday(G2678,G2679,K2679,L2679,Summary!$E$13/2,Data!N2678,Data!O2678,Summary!$E$15,Summary!$E$14,Summary!$E$16,1),0)</f>
        <v>1200</v>
      </c>
      <c r="O2679" s="31">
        <f>IF(M2679=1,oneday(G2678,G2679,K2679,L2679,Summary!$E$13/2,Data!N2678,Data!O2678,Summary!$E$15,Summary!$E$14,Summary!$E$16,2),0)</f>
        <v>360372.99804687506</v>
      </c>
      <c r="P2679" s="31">
        <f t="shared" si="125"/>
        <v>2135.9984436035156</v>
      </c>
      <c r="Q2679" s="31">
        <f>IF(M2679=1,oneday(G2678,G2679,K2679,L2679,Summary!$E$13/2,Data!N2678,Data!O2678,Summary!$E$15,Summary!$E$14,Summary!$E$16,3),0)</f>
        <v>0</v>
      </c>
    </row>
    <row r="2680" spans="1:17" x14ac:dyDescent="0.25">
      <c r="A2680" s="32">
        <f>VLOOKUP(B2680,'Expiration Dates'!$C$40:$J$272,8)</f>
        <v>34262</v>
      </c>
      <c r="B2680" s="1">
        <v>34270</v>
      </c>
      <c r="C2680">
        <f t="shared" si="124"/>
        <v>2680</v>
      </c>
      <c r="D2680" s="27">
        <v>17.649999618530273</v>
      </c>
      <c r="E2680" s="28">
        <v>17.780000686645508</v>
      </c>
      <c r="F2680" s="28">
        <v>17.350000381469727</v>
      </c>
      <c r="G2680" s="24">
        <v>17.370000839233398</v>
      </c>
      <c r="H2680" s="13">
        <v>17.799999237060547</v>
      </c>
      <c r="I2680" s="14">
        <v>17.940000534057617</v>
      </c>
      <c r="J2680" s="14">
        <v>17.549999237060547</v>
      </c>
      <c r="K2680" s="24">
        <v>17.559999465942383</v>
      </c>
      <c r="L2680">
        <f t="shared" si="126"/>
        <v>0</v>
      </c>
      <c r="M2680">
        <f>IF(AND(B2680&gt;Summary!$E$17,B2680&lt;Summary!$E$18),1,0)</f>
        <v>1</v>
      </c>
      <c r="N2680">
        <f>IF(M2680=1,oneday(G2679,G2680,K2680,L2680,Summary!$E$13/2,Data!N2679,Data!O2679,Summary!$E$15,Summary!$E$14,Summary!$E$16,1),0)</f>
        <v>1800</v>
      </c>
      <c r="O2680" s="31">
        <f>IF(M2680=1,oneday(G2679,G2680,K2680,L2680,Summary!$E$13/2,Data!N2679,Data!O2679,Summary!$E$15,Summary!$E$14,Summary!$E$16,2),0)</f>
        <v>361929.00024414068</v>
      </c>
      <c r="P2680" s="31">
        <f t="shared" si="125"/>
        <v>1556.002197265625</v>
      </c>
      <c r="Q2680" s="31">
        <f>IF(M2680=1,oneday(G2679,G2680,K2680,L2680,Summary!$E$13/2,Data!N2679,Data!O2679,Summary!$E$15,Summary!$E$14,Summary!$E$16,3),0)</f>
        <v>0</v>
      </c>
    </row>
    <row r="2681" spans="1:17" x14ac:dyDescent="0.25">
      <c r="A2681" s="32">
        <f>VLOOKUP(B2681,'Expiration Dates'!$C$40:$J$272,8)</f>
        <v>34262</v>
      </c>
      <c r="B2681" s="1">
        <v>34271</v>
      </c>
      <c r="C2681">
        <f t="shared" si="124"/>
        <v>2681</v>
      </c>
      <c r="D2681" s="27">
        <v>17.329999923706055</v>
      </c>
      <c r="E2681" s="28">
        <v>17.329999923706055</v>
      </c>
      <c r="F2681" s="28">
        <v>16.850000381469727</v>
      </c>
      <c r="G2681" s="24">
        <v>16.920000076293945</v>
      </c>
      <c r="H2681" s="13">
        <v>17.540000915527344</v>
      </c>
      <c r="I2681" s="14">
        <v>17.540000915527344</v>
      </c>
      <c r="J2681" s="14">
        <v>17.079999923706055</v>
      </c>
      <c r="K2681" s="24">
        <v>17.120000839233398</v>
      </c>
      <c r="L2681">
        <f t="shared" si="126"/>
        <v>0</v>
      </c>
      <c r="M2681">
        <f>IF(AND(B2681&gt;Summary!$E$17,B2681&lt;Summary!$E$18),1,0)</f>
        <v>1</v>
      </c>
      <c r="N2681">
        <f>IF(M2681=1,oneday(G2680,G2681,K2681,L2681,Summary!$E$13/2,Data!N2680,Data!O2680,Summary!$E$15,Summary!$E$14,Summary!$E$16,1),0)</f>
        <v>2900</v>
      </c>
      <c r="O2681" s="31">
        <f>IF(M2681=1,oneday(G2680,G2681,K2681,L2681,Summary!$E$13/2,Data!N2680,Data!O2680,Summary!$E$15,Summary!$E$14,Summary!$E$16,2),0)</f>
        <v>362843.99803161627</v>
      </c>
      <c r="P2681" s="31">
        <f t="shared" si="125"/>
        <v>914.99778747558594</v>
      </c>
      <c r="Q2681" s="31">
        <f>IF(M2681=1,oneday(G2680,G2681,K2681,L2681,Summary!$E$13/2,Data!N2680,Data!O2680,Summary!$E$15,Summary!$E$14,Summary!$E$16,3),0)</f>
        <v>0</v>
      </c>
    </row>
    <row r="2682" spans="1:17" x14ac:dyDescent="0.25">
      <c r="A2682" s="32">
        <f>VLOOKUP(B2682,'Expiration Dates'!$C$40:$J$272,8)</f>
        <v>34290</v>
      </c>
      <c r="B2682" s="1">
        <v>34274</v>
      </c>
      <c r="C2682">
        <f t="shared" si="124"/>
        <v>2682</v>
      </c>
      <c r="D2682" s="27">
        <v>16.899999618530273</v>
      </c>
      <c r="E2682" s="28">
        <v>17.450000762939453</v>
      </c>
      <c r="F2682" s="28">
        <v>16.899999618530273</v>
      </c>
      <c r="G2682" s="24">
        <v>17.430000305175781</v>
      </c>
      <c r="H2682" s="13">
        <v>17.120000839233398</v>
      </c>
      <c r="I2682" s="14">
        <v>17.639999389648438</v>
      </c>
      <c r="J2682" s="14">
        <v>17.120000839233398</v>
      </c>
      <c r="K2682" s="24">
        <v>17.620000839233398</v>
      </c>
      <c r="L2682">
        <f t="shared" si="126"/>
        <v>0</v>
      </c>
      <c r="M2682">
        <f>IF(AND(B2682&gt;Summary!$E$17,B2682&lt;Summary!$E$18),1,0)</f>
        <v>1</v>
      </c>
      <c r="N2682">
        <f>IF(M2682=1,oneday(G2681,G2682,K2682,L2682,Summary!$E$13/2,Data!N2681,Data!O2681,Summary!$E$15,Summary!$E$14,Summary!$E$16,1),0)</f>
        <v>1700</v>
      </c>
      <c r="O2682" s="31">
        <f>IF(M2682=1,oneday(G2681,G2682,K2682,L2682,Summary!$E$13/2,Data!N2681,Data!O2681,Summary!$E$15,Summary!$E$14,Summary!$E$16,2),0)</f>
        <v>365974.99842071539</v>
      </c>
      <c r="P2682" s="31">
        <f t="shared" si="125"/>
        <v>3131.0003890991211</v>
      </c>
      <c r="Q2682" s="31">
        <f>IF(M2682=1,oneday(G2681,G2682,K2682,L2682,Summary!$E$13/2,Data!N2681,Data!O2681,Summary!$E$15,Summary!$E$14,Summary!$E$16,3),0)</f>
        <v>0</v>
      </c>
    </row>
    <row r="2683" spans="1:17" x14ac:dyDescent="0.25">
      <c r="A2683" s="32">
        <f>VLOOKUP(B2683,'Expiration Dates'!$C$40:$J$272,8)</f>
        <v>34290</v>
      </c>
      <c r="B2683" s="1">
        <v>34275</v>
      </c>
      <c r="C2683">
        <f t="shared" si="124"/>
        <v>2683</v>
      </c>
      <c r="D2683" s="27">
        <v>17.459999084472656</v>
      </c>
      <c r="E2683" s="28">
        <v>17.549999237060547</v>
      </c>
      <c r="F2683" s="28">
        <v>16.979999542236328</v>
      </c>
      <c r="G2683" s="24">
        <v>17.120000839233398</v>
      </c>
      <c r="H2683" s="13">
        <v>17.639999389648438</v>
      </c>
      <c r="I2683" s="14">
        <v>17.729999542236328</v>
      </c>
      <c r="J2683" s="14">
        <v>17.219999313354492</v>
      </c>
      <c r="K2683" s="24">
        <v>17.350000381469727</v>
      </c>
      <c r="L2683">
        <f t="shared" si="126"/>
        <v>0</v>
      </c>
      <c r="M2683">
        <f>IF(AND(B2683&gt;Summary!$E$17,B2683&lt;Summary!$E$18),1,0)</f>
        <v>1</v>
      </c>
      <c r="N2683">
        <f>IF(M2683=1,oneday(G2682,G2683,K2683,L2683,Summary!$E$13/2,Data!N2682,Data!O2682,Summary!$E$15,Summary!$E$14,Summary!$E$16,1),0)</f>
        <v>2400</v>
      </c>
      <c r="O2683" s="31">
        <f>IF(M2683=1,oneday(G2682,G2683,K2683,L2683,Summary!$E$13/2,Data!N2682,Data!O2682,Summary!$E$15,Summary!$E$14,Summary!$E$16,2),0)</f>
        <v>367314.99970245367</v>
      </c>
      <c r="P2683" s="31">
        <f t="shared" si="125"/>
        <v>1340.0012817382813</v>
      </c>
      <c r="Q2683" s="31">
        <f>IF(M2683=1,oneday(G2682,G2683,K2683,L2683,Summary!$E$13/2,Data!N2682,Data!O2682,Summary!$E$15,Summary!$E$14,Summary!$E$16,3),0)</f>
        <v>0</v>
      </c>
    </row>
    <row r="2684" spans="1:17" x14ac:dyDescent="0.25">
      <c r="A2684" s="32">
        <f>VLOOKUP(B2684,'Expiration Dates'!$C$40:$J$272,8)</f>
        <v>34290</v>
      </c>
      <c r="B2684" s="1">
        <v>34276</v>
      </c>
      <c r="C2684">
        <f t="shared" si="124"/>
        <v>2684</v>
      </c>
      <c r="D2684" s="27">
        <v>17.100000381469727</v>
      </c>
      <c r="E2684" s="28">
        <v>17.579999923706055</v>
      </c>
      <c r="F2684" s="28">
        <v>16.760000228881836</v>
      </c>
      <c r="G2684" s="24">
        <v>17.489999771118164</v>
      </c>
      <c r="H2684" s="13">
        <v>17.25</v>
      </c>
      <c r="I2684" s="14">
        <v>17.790000915527344</v>
      </c>
      <c r="J2684" s="14">
        <v>17.030000686645508</v>
      </c>
      <c r="K2684" s="24">
        <v>17.700000762939453</v>
      </c>
      <c r="L2684">
        <f t="shared" si="126"/>
        <v>0</v>
      </c>
      <c r="M2684">
        <f>IF(AND(B2684&gt;Summary!$E$17,B2684&lt;Summary!$E$18),1,0)</f>
        <v>1</v>
      </c>
      <c r="N2684">
        <f>IF(M2684=1,oneday(G2683,G2684,K2684,L2684,Summary!$E$13/2,Data!N2683,Data!O2683,Summary!$E$15,Summary!$E$14,Summary!$E$16,1),0)</f>
        <v>1500</v>
      </c>
      <c r="O2684" s="31">
        <f>IF(M2684=1,oneday(G2683,G2684,K2684,L2684,Summary!$E$13/2,Data!N2683,Data!O2683,Summary!$E$15,Summary!$E$14,Summary!$E$16,2),0)</f>
        <v>370013.99810028082</v>
      </c>
      <c r="P2684" s="31">
        <f t="shared" si="125"/>
        <v>2698.9983978271484</v>
      </c>
      <c r="Q2684" s="31">
        <f>IF(M2684=1,oneday(G2683,G2684,K2684,L2684,Summary!$E$13/2,Data!N2683,Data!O2683,Summary!$E$15,Summary!$E$14,Summary!$E$16,3),0)</f>
        <v>0</v>
      </c>
    </row>
    <row r="2685" spans="1:17" x14ac:dyDescent="0.25">
      <c r="A2685" s="32">
        <f>VLOOKUP(B2685,'Expiration Dates'!$C$40:$J$272,8)</f>
        <v>34290</v>
      </c>
      <c r="B2685" s="1">
        <v>34277</v>
      </c>
      <c r="C2685">
        <f t="shared" si="124"/>
        <v>2685</v>
      </c>
      <c r="D2685" s="27">
        <v>17.450000762939453</v>
      </c>
      <c r="E2685" s="28">
        <v>17.530000686645508</v>
      </c>
      <c r="F2685" s="28">
        <v>17.25</v>
      </c>
      <c r="G2685" s="24">
        <v>17.399999618530273</v>
      </c>
      <c r="H2685" s="13">
        <v>17.700000762939453</v>
      </c>
      <c r="I2685" s="14">
        <v>17.700000762939453</v>
      </c>
      <c r="J2685" s="14">
        <v>17.5</v>
      </c>
      <c r="K2685" s="24">
        <v>17.610000610351563</v>
      </c>
      <c r="L2685">
        <f t="shared" si="126"/>
        <v>0</v>
      </c>
      <c r="M2685">
        <f>IF(AND(B2685&gt;Summary!$E$17,B2685&lt;Summary!$E$18),1,0)</f>
        <v>1</v>
      </c>
      <c r="N2685">
        <f>IF(M2685=1,oneday(G2684,G2685,K2685,L2685,Summary!$E$13/2,Data!N2684,Data!O2684,Summary!$E$15,Summary!$E$14,Summary!$E$16,1),0)</f>
        <v>1700</v>
      </c>
      <c r="O2685" s="31">
        <f>IF(M2685=1,oneday(G2684,G2685,K2685,L2685,Summary!$E$13/2,Data!N2684,Data!O2684,Summary!$E$15,Summary!$E$14,Summary!$E$16,2),0)</f>
        <v>371864.99784088141</v>
      </c>
      <c r="P2685" s="31">
        <f t="shared" si="125"/>
        <v>1850.9997406005859</v>
      </c>
      <c r="Q2685" s="31">
        <f>IF(M2685=1,oneday(G2684,G2685,K2685,L2685,Summary!$E$13/2,Data!N2684,Data!O2684,Summary!$E$15,Summary!$E$14,Summary!$E$16,3),0)</f>
        <v>0</v>
      </c>
    </row>
    <row r="2686" spans="1:17" x14ac:dyDescent="0.25">
      <c r="A2686" s="32">
        <f>VLOOKUP(B2686,'Expiration Dates'!$C$40:$J$272,8)</f>
        <v>34290</v>
      </c>
      <c r="B2686" s="1">
        <v>34278</v>
      </c>
      <c r="C2686">
        <f t="shared" si="124"/>
        <v>2686</v>
      </c>
      <c r="D2686" s="27">
        <v>17.379999160766602</v>
      </c>
      <c r="E2686" s="28">
        <v>17.709999084472656</v>
      </c>
      <c r="F2686" s="28">
        <v>17.069999694824219</v>
      </c>
      <c r="G2686" s="24">
        <v>17.090000152587891</v>
      </c>
      <c r="H2686" s="13">
        <v>17.549999237060547</v>
      </c>
      <c r="I2686" s="14">
        <v>17.879999160766602</v>
      </c>
      <c r="J2686" s="14">
        <v>17.25</v>
      </c>
      <c r="K2686" s="24">
        <v>17.280000686645508</v>
      </c>
      <c r="L2686">
        <f t="shared" si="126"/>
        <v>0</v>
      </c>
      <c r="M2686">
        <f>IF(AND(B2686&gt;Summary!$E$17,B2686&lt;Summary!$E$18),1,0)</f>
        <v>1</v>
      </c>
      <c r="N2686">
        <f>IF(M2686=1,oneday(G2685,G2686,K2686,L2686,Summary!$E$13/2,Data!N2685,Data!O2685,Summary!$E$15,Summary!$E$14,Summary!$E$16,1),0)</f>
        <v>2400</v>
      </c>
      <c r="O2686" s="31">
        <f>IF(M2686=1,oneday(G2685,G2686,K2686,L2686,Summary!$E$13/2,Data!N2685,Data!O2685,Summary!$E$15,Summary!$E$14,Summary!$E$16,2),0)</f>
        <v>373204.99912261969</v>
      </c>
      <c r="P2686" s="31">
        <f t="shared" si="125"/>
        <v>1340.0012817382813</v>
      </c>
      <c r="Q2686" s="31">
        <f>IF(M2686=1,oneday(G2685,G2686,K2686,L2686,Summary!$E$13/2,Data!N2685,Data!O2685,Summary!$E$15,Summary!$E$14,Summary!$E$16,3),0)</f>
        <v>0</v>
      </c>
    </row>
    <row r="2687" spans="1:17" x14ac:dyDescent="0.25">
      <c r="A2687" s="32">
        <f>VLOOKUP(B2687,'Expiration Dates'!$C$40:$J$272,8)</f>
        <v>34290</v>
      </c>
      <c r="B2687" s="1">
        <v>34281</v>
      </c>
      <c r="C2687">
        <f t="shared" si="124"/>
        <v>2687</v>
      </c>
      <c r="D2687" s="27">
        <v>17.049999237060547</v>
      </c>
      <c r="E2687" s="28">
        <v>17.090000152587891</v>
      </c>
      <c r="F2687" s="28">
        <v>16.670000076293945</v>
      </c>
      <c r="G2687" s="24">
        <v>16.709999084472656</v>
      </c>
      <c r="H2687" s="13">
        <v>17.25</v>
      </c>
      <c r="I2687" s="14">
        <v>17.329999923706055</v>
      </c>
      <c r="J2687" s="14">
        <v>16.930000305175781</v>
      </c>
      <c r="K2687" s="24">
        <v>16.940000534057617</v>
      </c>
      <c r="L2687">
        <f t="shared" si="126"/>
        <v>0</v>
      </c>
      <c r="M2687">
        <f>IF(AND(B2687&gt;Summary!$E$17,B2687&lt;Summary!$E$18),1,0)</f>
        <v>1</v>
      </c>
      <c r="N2687">
        <f>IF(M2687=1,oneday(G2686,G2687,K2687,L2687,Summary!$E$13/2,Data!N2686,Data!O2686,Summary!$E$15,Summary!$E$14,Summary!$E$16,1),0)</f>
        <v>3000</v>
      </c>
      <c r="O2687" s="31">
        <f>IF(M2687=1,oneday(G2686,G2687,K2687,L2687,Summary!$E$13/2,Data!N2686,Data!O2686,Summary!$E$15,Summary!$E$14,Summary!$E$16,2),0)</f>
        <v>374094.99559783941</v>
      </c>
      <c r="P2687" s="31">
        <f t="shared" si="125"/>
        <v>889.99647521972656</v>
      </c>
      <c r="Q2687" s="31">
        <f>IF(M2687=1,oneday(G2686,G2687,K2687,L2687,Summary!$E$13/2,Data!N2686,Data!O2686,Summary!$E$15,Summary!$E$14,Summary!$E$16,3),0)</f>
        <v>0</v>
      </c>
    </row>
    <row r="2688" spans="1:17" x14ac:dyDescent="0.25">
      <c r="A2688" s="32">
        <f>VLOOKUP(B2688,'Expiration Dates'!$C$40:$J$272,8)</f>
        <v>34290</v>
      </c>
      <c r="B2688" s="1">
        <v>34282</v>
      </c>
      <c r="C2688">
        <f t="shared" si="124"/>
        <v>2688</v>
      </c>
      <c r="D2688" s="27">
        <v>16.700000762939453</v>
      </c>
      <c r="E2688" s="28">
        <v>16.950000762939453</v>
      </c>
      <c r="F2688" s="28">
        <v>16.5</v>
      </c>
      <c r="G2688" s="24">
        <v>16.659999847412109</v>
      </c>
      <c r="H2688" s="13">
        <v>16.770000457763672</v>
      </c>
      <c r="I2688" s="14">
        <v>17.200000762939453</v>
      </c>
      <c r="J2688" s="14">
        <v>16.770000457763672</v>
      </c>
      <c r="K2688" s="24">
        <v>16.930000305175781</v>
      </c>
      <c r="L2688">
        <f t="shared" si="126"/>
        <v>0</v>
      </c>
      <c r="M2688">
        <f>IF(AND(B2688&gt;Summary!$E$17,B2688&lt;Summary!$E$18),1,0)</f>
        <v>1</v>
      </c>
      <c r="N2688">
        <f>IF(M2688=1,oneday(G2687,G2688,K2688,L2688,Summary!$E$13/2,Data!N2687,Data!O2687,Summary!$E$15,Summary!$E$14,Summary!$E$16,1),0)</f>
        <v>3000</v>
      </c>
      <c r="O2688" s="31">
        <f>IF(M2688=1,oneday(G2687,G2688,K2688,L2688,Summary!$E$13/2,Data!N2687,Data!O2687,Summary!$E$15,Summary!$E$14,Summary!$E$16,2),0)</f>
        <v>375939.99796295172</v>
      </c>
      <c r="P2688" s="31">
        <f t="shared" si="125"/>
        <v>1845.0023651123047</v>
      </c>
      <c r="Q2688" s="31">
        <f>IF(M2688=1,oneday(G2687,G2688,K2688,L2688,Summary!$E$13/2,Data!N2687,Data!O2687,Summary!$E$15,Summary!$E$14,Summary!$E$16,3),0)</f>
        <v>0</v>
      </c>
    </row>
    <row r="2689" spans="1:17" x14ac:dyDescent="0.25">
      <c r="A2689" s="32">
        <f>VLOOKUP(B2689,'Expiration Dates'!$C$40:$J$272,8)</f>
        <v>34290</v>
      </c>
      <c r="B2689" s="1">
        <v>34283</v>
      </c>
      <c r="C2689">
        <f t="shared" si="124"/>
        <v>2689</v>
      </c>
      <c r="D2689" s="27">
        <v>16.659999847412109</v>
      </c>
      <c r="E2689" s="28">
        <v>16.850000381469727</v>
      </c>
      <c r="F2689" s="28">
        <v>16.530000686645508</v>
      </c>
      <c r="G2689" s="24">
        <v>16.549999237060547</v>
      </c>
      <c r="H2689" s="13">
        <v>16.850000381469727</v>
      </c>
      <c r="I2689" s="14">
        <v>17.100000381469727</v>
      </c>
      <c r="J2689" s="14">
        <v>16.819999694824219</v>
      </c>
      <c r="K2689" s="24">
        <v>16.840000152587891</v>
      </c>
      <c r="L2689">
        <f t="shared" si="126"/>
        <v>0</v>
      </c>
      <c r="M2689">
        <f>IF(AND(B2689&gt;Summary!$E$17,B2689&lt;Summary!$E$18),1,0)</f>
        <v>1</v>
      </c>
      <c r="N2689">
        <f>IF(M2689=1,oneday(G2688,G2689,K2689,L2689,Summary!$E$13/2,Data!N2688,Data!O2688,Summary!$E$15,Summary!$E$14,Summary!$E$16,1),0)</f>
        <v>3000</v>
      </c>
      <c r="O2689" s="31">
        <f>IF(M2689=1,oneday(G2688,G2689,K2689,L2689,Summary!$E$13/2,Data!N2688,Data!O2688,Summary!$E$15,Summary!$E$14,Summary!$E$16,2),0)</f>
        <v>377591.99600982672</v>
      </c>
      <c r="P2689" s="31">
        <f t="shared" si="125"/>
        <v>1651.998046875</v>
      </c>
      <c r="Q2689" s="31">
        <f>IF(M2689=1,oneday(G2688,G2689,K2689,L2689,Summary!$E$13/2,Data!N2688,Data!O2688,Summary!$E$15,Summary!$E$14,Summary!$E$16,3),0)</f>
        <v>0</v>
      </c>
    </row>
    <row r="2690" spans="1:17" x14ac:dyDescent="0.25">
      <c r="A2690" s="32">
        <f>VLOOKUP(B2690,'Expiration Dates'!$C$40:$J$272,8)</f>
        <v>34290</v>
      </c>
      <c r="B2690" s="1">
        <v>34284</v>
      </c>
      <c r="C2690">
        <f t="shared" si="124"/>
        <v>2690</v>
      </c>
      <c r="D2690" s="27">
        <v>16.530000686645508</v>
      </c>
      <c r="E2690" s="28">
        <v>17.090000152587891</v>
      </c>
      <c r="F2690" s="28">
        <v>16.379999160766602</v>
      </c>
      <c r="G2690" s="24">
        <v>16.899999618530273</v>
      </c>
      <c r="H2690" s="13">
        <v>16.819999694824219</v>
      </c>
      <c r="I2690" s="14">
        <v>17.350000381469727</v>
      </c>
      <c r="J2690" s="14">
        <v>16.680000305175781</v>
      </c>
      <c r="K2690" s="24">
        <v>17.190000534057617</v>
      </c>
      <c r="L2690">
        <f t="shared" si="126"/>
        <v>0</v>
      </c>
      <c r="M2690">
        <f>IF(AND(B2690&gt;Summary!$E$17,B2690&lt;Summary!$E$18),1,0)</f>
        <v>1</v>
      </c>
      <c r="N2690">
        <f>IF(M2690=1,oneday(G2689,G2690,K2690,L2690,Summary!$E$13/2,Data!N2689,Data!O2689,Summary!$E$15,Summary!$E$14,Summary!$E$16,1),0)</f>
        <v>2200</v>
      </c>
      <c r="O2690" s="31">
        <f>IF(M2690=1,oneday(G2689,G2690,K2690,L2690,Summary!$E$13/2,Data!N2689,Data!O2689,Summary!$E$15,Summary!$E$14,Summary!$E$16,2),0)</f>
        <v>380473.99684906012</v>
      </c>
      <c r="P2690" s="31">
        <f t="shared" si="125"/>
        <v>2882.0008392333984</v>
      </c>
      <c r="Q2690" s="31">
        <f>IF(M2690=1,oneday(G2689,G2690,K2690,L2690,Summary!$E$13/2,Data!N2689,Data!O2689,Summary!$E$15,Summary!$E$14,Summary!$E$16,3),0)</f>
        <v>0</v>
      </c>
    </row>
    <row r="2691" spans="1:17" x14ac:dyDescent="0.25">
      <c r="A2691" s="32">
        <f>VLOOKUP(B2691,'Expiration Dates'!$C$40:$J$272,8)</f>
        <v>34290</v>
      </c>
      <c r="B2691" s="1">
        <v>34285</v>
      </c>
      <c r="C2691">
        <f t="shared" si="124"/>
        <v>2691</v>
      </c>
      <c r="D2691" s="27">
        <v>16.899999618530273</v>
      </c>
      <c r="E2691" s="28">
        <v>17.020000457763672</v>
      </c>
      <c r="F2691" s="28">
        <v>16.420000076293945</v>
      </c>
      <c r="G2691" s="24">
        <v>16.719999313354492</v>
      </c>
      <c r="H2691" s="13">
        <v>17.299999237060547</v>
      </c>
      <c r="I2691" s="14">
        <v>17.299999237060547</v>
      </c>
      <c r="J2691" s="14">
        <v>16.760000228881836</v>
      </c>
      <c r="K2691" s="24">
        <v>17.040000915527344</v>
      </c>
      <c r="L2691">
        <f t="shared" si="126"/>
        <v>0</v>
      </c>
      <c r="M2691">
        <f>IF(AND(B2691&gt;Summary!$E$17,B2691&lt;Summary!$E$18),1,0)</f>
        <v>1</v>
      </c>
      <c r="N2691">
        <f>IF(M2691=1,oneday(G2690,G2691,K2691,L2691,Summary!$E$13/2,Data!N2690,Data!O2690,Summary!$E$15,Summary!$E$14,Summary!$E$16,1),0)</f>
        <v>2600</v>
      </c>
      <c r="O2691" s="31">
        <f>IF(M2691=1,oneday(G2690,G2691,K2691,L2691,Summary!$E$13/2,Data!N2690,Data!O2690,Summary!$E$15,Summary!$E$14,Summary!$E$16,2),0)</f>
        <v>382029.99605560309</v>
      </c>
      <c r="P2691" s="31">
        <f t="shared" si="125"/>
        <v>1555.9992065429688</v>
      </c>
      <c r="Q2691" s="31">
        <f>IF(M2691=1,oneday(G2690,G2691,K2691,L2691,Summary!$E$13/2,Data!N2690,Data!O2690,Summary!$E$15,Summary!$E$14,Summary!$E$16,3),0)</f>
        <v>0</v>
      </c>
    </row>
    <row r="2692" spans="1:17" x14ac:dyDescent="0.25">
      <c r="A2692" s="32">
        <f>VLOOKUP(B2692,'Expiration Dates'!$C$40:$J$272,8)</f>
        <v>34290</v>
      </c>
      <c r="B2692" s="1">
        <v>34288</v>
      </c>
      <c r="C2692">
        <f t="shared" si="124"/>
        <v>2692</v>
      </c>
      <c r="D2692" s="27">
        <v>16.700000762939453</v>
      </c>
      <c r="E2692" s="28">
        <v>16.850000381469727</v>
      </c>
      <c r="F2692" s="28">
        <v>16.620000839233398</v>
      </c>
      <c r="G2692" s="24">
        <v>16.760000228881836</v>
      </c>
      <c r="H2692" s="13">
        <v>17.020000457763672</v>
      </c>
      <c r="I2692" s="14">
        <v>17.159999847412109</v>
      </c>
      <c r="J2692" s="14">
        <v>16.950000762939453</v>
      </c>
      <c r="K2692" s="24">
        <v>17.059999465942383</v>
      </c>
      <c r="L2692">
        <f t="shared" si="126"/>
        <v>0</v>
      </c>
      <c r="M2692">
        <f>IF(AND(B2692&gt;Summary!$E$17,B2692&lt;Summary!$E$18),1,0)</f>
        <v>1</v>
      </c>
      <c r="N2692">
        <f>IF(M2692=1,oneday(G2691,G2692,K2692,L2692,Summary!$E$13/2,Data!N2691,Data!O2691,Summary!$E$15,Summary!$E$14,Summary!$E$16,1),0)</f>
        <v>2500</v>
      </c>
      <c r="O2692" s="31">
        <f>IF(M2692=1,oneday(G2691,G2692,K2692,L2692,Summary!$E$13/2,Data!N2691,Data!O2691,Summary!$E$15,Summary!$E$14,Summary!$E$16,2),0)</f>
        <v>384129.99834442144</v>
      </c>
      <c r="P2692" s="31">
        <f t="shared" si="125"/>
        <v>2100.0022888183594</v>
      </c>
      <c r="Q2692" s="31">
        <f>IF(M2692=1,oneday(G2691,G2692,K2692,L2692,Summary!$E$13/2,Data!N2691,Data!O2691,Summary!$E$15,Summary!$E$14,Summary!$E$16,3),0)</f>
        <v>0</v>
      </c>
    </row>
    <row r="2693" spans="1:17" x14ac:dyDescent="0.25">
      <c r="A2693" s="32">
        <f>VLOOKUP(B2693,'Expiration Dates'!$C$40:$J$272,8)</f>
        <v>34290</v>
      </c>
      <c r="B2693" s="1">
        <v>34289</v>
      </c>
      <c r="C2693">
        <f t="shared" si="124"/>
        <v>2693</v>
      </c>
      <c r="D2693" s="27">
        <v>16.760000228881836</v>
      </c>
      <c r="E2693" s="28">
        <v>16.950000762939453</v>
      </c>
      <c r="F2693" s="28">
        <v>16.639999389648438</v>
      </c>
      <c r="G2693" s="24">
        <v>16.770000457763672</v>
      </c>
      <c r="H2693" s="13">
        <v>17.059999465942383</v>
      </c>
      <c r="I2693" s="14">
        <v>17.270000457763672</v>
      </c>
      <c r="J2693" s="14">
        <v>16.989999771118164</v>
      </c>
      <c r="K2693" s="24">
        <v>17.090000152587891</v>
      </c>
      <c r="L2693">
        <f t="shared" si="126"/>
        <v>0</v>
      </c>
      <c r="M2693">
        <f>IF(AND(B2693&gt;Summary!$E$17,B2693&lt;Summary!$E$18),1,0)</f>
        <v>1</v>
      </c>
      <c r="N2693">
        <f>IF(M2693=1,oneday(G2692,G2693,K2693,L2693,Summary!$E$13/2,Data!N2692,Data!O2692,Summary!$E$15,Summary!$E$14,Summary!$E$16,1),0)</f>
        <v>2500</v>
      </c>
      <c r="O2693" s="31">
        <f>IF(M2693=1,oneday(G2692,G2693,K2693,L2693,Summary!$E$13/2,Data!N2692,Data!O2692,Summary!$E$15,Summary!$E$14,Summary!$E$16,2),0)</f>
        <v>386154.99891662603</v>
      </c>
      <c r="P2693" s="31">
        <f t="shared" si="125"/>
        <v>2025.0005722045898</v>
      </c>
      <c r="Q2693" s="31">
        <f>IF(M2693=1,oneday(G2692,G2693,K2693,L2693,Summary!$E$13/2,Data!N2692,Data!O2692,Summary!$E$15,Summary!$E$14,Summary!$E$16,3),0)</f>
        <v>0</v>
      </c>
    </row>
    <row r="2694" spans="1:17" x14ac:dyDescent="0.25">
      <c r="A2694" s="32">
        <f>VLOOKUP(B2694,'Expiration Dates'!$C$40:$J$272,8)</f>
        <v>34290</v>
      </c>
      <c r="B2694" s="1">
        <v>34290</v>
      </c>
      <c r="C2694">
        <f t="shared" si="124"/>
        <v>2694</v>
      </c>
      <c r="D2694" s="27">
        <v>16.729999542236328</v>
      </c>
      <c r="E2694" s="28">
        <v>17.190000534057617</v>
      </c>
      <c r="F2694" s="28">
        <v>16.559999465942383</v>
      </c>
      <c r="G2694" s="24">
        <v>17.040000915527344</v>
      </c>
      <c r="H2694" s="13">
        <v>16.989999771118164</v>
      </c>
      <c r="I2694" s="14">
        <v>17.549999237060547</v>
      </c>
      <c r="J2694" s="14">
        <v>16.889999389648438</v>
      </c>
      <c r="K2694" s="24">
        <v>17.420000076293945</v>
      </c>
      <c r="L2694">
        <f t="shared" si="126"/>
        <v>1</v>
      </c>
      <c r="M2694">
        <f>IF(AND(B2694&gt;Summary!$E$17,B2694&lt;Summary!$E$18),1,0)</f>
        <v>1</v>
      </c>
      <c r="N2694">
        <f>IF(M2694=1,oneday(G2693,G2694,K2694,L2694,Summary!$E$13/2,Data!N2693,Data!O2693,Summary!$E$15,Summary!$E$14,Summary!$E$16,1),0)</f>
        <v>1900</v>
      </c>
      <c r="O2694" s="31">
        <f>IF(M2694=1,oneday(G2693,G2694,K2694,L2694,Summary!$E$13/2,Data!N2693,Data!O2693,Summary!$E$15,Summary!$E$14,Summary!$E$16,2),0)</f>
        <v>388006.00138092047</v>
      </c>
      <c r="P2694" s="31">
        <f t="shared" si="125"/>
        <v>1851.0024642944336</v>
      </c>
      <c r="Q2694" s="31">
        <f>IF(M2694=1,oneday(G2693,G2694,K2694,L2694,Summary!$E$13/2,Data!N2693,Data!O2693,Summary!$E$15,Summary!$E$14,Summary!$E$16,3),0)</f>
        <v>-721.99840545654297</v>
      </c>
    </row>
    <row r="2695" spans="1:17" x14ac:dyDescent="0.25">
      <c r="A2695" s="32">
        <f>VLOOKUP(B2695,'Expiration Dates'!$C$40:$J$272,8)</f>
        <v>34290</v>
      </c>
      <c r="B2695" s="1">
        <v>34291</v>
      </c>
      <c r="C2695">
        <f t="shared" si="124"/>
        <v>2695</v>
      </c>
      <c r="D2695" s="27">
        <v>17.040000915527344</v>
      </c>
      <c r="E2695" s="28">
        <v>17.100000381469727</v>
      </c>
      <c r="F2695" s="28">
        <v>16.600000381469727</v>
      </c>
      <c r="G2695" s="24">
        <v>16.690000534057617</v>
      </c>
      <c r="H2695" s="13">
        <v>17.420000076293945</v>
      </c>
      <c r="I2695" s="14">
        <v>17.469999313354492</v>
      </c>
      <c r="J2695" s="14">
        <v>17.049999237060547</v>
      </c>
      <c r="K2695" s="24">
        <v>17.100000381469727</v>
      </c>
      <c r="L2695">
        <f t="shared" si="126"/>
        <v>0</v>
      </c>
      <c r="M2695">
        <f>IF(AND(B2695&gt;Summary!$E$17,B2695&lt;Summary!$E$18),1,0)</f>
        <v>1</v>
      </c>
      <c r="N2695">
        <f>IF(M2695=1,oneday(G2694,G2695,K2695,L2695,Summary!$E$13/2,Data!N2694,Data!O2694,Summary!$E$15,Summary!$E$14,Summary!$E$16,1),0)</f>
        <v>2700</v>
      </c>
      <c r="O2695" s="31">
        <f>IF(M2695=1,oneday(G2694,G2695,K2695,L2695,Summary!$E$13/2,Data!N2694,Data!O2694,Summary!$E$15,Summary!$E$14,Summary!$E$16,2),0)</f>
        <v>389173.00035095221</v>
      </c>
      <c r="P2695" s="31">
        <f t="shared" si="125"/>
        <v>1166.9989700317383</v>
      </c>
      <c r="Q2695" s="31">
        <f>IF(M2695=1,oneday(G2694,G2695,K2695,L2695,Summary!$E$13/2,Data!N2694,Data!O2694,Summary!$E$15,Summary!$E$14,Summary!$E$16,3),0)</f>
        <v>0</v>
      </c>
    </row>
    <row r="2696" spans="1:17" x14ac:dyDescent="0.25">
      <c r="A2696" s="32">
        <f>VLOOKUP(B2696,'Expiration Dates'!$C$40:$J$272,8)</f>
        <v>34290</v>
      </c>
      <c r="B2696" s="1">
        <v>34292</v>
      </c>
      <c r="C2696">
        <f t="shared" si="124"/>
        <v>2696</v>
      </c>
      <c r="D2696" s="27">
        <v>16.629999160766602</v>
      </c>
      <c r="E2696" s="28">
        <v>16.879999160766602</v>
      </c>
      <c r="F2696" s="28">
        <v>16.399999618530273</v>
      </c>
      <c r="G2696" s="24">
        <v>16.559999465942383</v>
      </c>
      <c r="H2696" s="13">
        <v>17.049999237060547</v>
      </c>
      <c r="I2696" s="14">
        <v>17.280000686645508</v>
      </c>
      <c r="J2696" s="14">
        <v>17</v>
      </c>
      <c r="K2696" s="24">
        <v>17.059999465942383</v>
      </c>
      <c r="L2696">
        <f t="shared" si="126"/>
        <v>0</v>
      </c>
      <c r="M2696">
        <f>IF(AND(B2696&gt;Summary!$E$17,B2696&lt;Summary!$E$18),1,0)</f>
        <v>1</v>
      </c>
      <c r="N2696">
        <f>IF(M2696=1,oneday(G2695,G2696,K2696,L2696,Summary!$E$13/2,Data!N2695,Data!O2695,Summary!$E$15,Summary!$E$14,Summary!$E$16,1),0)</f>
        <v>3000</v>
      </c>
      <c r="O2696" s="31">
        <f>IF(M2696=1,oneday(G2695,G2696,K2696,L2696,Summary!$E$13/2,Data!N2695,Data!O2695,Summary!$E$15,Summary!$E$14,Summary!$E$16,2),0)</f>
        <v>390794.9971466065</v>
      </c>
      <c r="P2696" s="31">
        <f t="shared" si="125"/>
        <v>1621.9967956542969</v>
      </c>
      <c r="Q2696" s="31">
        <f>IF(M2696=1,oneday(G2695,G2696,K2696,L2696,Summary!$E$13/2,Data!N2695,Data!O2695,Summary!$E$15,Summary!$E$14,Summary!$E$16,3),0)</f>
        <v>0</v>
      </c>
    </row>
    <row r="2697" spans="1:17" x14ac:dyDescent="0.25">
      <c r="A2697" s="32">
        <f>VLOOKUP(B2697,'Expiration Dates'!$C$40:$J$272,8)</f>
        <v>34290</v>
      </c>
      <c r="B2697" s="1">
        <v>34295</v>
      </c>
      <c r="C2697">
        <f t="shared" si="124"/>
        <v>2697</v>
      </c>
      <c r="D2697" s="27">
        <v>17.030000686645508</v>
      </c>
      <c r="E2697" s="28">
        <v>17.309999465942383</v>
      </c>
      <c r="F2697" s="28">
        <v>17.030000686645508</v>
      </c>
      <c r="G2697" s="24">
        <v>17.100000381469727</v>
      </c>
      <c r="H2697" s="13">
        <v>17.299999237060547</v>
      </c>
      <c r="I2697" s="14">
        <v>17.549999237060547</v>
      </c>
      <c r="J2697" s="14">
        <v>17.299999237060547</v>
      </c>
      <c r="K2697" s="24">
        <v>17.329999923706055</v>
      </c>
      <c r="L2697">
        <f t="shared" si="126"/>
        <v>0</v>
      </c>
      <c r="M2697">
        <f>IF(AND(B2697&gt;Summary!$E$17,B2697&lt;Summary!$E$18),1,0)</f>
        <v>1</v>
      </c>
      <c r="N2697">
        <f>IF(M2697=1,oneday(G2696,G2697,K2697,L2697,Summary!$E$13/2,Data!N2696,Data!O2696,Summary!$E$15,Summary!$E$14,Summary!$E$16,1),0)</f>
        <v>1700</v>
      </c>
      <c r="O2697" s="31">
        <f>IF(M2697=1,oneday(G2696,G2697,K2697,L2697,Summary!$E$13/2,Data!N2696,Data!O2696,Summary!$E$15,Summary!$E$14,Summary!$E$16,2),0)</f>
        <v>394024.99870300299</v>
      </c>
      <c r="P2697" s="31">
        <f t="shared" si="125"/>
        <v>3230.0015563964844</v>
      </c>
      <c r="Q2697" s="31">
        <f>IF(M2697=1,oneday(G2696,G2697,K2697,L2697,Summary!$E$13/2,Data!N2696,Data!O2696,Summary!$E$15,Summary!$E$14,Summary!$E$16,3),0)</f>
        <v>0</v>
      </c>
    </row>
    <row r="2698" spans="1:17" x14ac:dyDescent="0.25">
      <c r="A2698" s="32">
        <f>VLOOKUP(B2698,'Expiration Dates'!$C$40:$J$272,8)</f>
        <v>34290</v>
      </c>
      <c r="B2698" s="1">
        <v>34296</v>
      </c>
      <c r="C2698">
        <f t="shared" si="124"/>
        <v>2698</v>
      </c>
      <c r="D2698" s="27">
        <v>17.100000381469727</v>
      </c>
      <c r="E2698" s="28">
        <v>17.170000076293945</v>
      </c>
      <c r="F2698" s="28">
        <v>16.549999237060547</v>
      </c>
      <c r="G2698" s="24">
        <v>16.629999160766602</v>
      </c>
      <c r="H2698" s="13">
        <v>17.309999465942383</v>
      </c>
      <c r="I2698" s="14">
        <v>17.389999389648438</v>
      </c>
      <c r="J2698" s="14">
        <v>16.799999237060547</v>
      </c>
      <c r="K2698" s="24">
        <v>16.850000381469727</v>
      </c>
      <c r="L2698">
        <f t="shared" si="126"/>
        <v>0</v>
      </c>
      <c r="M2698">
        <f>IF(AND(B2698&gt;Summary!$E$17,B2698&lt;Summary!$E$18),1,0)</f>
        <v>1</v>
      </c>
      <c r="N2698">
        <f>IF(M2698=1,oneday(G2697,G2698,K2698,L2698,Summary!$E$13/2,Data!N2697,Data!O2697,Summary!$E$15,Summary!$E$14,Summary!$E$16,1),0)</f>
        <v>2800</v>
      </c>
      <c r="O2698" s="31">
        <f>IF(M2698=1,oneday(G2697,G2698,K2698,L2698,Summary!$E$13/2,Data!N2697,Data!O2697,Summary!$E$15,Summary!$E$14,Summary!$E$16,2),0)</f>
        <v>394928.99528503424</v>
      </c>
      <c r="P2698" s="31">
        <f t="shared" si="125"/>
        <v>903.99658203125</v>
      </c>
      <c r="Q2698" s="31">
        <f>IF(M2698=1,oneday(G2697,G2698,K2698,L2698,Summary!$E$13/2,Data!N2697,Data!O2697,Summary!$E$15,Summary!$E$14,Summary!$E$16,3),0)</f>
        <v>0</v>
      </c>
    </row>
    <row r="2699" spans="1:17" x14ac:dyDescent="0.25">
      <c r="A2699" s="32">
        <f>VLOOKUP(B2699,'Expiration Dates'!$C$40:$J$272,8)</f>
        <v>34290</v>
      </c>
      <c r="B2699" s="1">
        <v>34297</v>
      </c>
      <c r="C2699">
        <f t="shared" si="124"/>
        <v>2699</v>
      </c>
      <c r="D2699" s="27">
        <v>16.620000839233398</v>
      </c>
      <c r="E2699" s="28">
        <v>16.969999313354492</v>
      </c>
      <c r="F2699" s="28">
        <v>16.159999847412109</v>
      </c>
      <c r="G2699" s="24">
        <v>16.379999160766602</v>
      </c>
      <c r="H2699" s="13">
        <v>16.799999237060547</v>
      </c>
      <c r="I2699" s="14">
        <v>17.149999618530273</v>
      </c>
      <c r="J2699" s="14">
        <v>16.459999084472656</v>
      </c>
      <c r="K2699" s="24">
        <v>16.649999618530273</v>
      </c>
      <c r="L2699">
        <f t="shared" si="126"/>
        <v>0</v>
      </c>
      <c r="M2699">
        <f>IF(AND(B2699&gt;Summary!$E$17,B2699&lt;Summary!$E$18),1,0)</f>
        <v>1</v>
      </c>
      <c r="N2699">
        <f>IF(M2699=1,oneday(G2698,G2699,K2699,L2699,Summary!$E$13/2,Data!N2698,Data!O2698,Summary!$E$15,Summary!$E$14,Summary!$E$16,1),0)</f>
        <v>3000</v>
      </c>
      <c r="O2699" s="31">
        <f>IF(M2699=1,oneday(G2698,G2699,K2699,L2699,Summary!$E$13/2,Data!N2698,Data!O2698,Summary!$E$15,Summary!$E$14,Summary!$E$16,2),0)</f>
        <v>396138.99528503424</v>
      </c>
      <c r="P2699" s="31">
        <f t="shared" si="125"/>
        <v>1210</v>
      </c>
      <c r="Q2699" s="31">
        <f>IF(M2699=1,oneday(G2698,G2699,K2699,L2699,Summary!$E$13/2,Data!N2698,Data!O2698,Summary!$E$15,Summary!$E$14,Summary!$E$16,3),0)</f>
        <v>0</v>
      </c>
    </row>
    <row r="2700" spans="1:17" x14ac:dyDescent="0.25">
      <c r="A2700" s="32">
        <f>VLOOKUP(B2700,'Expiration Dates'!$C$40:$J$272,8)</f>
        <v>34290</v>
      </c>
      <c r="B2700" s="1">
        <v>34302</v>
      </c>
      <c r="C2700">
        <f t="shared" si="124"/>
        <v>2700</v>
      </c>
      <c r="D2700" s="27">
        <v>15.529999732971191</v>
      </c>
      <c r="E2700" s="28">
        <v>15.600000381469727</v>
      </c>
      <c r="F2700" s="28">
        <v>15.100000381469727</v>
      </c>
      <c r="G2700" s="24">
        <v>15.310000419616699</v>
      </c>
      <c r="H2700" s="13">
        <v>15.850000381469727</v>
      </c>
      <c r="I2700" s="14">
        <v>15.850000381469727</v>
      </c>
      <c r="J2700" s="14">
        <v>15.449999809265137</v>
      </c>
      <c r="K2700" s="24">
        <v>15.600000381469727</v>
      </c>
      <c r="L2700">
        <f t="shared" si="126"/>
        <v>0</v>
      </c>
      <c r="M2700">
        <f>IF(AND(B2700&gt;Summary!$E$17,B2700&lt;Summary!$E$18),1,0)</f>
        <v>1</v>
      </c>
      <c r="N2700">
        <f>IF(M2700=1,oneday(G2699,G2700,K2700,L2700,Summary!$E$13/2,Data!N2699,Data!O2699,Summary!$E$15,Summary!$E$14,Summary!$E$16,1),0)</f>
        <v>3000</v>
      </c>
      <c r="O2700" s="31">
        <f>IF(M2700=1,oneday(G2699,G2700,K2700,L2700,Summary!$E$13/2,Data!N2699,Data!O2699,Summary!$E$15,Summary!$E$14,Summary!$E$16,2),0)</f>
        <v>393447.00233459478</v>
      </c>
      <c r="P2700" s="31">
        <f t="shared" si="125"/>
        <v>-2691.9929504394531</v>
      </c>
      <c r="Q2700" s="31">
        <f>IF(M2700=1,oneday(G2699,G2700,K2700,L2700,Summary!$E$13/2,Data!N2699,Data!O2699,Summary!$E$15,Summary!$E$14,Summary!$E$16,3),0)</f>
        <v>0</v>
      </c>
    </row>
    <row r="2701" spans="1:17" x14ac:dyDescent="0.25">
      <c r="A2701" s="32">
        <f>VLOOKUP(B2701,'Expiration Dates'!$C$40:$J$272,8)</f>
        <v>34290</v>
      </c>
      <c r="B2701" s="1">
        <v>34303</v>
      </c>
      <c r="C2701">
        <f t="shared" si="124"/>
        <v>2701</v>
      </c>
      <c r="D2701" s="27">
        <v>15.300000190734863</v>
      </c>
      <c r="E2701" s="28">
        <v>15.649999618530273</v>
      </c>
      <c r="F2701" s="28">
        <v>15.119999885559082</v>
      </c>
      <c r="G2701" s="24">
        <v>15.430000305175781</v>
      </c>
      <c r="H2701" s="13">
        <v>15.569999694824219</v>
      </c>
      <c r="I2701" s="14">
        <v>15.899999618530273</v>
      </c>
      <c r="J2701" s="14">
        <v>15.399999618530273</v>
      </c>
      <c r="K2701" s="24">
        <v>15.670000076293945</v>
      </c>
      <c r="L2701">
        <f t="shared" si="126"/>
        <v>0</v>
      </c>
      <c r="M2701">
        <f>IF(AND(B2701&gt;Summary!$E$17,B2701&lt;Summary!$E$18),1,0)</f>
        <v>1</v>
      </c>
      <c r="N2701">
        <f>IF(M2701=1,oneday(G2700,G2701,K2701,L2701,Summary!$E$13/2,Data!N2700,Data!O2700,Summary!$E$15,Summary!$E$14,Summary!$E$16,1),0)</f>
        <v>2800</v>
      </c>
      <c r="O2701" s="31">
        <f>IF(M2701=1,oneday(G2700,G2701,K2701,L2701,Summary!$E$13/2,Data!N2700,Data!O2700,Summary!$E$15,Summary!$E$14,Summary!$E$16,2),0)</f>
        <v>395787.00201416021</v>
      </c>
      <c r="P2701" s="31">
        <f t="shared" si="125"/>
        <v>2339.9996795654297</v>
      </c>
      <c r="Q2701" s="31">
        <f>IF(M2701=1,oneday(G2700,G2701,K2701,L2701,Summary!$E$13/2,Data!N2700,Data!O2700,Summary!$E$15,Summary!$E$14,Summary!$E$16,3),0)</f>
        <v>0</v>
      </c>
    </row>
    <row r="2702" spans="1:17" x14ac:dyDescent="0.25">
      <c r="A2702" s="32">
        <f>VLOOKUP(B2702,'Expiration Dates'!$C$40:$J$272,8)</f>
        <v>34324</v>
      </c>
      <c r="B2702" s="1">
        <v>34304</v>
      </c>
      <c r="C2702">
        <f t="shared" si="124"/>
        <v>2702</v>
      </c>
      <c r="D2702" s="27">
        <v>15.479999542236328</v>
      </c>
      <c r="E2702" s="28">
        <v>15.539999961853027</v>
      </c>
      <c r="F2702" s="28">
        <v>15.310000419616699</v>
      </c>
      <c r="G2702" s="24">
        <v>15.479999542236328</v>
      </c>
      <c r="H2702" s="13">
        <v>15.670000076293945</v>
      </c>
      <c r="I2702" s="14">
        <v>15.779999732971191</v>
      </c>
      <c r="J2702" s="14">
        <v>15.579999923706055</v>
      </c>
      <c r="K2702" s="24">
        <v>15.720000267028809</v>
      </c>
      <c r="L2702">
        <f t="shared" si="126"/>
        <v>0</v>
      </c>
      <c r="M2702">
        <f>IF(AND(B2702&gt;Summary!$E$17,B2702&lt;Summary!$E$18),1,0)</f>
        <v>1</v>
      </c>
      <c r="N2702">
        <f>IF(M2702=1,oneday(G2701,G2702,K2702,L2702,Summary!$E$13/2,Data!N2701,Data!O2701,Summary!$E$15,Summary!$E$14,Summary!$E$16,1),0)</f>
        <v>2700</v>
      </c>
      <c r="O2702" s="31">
        <f>IF(M2702=1,oneday(G2701,G2702,K2702,L2702,Summary!$E$13/2,Data!N2701,Data!O2701,Summary!$E$15,Summary!$E$14,Summary!$E$16,2),0)</f>
        <v>397921.99995422369</v>
      </c>
      <c r="P2702" s="31">
        <f t="shared" si="125"/>
        <v>2134.9979400634766</v>
      </c>
      <c r="Q2702" s="31">
        <f>IF(M2702=1,oneday(G2701,G2702,K2702,L2702,Summary!$E$13/2,Data!N2701,Data!O2701,Summary!$E$15,Summary!$E$14,Summary!$E$16,3),0)</f>
        <v>0</v>
      </c>
    </row>
    <row r="2703" spans="1:17" x14ac:dyDescent="0.25">
      <c r="A2703" s="32">
        <f>VLOOKUP(B2703,'Expiration Dates'!$C$40:$J$272,8)</f>
        <v>34324</v>
      </c>
      <c r="B2703" s="1">
        <v>34305</v>
      </c>
      <c r="C2703">
        <f t="shared" ref="C2703:C2766" si="127">ROW(B2703)</f>
        <v>2703</v>
      </c>
      <c r="D2703" s="27">
        <v>15.439999580383301</v>
      </c>
      <c r="E2703" s="28">
        <v>15.529999732971191</v>
      </c>
      <c r="F2703" s="28">
        <v>14.859999656677246</v>
      </c>
      <c r="G2703" s="24">
        <v>14.949999809265137</v>
      </c>
      <c r="H2703" s="13">
        <v>15.619999885559082</v>
      </c>
      <c r="I2703" s="14">
        <v>15.760000228881836</v>
      </c>
      <c r="J2703" s="14">
        <v>15.149999618530273</v>
      </c>
      <c r="K2703" s="24">
        <v>15.229999542236328</v>
      </c>
      <c r="L2703">
        <f t="shared" si="126"/>
        <v>0</v>
      </c>
      <c r="M2703">
        <f>IF(AND(B2703&gt;Summary!$E$17,B2703&lt;Summary!$E$18),1,0)</f>
        <v>1</v>
      </c>
      <c r="N2703">
        <f>IF(M2703=1,oneday(G2702,G2703,K2703,L2703,Summary!$E$13/2,Data!N2702,Data!O2702,Summary!$E$15,Summary!$E$14,Summary!$E$16,1),0)</f>
        <v>3000</v>
      </c>
      <c r="O2703" s="31">
        <f>IF(M2703=1,oneday(G2702,G2703,K2703,L2703,Summary!$E$13/2,Data!N2702,Data!O2702,Summary!$E$15,Summary!$E$14,Summary!$E$16,2),0)</f>
        <v>398114.00102233893</v>
      </c>
      <c r="P2703" s="31">
        <f t="shared" si="125"/>
        <v>192.00106811523438</v>
      </c>
      <c r="Q2703" s="31">
        <f>IF(M2703=1,oneday(G2702,G2703,K2703,L2703,Summary!$E$13/2,Data!N2702,Data!O2702,Summary!$E$15,Summary!$E$14,Summary!$E$16,3),0)</f>
        <v>0</v>
      </c>
    </row>
    <row r="2704" spans="1:17" x14ac:dyDescent="0.25">
      <c r="A2704" s="32">
        <f>VLOOKUP(B2704,'Expiration Dates'!$C$40:$J$272,8)</f>
        <v>34324</v>
      </c>
      <c r="B2704" s="1">
        <v>34306</v>
      </c>
      <c r="C2704">
        <f t="shared" si="127"/>
        <v>2704</v>
      </c>
      <c r="D2704" s="27">
        <v>14.939999580383301</v>
      </c>
      <c r="E2704" s="28">
        <v>15.060000419616699</v>
      </c>
      <c r="F2704" s="28">
        <v>14.720000267028809</v>
      </c>
      <c r="G2704" s="24">
        <v>14.970000267028809</v>
      </c>
      <c r="H2704" s="13">
        <v>15.020000457763672</v>
      </c>
      <c r="I2704" s="14">
        <v>15.300000190734863</v>
      </c>
      <c r="J2704" s="14">
        <v>15.020000457763672</v>
      </c>
      <c r="K2704" s="24">
        <v>15.239999771118164</v>
      </c>
      <c r="L2704">
        <f t="shared" si="126"/>
        <v>0</v>
      </c>
      <c r="M2704">
        <f>IF(AND(B2704&gt;Summary!$E$17,B2704&lt;Summary!$E$18),1,0)</f>
        <v>1</v>
      </c>
      <c r="N2704">
        <f>IF(M2704=1,oneday(G2703,G2704,K2704,L2704,Summary!$E$13/2,Data!N2703,Data!O2703,Summary!$E$15,Summary!$E$14,Summary!$E$16,1),0)</f>
        <v>-3000</v>
      </c>
      <c r="O2704" s="31">
        <f>IF(M2704=1,oneday(G2703,G2704,K2704,L2704,Summary!$E$13/2,Data!N2703,Data!O2703,Summary!$E$15,Summary!$E$14,Summary!$E$16,2),0)</f>
        <v>400174.00239562994</v>
      </c>
      <c r="P2704" s="31">
        <f t="shared" ref="P2704:P2767" si="128">IF(M2704=1,O2704-O2703,0)</f>
        <v>2060.0013732910156</v>
      </c>
      <c r="Q2704" s="31">
        <f>IF(M2704=1,oneday(G2703,G2704,K2704,L2704,Summary!$E$13/2,Data!N2703,Data!O2703,Summary!$E$15,Summary!$E$14,Summary!$E$16,3),0)</f>
        <v>0</v>
      </c>
    </row>
    <row r="2705" spans="1:17" x14ac:dyDescent="0.25">
      <c r="A2705" s="32">
        <f>VLOOKUP(B2705,'Expiration Dates'!$C$40:$J$272,8)</f>
        <v>34324</v>
      </c>
      <c r="B2705" s="1">
        <v>34309</v>
      </c>
      <c r="C2705">
        <f t="shared" si="127"/>
        <v>2705</v>
      </c>
      <c r="D2705" s="27">
        <v>14.739999771118164</v>
      </c>
      <c r="E2705" s="28">
        <v>15.100000381469727</v>
      </c>
      <c r="F2705" s="28">
        <v>14.560000419616699</v>
      </c>
      <c r="G2705" s="24">
        <v>14.569999694824219</v>
      </c>
      <c r="H2705" s="13">
        <v>15.050000190734863</v>
      </c>
      <c r="I2705" s="14">
        <v>15.399999618530273</v>
      </c>
      <c r="J2705" s="14">
        <v>14.850000381469727</v>
      </c>
      <c r="K2705" s="24">
        <v>14.859999656677246</v>
      </c>
      <c r="L2705">
        <f t="shared" si="126"/>
        <v>0</v>
      </c>
      <c r="M2705">
        <f>IF(AND(B2705&gt;Summary!$E$17,B2705&lt;Summary!$E$18),1,0)</f>
        <v>1</v>
      </c>
      <c r="N2705">
        <f>IF(M2705=1,oneday(G2704,G2705,K2705,L2705,Summary!$E$13/2,Data!N2704,Data!O2704,Summary!$E$15,Summary!$E$14,Summary!$E$16,1),0)</f>
        <v>-2000</v>
      </c>
      <c r="O2705" s="31">
        <f>IF(M2705=1,oneday(G2704,G2705,K2705,L2705,Summary!$E$13/2,Data!N2704,Data!O2704,Summary!$E$15,Summary!$E$14,Summary!$E$16,2),0)</f>
        <v>403154.00354003912</v>
      </c>
      <c r="P2705" s="31">
        <f t="shared" si="128"/>
        <v>2980.0011444091797</v>
      </c>
      <c r="Q2705" s="31">
        <f>IF(M2705=1,oneday(G2704,G2705,K2705,L2705,Summary!$E$13/2,Data!N2704,Data!O2704,Summary!$E$15,Summary!$E$14,Summary!$E$16,3),0)</f>
        <v>0</v>
      </c>
    </row>
    <row r="2706" spans="1:17" x14ac:dyDescent="0.25">
      <c r="A2706" s="32">
        <f>VLOOKUP(B2706,'Expiration Dates'!$C$40:$J$272,8)</f>
        <v>34324</v>
      </c>
      <c r="B2706" s="1">
        <v>34310</v>
      </c>
      <c r="C2706">
        <f t="shared" si="127"/>
        <v>2706</v>
      </c>
      <c r="D2706" s="27">
        <v>14.550000190734863</v>
      </c>
      <c r="E2706" s="28">
        <v>15.029999732971191</v>
      </c>
      <c r="F2706" s="28">
        <v>14.510000228881836</v>
      </c>
      <c r="G2706" s="24">
        <v>14.699999809265137</v>
      </c>
      <c r="H2706" s="13">
        <v>14.840000152587891</v>
      </c>
      <c r="I2706" s="14">
        <v>15.319999694824219</v>
      </c>
      <c r="J2706" s="14">
        <v>14.840000152587891</v>
      </c>
      <c r="K2706" s="24">
        <v>14.989999771118164</v>
      </c>
      <c r="L2706">
        <f t="shared" si="126"/>
        <v>0</v>
      </c>
      <c r="M2706">
        <f>IF(AND(B2706&gt;Summary!$E$17,B2706&lt;Summary!$E$18),1,0)</f>
        <v>1</v>
      </c>
      <c r="N2706">
        <f>IF(M2706=1,oneday(G2705,G2706,K2706,L2706,Summary!$E$13/2,Data!N2705,Data!O2705,Summary!$E$15,Summary!$E$14,Summary!$E$16,1),0)</f>
        <v>-2300</v>
      </c>
      <c r="O2706" s="31">
        <f>IF(M2706=1,oneday(G2705,G2706,K2706,L2706,Summary!$E$13/2,Data!N2705,Data!O2705,Summary!$E$15,Summary!$E$14,Summary!$E$16,2),0)</f>
        <v>404867.00327682501</v>
      </c>
      <c r="P2706" s="31">
        <f t="shared" si="128"/>
        <v>1712.9997367858887</v>
      </c>
      <c r="Q2706" s="31">
        <f>IF(M2706=1,oneday(G2705,G2706,K2706,L2706,Summary!$E$13/2,Data!N2705,Data!O2705,Summary!$E$15,Summary!$E$14,Summary!$E$16,3),0)</f>
        <v>0</v>
      </c>
    </row>
    <row r="2707" spans="1:17" x14ac:dyDescent="0.25">
      <c r="A2707" s="32">
        <f>VLOOKUP(B2707,'Expiration Dates'!$C$40:$J$272,8)</f>
        <v>34324</v>
      </c>
      <c r="B2707" s="1">
        <v>34311</v>
      </c>
      <c r="C2707">
        <f t="shared" si="127"/>
        <v>2707</v>
      </c>
      <c r="D2707" s="27">
        <v>14.560000419616699</v>
      </c>
      <c r="E2707" s="28">
        <v>14.699999809265137</v>
      </c>
      <c r="F2707" s="28">
        <v>14.399999618530273</v>
      </c>
      <c r="G2707" s="24">
        <v>14.590000152587891</v>
      </c>
      <c r="H2707" s="13">
        <v>14.880000114440918</v>
      </c>
      <c r="I2707" s="14">
        <v>14.989999771118164</v>
      </c>
      <c r="J2707" s="14">
        <v>14.689999580383301</v>
      </c>
      <c r="K2707" s="24">
        <v>14.899999618530273</v>
      </c>
      <c r="L2707">
        <f t="shared" si="126"/>
        <v>0</v>
      </c>
      <c r="M2707">
        <f>IF(AND(B2707&gt;Summary!$E$17,B2707&lt;Summary!$E$18),1,0)</f>
        <v>1</v>
      </c>
      <c r="N2707">
        <f>IF(M2707=1,oneday(G2706,G2707,K2707,L2707,Summary!$E$13/2,Data!N2706,Data!O2706,Summary!$E$15,Summary!$E$14,Summary!$E$16,1),0)</f>
        <v>-2100</v>
      </c>
      <c r="O2707" s="31">
        <f>IF(M2707=1,oneday(G2706,G2707,K2707,L2707,Summary!$E$13/2,Data!N2706,Data!O2706,Summary!$E$15,Summary!$E$14,Summary!$E$16,2),0)</f>
        <v>407102.00255584723</v>
      </c>
      <c r="P2707" s="31">
        <f t="shared" si="128"/>
        <v>2234.9992790222168</v>
      </c>
      <c r="Q2707" s="31">
        <f>IF(M2707=1,oneday(G2706,G2707,K2707,L2707,Summary!$E$13/2,Data!N2706,Data!O2706,Summary!$E$15,Summary!$E$14,Summary!$E$16,3),0)</f>
        <v>0</v>
      </c>
    </row>
    <row r="2708" spans="1:17" x14ac:dyDescent="0.25">
      <c r="A2708" s="32">
        <f>VLOOKUP(B2708,'Expiration Dates'!$C$40:$J$272,8)</f>
        <v>34324</v>
      </c>
      <c r="B2708" s="1">
        <v>34312</v>
      </c>
      <c r="C2708">
        <f t="shared" si="127"/>
        <v>2708</v>
      </c>
      <c r="D2708" s="27">
        <v>14.579999923706055</v>
      </c>
      <c r="E2708" s="28">
        <v>14.850000381469727</v>
      </c>
      <c r="F2708" s="28">
        <v>14.470000267028809</v>
      </c>
      <c r="G2708" s="24">
        <v>14.630000114440918</v>
      </c>
      <c r="H2708" s="13">
        <v>14.899999618530273</v>
      </c>
      <c r="I2708" s="14">
        <v>15.149999618530273</v>
      </c>
      <c r="J2708" s="14">
        <v>14.779999732971191</v>
      </c>
      <c r="K2708" s="24">
        <v>14.939999580383301</v>
      </c>
      <c r="L2708">
        <f t="shared" si="126"/>
        <v>0</v>
      </c>
      <c r="M2708">
        <f>IF(AND(B2708&gt;Summary!$E$17,B2708&lt;Summary!$E$18),1,0)</f>
        <v>1</v>
      </c>
      <c r="N2708">
        <f>IF(M2708=1,oneday(G2707,G2708,K2708,L2708,Summary!$E$13/2,Data!N2707,Data!O2707,Summary!$E$15,Summary!$E$14,Summary!$E$16,1),0)</f>
        <v>-2100</v>
      </c>
      <c r="O2708" s="31">
        <f>IF(M2708=1,oneday(G2707,G2708,K2708,L2708,Summary!$E$13/2,Data!N2707,Data!O2707,Summary!$E$15,Summary!$E$14,Summary!$E$16,2),0)</f>
        <v>409018.00263595587</v>
      </c>
      <c r="P2708" s="31">
        <f t="shared" si="128"/>
        <v>1916.0000801086426</v>
      </c>
      <c r="Q2708" s="31">
        <f>IF(M2708=1,oneday(G2707,G2708,K2708,L2708,Summary!$E$13/2,Data!N2707,Data!O2707,Summary!$E$15,Summary!$E$14,Summary!$E$16,3),0)</f>
        <v>0</v>
      </c>
    </row>
    <row r="2709" spans="1:17" x14ac:dyDescent="0.25">
      <c r="A2709" s="32">
        <f>VLOOKUP(B2709,'Expiration Dates'!$C$40:$J$272,8)</f>
        <v>34324</v>
      </c>
      <c r="B2709" s="1">
        <v>34313</v>
      </c>
      <c r="C2709">
        <f t="shared" si="127"/>
        <v>2709</v>
      </c>
      <c r="D2709" s="27">
        <v>14.640000343322754</v>
      </c>
      <c r="E2709" s="28">
        <v>15.119999885559082</v>
      </c>
      <c r="F2709" s="28">
        <v>14.600000381469727</v>
      </c>
      <c r="G2709" s="24">
        <v>15.069999694824219</v>
      </c>
      <c r="H2709" s="13">
        <v>14.899999618530273</v>
      </c>
      <c r="I2709" s="14">
        <v>15.409999847412109</v>
      </c>
      <c r="J2709" s="14">
        <v>14.890000343322754</v>
      </c>
      <c r="K2709" s="24">
        <v>15.359999656677246</v>
      </c>
      <c r="L2709">
        <f t="shared" si="126"/>
        <v>0</v>
      </c>
      <c r="M2709">
        <f>IF(AND(B2709&gt;Summary!$E$17,B2709&lt;Summary!$E$18),1,0)</f>
        <v>1</v>
      </c>
      <c r="N2709">
        <f>IF(M2709=1,oneday(G2708,G2709,K2709,L2709,Summary!$E$13/2,Data!N2708,Data!O2708,Summary!$E$15,Summary!$E$14,Summary!$E$16,1),0)</f>
        <v>-3000</v>
      </c>
      <c r="O2709" s="31">
        <f>IF(M2709=1,oneday(G2708,G2709,K2709,L2709,Summary!$E$13/2,Data!N2708,Data!O2708,Summary!$E$15,Summary!$E$14,Summary!$E$16,2),0)</f>
        <v>409834.00393676764</v>
      </c>
      <c r="P2709" s="31">
        <f t="shared" si="128"/>
        <v>816.00130081176758</v>
      </c>
      <c r="Q2709" s="31">
        <f>IF(M2709=1,oneday(G2708,G2709,K2709,L2709,Summary!$E$13/2,Data!N2708,Data!O2708,Summary!$E$15,Summary!$E$14,Summary!$E$16,3),0)</f>
        <v>0</v>
      </c>
    </row>
    <row r="2710" spans="1:17" x14ac:dyDescent="0.25">
      <c r="A2710" s="32">
        <f>VLOOKUP(B2710,'Expiration Dates'!$C$40:$J$272,8)</f>
        <v>34324</v>
      </c>
      <c r="B2710" s="1">
        <v>34316</v>
      </c>
      <c r="C2710">
        <f t="shared" si="127"/>
        <v>2710</v>
      </c>
      <c r="D2710" s="27">
        <v>15.060000419616699</v>
      </c>
      <c r="E2710" s="28">
        <v>15.199999809265137</v>
      </c>
      <c r="F2710" s="28">
        <v>14.5</v>
      </c>
      <c r="G2710" s="24">
        <v>14.520000457763672</v>
      </c>
      <c r="H2710" s="13">
        <v>14.840000152587891</v>
      </c>
      <c r="I2710" s="14">
        <v>15.460000038146973</v>
      </c>
      <c r="J2710" s="14">
        <v>14.840000152587891</v>
      </c>
      <c r="K2710" s="24">
        <v>14.859999656677246</v>
      </c>
      <c r="L2710">
        <f t="shared" si="126"/>
        <v>0</v>
      </c>
      <c r="M2710">
        <f>IF(AND(B2710&gt;Summary!$E$17,B2710&lt;Summary!$E$18),1,0)</f>
        <v>1</v>
      </c>
      <c r="N2710">
        <f>IF(M2710=1,oneday(G2709,G2710,K2710,L2710,Summary!$E$13/2,Data!N2709,Data!O2709,Summary!$E$15,Summary!$E$14,Summary!$E$16,1),0)</f>
        <v>-1700</v>
      </c>
      <c r="O2710" s="31">
        <f>IF(M2710=1,oneday(G2709,G2710,K2710,L2710,Summary!$E$13/2,Data!N2709,Data!O2709,Summary!$E$15,Summary!$E$14,Summary!$E$16,2),0)</f>
        <v>413081.00263977057</v>
      </c>
      <c r="P2710" s="31">
        <f t="shared" si="128"/>
        <v>3246.9987030029297</v>
      </c>
      <c r="Q2710" s="31">
        <f>IF(M2710=1,oneday(G2709,G2710,K2710,L2710,Summary!$E$13/2,Data!N2709,Data!O2709,Summary!$E$15,Summary!$E$14,Summary!$E$16,3),0)</f>
        <v>0</v>
      </c>
    </row>
    <row r="2711" spans="1:17" x14ac:dyDescent="0.25">
      <c r="A2711" s="32">
        <f>VLOOKUP(B2711,'Expiration Dates'!$C$40:$J$272,8)</f>
        <v>34324</v>
      </c>
      <c r="B2711" s="1">
        <v>34317</v>
      </c>
      <c r="C2711">
        <f t="shared" si="127"/>
        <v>2711</v>
      </c>
      <c r="D2711" s="27">
        <v>14.5</v>
      </c>
      <c r="E2711" s="28">
        <v>14.869999885559082</v>
      </c>
      <c r="F2711" s="28">
        <v>14.220000267028809</v>
      </c>
      <c r="G2711" s="24">
        <v>14.520000457763672</v>
      </c>
      <c r="H2711" s="13">
        <v>14.810000419616699</v>
      </c>
      <c r="I2711" s="14">
        <v>15.229999542236328</v>
      </c>
      <c r="J2711" s="14">
        <v>14.600000381469727</v>
      </c>
      <c r="K2711" s="24">
        <v>14.909999847412109</v>
      </c>
      <c r="L2711">
        <f t="shared" si="126"/>
        <v>0</v>
      </c>
      <c r="M2711">
        <f>IF(AND(B2711&gt;Summary!$E$17,B2711&lt;Summary!$E$18),1,0)</f>
        <v>1</v>
      </c>
      <c r="N2711">
        <f>IF(M2711=1,oneday(G2710,G2711,K2711,L2711,Summary!$E$13/2,Data!N2710,Data!O2710,Summary!$E$15,Summary!$E$14,Summary!$E$16,1),0)</f>
        <v>-1700</v>
      </c>
      <c r="O2711" s="31">
        <f>IF(M2711=1,oneday(G2710,G2711,K2711,L2711,Summary!$E$13/2,Data!N2710,Data!O2710,Summary!$E$15,Summary!$E$14,Summary!$E$16,2),0)</f>
        <v>415081.00263977057</v>
      </c>
      <c r="P2711" s="31">
        <f t="shared" si="128"/>
        <v>2000</v>
      </c>
      <c r="Q2711" s="31">
        <f>IF(M2711=1,oneday(G2710,G2711,K2711,L2711,Summary!$E$13/2,Data!N2710,Data!O2710,Summary!$E$15,Summary!$E$14,Summary!$E$16,3),0)</f>
        <v>0</v>
      </c>
    </row>
    <row r="2712" spans="1:17" x14ac:dyDescent="0.25">
      <c r="A2712" s="32">
        <f>VLOOKUP(B2712,'Expiration Dates'!$C$40:$J$272,8)</f>
        <v>34324</v>
      </c>
      <c r="B2712" s="1">
        <v>34318</v>
      </c>
      <c r="C2712">
        <f t="shared" si="127"/>
        <v>2712</v>
      </c>
      <c r="D2712" s="27">
        <v>14.5</v>
      </c>
      <c r="E2712" s="28">
        <v>14.579999923706055</v>
      </c>
      <c r="F2712" s="28">
        <v>14.369999885559082</v>
      </c>
      <c r="G2712" s="24">
        <v>14.409999847412109</v>
      </c>
      <c r="H2712" s="13">
        <v>14.770000457763672</v>
      </c>
      <c r="I2712" s="14">
        <v>14.960000038146973</v>
      </c>
      <c r="J2712" s="14">
        <v>14.770000457763672</v>
      </c>
      <c r="K2712" s="24">
        <v>14.800000190734863</v>
      </c>
      <c r="L2712">
        <f t="shared" si="126"/>
        <v>0</v>
      </c>
      <c r="M2712">
        <f>IF(AND(B2712&gt;Summary!$E$17,B2712&lt;Summary!$E$18),1,0)</f>
        <v>1</v>
      </c>
      <c r="N2712">
        <f>IF(M2712=1,oneday(G2711,G2712,K2712,L2712,Summary!$E$13/2,Data!N2711,Data!O2711,Summary!$E$15,Summary!$E$14,Summary!$E$16,1),0)</f>
        <v>-1500</v>
      </c>
      <c r="O2712" s="31">
        <f>IF(M2712=1,oneday(G2711,G2712,K2712,L2712,Summary!$E$13/2,Data!N2711,Data!O2711,Summary!$E$15,Summary!$E$14,Summary!$E$16,2),0)</f>
        <v>417250.00355529791</v>
      </c>
      <c r="P2712" s="31">
        <f t="shared" si="128"/>
        <v>2169.0009155273438</v>
      </c>
      <c r="Q2712" s="31">
        <f>IF(M2712=1,oneday(G2711,G2712,K2712,L2712,Summary!$E$13/2,Data!N2711,Data!O2711,Summary!$E$15,Summary!$E$14,Summary!$E$16,3),0)</f>
        <v>0</v>
      </c>
    </row>
    <row r="2713" spans="1:17" x14ac:dyDescent="0.25">
      <c r="A2713" s="32">
        <f>VLOOKUP(B2713,'Expiration Dates'!$C$40:$J$272,8)</f>
        <v>34324</v>
      </c>
      <c r="B2713" s="1">
        <v>34319</v>
      </c>
      <c r="C2713">
        <f t="shared" si="127"/>
        <v>2713</v>
      </c>
      <c r="D2713" s="27">
        <v>14.390000343322754</v>
      </c>
      <c r="E2713" s="28">
        <v>14.550000190734863</v>
      </c>
      <c r="F2713" s="28">
        <v>14.180000305175781</v>
      </c>
      <c r="G2713" s="24">
        <v>14.229999542236328</v>
      </c>
      <c r="H2713" s="13">
        <v>14.770000457763672</v>
      </c>
      <c r="I2713" s="14">
        <v>14.949999809265137</v>
      </c>
      <c r="J2713" s="14">
        <v>14.600000381469727</v>
      </c>
      <c r="K2713" s="24">
        <v>14.649999618530273</v>
      </c>
      <c r="L2713">
        <f t="shared" si="126"/>
        <v>0</v>
      </c>
      <c r="M2713">
        <f>IF(AND(B2713&gt;Summary!$E$17,B2713&lt;Summary!$E$18),1,0)</f>
        <v>1</v>
      </c>
      <c r="N2713">
        <f>IF(M2713=1,oneday(G2712,G2713,K2713,L2713,Summary!$E$13/2,Data!N2712,Data!O2712,Summary!$E$15,Summary!$E$14,Summary!$E$16,1),0)</f>
        <v>-1100</v>
      </c>
      <c r="O2713" s="31">
        <f>IF(M2713=1,oneday(G2712,G2713,K2713,L2713,Summary!$E$13/2,Data!N2712,Data!O2712,Summary!$E$15,Summary!$E$14,Summary!$E$16,2),0)</f>
        <v>419472.00389099127</v>
      </c>
      <c r="P2713" s="31">
        <f t="shared" si="128"/>
        <v>2222.0003356933594</v>
      </c>
      <c r="Q2713" s="31">
        <f>IF(M2713=1,oneday(G2712,G2713,K2713,L2713,Summary!$E$13/2,Data!N2712,Data!O2712,Summary!$E$15,Summary!$E$14,Summary!$E$16,3),0)</f>
        <v>0</v>
      </c>
    </row>
    <row r="2714" spans="1:17" x14ac:dyDescent="0.25">
      <c r="A2714" s="32">
        <f>VLOOKUP(B2714,'Expiration Dates'!$C$40:$J$272,8)</f>
        <v>34324</v>
      </c>
      <c r="B2714" s="1">
        <v>34320</v>
      </c>
      <c r="C2714">
        <f t="shared" si="127"/>
        <v>2714</v>
      </c>
      <c r="D2714" s="27">
        <v>14.149999618530273</v>
      </c>
      <c r="E2714" s="28">
        <v>14.279999732971191</v>
      </c>
      <c r="F2714" s="28">
        <v>13.880000114440918</v>
      </c>
      <c r="G2714" s="24">
        <v>13.909999847412109</v>
      </c>
      <c r="H2714" s="13">
        <v>14.550000190734863</v>
      </c>
      <c r="I2714" s="14">
        <v>14.770000457763672</v>
      </c>
      <c r="J2714" s="14">
        <v>14.399999618530273</v>
      </c>
      <c r="K2714" s="24">
        <v>14.420000076293945</v>
      </c>
      <c r="L2714">
        <f t="shared" si="126"/>
        <v>0</v>
      </c>
      <c r="M2714">
        <f>IF(AND(B2714&gt;Summary!$E$17,B2714&lt;Summary!$E$18),1,0)</f>
        <v>1</v>
      </c>
      <c r="N2714">
        <f>IF(M2714=1,oneday(G2713,G2714,K2714,L2714,Summary!$E$13/2,Data!N2713,Data!O2713,Summary!$E$15,Summary!$E$14,Summary!$E$16,1),0)</f>
        <v>-400</v>
      </c>
      <c r="O2714" s="31">
        <f>IF(M2714=1,oneday(G2713,G2714,K2714,L2714,Summary!$E$13/2,Data!N2713,Data!O2713,Summary!$E$15,Summary!$E$14,Summary!$E$16,2),0)</f>
        <v>421684.00376892096</v>
      </c>
      <c r="P2714" s="31">
        <f t="shared" si="128"/>
        <v>2211.9998779296875</v>
      </c>
      <c r="Q2714" s="31">
        <f>IF(M2714=1,oneday(G2713,G2714,K2714,L2714,Summary!$E$13/2,Data!N2713,Data!O2713,Summary!$E$15,Summary!$E$14,Summary!$E$16,3),0)</f>
        <v>0</v>
      </c>
    </row>
    <row r="2715" spans="1:17" x14ac:dyDescent="0.25">
      <c r="A2715" s="32">
        <f>VLOOKUP(B2715,'Expiration Dates'!$C$40:$J$272,8)</f>
        <v>34324</v>
      </c>
      <c r="B2715" s="1">
        <v>34323</v>
      </c>
      <c r="C2715">
        <f t="shared" si="127"/>
        <v>2715</v>
      </c>
      <c r="D2715" s="27">
        <v>13.920000076293945</v>
      </c>
      <c r="E2715" s="28">
        <v>14.300000190734863</v>
      </c>
      <c r="F2715" s="28">
        <v>13.75</v>
      </c>
      <c r="G2715" s="24">
        <v>14.180000305175781</v>
      </c>
      <c r="H2715" s="13">
        <v>14.5</v>
      </c>
      <c r="I2715" s="14">
        <v>14.630000114440918</v>
      </c>
      <c r="J2715" s="14">
        <v>14.300000190734863</v>
      </c>
      <c r="K2715" s="24">
        <v>14.380000114440918</v>
      </c>
      <c r="L2715">
        <f t="shared" si="126"/>
        <v>0</v>
      </c>
      <c r="M2715">
        <f>IF(AND(B2715&gt;Summary!$E$17,B2715&lt;Summary!$E$18),1,0)</f>
        <v>1</v>
      </c>
      <c r="N2715">
        <f>IF(M2715=1,oneday(G2714,G2715,K2715,L2715,Summary!$E$13/2,Data!N2714,Data!O2714,Summary!$E$15,Summary!$E$14,Summary!$E$16,1),0)</f>
        <v>-1000</v>
      </c>
      <c r="O2715" s="31">
        <f>IF(M2715=1,oneday(G2714,G2715,K2715,L2715,Summary!$E$13/2,Data!N2714,Data!O2714,Summary!$E$15,Summary!$E$14,Summary!$E$16,2),0)</f>
        <v>423474.00331115728</v>
      </c>
      <c r="P2715" s="31">
        <f t="shared" si="128"/>
        <v>1789.9995422363281</v>
      </c>
      <c r="Q2715" s="31">
        <f>IF(M2715=1,oneday(G2714,G2715,K2715,L2715,Summary!$E$13/2,Data!N2714,Data!O2714,Summary!$E$15,Summary!$E$14,Summary!$E$16,3),0)</f>
        <v>0</v>
      </c>
    </row>
    <row r="2716" spans="1:17" x14ac:dyDescent="0.25">
      <c r="A2716" s="32">
        <f>VLOOKUP(B2716,'Expiration Dates'!$C$40:$J$272,8)</f>
        <v>34324</v>
      </c>
      <c r="B2716" s="1">
        <v>34324</v>
      </c>
      <c r="C2716">
        <f t="shared" si="127"/>
        <v>2716</v>
      </c>
      <c r="D2716" s="27">
        <v>14.399999618530273</v>
      </c>
      <c r="E2716" s="28">
        <v>14.539999961853027</v>
      </c>
      <c r="F2716" s="28">
        <v>14.329999923706055</v>
      </c>
      <c r="G2716" s="24">
        <v>14.359999656677246</v>
      </c>
      <c r="H2716" s="13">
        <v>14.720000267028809</v>
      </c>
      <c r="I2716" s="14">
        <v>14.880000114440918</v>
      </c>
      <c r="J2716" s="14">
        <v>14.680000305175781</v>
      </c>
      <c r="K2716" s="24">
        <v>14.710000038146973</v>
      </c>
      <c r="L2716">
        <f t="shared" si="126"/>
        <v>1</v>
      </c>
      <c r="M2716">
        <f>IF(AND(B2716&gt;Summary!$E$17,B2716&lt;Summary!$E$18),1,0)</f>
        <v>1</v>
      </c>
      <c r="N2716">
        <f>IF(M2716=1,oneday(G2715,G2716,K2716,L2716,Summary!$E$13/2,Data!N2715,Data!O2715,Summary!$E$15,Summary!$E$14,Summary!$E$16,1),0)</f>
        <v>-1400</v>
      </c>
      <c r="O2716" s="31">
        <f>IF(M2716=1,oneday(G2715,G2716,K2716,L2716,Summary!$E$13/2,Data!N2715,Data!O2715,Summary!$E$15,Summary!$E$14,Summary!$E$16,2),0)</f>
        <v>425736.00475311285</v>
      </c>
      <c r="P2716" s="31">
        <f t="shared" si="128"/>
        <v>2262.0014419555664</v>
      </c>
      <c r="Q2716" s="31">
        <f>IF(M2716=1,oneday(G2715,G2716,K2716,L2716,Summary!$E$13/2,Data!N2715,Data!O2715,Summary!$E$15,Summary!$E$14,Summary!$E$16,3),0)</f>
        <v>490.00053405761719</v>
      </c>
    </row>
    <row r="2717" spans="1:17" x14ac:dyDescent="0.25">
      <c r="A2717" s="32">
        <f>VLOOKUP(B2717,'Expiration Dates'!$C$40:$J$272,8)</f>
        <v>34324</v>
      </c>
      <c r="B2717" s="1">
        <v>34325</v>
      </c>
      <c r="C2717">
        <f t="shared" si="127"/>
        <v>2717</v>
      </c>
      <c r="D2717" s="27">
        <v>14.399999618530273</v>
      </c>
      <c r="E2717" s="28">
        <v>14.829999923706055</v>
      </c>
      <c r="F2717" s="28">
        <v>14.380000114440918</v>
      </c>
      <c r="G2717" s="24">
        <v>14.770000457763672</v>
      </c>
      <c r="H2717" s="13">
        <v>14.75</v>
      </c>
      <c r="I2717" s="14">
        <v>15.119999885559082</v>
      </c>
      <c r="J2717" s="14">
        <v>14.75</v>
      </c>
      <c r="K2717" s="24">
        <v>15.039999961853027</v>
      </c>
      <c r="L2717">
        <f t="shared" si="126"/>
        <v>0</v>
      </c>
      <c r="M2717">
        <f>IF(AND(B2717&gt;Summary!$E$17,B2717&lt;Summary!$E$18),1,0)</f>
        <v>1</v>
      </c>
      <c r="N2717">
        <f>IF(M2717=1,oneday(G2716,G2717,K2717,L2717,Summary!$E$13/2,Data!N2716,Data!O2716,Summary!$E$15,Summary!$E$14,Summary!$E$16,1),0)</f>
        <v>-2400</v>
      </c>
      <c r="O2717" s="31">
        <f>IF(M2717=1,oneday(G2716,G2717,K2717,L2717,Summary!$E$13/2,Data!N2716,Data!O2716,Summary!$E$15,Summary!$E$14,Summary!$E$16,2),0)</f>
        <v>426932.00283050543</v>
      </c>
      <c r="P2717" s="31">
        <f t="shared" si="128"/>
        <v>1195.9980773925781</v>
      </c>
      <c r="Q2717" s="31">
        <f>IF(M2717=1,oneday(G2716,G2717,K2717,L2717,Summary!$E$13/2,Data!N2716,Data!O2716,Summary!$E$15,Summary!$E$14,Summary!$E$16,3),0)</f>
        <v>0</v>
      </c>
    </row>
    <row r="2718" spans="1:17" x14ac:dyDescent="0.25">
      <c r="A2718" s="32">
        <f>VLOOKUP(B2718,'Expiration Dates'!$C$40:$J$272,8)</f>
        <v>34324</v>
      </c>
      <c r="B2718" s="1">
        <v>34326</v>
      </c>
      <c r="C2718">
        <f t="shared" si="127"/>
        <v>2718</v>
      </c>
      <c r="D2718" s="27">
        <v>14.75</v>
      </c>
      <c r="E2718" s="28">
        <v>14.800000190734863</v>
      </c>
      <c r="F2718" s="28">
        <v>14.439999580383301</v>
      </c>
      <c r="G2718" s="24">
        <v>14.479999542236328</v>
      </c>
      <c r="H2718" s="13">
        <v>15.029999732971191</v>
      </c>
      <c r="I2718" s="14">
        <v>15.079999923706055</v>
      </c>
      <c r="J2718" s="14">
        <v>14.760000228881836</v>
      </c>
      <c r="K2718" s="24">
        <v>14.789999961853027</v>
      </c>
      <c r="L2718">
        <f t="shared" si="126"/>
        <v>0</v>
      </c>
      <c r="M2718">
        <f>IF(AND(B2718&gt;Summary!$E$17,B2718&lt;Summary!$E$18),1,0)</f>
        <v>1</v>
      </c>
      <c r="N2718">
        <f>IF(M2718=1,oneday(G2717,G2718,K2718,L2718,Summary!$E$13/2,Data!N2717,Data!O2717,Summary!$E$15,Summary!$E$14,Summary!$E$16,1),0)</f>
        <v>-1700</v>
      </c>
      <c r="O2718" s="31">
        <f>IF(M2718=1,oneday(G2717,G2718,K2718,L2718,Summary!$E$13/2,Data!N2717,Data!O2717,Summary!$E$15,Summary!$E$14,Summary!$E$16,2),0)</f>
        <v>429509.00438690191</v>
      </c>
      <c r="P2718" s="31">
        <f t="shared" si="128"/>
        <v>2577.0015563964844</v>
      </c>
      <c r="Q2718" s="31">
        <f>IF(M2718=1,oneday(G2717,G2718,K2718,L2718,Summary!$E$13/2,Data!N2717,Data!O2717,Summary!$E$15,Summary!$E$14,Summary!$E$16,3),0)</f>
        <v>0</v>
      </c>
    </row>
    <row r="2719" spans="1:17" x14ac:dyDescent="0.25">
      <c r="A2719" s="32">
        <f>VLOOKUP(B2719,'Expiration Dates'!$C$40:$J$272,8)</f>
        <v>34324</v>
      </c>
      <c r="B2719" s="1">
        <v>34330</v>
      </c>
      <c r="C2719">
        <f t="shared" si="127"/>
        <v>2719</v>
      </c>
      <c r="D2719" s="27">
        <v>14.479999542236328</v>
      </c>
      <c r="E2719" s="28">
        <v>14.670000076293945</v>
      </c>
      <c r="F2719" s="28">
        <v>14.069999694824219</v>
      </c>
      <c r="G2719" s="24">
        <v>14.130000114440918</v>
      </c>
      <c r="H2719" s="13">
        <v>14.789999961853027</v>
      </c>
      <c r="I2719" s="14">
        <v>14.960000038146973</v>
      </c>
      <c r="J2719" s="14">
        <v>14.460000038146973</v>
      </c>
      <c r="K2719" s="24">
        <v>14.5</v>
      </c>
      <c r="L2719">
        <f t="shared" si="126"/>
        <v>0</v>
      </c>
      <c r="M2719">
        <f>IF(AND(B2719&gt;Summary!$E$17,B2719&lt;Summary!$E$18),1,0)</f>
        <v>1</v>
      </c>
      <c r="N2719">
        <f>IF(M2719=1,oneday(G2718,G2719,K2719,L2719,Summary!$E$13/2,Data!N2718,Data!O2718,Summary!$E$15,Summary!$E$14,Summary!$E$16,1),0)</f>
        <v>-900</v>
      </c>
      <c r="O2719" s="31">
        <f>IF(M2719=1,oneday(G2718,G2719,K2719,L2719,Summary!$E$13/2,Data!N2718,Data!O2718,Summary!$E$15,Summary!$E$14,Summary!$E$16,2),0)</f>
        <v>431936.00387191778</v>
      </c>
      <c r="P2719" s="31">
        <f t="shared" si="128"/>
        <v>2426.9994850158691</v>
      </c>
      <c r="Q2719" s="31">
        <f>IF(M2719=1,oneday(G2718,G2719,K2719,L2719,Summary!$E$13/2,Data!N2718,Data!O2718,Summary!$E$15,Summary!$E$14,Summary!$E$16,3),0)</f>
        <v>0</v>
      </c>
    </row>
    <row r="2720" spans="1:17" x14ac:dyDescent="0.25">
      <c r="A2720" s="32">
        <f>VLOOKUP(B2720,'Expiration Dates'!$C$40:$J$272,8)</f>
        <v>34324</v>
      </c>
      <c r="B2720" s="1">
        <v>34331</v>
      </c>
      <c r="C2720">
        <f t="shared" si="127"/>
        <v>2720</v>
      </c>
      <c r="D2720" s="27">
        <v>14.119999885559082</v>
      </c>
      <c r="E2720" s="28">
        <v>14.220000267028809</v>
      </c>
      <c r="F2720" s="28">
        <v>13.960000038146973</v>
      </c>
      <c r="G2720" s="24">
        <v>14.109999656677246</v>
      </c>
      <c r="H2720" s="13">
        <v>14.399999618530273</v>
      </c>
      <c r="I2720" s="14">
        <v>14.600000381469727</v>
      </c>
      <c r="J2720" s="14">
        <v>14.319999694824219</v>
      </c>
      <c r="K2720" s="24">
        <v>14.430000305175781</v>
      </c>
      <c r="L2720">
        <f t="shared" si="126"/>
        <v>0</v>
      </c>
      <c r="M2720">
        <f>IF(AND(B2720&gt;Summary!$E$17,B2720&lt;Summary!$E$18),1,0)</f>
        <v>1</v>
      </c>
      <c r="N2720">
        <f>IF(M2720=1,oneday(G2719,G2720,K2720,L2720,Summary!$E$13/2,Data!N2719,Data!O2719,Summary!$E$15,Summary!$E$14,Summary!$E$16,1),0)</f>
        <v>-900</v>
      </c>
      <c r="O2720" s="31">
        <f>IF(M2720=1,oneday(G2719,G2720,K2720,L2720,Summary!$E$13/2,Data!N2719,Data!O2719,Summary!$E$15,Summary!$E$14,Summary!$E$16,2),0)</f>
        <v>433954.00428390509</v>
      </c>
      <c r="P2720" s="31">
        <f t="shared" si="128"/>
        <v>2018.0004119873047</v>
      </c>
      <c r="Q2720" s="31">
        <f>IF(M2720=1,oneday(G2719,G2720,K2720,L2720,Summary!$E$13/2,Data!N2719,Data!O2719,Summary!$E$15,Summary!$E$14,Summary!$E$16,3),0)</f>
        <v>0</v>
      </c>
    </row>
    <row r="2721" spans="1:17" x14ac:dyDescent="0.25">
      <c r="A2721" s="32">
        <f>VLOOKUP(B2721,'Expiration Dates'!$C$40:$J$272,8)</f>
        <v>34324</v>
      </c>
      <c r="B2721" s="1">
        <v>34332</v>
      </c>
      <c r="C2721">
        <f t="shared" si="127"/>
        <v>2721</v>
      </c>
      <c r="D2721" s="27">
        <v>14.109999656677246</v>
      </c>
      <c r="E2721" s="28">
        <v>14.470000267028809</v>
      </c>
      <c r="F2721" s="28">
        <v>14.060000419616699</v>
      </c>
      <c r="G2721" s="24">
        <v>14.439999580383301</v>
      </c>
      <c r="H2721" s="13">
        <v>14.420000076293945</v>
      </c>
      <c r="I2721" s="14">
        <v>14.779999732971191</v>
      </c>
      <c r="J2721" s="14">
        <v>14.369999885559082</v>
      </c>
      <c r="K2721" s="24">
        <v>14.739999771118164</v>
      </c>
      <c r="L2721">
        <f t="shared" si="126"/>
        <v>0</v>
      </c>
      <c r="M2721">
        <f>IF(AND(B2721&gt;Summary!$E$17,B2721&lt;Summary!$E$18),1,0)</f>
        <v>1</v>
      </c>
      <c r="N2721">
        <f>IF(M2721=1,oneday(G2720,G2721,K2721,L2721,Summary!$E$13/2,Data!N2720,Data!O2720,Summary!$E$15,Summary!$E$14,Summary!$E$16,1),0)</f>
        <v>-1700</v>
      </c>
      <c r="O2721" s="31">
        <f>IF(M2721=1,oneday(G2720,G2721,K2721,L2721,Summary!$E$13/2,Data!N2720,Data!O2720,Summary!$E$15,Summary!$E$14,Summary!$E$16,2),0)</f>
        <v>435505.00441360479</v>
      </c>
      <c r="P2721" s="31">
        <f t="shared" si="128"/>
        <v>1551.000129699707</v>
      </c>
      <c r="Q2721" s="31">
        <f>IF(M2721=1,oneday(G2720,G2721,K2721,L2721,Summary!$E$13/2,Data!N2720,Data!O2720,Summary!$E$15,Summary!$E$14,Summary!$E$16,3),0)</f>
        <v>0</v>
      </c>
    </row>
    <row r="2722" spans="1:17" x14ac:dyDescent="0.25">
      <c r="A2722" s="32">
        <f>VLOOKUP(B2722,'Expiration Dates'!$C$40:$J$272,8)</f>
        <v>34324</v>
      </c>
      <c r="B2722" s="1">
        <v>34333</v>
      </c>
      <c r="C2722">
        <f t="shared" si="127"/>
        <v>2722</v>
      </c>
      <c r="D2722" s="27">
        <v>14.439999580383301</v>
      </c>
      <c r="E2722" s="28">
        <v>14.479999542236328</v>
      </c>
      <c r="F2722" s="28">
        <v>14.130000114440918</v>
      </c>
      <c r="G2722" s="24">
        <v>14.170000076293945</v>
      </c>
      <c r="H2722" s="13">
        <v>14.649999618530273</v>
      </c>
      <c r="I2722" s="14">
        <v>14.779999732971191</v>
      </c>
      <c r="J2722" s="14">
        <v>14.439999580383301</v>
      </c>
      <c r="K2722" s="24">
        <v>14.5</v>
      </c>
      <c r="L2722">
        <f t="shared" si="126"/>
        <v>0</v>
      </c>
      <c r="M2722">
        <f>IF(AND(B2722&gt;Summary!$E$17,B2722&lt;Summary!$E$18),1,0)</f>
        <v>1</v>
      </c>
      <c r="N2722">
        <f>IF(M2722=1,oneday(G2721,G2722,K2722,L2722,Summary!$E$13/2,Data!N2721,Data!O2721,Summary!$E$15,Summary!$E$14,Summary!$E$16,1),0)</f>
        <v>-1100</v>
      </c>
      <c r="O2722" s="31">
        <f>IF(M2722=1,oneday(G2721,G2722,K2722,L2722,Summary!$E$13/2,Data!N2721,Data!O2721,Summary!$E$15,Summary!$E$14,Summary!$E$16,2),0)</f>
        <v>437862.00386810309</v>
      </c>
      <c r="P2722" s="31">
        <f t="shared" si="128"/>
        <v>2356.999454498291</v>
      </c>
      <c r="Q2722" s="31">
        <f>IF(M2722=1,oneday(G2721,G2722,K2722,L2722,Summary!$E$13/2,Data!N2721,Data!O2721,Summary!$E$15,Summary!$E$14,Summary!$E$16,3),0)</f>
        <v>0</v>
      </c>
    </row>
    <row r="2723" spans="1:17" x14ac:dyDescent="0.25">
      <c r="A2723" s="32">
        <f>VLOOKUP(B2723,'Expiration Dates'!$C$40:$J$272,8)</f>
        <v>34354</v>
      </c>
      <c r="B2723" s="1">
        <v>34337</v>
      </c>
      <c r="C2723">
        <f t="shared" si="127"/>
        <v>2723</v>
      </c>
      <c r="D2723" s="27">
        <v>14.109999656677246</v>
      </c>
      <c r="E2723" s="28">
        <v>14.649999618530273</v>
      </c>
      <c r="F2723" s="28">
        <v>14.109999656677246</v>
      </c>
      <c r="G2723" s="24">
        <v>14.560000419616699</v>
      </c>
      <c r="H2723" s="13">
        <v>14.479999542236328</v>
      </c>
      <c r="I2723" s="14">
        <v>14.970000267028809</v>
      </c>
      <c r="J2723" s="14">
        <v>14.479999542236328</v>
      </c>
      <c r="K2723" s="24">
        <v>14.869999885559082</v>
      </c>
      <c r="L2723">
        <f t="shared" si="126"/>
        <v>0</v>
      </c>
      <c r="M2723">
        <f>IF(AND(B2723&gt;Summary!$E$17,B2723&lt;Summary!$E$18),1,0)</f>
        <v>1</v>
      </c>
      <c r="N2723">
        <f>IF(M2723=1,oneday(G2722,G2723,K2723,L2723,Summary!$E$13/2,Data!N2722,Data!O2722,Summary!$E$15,Summary!$E$14,Summary!$E$16,1),0)</f>
        <v>-2000</v>
      </c>
      <c r="O2723" s="31">
        <f>IF(M2723=1,oneday(G2722,G2723,K2723,L2723,Summary!$E$13/2,Data!N2722,Data!O2722,Summary!$E$15,Summary!$E$14,Summary!$E$16,2),0)</f>
        <v>439226.00318145758</v>
      </c>
      <c r="P2723" s="31">
        <f t="shared" si="128"/>
        <v>1363.9993133544922</v>
      </c>
      <c r="Q2723" s="31">
        <f>IF(M2723=1,oneday(G2722,G2723,K2723,L2723,Summary!$E$13/2,Data!N2722,Data!O2722,Summary!$E$15,Summary!$E$14,Summary!$E$16,3),0)</f>
        <v>0</v>
      </c>
    </row>
    <row r="2724" spans="1:17" x14ac:dyDescent="0.25">
      <c r="A2724" s="32">
        <f>VLOOKUP(B2724,'Expiration Dates'!$C$40:$J$272,8)</f>
        <v>34354</v>
      </c>
      <c r="B2724" s="1">
        <v>34338</v>
      </c>
      <c r="C2724">
        <f t="shared" si="127"/>
        <v>2724</v>
      </c>
      <c r="D2724" s="27">
        <v>14.550000190734863</v>
      </c>
      <c r="E2724" s="28">
        <v>14.720000267028809</v>
      </c>
      <c r="F2724" s="28">
        <v>14.350000381469727</v>
      </c>
      <c r="G2724" s="24">
        <v>14.670000076293945</v>
      </c>
      <c r="H2724" s="13">
        <v>14.670000076293945</v>
      </c>
      <c r="I2724" s="14">
        <v>15</v>
      </c>
      <c r="J2724" s="14">
        <v>14.670000076293945</v>
      </c>
      <c r="K2724" s="24">
        <v>14.970000267028809</v>
      </c>
      <c r="L2724">
        <f t="shared" ref="L2724:L2787" si="129">IF(A2724=B2724,1,0)</f>
        <v>0</v>
      </c>
      <c r="M2724">
        <f>IF(AND(B2724&gt;Summary!$E$17,B2724&lt;Summary!$E$18),1,0)</f>
        <v>1</v>
      </c>
      <c r="N2724">
        <f>IF(M2724=1,oneday(G2723,G2724,K2724,L2724,Summary!$E$13/2,Data!N2723,Data!O2723,Summary!$E$15,Summary!$E$14,Summary!$E$16,1),0)</f>
        <v>-2200</v>
      </c>
      <c r="O2724" s="31">
        <f>IF(M2724=1,oneday(G2723,G2724,K2724,L2724,Summary!$E$13/2,Data!N2723,Data!O2723,Summary!$E$15,Summary!$E$14,Summary!$E$16,2),0)</f>
        <v>440988.00393676764</v>
      </c>
      <c r="P2724" s="31">
        <f t="shared" si="128"/>
        <v>1762.0007553100586</v>
      </c>
      <c r="Q2724" s="31">
        <f>IF(M2724=1,oneday(G2723,G2724,K2724,L2724,Summary!$E$13/2,Data!N2723,Data!O2723,Summary!$E$15,Summary!$E$14,Summary!$E$16,3),0)</f>
        <v>0</v>
      </c>
    </row>
    <row r="2725" spans="1:17" x14ac:dyDescent="0.25">
      <c r="A2725" s="32">
        <f>VLOOKUP(B2725,'Expiration Dates'!$C$40:$J$272,8)</f>
        <v>34354</v>
      </c>
      <c r="B2725" s="1">
        <v>34339</v>
      </c>
      <c r="C2725">
        <f t="shared" si="127"/>
        <v>2725</v>
      </c>
      <c r="D2725" s="27">
        <v>14.649999618530273</v>
      </c>
      <c r="E2725" s="28">
        <v>15.420000076293945</v>
      </c>
      <c r="F2725" s="28">
        <v>14.649999618530273</v>
      </c>
      <c r="G2725" s="24">
        <v>15.340000152587891</v>
      </c>
      <c r="H2725" s="13">
        <v>15</v>
      </c>
      <c r="I2725" s="14">
        <v>15.649999618530273</v>
      </c>
      <c r="J2725" s="14">
        <v>14.979999542236328</v>
      </c>
      <c r="K2725" s="24">
        <v>15.600000381469727</v>
      </c>
      <c r="L2725">
        <f t="shared" si="129"/>
        <v>0</v>
      </c>
      <c r="M2725">
        <f>IF(AND(B2725&gt;Summary!$E$17,B2725&lt;Summary!$E$18),1,0)</f>
        <v>1</v>
      </c>
      <c r="N2725">
        <f>IF(M2725=1,oneday(G2724,G2725,K2725,L2725,Summary!$E$13/2,Data!N2724,Data!O2724,Summary!$E$15,Summary!$E$14,Summary!$E$16,1),0)</f>
        <v>-3000</v>
      </c>
      <c r="O2725" s="31">
        <f>IF(M2725=1,oneday(G2724,G2725,K2725,L2725,Summary!$E$13/2,Data!N2724,Data!O2724,Summary!$E$15,Summary!$E$14,Summary!$E$16,2),0)</f>
        <v>440922.00364685064</v>
      </c>
      <c r="P2725" s="31">
        <f t="shared" si="128"/>
        <v>-66.000289916992188</v>
      </c>
      <c r="Q2725" s="31">
        <f>IF(M2725=1,oneday(G2724,G2725,K2725,L2725,Summary!$E$13/2,Data!N2724,Data!O2724,Summary!$E$15,Summary!$E$14,Summary!$E$16,3),0)</f>
        <v>0</v>
      </c>
    </row>
    <row r="2726" spans="1:17" x14ac:dyDescent="0.25">
      <c r="A2726" s="32">
        <f>VLOOKUP(B2726,'Expiration Dates'!$C$40:$J$272,8)</f>
        <v>34354</v>
      </c>
      <c r="B2726" s="1">
        <v>34340</v>
      </c>
      <c r="C2726">
        <f t="shared" si="127"/>
        <v>2726</v>
      </c>
      <c r="D2726" s="27">
        <v>15.340000152587891</v>
      </c>
      <c r="E2726" s="28">
        <v>15.609999656677246</v>
      </c>
      <c r="F2726" s="28">
        <v>15.050000190734863</v>
      </c>
      <c r="G2726" s="24">
        <v>15.420000076293945</v>
      </c>
      <c r="H2726" s="13">
        <v>15.600000381469727</v>
      </c>
      <c r="I2726" s="14">
        <v>15.819999694824219</v>
      </c>
      <c r="J2726" s="14">
        <v>15.319999694824219</v>
      </c>
      <c r="K2726" s="24">
        <v>15.659999847412109</v>
      </c>
      <c r="L2726">
        <f t="shared" si="129"/>
        <v>0</v>
      </c>
      <c r="M2726">
        <f>IF(AND(B2726&gt;Summary!$E$17,B2726&lt;Summary!$E$18),1,0)</f>
        <v>1</v>
      </c>
      <c r="N2726">
        <f>IF(M2726=1,oneday(G2725,G2726,K2726,L2726,Summary!$E$13/2,Data!N2725,Data!O2725,Summary!$E$15,Summary!$E$14,Summary!$E$16,1),0)</f>
        <v>-3000</v>
      </c>
      <c r="O2726" s="31">
        <f>IF(M2726=1,oneday(G2725,G2726,K2726,L2726,Summary!$E$13/2,Data!N2725,Data!O2725,Summary!$E$15,Summary!$E$14,Summary!$E$16,2),0)</f>
        <v>442674.00388336187</v>
      </c>
      <c r="P2726" s="31">
        <f t="shared" si="128"/>
        <v>1752.0002365112305</v>
      </c>
      <c r="Q2726" s="31">
        <f>IF(M2726=1,oneday(G2725,G2726,K2726,L2726,Summary!$E$13/2,Data!N2725,Data!O2725,Summary!$E$15,Summary!$E$14,Summary!$E$16,3),0)</f>
        <v>0</v>
      </c>
    </row>
    <row r="2727" spans="1:17" x14ac:dyDescent="0.25">
      <c r="A2727" s="32">
        <f>VLOOKUP(B2727,'Expiration Dates'!$C$40:$J$272,8)</f>
        <v>34354</v>
      </c>
      <c r="B2727" s="1">
        <v>34341</v>
      </c>
      <c r="C2727">
        <f t="shared" si="127"/>
        <v>2727</v>
      </c>
      <c r="D2727" s="27">
        <v>15.399999618530273</v>
      </c>
      <c r="E2727" s="28">
        <v>15.460000038146973</v>
      </c>
      <c r="F2727" s="28">
        <v>15.229999542236328</v>
      </c>
      <c r="G2727" s="24">
        <v>15.319999694824219</v>
      </c>
      <c r="H2727" s="13">
        <v>15.489999771118164</v>
      </c>
      <c r="I2727" s="14">
        <v>15.699999809265137</v>
      </c>
      <c r="J2727" s="14">
        <v>15.489999771118164</v>
      </c>
      <c r="K2727" s="24">
        <v>15.560000419616699</v>
      </c>
      <c r="L2727">
        <f t="shared" si="129"/>
        <v>0</v>
      </c>
      <c r="M2727">
        <f>IF(AND(B2727&gt;Summary!$E$17,B2727&lt;Summary!$E$18),1,0)</f>
        <v>1</v>
      </c>
      <c r="N2727">
        <f>IF(M2727=1,oneday(G2726,G2727,K2727,L2727,Summary!$E$13/2,Data!N2726,Data!O2726,Summary!$E$15,Summary!$E$14,Summary!$E$16,1),0)</f>
        <v>-2800</v>
      </c>
      <c r="O2727" s="31">
        <f>IF(M2727=1,oneday(G2726,G2727,K2727,L2727,Summary!$E$13/2,Data!N2726,Data!O2726,Summary!$E$15,Summary!$E$14,Summary!$E$16,2),0)</f>
        <v>444958.00495147711</v>
      </c>
      <c r="P2727" s="31">
        <f t="shared" si="128"/>
        <v>2284.0010681152344</v>
      </c>
      <c r="Q2727" s="31">
        <f>IF(M2727=1,oneday(G2726,G2727,K2727,L2727,Summary!$E$13/2,Data!N2726,Data!O2726,Summary!$E$15,Summary!$E$14,Summary!$E$16,3),0)</f>
        <v>0</v>
      </c>
    </row>
    <row r="2728" spans="1:17" x14ac:dyDescent="0.25">
      <c r="A2728" s="32">
        <f>VLOOKUP(B2728,'Expiration Dates'!$C$40:$J$272,8)</f>
        <v>34354</v>
      </c>
      <c r="B2728" s="1">
        <v>34344</v>
      </c>
      <c r="C2728">
        <f t="shared" si="127"/>
        <v>2728</v>
      </c>
      <c r="D2728" s="27">
        <v>15.399999618530273</v>
      </c>
      <c r="E2728" s="28">
        <v>15.399999618530273</v>
      </c>
      <c r="F2728" s="28">
        <v>14.640000343322754</v>
      </c>
      <c r="G2728" s="24">
        <v>14.670000076293945</v>
      </c>
      <c r="H2728" s="13">
        <v>15.579999923706055</v>
      </c>
      <c r="I2728" s="14">
        <v>15.579999923706055</v>
      </c>
      <c r="J2728" s="14">
        <v>14.899999618530273</v>
      </c>
      <c r="K2728" s="24">
        <v>14.939999580383301</v>
      </c>
      <c r="L2728">
        <f t="shared" si="129"/>
        <v>0</v>
      </c>
      <c r="M2728">
        <f>IF(AND(B2728&gt;Summary!$E$17,B2728&lt;Summary!$E$18),1,0)</f>
        <v>1</v>
      </c>
      <c r="N2728">
        <f>IF(M2728=1,oneday(G2727,G2728,K2728,L2728,Summary!$E$13/2,Data!N2727,Data!O2727,Summary!$E$15,Summary!$E$14,Summary!$E$16,1),0)</f>
        <v>-1200</v>
      </c>
      <c r="O2728" s="31">
        <f>IF(M2728=1,oneday(G2727,G2728,K2728,L2728,Summary!$E$13/2,Data!N2727,Data!O2727,Summary!$E$15,Summary!$E$14,Summary!$E$16,2),0)</f>
        <v>448218.00449371344</v>
      </c>
      <c r="P2728" s="31">
        <f t="shared" si="128"/>
        <v>3259.9995422363281</v>
      </c>
      <c r="Q2728" s="31">
        <f>IF(M2728=1,oneday(G2727,G2728,K2728,L2728,Summary!$E$13/2,Data!N2727,Data!O2727,Summary!$E$15,Summary!$E$14,Summary!$E$16,3),0)</f>
        <v>0</v>
      </c>
    </row>
    <row r="2729" spans="1:17" x14ac:dyDescent="0.25">
      <c r="A2729" s="32">
        <f>VLOOKUP(B2729,'Expiration Dates'!$C$40:$J$272,8)</f>
        <v>34354</v>
      </c>
      <c r="B2729" s="1">
        <v>34345</v>
      </c>
      <c r="C2729">
        <f t="shared" si="127"/>
        <v>2729</v>
      </c>
      <c r="D2729" s="27">
        <v>14.649999618530273</v>
      </c>
      <c r="E2729" s="28">
        <v>14.939999580383301</v>
      </c>
      <c r="F2729" s="28">
        <v>14.560000419616699</v>
      </c>
      <c r="G2729" s="24">
        <v>14.850000381469727</v>
      </c>
      <c r="H2729" s="13">
        <v>14.890000343322754</v>
      </c>
      <c r="I2729" s="14">
        <v>15.199999809265137</v>
      </c>
      <c r="J2729" s="14">
        <v>14.850000381469727</v>
      </c>
      <c r="K2729" s="24">
        <v>15.109999656677246</v>
      </c>
      <c r="L2729">
        <f t="shared" si="129"/>
        <v>0</v>
      </c>
      <c r="M2729">
        <f>IF(AND(B2729&gt;Summary!$E$17,B2729&lt;Summary!$E$18),1,0)</f>
        <v>1</v>
      </c>
      <c r="N2729">
        <f>IF(M2729=1,oneday(G2728,G2729,K2729,L2729,Summary!$E$13/2,Data!N2728,Data!O2728,Summary!$E$15,Summary!$E$14,Summary!$E$16,1),0)</f>
        <v>-1600</v>
      </c>
      <c r="O2729" s="31">
        <f>IF(M2729=1,oneday(G2728,G2729,K2729,L2729,Summary!$E$13/2,Data!N2728,Data!O2728,Summary!$E$15,Summary!$E$14,Summary!$E$16,2),0)</f>
        <v>449954.00400543219</v>
      </c>
      <c r="P2729" s="31">
        <f t="shared" si="128"/>
        <v>1735.99951171875</v>
      </c>
      <c r="Q2729" s="31">
        <f>IF(M2729=1,oneday(G2728,G2729,K2729,L2729,Summary!$E$13/2,Data!N2728,Data!O2728,Summary!$E$15,Summary!$E$14,Summary!$E$16,3),0)</f>
        <v>0</v>
      </c>
    </row>
    <row r="2730" spans="1:17" x14ac:dyDescent="0.25">
      <c r="A2730" s="32">
        <f>VLOOKUP(B2730,'Expiration Dates'!$C$40:$J$272,8)</f>
        <v>34354</v>
      </c>
      <c r="B2730" s="1">
        <v>34346</v>
      </c>
      <c r="C2730">
        <f t="shared" si="127"/>
        <v>2730</v>
      </c>
      <c r="D2730" s="27">
        <v>14.810000419616699</v>
      </c>
      <c r="E2730" s="28">
        <v>15.050000190734863</v>
      </c>
      <c r="F2730" s="28">
        <v>14.310000419616699</v>
      </c>
      <c r="G2730" s="24">
        <v>14.329999923706055</v>
      </c>
      <c r="H2730" s="13">
        <v>15.050000190734863</v>
      </c>
      <c r="I2730" s="14">
        <v>15.289999961853027</v>
      </c>
      <c r="J2730" s="14">
        <v>14.560000419616699</v>
      </c>
      <c r="K2730" s="24">
        <v>14.609999656677246</v>
      </c>
      <c r="L2730">
        <f t="shared" si="129"/>
        <v>0</v>
      </c>
      <c r="M2730">
        <f>IF(AND(B2730&gt;Summary!$E$17,B2730&lt;Summary!$E$18),1,0)</f>
        <v>1</v>
      </c>
      <c r="N2730">
        <f>IF(M2730=1,oneday(G2729,G2730,K2730,L2730,Summary!$E$13/2,Data!N2729,Data!O2729,Summary!$E$15,Summary!$E$14,Summary!$E$16,1),0)</f>
        <v>-300</v>
      </c>
      <c r="O2730" s="31">
        <f>IF(M2730=1,oneday(G2729,G2730,K2730,L2730,Summary!$E$13/2,Data!N2729,Data!O2729,Summary!$E$15,Summary!$E$14,Summary!$E$16,2),0)</f>
        <v>452422.00414276129</v>
      </c>
      <c r="P2730" s="31">
        <f t="shared" si="128"/>
        <v>2468.0001373291016</v>
      </c>
      <c r="Q2730" s="31">
        <f>IF(M2730=1,oneday(G2729,G2730,K2730,L2730,Summary!$E$13/2,Data!N2729,Data!O2729,Summary!$E$15,Summary!$E$14,Summary!$E$16,3),0)</f>
        <v>0</v>
      </c>
    </row>
    <row r="2731" spans="1:17" x14ac:dyDescent="0.25">
      <c r="A2731" s="32">
        <f>VLOOKUP(B2731,'Expiration Dates'!$C$40:$J$272,8)</f>
        <v>34354</v>
      </c>
      <c r="B2731" s="1">
        <v>34347</v>
      </c>
      <c r="C2731">
        <f t="shared" si="127"/>
        <v>2731</v>
      </c>
      <c r="D2731" s="27">
        <v>14.329999923706055</v>
      </c>
      <c r="E2731" s="28">
        <v>14.560000419616699</v>
      </c>
      <c r="F2731" s="28">
        <v>14.279999732971191</v>
      </c>
      <c r="G2731" s="24">
        <v>14.510000228881836</v>
      </c>
      <c r="H2731" s="13">
        <v>14.619999885559082</v>
      </c>
      <c r="I2731" s="14">
        <v>14.840000152587891</v>
      </c>
      <c r="J2731" s="14">
        <v>14.569999694824219</v>
      </c>
      <c r="K2731" s="24">
        <v>14.739999771118164</v>
      </c>
      <c r="L2731">
        <f t="shared" si="129"/>
        <v>0</v>
      </c>
      <c r="M2731">
        <f>IF(AND(B2731&gt;Summary!$E$17,B2731&lt;Summary!$E$18),1,0)</f>
        <v>1</v>
      </c>
      <c r="N2731">
        <f>IF(M2731=1,oneday(G2730,G2731,K2731,L2731,Summary!$E$13/2,Data!N2730,Data!O2730,Summary!$E$15,Summary!$E$14,Summary!$E$16,1),0)</f>
        <v>-700</v>
      </c>
      <c r="O2731" s="31">
        <f>IF(M2731=1,oneday(G2730,G2731,K2731,L2731,Summary!$E$13/2,Data!N2730,Data!O2730,Summary!$E$15,Summary!$E$14,Summary!$E$16,2),0)</f>
        <v>454320.00392913824</v>
      </c>
      <c r="P2731" s="31">
        <f t="shared" si="128"/>
        <v>1897.9997863769531</v>
      </c>
      <c r="Q2731" s="31">
        <f>IF(M2731=1,oneday(G2730,G2731,K2731,L2731,Summary!$E$13/2,Data!N2730,Data!O2730,Summary!$E$15,Summary!$E$14,Summary!$E$16,3),0)</f>
        <v>0</v>
      </c>
    </row>
    <row r="2732" spans="1:17" x14ac:dyDescent="0.25">
      <c r="A2732" s="32">
        <f>VLOOKUP(B2732,'Expiration Dates'!$C$40:$J$272,8)</f>
        <v>34354</v>
      </c>
      <c r="B2732" s="1">
        <v>34348</v>
      </c>
      <c r="C2732">
        <f t="shared" si="127"/>
        <v>2732</v>
      </c>
      <c r="D2732" s="27">
        <v>14.569999694824219</v>
      </c>
      <c r="E2732" s="28">
        <v>15.159999847412109</v>
      </c>
      <c r="F2732" s="28">
        <v>14.569999694824219</v>
      </c>
      <c r="G2732" s="24">
        <v>14.779999732971191</v>
      </c>
      <c r="H2732" s="13">
        <v>14.949999809265137</v>
      </c>
      <c r="I2732" s="14">
        <v>15.380000114440918</v>
      </c>
      <c r="J2732" s="14">
        <v>14.800000190734863</v>
      </c>
      <c r="K2732" s="24">
        <v>14.960000038146973</v>
      </c>
      <c r="L2732">
        <f t="shared" si="129"/>
        <v>0</v>
      </c>
      <c r="M2732">
        <f>IF(AND(B2732&gt;Summary!$E$17,B2732&lt;Summary!$E$18),1,0)</f>
        <v>1</v>
      </c>
      <c r="N2732">
        <f>IF(M2732=1,oneday(G2731,G2732,K2732,L2732,Summary!$E$13/2,Data!N2731,Data!O2731,Summary!$E$15,Summary!$E$14,Summary!$E$16,1),0)</f>
        <v>-1300</v>
      </c>
      <c r="O2732" s="31">
        <f>IF(M2732=1,oneday(G2731,G2732,K2732,L2732,Summary!$E$13/2,Data!N2731,Data!O2731,Summary!$E$15,Summary!$E$14,Summary!$E$16,2),0)</f>
        <v>456029.00457382208</v>
      </c>
      <c r="P2732" s="31">
        <f t="shared" si="128"/>
        <v>1709.0006446838379</v>
      </c>
      <c r="Q2732" s="31">
        <f>IF(M2732=1,oneday(G2731,G2732,K2732,L2732,Summary!$E$13/2,Data!N2731,Data!O2731,Summary!$E$15,Summary!$E$14,Summary!$E$16,3),0)</f>
        <v>0</v>
      </c>
    </row>
    <row r="2733" spans="1:17" x14ac:dyDescent="0.25">
      <c r="A2733" s="32">
        <f>VLOOKUP(B2733,'Expiration Dates'!$C$40:$J$272,8)</f>
        <v>34354</v>
      </c>
      <c r="B2733" s="1">
        <v>34351</v>
      </c>
      <c r="C2733">
        <f t="shared" si="127"/>
        <v>2733</v>
      </c>
      <c r="D2733" s="27">
        <v>14.779999732971191</v>
      </c>
      <c r="E2733" s="28">
        <v>15.289999961853027</v>
      </c>
      <c r="F2733" s="28">
        <v>14.779999732971191</v>
      </c>
      <c r="G2733" s="24">
        <v>15.100000381469727</v>
      </c>
      <c r="H2733" s="13">
        <v>15</v>
      </c>
      <c r="I2733" s="14">
        <v>15.420000076293945</v>
      </c>
      <c r="J2733" s="14">
        <v>15</v>
      </c>
      <c r="K2733" s="24">
        <v>15.189999580383301</v>
      </c>
      <c r="L2733">
        <f t="shared" si="129"/>
        <v>0</v>
      </c>
      <c r="M2733">
        <f>IF(AND(B2733&gt;Summary!$E$17,B2733&lt;Summary!$E$18),1,0)</f>
        <v>1</v>
      </c>
      <c r="N2733">
        <f>IF(M2733=1,oneday(G2732,G2733,K2733,L2733,Summary!$E$13/2,Data!N2732,Data!O2732,Summary!$E$15,Summary!$E$14,Summary!$E$16,1),0)</f>
        <v>-2100</v>
      </c>
      <c r="O2733" s="31">
        <f>IF(M2733=1,oneday(G2732,G2733,K2733,L2733,Summary!$E$13/2,Data!N2732,Data!O2732,Summary!$E$15,Summary!$E$14,Summary!$E$16,2),0)</f>
        <v>457469.00321197516</v>
      </c>
      <c r="P2733" s="31">
        <f t="shared" si="128"/>
        <v>1439.9986381530762</v>
      </c>
      <c r="Q2733" s="31">
        <f>IF(M2733=1,oneday(G2732,G2733,K2733,L2733,Summary!$E$13/2,Data!N2732,Data!O2732,Summary!$E$15,Summary!$E$14,Summary!$E$16,3),0)</f>
        <v>0</v>
      </c>
    </row>
    <row r="2734" spans="1:17" x14ac:dyDescent="0.25">
      <c r="A2734" s="32">
        <f>VLOOKUP(B2734,'Expiration Dates'!$C$40:$J$272,8)</f>
        <v>34354</v>
      </c>
      <c r="B2734" s="1">
        <v>34352</v>
      </c>
      <c r="C2734">
        <f t="shared" si="127"/>
        <v>2734</v>
      </c>
      <c r="D2734" s="27">
        <v>15.140000343322754</v>
      </c>
      <c r="E2734" s="28">
        <v>15.159999847412109</v>
      </c>
      <c r="F2734" s="28">
        <v>14.670000076293945</v>
      </c>
      <c r="G2734" s="24">
        <v>14.869999885559082</v>
      </c>
      <c r="H2734" s="13">
        <v>15.060000419616699</v>
      </c>
      <c r="I2734" s="14">
        <v>15.229999542236328</v>
      </c>
      <c r="J2734" s="14">
        <v>14.869999885559082</v>
      </c>
      <c r="K2734" s="24">
        <v>15.020000457763672</v>
      </c>
      <c r="L2734">
        <f t="shared" si="129"/>
        <v>0</v>
      </c>
      <c r="M2734">
        <f>IF(AND(B2734&gt;Summary!$E$17,B2734&lt;Summary!$E$18),1,0)</f>
        <v>1</v>
      </c>
      <c r="N2734">
        <f>IF(M2734=1,oneday(G2733,G2734,K2734,L2734,Summary!$E$13/2,Data!N2733,Data!O2733,Summary!$E$15,Summary!$E$14,Summary!$E$16,1),0)</f>
        <v>-1600</v>
      </c>
      <c r="O2734" s="31">
        <f>IF(M2734=1,oneday(G2733,G2734,K2734,L2734,Summary!$E$13/2,Data!N2733,Data!O2733,Summary!$E$15,Summary!$E$14,Summary!$E$16,2),0)</f>
        <v>459877.00400543219</v>
      </c>
      <c r="P2734" s="31">
        <f t="shared" si="128"/>
        <v>2408.0007934570313</v>
      </c>
      <c r="Q2734" s="31">
        <f>IF(M2734=1,oneday(G2733,G2734,K2734,L2734,Summary!$E$13/2,Data!N2733,Data!O2733,Summary!$E$15,Summary!$E$14,Summary!$E$16,3),0)</f>
        <v>0</v>
      </c>
    </row>
    <row r="2735" spans="1:17" x14ac:dyDescent="0.25">
      <c r="A2735" s="32">
        <f>VLOOKUP(B2735,'Expiration Dates'!$C$40:$J$272,8)</f>
        <v>34354</v>
      </c>
      <c r="B2735" s="1">
        <v>34353</v>
      </c>
      <c r="C2735">
        <f t="shared" si="127"/>
        <v>2735</v>
      </c>
      <c r="D2735" s="27">
        <v>14.869999885559082</v>
      </c>
      <c r="E2735" s="28">
        <v>15.399999618530273</v>
      </c>
      <c r="F2735" s="28">
        <v>14.869999885559082</v>
      </c>
      <c r="G2735" s="24">
        <v>15.220000267028809</v>
      </c>
      <c r="H2735" s="13">
        <v>14.960000038146973</v>
      </c>
      <c r="I2735" s="14">
        <v>15.359999656677246</v>
      </c>
      <c r="J2735" s="14">
        <v>14.949999809265137</v>
      </c>
      <c r="K2735" s="24">
        <v>15.210000038146973</v>
      </c>
      <c r="L2735">
        <f t="shared" si="129"/>
        <v>0</v>
      </c>
      <c r="M2735">
        <f>IF(AND(B2735&gt;Summary!$E$17,B2735&lt;Summary!$E$18),1,0)</f>
        <v>1</v>
      </c>
      <c r="N2735">
        <f>IF(M2735=1,oneday(G2734,G2735,K2735,L2735,Summary!$E$13/2,Data!N2734,Data!O2734,Summary!$E$15,Summary!$E$14,Summary!$E$16,1),0)</f>
        <v>-2400</v>
      </c>
      <c r="O2735" s="31">
        <f>IF(M2735=1,oneday(G2734,G2735,K2735,L2735,Summary!$E$13/2,Data!N2734,Data!O2734,Summary!$E$15,Summary!$E$14,Summary!$E$16,2),0)</f>
        <v>461149.00308990484</v>
      </c>
      <c r="P2735" s="31">
        <f t="shared" si="128"/>
        <v>1271.9990844726563</v>
      </c>
      <c r="Q2735" s="31">
        <f>IF(M2735=1,oneday(G2734,G2735,K2735,L2735,Summary!$E$13/2,Data!N2734,Data!O2734,Summary!$E$15,Summary!$E$14,Summary!$E$16,3),0)</f>
        <v>0</v>
      </c>
    </row>
    <row r="2736" spans="1:17" x14ac:dyDescent="0.25">
      <c r="A2736" s="32">
        <f>VLOOKUP(B2736,'Expiration Dates'!$C$40:$J$272,8)</f>
        <v>34354</v>
      </c>
      <c r="B2736" s="1">
        <v>34354</v>
      </c>
      <c r="C2736">
        <f t="shared" si="127"/>
        <v>2736</v>
      </c>
      <c r="D2736" s="27">
        <v>15.199999809265137</v>
      </c>
      <c r="E2736" s="28">
        <v>15.350000381469727</v>
      </c>
      <c r="F2736" s="28">
        <v>14.960000038146973</v>
      </c>
      <c r="G2736" s="24">
        <v>15.100000381469727</v>
      </c>
      <c r="H2736" s="13">
        <v>15.149999618530273</v>
      </c>
      <c r="I2736" s="14">
        <v>15.300000190734863</v>
      </c>
      <c r="J2736" s="14">
        <v>14.920000076293945</v>
      </c>
      <c r="K2736" s="24">
        <v>14.960000038146973</v>
      </c>
      <c r="L2736">
        <f t="shared" si="129"/>
        <v>1</v>
      </c>
      <c r="M2736">
        <f>IF(AND(B2736&gt;Summary!$E$17,B2736&lt;Summary!$E$18),1,0)</f>
        <v>1</v>
      </c>
      <c r="N2736">
        <f>IF(M2736=1,oneday(G2735,G2736,K2736,L2736,Summary!$E$13/2,Data!N2735,Data!O2735,Summary!$E$15,Summary!$E$14,Summary!$E$16,1),0)</f>
        <v>-2200</v>
      </c>
      <c r="O2736" s="31">
        <f>IF(M2736=1,oneday(G2735,G2736,K2736,L2736,Summary!$E$13/2,Data!N2735,Data!O2735,Summary!$E$15,Summary!$E$14,Summary!$E$16,2),0)</f>
        <v>463109.00208282477</v>
      </c>
      <c r="P2736" s="31">
        <f t="shared" si="128"/>
        <v>1959.9989929199219</v>
      </c>
      <c r="Q2736" s="31">
        <f>IF(M2736=1,oneday(G2735,G2736,K2736,L2736,Summary!$E$13/2,Data!N2735,Data!O2735,Summary!$E$15,Summary!$E$14,Summary!$E$16,3),0)</f>
        <v>-308.00075531005859</v>
      </c>
    </row>
    <row r="2737" spans="1:17" x14ac:dyDescent="0.25">
      <c r="A2737" s="32">
        <f>VLOOKUP(B2737,'Expiration Dates'!$C$40:$J$272,8)</f>
        <v>34354</v>
      </c>
      <c r="B2737" s="1">
        <v>34355</v>
      </c>
      <c r="C2737">
        <f t="shared" si="127"/>
        <v>2737</v>
      </c>
      <c r="D2737" s="27">
        <v>14.890000343322754</v>
      </c>
      <c r="E2737" s="28">
        <v>15.060000419616699</v>
      </c>
      <c r="F2737" s="28">
        <v>14.810000419616699</v>
      </c>
      <c r="G2737" s="24">
        <v>14.939999580383301</v>
      </c>
      <c r="H2737" s="13">
        <v>15</v>
      </c>
      <c r="I2737" s="14">
        <v>15.149999618530273</v>
      </c>
      <c r="J2737" s="14">
        <v>14.949999809265137</v>
      </c>
      <c r="K2737" s="24">
        <v>15.039999961853027</v>
      </c>
      <c r="L2737">
        <f t="shared" si="129"/>
        <v>0</v>
      </c>
      <c r="M2737">
        <f>IF(AND(B2737&gt;Summary!$E$17,B2737&lt;Summary!$E$18),1,0)</f>
        <v>1</v>
      </c>
      <c r="N2737">
        <f>IF(M2737=1,oneday(G2736,G2737,K2737,L2737,Summary!$E$13/2,Data!N2736,Data!O2736,Summary!$E$15,Summary!$E$14,Summary!$E$16,1),0)</f>
        <v>-1800</v>
      </c>
      <c r="O2737" s="31">
        <f>IF(M2737=1,oneday(G2736,G2737,K2737,L2737,Summary!$E$13/2,Data!N2736,Data!O2736,Summary!$E$15,Summary!$E$14,Summary!$E$16,2),0)</f>
        <v>465421.00352478033</v>
      </c>
      <c r="P2737" s="31">
        <f t="shared" si="128"/>
        <v>2312.0014419555664</v>
      </c>
      <c r="Q2737" s="31">
        <f>IF(M2737=1,oneday(G2736,G2737,K2737,L2737,Summary!$E$13/2,Data!N2736,Data!O2736,Summary!$E$15,Summary!$E$14,Summary!$E$16,3),0)</f>
        <v>0</v>
      </c>
    </row>
    <row r="2738" spans="1:17" x14ac:dyDescent="0.25">
      <c r="A2738" s="32">
        <f>VLOOKUP(B2738,'Expiration Dates'!$C$40:$J$272,8)</f>
        <v>34354</v>
      </c>
      <c r="B2738" s="1">
        <v>34358</v>
      </c>
      <c r="C2738">
        <f t="shared" si="127"/>
        <v>2738</v>
      </c>
      <c r="D2738" s="27">
        <v>14.930000305175781</v>
      </c>
      <c r="E2738" s="28">
        <v>15.25</v>
      </c>
      <c r="F2738" s="28">
        <v>14.760000228881836</v>
      </c>
      <c r="G2738" s="24">
        <v>15.170000076293945</v>
      </c>
      <c r="H2738" s="13">
        <v>15.010000228881836</v>
      </c>
      <c r="I2738" s="14">
        <v>15.329999923706055</v>
      </c>
      <c r="J2738" s="14">
        <v>14.909999847412109</v>
      </c>
      <c r="K2738" s="24">
        <v>15.25</v>
      </c>
      <c r="L2738">
        <f t="shared" si="129"/>
        <v>0</v>
      </c>
      <c r="M2738">
        <f>IF(AND(B2738&gt;Summary!$E$17,B2738&lt;Summary!$E$18),1,0)</f>
        <v>1</v>
      </c>
      <c r="N2738">
        <f>IF(M2738=1,oneday(G2737,G2738,K2738,L2738,Summary!$E$13/2,Data!N2737,Data!O2737,Summary!$E$15,Summary!$E$14,Summary!$E$16,1),0)</f>
        <v>-2300</v>
      </c>
      <c r="O2738" s="31">
        <f>IF(M2738=1,oneday(G2737,G2738,K2738,L2738,Summary!$E$13/2,Data!N2737,Data!O2737,Summary!$E$15,Summary!$E$14,Summary!$E$16,2),0)</f>
        <v>466932.00238418585</v>
      </c>
      <c r="P2738" s="31">
        <f t="shared" si="128"/>
        <v>1510.9988594055176</v>
      </c>
      <c r="Q2738" s="31">
        <f>IF(M2738=1,oneday(G2737,G2738,K2738,L2738,Summary!$E$13/2,Data!N2737,Data!O2737,Summary!$E$15,Summary!$E$14,Summary!$E$16,3),0)</f>
        <v>0</v>
      </c>
    </row>
    <row r="2739" spans="1:17" x14ac:dyDescent="0.25">
      <c r="A2739" s="32">
        <f>VLOOKUP(B2739,'Expiration Dates'!$C$40:$J$272,8)</f>
        <v>34354</v>
      </c>
      <c r="B2739" s="1">
        <v>34359</v>
      </c>
      <c r="C2739">
        <f t="shared" si="127"/>
        <v>2739</v>
      </c>
      <c r="D2739" s="27">
        <v>15.149999618530273</v>
      </c>
      <c r="E2739" s="28">
        <v>15.300000190734863</v>
      </c>
      <c r="F2739" s="28">
        <v>15.060000419616699</v>
      </c>
      <c r="G2739" s="24">
        <v>15.170000076293945</v>
      </c>
      <c r="H2739" s="13">
        <v>15.199999809265137</v>
      </c>
      <c r="I2739" s="14">
        <v>15.350000381469727</v>
      </c>
      <c r="J2739" s="14">
        <v>15.140000343322754</v>
      </c>
      <c r="K2739" s="24">
        <v>15.189999580383301</v>
      </c>
      <c r="L2739">
        <f t="shared" si="129"/>
        <v>0</v>
      </c>
      <c r="M2739">
        <f>IF(AND(B2739&gt;Summary!$E$17,B2739&lt;Summary!$E$18),1,0)</f>
        <v>1</v>
      </c>
      <c r="N2739">
        <f>IF(M2739=1,oneday(G2738,G2739,K2739,L2739,Summary!$E$13/2,Data!N2738,Data!O2738,Summary!$E$15,Summary!$E$14,Summary!$E$16,1),0)</f>
        <v>-2300</v>
      </c>
      <c r="O2739" s="31">
        <f>IF(M2739=1,oneday(G2738,G2739,K2739,L2739,Summary!$E$13/2,Data!N2738,Data!O2738,Summary!$E$15,Summary!$E$14,Summary!$E$16,2),0)</f>
        <v>468932.00238418585</v>
      </c>
      <c r="P2739" s="31">
        <f t="shared" si="128"/>
        <v>2000</v>
      </c>
      <c r="Q2739" s="31">
        <f>IF(M2739=1,oneday(G2738,G2739,K2739,L2739,Summary!$E$13/2,Data!N2738,Data!O2738,Summary!$E$15,Summary!$E$14,Summary!$E$16,3),0)</f>
        <v>0</v>
      </c>
    </row>
    <row r="2740" spans="1:17" x14ac:dyDescent="0.25">
      <c r="A2740" s="32">
        <f>VLOOKUP(B2740,'Expiration Dates'!$C$40:$J$272,8)</f>
        <v>34354</v>
      </c>
      <c r="B2740" s="1">
        <v>34360</v>
      </c>
      <c r="C2740">
        <f t="shared" si="127"/>
        <v>2740</v>
      </c>
      <c r="D2740" s="27">
        <v>15.239999771118164</v>
      </c>
      <c r="E2740" s="28">
        <v>15.590000152587891</v>
      </c>
      <c r="F2740" s="28">
        <v>15.239999771118164</v>
      </c>
      <c r="G2740" s="24">
        <v>15.470000267028809</v>
      </c>
      <c r="H2740" s="13">
        <v>15.319999694824219</v>
      </c>
      <c r="I2740" s="14">
        <v>15.539999961853027</v>
      </c>
      <c r="J2740" s="14">
        <v>15.319999694824219</v>
      </c>
      <c r="K2740" s="24">
        <v>15.439999580383301</v>
      </c>
      <c r="L2740">
        <f t="shared" si="129"/>
        <v>0</v>
      </c>
      <c r="M2740">
        <f>IF(AND(B2740&gt;Summary!$E$17,B2740&lt;Summary!$E$18),1,0)</f>
        <v>1</v>
      </c>
      <c r="N2740">
        <f>IF(M2740=1,oneday(G2739,G2740,K2740,L2740,Summary!$E$13/2,Data!N2739,Data!O2739,Summary!$E$15,Summary!$E$14,Summary!$E$16,1),0)</f>
        <v>-3000</v>
      </c>
      <c r="O2740" s="31">
        <f>IF(M2740=1,oneday(G2739,G2740,K2740,L2740,Summary!$E$13/2,Data!N2739,Data!O2739,Summary!$E$15,Summary!$E$14,Summary!$E$16,2),0)</f>
        <v>470116.00181198126</v>
      </c>
      <c r="P2740" s="31">
        <f t="shared" si="128"/>
        <v>1183.9994277954102</v>
      </c>
      <c r="Q2740" s="31">
        <f>IF(M2740=1,oneday(G2739,G2740,K2740,L2740,Summary!$E$13/2,Data!N2739,Data!O2739,Summary!$E$15,Summary!$E$14,Summary!$E$16,3),0)</f>
        <v>0</v>
      </c>
    </row>
    <row r="2741" spans="1:17" x14ac:dyDescent="0.25">
      <c r="A2741" s="32">
        <f>VLOOKUP(B2741,'Expiration Dates'!$C$40:$J$272,8)</f>
        <v>34354</v>
      </c>
      <c r="B2741" s="1">
        <v>34361</v>
      </c>
      <c r="C2741">
        <f t="shared" si="127"/>
        <v>2741</v>
      </c>
      <c r="D2741" s="27">
        <v>15.399999618530273</v>
      </c>
      <c r="E2741" s="28">
        <v>15.699999809265137</v>
      </c>
      <c r="F2741" s="28">
        <v>15.369999885559082</v>
      </c>
      <c r="G2741" s="24">
        <v>15.420000076293945</v>
      </c>
      <c r="H2741" s="13">
        <v>15.369999885559082</v>
      </c>
      <c r="I2741" s="14">
        <v>15.699999809265137</v>
      </c>
      <c r="J2741" s="14">
        <v>15.369999885559082</v>
      </c>
      <c r="K2741" s="24">
        <v>15.399999618530273</v>
      </c>
      <c r="L2741">
        <f t="shared" si="129"/>
        <v>0</v>
      </c>
      <c r="M2741">
        <f>IF(AND(B2741&gt;Summary!$E$17,B2741&lt;Summary!$E$18),1,0)</f>
        <v>1</v>
      </c>
      <c r="N2741">
        <f>IF(M2741=1,oneday(G2740,G2741,K2741,L2741,Summary!$E$13/2,Data!N2740,Data!O2740,Summary!$E$15,Summary!$E$14,Summary!$E$16,1),0)</f>
        <v>-2900</v>
      </c>
      <c r="O2741" s="31">
        <f>IF(M2741=1,oneday(G2740,G2741,K2741,L2741,Summary!$E$13/2,Data!N2740,Data!O2740,Summary!$E$15,Summary!$E$14,Summary!$E$16,2),0)</f>
        <v>472261.00236511236</v>
      </c>
      <c r="P2741" s="31">
        <f t="shared" si="128"/>
        <v>2145.0005531311035</v>
      </c>
      <c r="Q2741" s="31">
        <f>IF(M2741=1,oneday(G2740,G2741,K2741,L2741,Summary!$E$13/2,Data!N2740,Data!O2740,Summary!$E$15,Summary!$E$14,Summary!$E$16,3),0)</f>
        <v>0</v>
      </c>
    </row>
    <row r="2742" spans="1:17" x14ac:dyDescent="0.25">
      <c r="A2742" s="32">
        <f>VLOOKUP(B2742,'Expiration Dates'!$C$40:$J$272,8)</f>
        <v>34354</v>
      </c>
      <c r="B2742" s="1">
        <v>34362</v>
      </c>
      <c r="C2742">
        <f t="shared" si="127"/>
        <v>2742</v>
      </c>
      <c r="D2742" s="27">
        <v>15.420000076293945</v>
      </c>
      <c r="E2742" s="28">
        <v>15.5</v>
      </c>
      <c r="F2742" s="28">
        <v>15.130000114440918</v>
      </c>
      <c r="G2742" s="24">
        <v>15.340000152587891</v>
      </c>
      <c r="H2742" s="13">
        <v>15.399999618530273</v>
      </c>
      <c r="I2742" s="14">
        <v>15.479999542236328</v>
      </c>
      <c r="J2742" s="14">
        <v>15.159999847412109</v>
      </c>
      <c r="K2742" s="24">
        <v>15.310000419616699</v>
      </c>
      <c r="L2742">
        <f t="shared" si="129"/>
        <v>0</v>
      </c>
      <c r="M2742">
        <f>IF(AND(B2742&gt;Summary!$E$17,B2742&lt;Summary!$E$18),1,0)</f>
        <v>1</v>
      </c>
      <c r="N2742">
        <f>IF(M2742=1,oneday(G2741,G2742,K2742,L2742,Summary!$E$13/2,Data!N2741,Data!O2741,Summary!$E$15,Summary!$E$14,Summary!$E$16,1),0)</f>
        <v>-2800</v>
      </c>
      <c r="O2742" s="31">
        <f>IF(M2742=1,oneday(G2741,G2742,K2742,L2742,Summary!$E$13/2,Data!N2741,Data!O2741,Summary!$E$15,Summary!$E$14,Summary!$E$16,2),0)</f>
        <v>474485.00215148932</v>
      </c>
      <c r="P2742" s="31">
        <f t="shared" si="128"/>
        <v>2223.9997863769531</v>
      </c>
      <c r="Q2742" s="31">
        <f>IF(M2742=1,oneday(G2741,G2742,K2742,L2742,Summary!$E$13/2,Data!N2741,Data!O2741,Summary!$E$15,Summary!$E$14,Summary!$E$16,3),0)</f>
        <v>0</v>
      </c>
    </row>
    <row r="2743" spans="1:17" x14ac:dyDescent="0.25">
      <c r="A2743" s="32">
        <f>VLOOKUP(B2743,'Expiration Dates'!$C$40:$J$272,8)</f>
        <v>34354</v>
      </c>
      <c r="B2743" s="1">
        <v>34365</v>
      </c>
      <c r="C2743">
        <f t="shared" si="127"/>
        <v>2743</v>
      </c>
      <c r="D2743" s="27">
        <v>15.359999656677246</v>
      </c>
      <c r="E2743" s="28">
        <v>15.579999923706055</v>
      </c>
      <c r="F2743" s="28">
        <v>15.100000381469727</v>
      </c>
      <c r="G2743" s="24">
        <v>15.189999580383301</v>
      </c>
      <c r="H2743" s="13">
        <v>15.289999961853027</v>
      </c>
      <c r="I2743" s="14">
        <v>15.550000190734863</v>
      </c>
      <c r="J2743" s="14">
        <v>15.130000114440918</v>
      </c>
      <c r="K2743" s="24">
        <v>15.189999580383301</v>
      </c>
      <c r="L2743">
        <f t="shared" si="129"/>
        <v>0</v>
      </c>
      <c r="M2743">
        <f>IF(AND(B2743&gt;Summary!$E$17,B2743&lt;Summary!$E$18),1,0)</f>
        <v>1</v>
      </c>
      <c r="N2743">
        <f>IF(M2743=1,oneday(G2742,G2743,K2743,L2743,Summary!$E$13/2,Data!N2742,Data!O2742,Summary!$E$15,Summary!$E$14,Summary!$E$16,1),0)</f>
        <v>-2500</v>
      </c>
      <c r="O2743" s="31">
        <f>IF(M2743=1,oneday(G2742,G2743,K2743,L2743,Summary!$E$13/2,Data!N2742,Data!O2742,Summary!$E$15,Summary!$E$14,Summary!$E$16,2),0)</f>
        <v>476872.00358200079</v>
      </c>
      <c r="P2743" s="31">
        <f t="shared" si="128"/>
        <v>2387.0014305114746</v>
      </c>
      <c r="Q2743" s="31">
        <f>IF(M2743=1,oneday(G2742,G2743,K2743,L2743,Summary!$E$13/2,Data!N2742,Data!O2742,Summary!$E$15,Summary!$E$14,Summary!$E$16,3),0)</f>
        <v>0</v>
      </c>
    </row>
    <row r="2744" spans="1:17" x14ac:dyDescent="0.25">
      <c r="A2744" s="32">
        <f>VLOOKUP(B2744,'Expiration Dates'!$C$40:$J$272,8)</f>
        <v>34383</v>
      </c>
      <c r="B2744" s="1">
        <v>34366</v>
      </c>
      <c r="C2744">
        <f t="shared" si="127"/>
        <v>2744</v>
      </c>
      <c r="D2744" s="27">
        <v>15.199999809265137</v>
      </c>
      <c r="E2744" s="28">
        <v>15.949999809265137</v>
      </c>
      <c r="F2744" s="28">
        <v>15.199999809265137</v>
      </c>
      <c r="G2744" s="24">
        <v>15.920000076293945</v>
      </c>
      <c r="H2744" s="13">
        <v>15.239999771118164</v>
      </c>
      <c r="I2744" s="14">
        <v>15.899999618530273</v>
      </c>
      <c r="J2744" s="14">
        <v>15.210000038146973</v>
      </c>
      <c r="K2744" s="24">
        <v>15.850000381469727</v>
      </c>
      <c r="L2744">
        <f t="shared" si="129"/>
        <v>0</v>
      </c>
      <c r="M2744">
        <f>IF(AND(B2744&gt;Summary!$E$17,B2744&lt;Summary!$E$18),1,0)</f>
        <v>1</v>
      </c>
      <c r="N2744">
        <f>IF(M2744=1,oneday(G2743,G2744,K2744,L2744,Summary!$E$13/2,Data!N2743,Data!O2743,Summary!$E$15,Summary!$E$14,Summary!$E$16,1),0)</f>
        <v>-3000</v>
      </c>
      <c r="O2744" s="31">
        <f>IF(M2744=1,oneday(G2743,G2744,K2744,L2744,Summary!$E$13/2,Data!N2743,Data!O2743,Summary!$E$15,Summary!$E$14,Summary!$E$16,2),0)</f>
        <v>476345.00144958502</v>
      </c>
      <c r="P2744" s="31">
        <f t="shared" si="128"/>
        <v>-527.00213241577148</v>
      </c>
      <c r="Q2744" s="31">
        <f>IF(M2744=1,oneday(G2743,G2744,K2744,L2744,Summary!$E$13/2,Data!N2743,Data!O2743,Summary!$E$15,Summary!$E$14,Summary!$E$16,3),0)</f>
        <v>0</v>
      </c>
    </row>
    <row r="2745" spans="1:17" x14ac:dyDescent="0.25">
      <c r="A2745" s="32">
        <f>VLOOKUP(B2745,'Expiration Dates'!$C$40:$J$272,8)</f>
        <v>34383</v>
      </c>
      <c r="B2745" s="1">
        <v>34367</v>
      </c>
      <c r="C2745">
        <f t="shared" si="127"/>
        <v>2745</v>
      </c>
      <c r="D2745" s="27">
        <v>15.880000114440918</v>
      </c>
      <c r="E2745" s="28">
        <v>16.100000381469727</v>
      </c>
      <c r="F2745" s="28">
        <v>15.770000457763672</v>
      </c>
      <c r="G2745" s="24">
        <v>16.040000915527344</v>
      </c>
      <c r="H2745" s="13">
        <v>15.850000381469727</v>
      </c>
      <c r="I2745" s="14">
        <v>16.020000457763672</v>
      </c>
      <c r="J2745" s="14">
        <v>15.699999809265137</v>
      </c>
      <c r="K2745" s="24">
        <v>15.970000267028809</v>
      </c>
      <c r="L2745">
        <f t="shared" si="129"/>
        <v>0</v>
      </c>
      <c r="M2745">
        <f>IF(AND(B2745&gt;Summary!$E$17,B2745&lt;Summary!$E$18),1,0)</f>
        <v>1</v>
      </c>
      <c r="N2745">
        <f>IF(M2745=1,oneday(G2744,G2745,K2745,L2745,Summary!$E$13/2,Data!N2744,Data!O2744,Summary!$E$15,Summary!$E$14,Summary!$E$16,1),0)</f>
        <v>-3000</v>
      </c>
      <c r="O2745" s="31">
        <f>IF(M2745=1,oneday(G2744,G2745,K2745,L2745,Summary!$E$13/2,Data!N2744,Data!O2744,Summary!$E$15,Summary!$E$14,Summary!$E$16,2),0)</f>
        <v>477960.9986801148</v>
      </c>
      <c r="P2745" s="31">
        <f t="shared" si="128"/>
        <v>1615.9972305297852</v>
      </c>
      <c r="Q2745" s="31">
        <f>IF(M2745=1,oneday(G2744,G2745,K2745,L2745,Summary!$E$13/2,Data!N2744,Data!O2744,Summary!$E$15,Summary!$E$14,Summary!$E$16,3),0)</f>
        <v>0</v>
      </c>
    </row>
    <row r="2746" spans="1:17" x14ac:dyDescent="0.25">
      <c r="A2746" s="32">
        <f>VLOOKUP(B2746,'Expiration Dates'!$C$40:$J$272,8)</f>
        <v>34383</v>
      </c>
      <c r="B2746" s="1">
        <v>34368</v>
      </c>
      <c r="C2746">
        <f t="shared" si="127"/>
        <v>2746</v>
      </c>
      <c r="D2746" s="27">
        <v>15.949999809265137</v>
      </c>
      <c r="E2746" s="28">
        <v>16.340000152587891</v>
      </c>
      <c r="F2746" s="28">
        <v>15.850000381469727</v>
      </c>
      <c r="G2746" s="24">
        <v>15.890000343322754</v>
      </c>
      <c r="H2746" s="13">
        <v>15.909999847412109</v>
      </c>
      <c r="I2746" s="14">
        <v>16.25</v>
      </c>
      <c r="J2746" s="14">
        <v>15.760000228881836</v>
      </c>
      <c r="K2746" s="24">
        <v>15.800000190734863</v>
      </c>
      <c r="L2746">
        <f t="shared" si="129"/>
        <v>0</v>
      </c>
      <c r="M2746">
        <f>IF(AND(B2746&gt;Summary!$E$17,B2746&lt;Summary!$E$18),1,0)</f>
        <v>1</v>
      </c>
      <c r="N2746">
        <f>IF(M2746=1,oneday(G2745,G2746,K2746,L2746,Summary!$E$13/2,Data!N2745,Data!O2745,Summary!$E$15,Summary!$E$14,Summary!$E$16,1),0)</f>
        <v>-2700</v>
      </c>
      <c r="O2746" s="31">
        <f>IF(M2746=1,oneday(G2745,G2746,K2746,L2746,Summary!$E$13/2,Data!N2745,Data!O2745,Summary!$E$15,Summary!$E$14,Summary!$E$16,2),0)</f>
        <v>480378.0002250672</v>
      </c>
      <c r="P2746" s="31">
        <f t="shared" si="128"/>
        <v>2417.0015449523926</v>
      </c>
      <c r="Q2746" s="31">
        <f>IF(M2746=1,oneday(G2745,G2746,K2746,L2746,Summary!$E$13/2,Data!N2745,Data!O2745,Summary!$E$15,Summary!$E$14,Summary!$E$16,3),0)</f>
        <v>0</v>
      </c>
    </row>
    <row r="2747" spans="1:17" x14ac:dyDescent="0.25">
      <c r="A2747" s="32">
        <f>VLOOKUP(B2747,'Expiration Dates'!$C$40:$J$272,8)</f>
        <v>34383</v>
      </c>
      <c r="B2747" s="1">
        <v>34369</v>
      </c>
      <c r="C2747">
        <f t="shared" si="127"/>
        <v>2747</v>
      </c>
      <c r="D2747" s="27">
        <v>15.920000076293945</v>
      </c>
      <c r="E2747" s="28">
        <v>16</v>
      </c>
      <c r="F2747" s="28">
        <v>15.609999656677246</v>
      </c>
      <c r="G2747" s="24">
        <v>15.630000114440918</v>
      </c>
      <c r="H2747" s="13">
        <v>15.75</v>
      </c>
      <c r="I2747" s="14">
        <v>15.899999618530273</v>
      </c>
      <c r="J2747" s="14">
        <v>15.560000419616699</v>
      </c>
      <c r="K2747" s="24">
        <v>15.590000152587891</v>
      </c>
      <c r="L2747">
        <f t="shared" si="129"/>
        <v>0</v>
      </c>
      <c r="M2747">
        <f>IF(AND(B2747&gt;Summary!$E$17,B2747&lt;Summary!$E$18),1,0)</f>
        <v>1</v>
      </c>
      <c r="N2747">
        <f>IF(M2747=1,oneday(G2746,G2747,K2747,L2747,Summary!$E$13/2,Data!N2746,Data!O2746,Summary!$E$15,Summary!$E$14,Summary!$E$16,1),0)</f>
        <v>-2100</v>
      </c>
      <c r="O2747" s="31">
        <f>IF(M2747=1,oneday(G2746,G2747,K2747,L2747,Summary!$E$13/2,Data!N2746,Data!O2746,Summary!$E$15,Summary!$E$14,Summary!$E$16,2),0)</f>
        <v>482984.00070571905</v>
      </c>
      <c r="P2747" s="31">
        <f t="shared" si="128"/>
        <v>2606.0004806518555</v>
      </c>
      <c r="Q2747" s="31">
        <f>IF(M2747=1,oneday(G2746,G2747,K2747,L2747,Summary!$E$13/2,Data!N2746,Data!O2746,Summary!$E$15,Summary!$E$14,Summary!$E$16,3),0)</f>
        <v>0</v>
      </c>
    </row>
    <row r="2748" spans="1:17" x14ac:dyDescent="0.25">
      <c r="A2748" s="32">
        <f>VLOOKUP(B2748,'Expiration Dates'!$C$40:$J$272,8)</f>
        <v>34383</v>
      </c>
      <c r="B2748" s="1">
        <v>34372</v>
      </c>
      <c r="C2748">
        <f t="shared" si="127"/>
        <v>2748</v>
      </c>
      <c r="D2748" s="27">
        <v>15.520000457763672</v>
      </c>
      <c r="E2748" s="28">
        <v>15.630000114440918</v>
      </c>
      <c r="F2748" s="28">
        <v>15.149999618530273</v>
      </c>
      <c r="G2748" s="24">
        <v>15.25</v>
      </c>
      <c r="H2748" s="13">
        <v>15.470000267028809</v>
      </c>
      <c r="I2748" s="14">
        <v>15.539999961853027</v>
      </c>
      <c r="J2748" s="14">
        <v>15.210000038146973</v>
      </c>
      <c r="K2748" s="24">
        <v>15.300000190734863</v>
      </c>
      <c r="L2748">
        <f t="shared" si="129"/>
        <v>0</v>
      </c>
      <c r="M2748">
        <f>IF(AND(B2748&gt;Summary!$E$17,B2748&lt;Summary!$E$18),1,0)</f>
        <v>1</v>
      </c>
      <c r="N2748">
        <f>IF(M2748=1,oneday(G2747,G2748,K2748,L2748,Summary!$E$13/2,Data!N2747,Data!O2747,Summary!$E$15,Summary!$E$14,Summary!$E$16,1),0)</f>
        <v>-1200</v>
      </c>
      <c r="O2748" s="31">
        <f>IF(M2748=1,oneday(G2747,G2748,K2748,L2748,Summary!$E$13/2,Data!N2747,Data!O2747,Summary!$E$15,Summary!$E$14,Summary!$E$16,2),0)</f>
        <v>485584.00084304815</v>
      </c>
      <c r="P2748" s="31">
        <f t="shared" si="128"/>
        <v>2600.0001373291016</v>
      </c>
      <c r="Q2748" s="31">
        <f>IF(M2748=1,oneday(G2747,G2748,K2748,L2748,Summary!$E$13/2,Data!N2747,Data!O2747,Summary!$E$15,Summary!$E$14,Summary!$E$16,3),0)</f>
        <v>0</v>
      </c>
    </row>
    <row r="2749" spans="1:17" x14ac:dyDescent="0.25">
      <c r="A2749" s="32">
        <f>VLOOKUP(B2749,'Expiration Dates'!$C$40:$J$272,8)</f>
        <v>34383</v>
      </c>
      <c r="B2749" s="1">
        <v>34373</v>
      </c>
      <c r="C2749">
        <f t="shared" si="127"/>
        <v>2749</v>
      </c>
      <c r="D2749" s="27">
        <v>15.300000190734863</v>
      </c>
      <c r="E2749" s="28">
        <v>15.399999618530273</v>
      </c>
      <c r="F2749" s="28">
        <v>15.170000076293945</v>
      </c>
      <c r="G2749" s="24">
        <v>15.210000038146973</v>
      </c>
      <c r="H2749" s="13">
        <v>15.310000419616699</v>
      </c>
      <c r="I2749" s="14">
        <v>15.460000038146973</v>
      </c>
      <c r="J2749" s="14">
        <v>15.260000228881836</v>
      </c>
      <c r="K2749" s="24">
        <v>15.319999694824219</v>
      </c>
      <c r="L2749">
        <f t="shared" si="129"/>
        <v>0</v>
      </c>
      <c r="M2749">
        <f>IF(AND(B2749&gt;Summary!$E$17,B2749&lt;Summary!$E$18),1,0)</f>
        <v>1</v>
      </c>
      <c r="N2749">
        <f>IF(M2749=1,oneday(G2748,G2749,K2749,L2749,Summary!$E$13/2,Data!N2748,Data!O2748,Summary!$E$15,Summary!$E$14,Summary!$E$16,1),0)</f>
        <v>-1200</v>
      </c>
      <c r="O2749" s="31">
        <f>IF(M2749=1,oneday(G2748,G2749,K2749,L2749,Summary!$E$13/2,Data!N2748,Data!O2748,Summary!$E$15,Summary!$E$14,Summary!$E$16,2),0)</f>
        <v>487632.00079727179</v>
      </c>
      <c r="P2749" s="31">
        <f t="shared" si="128"/>
        <v>2047.9999542236328</v>
      </c>
      <c r="Q2749" s="31">
        <f>IF(M2749=1,oneday(G2748,G2749,K2749,L2749,Summary!$E$13/2,Data!N2748,Data!O2748,Summary!$E$15,Summary!$E$14,Summary!$E$16,3),0)</f>
        <v>0</v>
      </c>
    </row>
    <row r="2750" spans="1:17" x14ac:dyDescent="0.25">
      <c r="A2750" s="32">
        <f>VLOOKUP(B2750,'Expiration Dates'!$C$40:$J$272,8)</f>
        <v>34383</v>
      </c>
      <c r="B2750" s="1">
        <v>34374</v>
      </c>
      <c r="C2750">
        <f t="shared" si="127"/>
        <v>2750</v>
      </c>
      <c r="D2750" s="27">
        <v>15.119999885559082</v>
      </c>
      <c r="E2750" s="28">
        <v>15.119999885559082</v>
      </c>
      <c r="F2750" s="28">
        <v>14.5</v>
      </c>
      <c r="G2750" s="24">
        <v>14.600000381469727</v>
      </c>
      <c r="H2750" s="13">
        <v>15.270000457763672</v>
      </c>
      <c r="I2750" s="14">
        <v>15.270000457763672</v>
      </c>
      <c r="J2750" s="14">
        <v>14.699999809265137</v>
      </c>
      <c r="K2750" s="24">
        <v>14.770000457763672</v>
      </c>
      <c r="L2750">
        <f t="shared" si="129"/>
        <v>0</v>
      </c>
      <c r="M2750">
        <f>IF(AND(B2750&gt;Summary!$E$17,B2750&lt;Summary!$E$18),1,0)</f>
        <v>1</v>
      </c>
      <c r="N2750">
        <f>IF(M2750=1,oneday(G2749,G2750,K2750,L2750,Summary!$E$13/2,Data!N2749,Data!O2749,Summary!$E$15,Summary!$E$14,Summary!$E$16,1),0)</f>
        <v>300</v>
      </c>
      <c r="O2750" s="31">
        <f>IF(M2750=1,oneday(G2749,G2750,K2750,L2750,Summary!$E$13/2,Data!N2749,Data!O2749,Summary!$E$15,Summary!$E$14,Summary!$E$16,2),0)</f>
        <v>489869.00090026861</v>
      </c>
      <c r="P2750" s="31">
        <f t="shared" si="128"/>
        <v>2237.0001029968262</v>
      </c>
      <c r="Q2750" s="31">
        <f>IF(M2750=1,oneday(G2749,G2750,K2750,L2750,Summary!$E$13/2,Data!N2749,Data!O2749,Summary!$E$15,Summary!$E$14,Summary!$E$16,3),0)</f>
        <v>0</v>
      </c>
    </row>
    <row r="2751" spans="1:17" x14ac:dyDescent="0.25">
      <c r="A2751" s="32">
        <f>VLOOKUP(B2751,'Expiration Dates'!$C$40:$J$272,8)</f>
        <v>34383</v>
      </c>
      <c r="B2751" s="1">
        <v>34375</v>
      </c>
      <c r="C2751">
        <f t="shared" si="127"/>
        <v>2751</v>
      </c>
      <c r="D2751" s="27">
        <v>14.600000381469727</v>
      </c>
      <c r="E2751" s="28">
        <v>14.720000267028809</v>
      </c>
      <c r="F2751" s="28">
        <v>14.300000190734863</v>
      </c>
      <c r="G2751" s="24">
        <v>14.560000419616699</v>
      </c>
      <c r="H2751" s="13">
        <v>14.770000457763672</v>
      </c>
      <c r="I2751" s="14">
        <v>14.890000343322754</v>
      </c>
      <c r="J2751" s="14">
        <v>14.5</v>
      </c>
      <c r="K2751" s="24">
        <v>14.689999580383301</v>
      </c>
      <c r="L2751">
        <f t="shared" si="129"/>
        <v>0</v>
      </c>
      <c r="M2751">
        <f>IF(AND(B2751&gt;Summary!$E$17,B2751&lt;Summary!$E$18),1,0)</f>
        <v>1</v>
      </c>
      <c r="N2751">
        <f>IF(M2751=1,oneday(G2750,G2751,K2751,L2751,Summary!$E$13/2,Data!N2750,Data!O2750,Summary!$E$15,Summary!$E$14,Summary!$E$16,1),0)</f>
        <v>300</v>
      </c>
      <c r="O2751" s="31">
        <f>IF(M2751=1,oneday(G2750,G2751,K2751,L2751,Summary!$E$13/2,Data!N2750,Data!O2750,Summary!$E$15,Summary!$E$14,Summary!$E$16,2),0)</f>
        <v>491857.0009117127</v>
      </c>
      <c r="P2751" s="31">
        <f t="shared" si="128"/>
        <v>1988.0000114440918</v>
      </c>
      <c r="Q2751" s="31">
        <f>IF(M2751=1,oneday(G2750,G2751,K2751,L2751,Summary!$E$13/2,Data!N2750,Data!O2750,Summary!$E$15,Summary!$E$14,Summary!$E$16,3),0)</f>
        <v>0</v>
      </c>
    </row>
    <row r="2752" spans="1:17" x14ac:dyDescent="0.25">
      <c r="A2752" s="32">
        <f>VLOOKUP(B2752,'Expiration Dates'!$C$40:$J$272,8)</f>
        <v>34383</v>
      </c>
      <c r="B2752" s="1">
        <v>34376</v>
      </c>
      <c r="C2752">
        <f t="shared" si="127"/>
        <v>2752</v>
      </c>
      <c r="D2752" s="27">
        <v>14.560000419616699</v>
      </c>
      <c r="E2752" s="28">
        <v>14.789999961853027</v>
      </c>
      <c r="F2752" s="28">
        <v>14.550000190734863</v>
      </c>
      <c r="G2752" s="24">
        <v>14.720000267028809</v>
      </c>
      <c r="H2752" s="13">
        <v>14.729999542236328</v>
      </c>
      <c r="I2752" s="14">
        <v>14.939999580383301</v>
      </c>
      <c r="J2752" s="14">
        <v>14.729999542236328</v>
      </c>
      <c r="K2752" s="24">
        <v>14.850000381469727</v>
      </c>
      <c r="L2752">
        <f t="shared" si="129"/>
        <v>0</v>
      </c>
      <c r="M2752">
        <f>IF(AND(B2752&gt;Summary!$E$17,B2752&lt;Summary!$E$18),1,0)</f>
        <v>1</v>
      </c>
      <c r="N2752">
        <f>IF(M2752=1,oneday(G2751,G2752,K2752,L2752,Summary!$E$13/2,Data!N2751,Data!O2751,Summary!$E$15,Summary!$E$14,Summary!$E$16,1),0)</f>
        <v>0</v>
      </c>
      <c r="O2752" s="31">
        <f>IF(M2752=1,oneday(G2751,G2752,K2752,L2752,Summary!$E$13/2,Data!N2751,Data!O2751,Summary!$E$15,Summary!$E$14,Summary!$E$16,2),0)</f>
        <v>493869.0009117127</v>
      </c>
      <c r="P2752" s="31">
        <f t="shared" si="128"/>
        <v>2012</v>
      </c>
      <c r="Q2752" s="31">
        <f>IF(M2752=1,oneday(G2751,G2752,K2752,L2752,Summary!$E$13/2,Data!N2751,Data!O2751,Summary!$E$15,Summary!$E$14,Summary!$E$16,3),0)</f>
        <v>0</v>
      </c>
    </row>
    <row r="2753" spans="1:17" x14ac:dyDescent="0.25">
      <c r="A2753" s="32">
        <f>VLOOKUP(B2753,'Expiration Dates'!$C$40:$J$272,8)</f>
        <v>34383</v>
      </c>
      <c r="B2753" s="1">
        <v>34379</v>
      </c>
      <c r="C2753">
        <f t="shared" si="127"/>
        <v>2753</v>
      </c>
      <c r="D2753" s="27">
        <v>14.779999732971191</v>
      </c>
      <c r="E2753" s="28">
        <v>14.899999618530273</v>
      </c>
      <c r="F2753" s="28">
        <v>14.100000381469727</v>
      </c>
      <c r="G2753" s="24">
        <v>14.130000114440918</v>
      </c>
      <c r="H2753" s="13">
        <v>14.890000343322754</v>
      </c>
      <c r="I2753" s="14">
        <v>15.020000457763672</v>
      </c>
      <c r="J2753" s="14">
        <v>14.300000190734863</v>
      </c>
      <c r="K2753" s="24">
        <v>14.319999694824219</v>
      </c>
      <c r="L2753">
        <f t="shared" si="129"/>
        <v>0</v>
      </c>
      <c r="M2753">
        <f>IF(AND(B2753&gt;Summary!$E$17,B2753&lt;Summary!$E$18),1,0)</f>
        <v>1</v>
      </c>
      <c r="N2753">
        <f>IF(M2753=1,oneday(G2752,G2753,K2753,L2753,Summary!$E$13/2,Data!N2752,Data!O2752,Summary!$E$15,Summary!$E$14,Summary!$E$16,1),0)</f>
        <v>1400</v>
      </c>
      <c r="O2753" s="31">
        <f>IF(M2753=1,oneday(G2752,G2753,K2753,L2753,Summary!$E$13/2,Data!N2752,Data!O2752,Summary!$E$15,Summary!$E$14,Summary!$E$16,2),0)</f>
        <v>495407.00069808966</v>
      </c>
      <c r="P2753" s="31">
        <f t="shared" si="128"/>
        <v>1537.9997863769531</v>
      </c>
      <c r="Q2753" s="31">
        <f>IF(M2753=1,oneday(G2752,G2753,K2753,L2753,Summary!$E$13/2,Data!N2752,Data!O2752,Summary!$E$15,Summary!$E$14,Summary!$E$16,3),0)</f>
        <v>0</v>
      </c>
    </row>
    <row r="2754" spans="1:17" x14ac:dyDescent="0.25">
      <c r="A2754" s="32">
        <f>VLOOKUP(B2754,'Expiration Dates'!$C$40:$J$272,8)</f>
        <v>34383</v>
      </c>
      <c r="B2754" s="1">
        <v>34380</v>
      </c>
      <c r="C2754">
        <f t="shared" si="127"/>
        <v>2754</v>
      </c>
      <c r="D2754" s="27">
        <v>14.109999656677246</v>
      </c>
      <c r="E2754" s="28">
        <v>14.300000190734863</v>
      </c>
      <c r="F2754" s="28">
        <v>13.970000267028809</v>
      </c>
      <c r="G2754" s="24">
        <v>14.060000419616699</v>
      </c>
      <c r="H2754" s="13">
        <v>14.319999694824219</v>
      </c>
      <c r="I2754" s="14">
        <v>14.470000267028809</v>
      </c>
      <c r="J2754" s="14">
        <v>14.180000305175781</v>
      </c>
      <c r="K2754" s="24">
        <v>14.279999732971191</v>
      </c>
      <c r="L2754">
        <f t="shared" si="129"/>
        <v>0</v>
      </c>
      <c r="M2754">
        <f>IF(AND(B2754&gt;Summary!$E$17,B2754&lt;Summary!$E$18),1,0)</f>
        <v>1</v>
      </c>
      <c r="N2754">
        <f>IF(M2754=1,oneday(G2753,G2754,K2754,L2754,Summary!$E$13/2,Data!N2753,Data!O2753,Summary!$E$15,Summary!$E$14,Summary!$E$16,1),0)</f>
        <v>1500</v>
      </c>
      <c r="O2754" s="31">
        <f>IF(M2754=1,oneday(G2753,G2754,K2754,L2754,Summary!$E$13/2,Data!N2753,Data!O2753,Summary!$E$15,Summary!$E$14,Summary!$E$16,2),0)</f>
        <v>497302.00115585333</v>
      </c>
      <c r="P2754" s="31">
        <f t="shared" si="128"/>
        <v>1895.0004577636719</v>
      </c>
      <c r="Q2754" s="31">
        <f>IF(M2754=1,oneday(G2753,G2754,K2754,L2754,Summary!$E$13/2,Data!N2753,Data!O2753,Summary!$E$15,Summary!$E$14,Summary!$E$16,3),0)</f>
        <v>0</v>
      </c>
    </row>
    <row r="2755" spans="1:17" x14ac:dyDescent="0.25">
      <c r="A2755" s="32">
        <f>VLOOKUP(B2755,'Expiration Dates'!$C$40:$J$272,8)</f>
        <v>34383</v>
      </c>
      <c r="B2755" s="1">
        <v>34381</v>
      </c>
      <c r="C2755">
        <f t="shared" si="127"/>
        <v>2755</v>
      </c>
      <c r="D2755" s="27">
        <v>14</v>
      </c>
      <c r="E2755" s="28">
        <v>14.319999694824219</v>
      </c>
      <c r="F2755" s="28">
        <v>13.899999618530273</v>
      </c>
      <c r="G2755" s="24">
        <v>13.930000305175781</v>
      </c>
      <c r="H2755" s="13">
        <v>14.25</v>
      </c>
      <c r="I2755" s="14">
        <v>14.510000228881836</v>
      </c>
      <c r="J2755" s="14">
        <v>14.100000381469727</v>
      </c>
      <c r="K2755" s="24">
        <v>14.130000114440918</v>
      </c>
      <c r="L2755">
        <f t="shared" si="129"/>
        <v>0</v>
      </c>
      <c r="M2755">
        <f>IF(AND(B2755&gt;Summary!$E$17,B2755&lt;Summary!$E$18),1,0)</f>
        <v>1</v>
      </c>
      <c r="N2755">
        <f>IF(M2755=1,oneday(G2754,G2755,K2755,L2755,Summary!$E$13/2,Data!N2754,Data!O2754,Summary!$E$15,Summary!$E$14,Summary!$E$16,1),0)</f>
        <v>1800</v>
      </c>
      <c r="O2755" s="31">
        <f>IF(M2755=1,oneday(G2754,G2755,K2755,L2755,Summary!$E$13/2,Data!N2754,Data!O2754,Summary!$E$15,Summary!$E$14,Summary!$E$16,2),0)</f>
        <v>499080.00094985968</v>
      </c>
      <c r="P2755" s="31">
        <f t="shared" si="128"/>
        <v>1777.9997940063477</v>
      </c>
      <c r="Q2755" s="31">
        <f>IF(M2755=1,oneday(G2754,G2755,K2755,L2755,Summary!$E$13/2,Data!N2754,Data!O2754,Summary!$E$15,Summary!$E$14,Summary!$E$16,3),0)</f>
        <v>0</v>
      </c>
    </row>
    <row r="2756" spans="1:17" x14ac:dyDescent="0.25">
      <c r="A2756" s="32">
        <f>VLOOKUP(B2756,'Expiration Dates'!$C$40:$J$272,8)</f>
        <v>34383</v>
      </c>
      <c r="B2756" s="1">
        <v>34382</v>
      </c>
      <c r="C2756">
        <f t="shared" si="127"/>
        <v>2756</v>
      </c>
      <c r="D2756" s="27">
        <v>13.899999618530273</v>
      </c>
      <c r="E2756" s="28">
        <v>14.550000190734863</v>
      </c>
      <c r="F2756" s="28">
        <v>13.880000114440918</v>
      </c>
      <c r="G2756" s="24">
        <v>14.229999542236328</v>
      </c>
      <c r="H2756" s="13">
        <v>14.119999885559082</v>
      </c>
      <c r="I2756" s="14">
        <v>14.670000076293945</v>
      </c>
      <c r="J2756" s="14">
        <v>14.079999923706055</v>
      </c>
      <c r="K2756" s="24">
        <v>14.300000190734863</v>
      </c>
      <c r="L2756">
        <f t="shared" si="129"/>
        <v>0</v>
      </c>
      <c r="M2756">
        <f>IF(AND(B2756&gt;Summary!$E$17,B2756&lt;Summary!$E$18),1,0)</f>
        <v>1</v>
      </c>
      <c r="N2756">
        <f>IF(M2756=1,oneday(G2755,G2756,K2756,L2756,Summary!$E$13/2,Data!N2755,Data!O2755,Summary!$E$15,Summary!$E$14,Summary!$E$16,1),0)</f>
        <v>1100</v>
      </c>
      <c r="O2756" s="31">
        <f>IF(M2756=1,oneday(G2755,G2756,K2756,L2756,Summary!$E$13/2,Data!N2755,Data!O2755,Summary!$E$15,Summary!$E$14,Summary!$E$16,2),0)</f>
        <v>501494.00011062628</v>
      </c>
      <c r="P2756" s="31">
        <f t="shared" si="128"/>
        <v>2413.9991607666016</v>
      </c>
      <c r="Q2756" s="31">
        <f>IF(M2756=1,oneday(G2755,G2756,K2756,L2756,Summary!$E$13/2,Data!N2755,Data!O2755,Summary!$E$15,Summary!$E$14,Summary!$E$16,3),0)</f>
        <v>0</v>
      </c>
    </row>
    <row r="2757" spans="1:17" x14ac:dyDescent="0.25">
      <c r="A2757" s="32">
        <f>VLOOKUP(B2757,'Expiration Dates'!$C$40:$J$272,8)</f>
        <v>34383</v>
      </c>
      <c r="B2757" s="1">
        <v>34383</v>
      </c>
      <c r="C2757">
        <f t="shared" si="127"/>
        <v>2757</v>
      </c>
      <c r="D2757" s="27">
        <v>14.199999809265137</v>
      </c>
      <c r="E2757" s="28">
        <v>14.420000076293945</v>
      </c>
      <c r="F2757" s="28">
        <v>14.159999847412109</v>
      </c>
      <c r="G2757" s="24">
        <v>14.210000038146973</v>
      </c>
      <c r="H2757" s="13">
        <v>14.300000190734863</v>
      </c>
      <c r="I2757" s="14">
        <v>14.460000038146973</v>
      </c>
      <c r="J2757" s="14">
        <v>14.199999809265137</v>
      </c>
      <c r="K2757" s="24">
        <v>14.239999771118164</v>
      </c>
      <c r="L2757">
        <f t="shared" si="129"/>
        <v>1</v>
      </c>
      <c r="M2757">
        <f>IF(AND(B2757&gt;Summary!$E$17,B2757&lt;Summary!$E$18),1,0)</f>
        <v>1</v>
      </c>
      <c r="N2757">
        <f>IF(M2757=1,oneday(G2756,G2757,K2757,L2757,Summary!$E$13/2,Data!N2756,Data!O2756,Summary!$E$15,Summary!$E$14,Summary!$E$16,1),0)</f>
        <v>1100</v>
      </c>
      <c r="O2757" s="31">
        <f>IF(M2757=1,oneday(G2756,G2757,K2757,L2757,Summary!$E$13/2,Data!N2756,Data!O2756,Summary!$E$15,Summary!$E$14,Summary!$E$16,2),0)</f>
        <v>503439.00094985968</v>
      </c>
      <c r="P2757" s="31">
        <f t="shared" si="128"/>
        <v>1945.0008392333984</v>
      </c>
      <c r="Q2757" s="31">
        <f>IF(M2757=1,oneday(G2756,G2757,K2757,L2757,Summary!$E$13/2,Data!N2756,Data!O2756,Summary!$E$15,Summary!$E$14,Summary!$E$16,3),0)</f>
        <v>-32.999706268310547</v>
      </c>
    </row>
    <row r="2758" spans="1:17" x14ac:dyDescent="0.25">
      <c r="A2758" s="32">
        <f>VLOOKUP(B2758,'Expiration Dates'!$C$40:$J$272,8)</f>
        <v>34383</v>
      </c>
      <c r="B2758" s="1">
        <v>34387</v>
      </c>
      <c r="C2758">
        <f t="shared" si="127"/>
        <v>2758</v>
      </c>
      <c r="D2758" s="27">
        <v>14.300000190734863</v>
      </c>
      <c r="E2758" s="28">
        <v>14.439999580383301</v>
      </c>
      <c r="F2758" s="28">
        <v>14.119999885559082</v>
      </c>
      <c r="G2758" s="24">
        <v>14.239999771118164</v>
      </c>
      <c r="H2758" s="13">
        <v>14.199999809265137</v>
      </c>
      <c r="I2758" s="14">
        <v>14.539999961853027</v>
      </c>
      <c r="J2758" s="14">
        <v>14.199999809265137</v>
      </c>
      <c r="K2758" s="24">
        <v>14.390000343322754</v>
      </c>
      <c r="L2758">
        <f t="shared" si="129"/>
        <v>0</v>
      </c>
      <c r="M2758">
        <f>IF(AND(B2758&gt;Summary!$E$17,B2758&lt;Summary!$E$18),1,0)</f>
        <v>1</v>
      </c>
      <c r="N2758">
        <f>IF(M2758=1,oneday(G2757,G2758,K2758,L2758,Summary!$E$13/2,Data!N2757,Data!O2757,Summary!$E$15,Summary!$E$14,Summary!$E$16,1),0)</f>
        <v>1100</v>
      </c>
      <c r="O2758" s="31">
        <f>IF(M2758=1,oneday(G2757,G2758,K2758,L2758,Summary!$E$13/2,Data!N2757,Data!O2757,Summary!$E$15,Summary!$E$14,Summary!$E$16,2),0)</f>
        <v>505472.00065612799</v>
      </c>
      <c r="P2758" s="31">
        <f t="shared" si="128"/>
        <v>2032.9997062683105</v>
      </c>
      <c r="Q2758" s="31">
        <f>IF(M2758=1,oneday(G2757,G2758,K2758,L2758,Summary!$E$13/2,Data!N2757,Data!O2757,Summary!$E$15,Summary!$E$14,Summary!$E$16,3),0)</f>
        <v>0</v>
      </c>
    </row>
    <row r="2759" spans="1:17" x14ac:dyDescent="0.25">
      <c r="A2759" s="32">
        <f>VLOOKUP(B2759,'Expiration Dates'!$C$40:$J$272,8)</f>
        <v>34383</v>
      </c>
      <c r="B2759" s="1">
        <v>34388</v>
      </c>
      <c r="C2759">
        <f t="shared" si="127"/>
        <v>2759</v>
      </c>
      <c r="D2759" s="27">
        <v>14.390000343322754</v>
      </c>
      <c r="E2759" s="28">
        <v>14.579999923706055</v>
      </c>
      <c r="F2759" s="28">
        <v>14.380000114440918</v>
      </c>
      <c r="G2759" s="24">
        <v>14.409999847412109</v>
      </c>
      <c r="H2759" s="13">
        <v>14.550000190734863</v>
      </c>
      <c r="I2759" s="14">
        <v>14.729999542236328</v>
      </c>
      <c r="J2759" s="14">
        <v>14.550000190734863</v>
      </c>
      <c r="K2759" s="24">
        <v>14.590000152587891</v>
      </c>
      <c r="L2759">
        <f t="shared" si="129"/>
        <v>0</v>
      </c>
      <c r="M2759">
        <f>IF(AND(B2759&gt;Summary!$E$17,B2759&lt;Summary!$E$18),1,0)</f>
        <v>1</v>
      </c>
      <c r="N2759">
        <f>IF(M2759=1,oneday(G2758,G2759,K2759,L2759,Summary!$E$13/2,Data!N2758,Data!O2758,Summary!$E$15,Summary!$E$14,Summary!$E$16,1),0)</f>
        <v>700</v>
      </c>
      <c r="O2759" s="31">
        <f>IF(M2759=1,oneday(G2758,G2759,K2759,L2759,Summary!$E$13/2,Data!N2758,Data!O2758,Summary!$E$15,Summary!$E$14,Summary!$E$16,2),0)</f>
        <v>507615.00070953375</v>
      </c>
      <c r="P2759" s="31">
        <f t="shared" si="128"/>
        <v>2143.0000534057617</v>
      </c>
      <c r="Q2759" s="31">
        <f>IF(M2759=1,oneday(G2758,G2759,K2759,L2759,Summary!$E$13/2,Data!N2758,Data!O2758,Summary!$E$15,Summary!$E$14,Summary!$E$16,3),0)</f>
        <v>0</v>
      </c>
    </row>
    <row r="2760" spans="1:17" x14ac:dyDescent="0.25">
      <c r="A2760" s="32">
        <f>VLOOKUP(B2760,'Expiration Dates'!$C$40:$J$272,8)</f>
        <v>34383</v>
      </c>
      <c r="B2760" s="1">
        <v>34389</v>
      </c>
      <c r="C2760">
        <f t="shared" si="127"/>
        <v>2760</v>
      </c>
      <c r="D2760" s="27">
        <v>14.329999923706055</v>
      </c>
      <c r="E2760" s="28">
        <v>14.890000343322754</v>
      </c>
      <c r="F2760" s="28">
        <v>14.260000228881836</v>
      </c>
      <c r="G2760" s="24">
        <v>14.770000457763672</v>
      </c>
      <c r="H2760" s="13">
        <v>14.5</v>
      </c>
      <c r="I2760" s="14">
        <v>15.039999961853027</v>
      </c>
      <c r="J2760" s="14">
        <v>14.439999580383301</v>
      </c>
      <c r="K2760" s="24">
        <v>14.939999580383301</v>
      </c>
      <c r="L2760">
        <f t="shared" si="129"/>
        <v>0</v>
      </c>
      <c r="M2760">
        <f>IF(AND(B2760&gt;Summary!$E$17,B2760&lt;Summary!$E$18),1,0)</f>
        <v>1</v>
      </c>
      <c r="N2760">
        <f>IF(M2760=1,oneday(G2759,G2760,K2760,L2760,Summary!$E$13/2,Data!N2759,Data!O2759,Summary!$E$15,Summary!$E$14,Summary!$E$16,1),0)</f>
        <v>-200</v>
      </c>
      <c r="O2760" s="31">
        <f>IF(M2760=1,oneday(G2759,G2760,K2760,L2760,Summary!$E$13/2,Data!N2759,Data!O2759,Summary!$E$15,Summary!$E$14,Summary!$E$16,2),0)</f>
        <v>509687.00058746344</v>
      </c>
      <c r="P2760" s="31">
        <f t="shared" si="128"/>
        <v>2071.9998779296875</v>
      </c>
      <c r="Q2760" s="31">
        <f>IF(M2760=1,oneday(G2759,G2760,K2760,L2760,Summary!$E$13/2,Data!N2759,Data!O2759,Summary!$E$15,Summary!$E$14,Summary!$E$16,3),0)</f>
        <v>0</v>
      </c>
    </row>
    <row r="2761" spans="1:17" x14ac:dyDescent="0.25">
      <c r="A2761" s="32">
        <f>VLOOKUP(B2761,'Expiration Dates'!$C$40:$J$272,8)</f>
        <v>34383</v>
      </c>
      <c r="B2761" s="1">
        <v>34390</v>
      </c>
      <c r="C2761">
        <f t="shared" si="127"/>
        <v>2761</v>
      </c>
      <c r="D2761" s="27">
        <v>14.779999732971191</v>
      </c>
      <c r="E2761" s="28">
        <v>14.810000419616699</v>
      </c>
      <c r="F2761" s="28">
        <v>14.430000305175781</v>
      </c>
      <c r="G2761" s="24">
        <v>14.569999694824219</v>
      </c>
      <c r="H2761" s="13">
        <v>14.939999580383301</v>
      </c>
      <c r="I2761" s="14">
        <v>14.970000267028809</v>
      </c>
      <c r="J2761" s="14">
        <v>14.600000381469727</v>
      </c>
      <c r="K2761" s="24">
        <v>14.739999771118164</v>
      </c>
      <c r="L2761">
        <f t="shared" si="129"/>
        <v>0</v>
      </c>
      <c r="M2761">
        <f>IF(AND(B2761&gt;Summary!$E$17,B2761&lt;Summary!$E$18),1,0)</f>
        <v>1</v>
      </c>
      <c r="N2761">
        <f>IF(M2761=1,oneday(G2760,G2761,K2761,L2761,Summary!$E$13/2,Data!N2760,Data!O2760,Summary!$E$15,Summary!$E$14,Summary!$E$16,1),0)</f>
        <v>300</v>
      </c>
      <c r="O2761" s="31">
        <f>IF(M2761=1,oneday(G2760,G2761,K2761,L2761,Summary!$E$13/2,Data!N2760,Data!O2760,Summary!$E$15,Summary!$E$14,Summary!$E$16,2),0)</f>
        <v>511667.0003585816</v>
      </c>
      <c r="P2761" s="31">
        <f t="shared" si="128"/>
        <v>1979.9997711181641</v>
      </c>
      <c r="Q2761" s="31">
        <f>IF(M2761=1,oneday(G2760,G2761,K2761,L2761,Summary!$E$13/2,Data!N2760,Data!O2760,Summary!$E$15,Summary!$E$14,Summary!$E$16,3),0)</f>
        <v>0</v>
      </c>
    </row>
    <row r="2762" spans="1:17" x14ac:dyDescent="0.25">
      <c r="A2762" s="32">
        <f>VLOOKUP(B2762,'Expiration Dates'!$C$40:$J$272,8)</f>
        <v>34383</v>
      </c>
      <c r="B2762" s="1">
        <v>34393</v>
      </c>
      <c r="C2762">
        <f t="shared" si="127"/>
        <v>2762</v>
      </c>
      <c r="D2762" s="27">
        <v>14.5</v>
      </c>
      <c r="E2762" s="28">
        <v>14.810000419616699</v>
      </c>
      <c r="F2762" s="28">
        <v>14.460000038146973</v>
      </c>
      <c r="G2762" s="24">
        <v>14.479999542236328</v>
      </c>
      <c r="H2762" s="13">
        <v>14.649999618530273</v>
      </c>
      <c r="I2762" s="14">
        <v>14.960000038146973</v>
      </c>
      <c r="J2762" s="14">
        <v>14.630000114440918</v>
      </c>
      <c r="K2762" s="24">
        <v>14.640000343322754</v>
      </c>
      <c r="L2762">
        <f t="shared" si="129"/>
        <v>0</v>
      </c>
      <c r="M2762">
        <f>IF(AND(B2762&gt;Summary!$E$17,B2762&lt;Summary!$E$18),1,0)</f>
        <v>1</v>
      </c>
      <c r="N2762">
        <f>IF(M2762=1,oneday(G2761,G2762,K2762,L2762,Summary!$E$13/2,Data!N2761,Data!O2761,Summary!$E$15,Summary!$E$14,Summary!$E$16,1),0)</f>
        <v>500</v>
      </c>
      <c r="O2762" s="31">
        <f>IF(M2762=1,oneday(G2761,G2762,K2762,L2762,Summary!$E$13/2,Data!N2761,Data!O2761,Summary!$E$15,Summary!$E$14,Summary!$E$16,2),0)</f>
        <v>513626.00028228766</v>
      </c>
      <c r="P2762" s="31">
        <f t="shared" si="128"/>
        <v>1958.9999237060547</v>
      </c>
      <c r="Q2762" s="31">
        <f>IF(M2762=1,oneday(G2761,G2762,K2762,L2762,Summary!$E$13/2,Data!N2761,Data!O2761,Summary!$E$15,Summary!$E$14,Summary!$E$16,3),0)</f>
        <v>0</v>
      </c>
    </row>
    <row r="2763" spans="1:17" x14ac:dyDescent="0.25">
      <c r="A2763" s="32">
        <f>VLOOKUP(B2763,'Expiration Dates'!$C$40:$J$272,8)</f>
        <v>34414</v>
      </c>
      <c r="B2763" s="1">
        <v>34394</v>
      </c>
      <c r="C2763">
        <f t="shared" si="127"/>
        <v>2763</v>
      </c>
      <c r="D2763" s="27">
        <v>14.449999809265137</v>
      </c>
      <c r="E2763" s="28">
        <v>14.760000228881836</v>
      </c>
      <c r="F2763" s="28">
        <v>14.409999847412109</v>
      </c>
      <c r="G2763" s="24">
        <v>14.670000076293945</v>
      </c>
      <c r="H2763" s="13">
        <v>14.710000038146973</v>
      </c>
      <c r="I2763" s="14">
        <v>14.899999618530273</v>
      </c>
      <c r="J2763" s="14">
        <v>14.600000381469727</v>
      </c>
      <c r="K2763" s="24">
        <v>14.840000152587891</v>
      </c>
      <c r="L2763">
        <f t="shared" si="129"/>
        <v>0</v>
      </c>
      <c r="M2763">
        <f>IF(AND(B2763&gt;Summary!$E$17,B2763&lt;Summary!$E$18),1,0)</f>
        <v>1</v>
      </c>
      <c r="N2763">
        <f>IF(M2763=1,oneday(G2762,G2763,K2763,L2763,Summary!$E$13/2,Data!N2762,Data!O2762,Summary!$E$15,Summary!$E$14,Summary!$E$16,1),0)</f>
        <v>100</v>
      </c>
      <c r="O2763" s="31">
        <f>IF(M2763=1,oneday(G2762,G2763,K2763,L2763,Summary!$E$13/2,Data!N2762,Data!O2762,Summary!$E$15,Summary!$E$14,Summary!$E$16,2),0)</f>
        <v>515669.00033569342</v>
      </c>
      <c r="P2763" s="31">
        <f t="shared" si="128"/>
        <v>2043.0000534057617</v>
      </c>
      <c r="Q2763" s="31">
        <f>IF(M2763=1,oneday(G2762,G2763,K2763,L2763,Summary!$E$13/2,Data!N2762,Data!O2762,Summary!$E$15,Summary!$E$14,Summary!$E$16,3),0)</f>
        <v>0</v>
      </c>
    </row>
    <row r="2764" spans="1:17" x14ac:dyDescent="0.25">
      <c r="A2764" s="32">
        <f>VLOOKUP(B2764,'Expiration Dates'!$C$40:$J$272,8)</f>
        <v>34414</v>
      </c>
      <c r="B2764" s="1">
        <v>34395</v>
      </c>
      <c r="C2764">
        <f t="shared" si="127"/>
        <v>2764</v>
      </c>
      <c r="D2764" s="27">
        <v>14.739999771118164</v>
      </c>
      <c r="E2764" s="28">
        <v>14.829999923706055</v>
      </c>
      <c r="F2764" s="28">
        <v>14.630000114440918</v>
      </c>
      <c r="G2764" s="24">
        <v>14.760000228881836</v>
      </c>
      <c r="H2764" s="13">
        <v>14.939999580383301</v>
      </c>
      <c r="I2764" s="14">
        <v>14.970000267028809</v>
      </c>
      <c r="J2764" s="14">
        <v>14.779999732971191</v>
      </c>
      <c r="K2764" s="24">
        <v>14.880000114440918</v>
      </c>
      <c r="L2764">
        <f t="shared" si="129"/>
        <v>0</v>
      </c>
      <c r="M2764">
        <f>IF(AND(B2764&gt;Summary!$E$17,B2764&lt;Summary!$E$18),1,0)</f>
        <v>1</v>
      </c>
      <c r="N2764">
        <f>IF(M2764=1,oneday(G2763,G2764,K2764,L2764,Summary!$E$13/2,Data!N2763,Data!O2763,Summary!$E$15,Summary!$E$14,Summary!$E$16,1),0)</f>
        <v>-100</v>
      </c>
      <c r="O2764" s="31">
        <f>IF(M2764=1,oneday(G2763,G2764,K2764,L2764,Summary!$E$13/2,Data!N2763,Data!O2763,Summary!$E$15,Summary!$E$14,Summary!$E$16,2),0)</f>
        <v>517664.00032043463</v>
      </c>
      <c r="P2764" s="31">
        <f t="shared" si="128"/>
        <v>1994.9999847412109</v>
      </c>
      <c r="Q2764" s="31">
        <f>IF(M2764=1,oneday(G2763,G2764,K2764,L2764,Summary!$E$13/2,Data!N2763,Data!O2763,Summary!$E$15,Summary!$E$14,Summary!$E$16,3),0)</f>
        <v>0</v>
      </c>
    </row>
    <row r="2765" spans="1:17" x14ac:dyDescent="0.25">
      <c r="A2765" s="32">
        <f>VLOOKUP(B2765,'Expiration Dates'!$C$40:$J$272,8)</f>
        <v>34414</v>
      </c>
      <c r="B2765" s="1">
        <v>34396</v>
      </c>
      <c r="C2765">
        <f t="shared" si="127"/>
        <v>2765</v>
      </c>
      <c r="D2765" s="27">
        <v>14.760000228881836</v>
      </c>
      <c r="E2765" s="28">
        <v>14.800000190734863</v>
      </c>
      <c r="F2765" s="28">
        <v>14.539999961853027</v>
      </c>
      <c r="G2765" s="24">
        <v>14.75</v>
      </c>
      <c r="H2765" s="13">
        <v>14.810000419616699</v>
      </c>
      <c r="I2765" s="14">
        <v>14.899999618530273</v>
      </c>
      <c r="J2765" s="14">
        <v>14.699999809265137</v>
      </c>
      <c r="K2765" s="24">
        <v>14.869999885559082</v>
      </c>
      <c r="L2765">
        <f t="shared" si="129"/>
        <v>0</v>
      </c>
      <c r="M2765">
        <f>IF(AND(B2765&gt;Summary!$E$17,B2765&lt;Summary!$E$18),1,0)</f>
        <v>1</v>
      </c>
      <c r="N2765">
        <f>IF(M2765=1,oneday(G2764,G2765,K2765,L2765,Summary!$E$13/2,Data!N2764,Data!O2764,Summary!$E$15,Summary!$E$14,Summary!$E$16,1),0)</f>
        <v>-100</v>
      </c>
      <c r="O2765" s="31">
        <f>IF(M2765=1,oneday(G2764,G2765,K2765,L2765,Summary!$E$13/2,Data!N2764,Data!O2764,Summary!$E$15,Summary!$E$14,Summary!$E$16,2),0)</f>
        <v>519665.00034332281</v>
      </c>
      <c r="P2765" s="31">
        <f t="shared" si="128"/>
        <v>2001.0000228881836</v>
      </c>
      <c r="Q2765" s="31">
        <f>IF(M2765=1,oneday(G2764,G2765,K2765,L2765,Summary!$E$13/2,Data!N2764,Data!O2764,Summary!$E$15,Summary!$E$14,Summary!$E$16,3),0)</f>
        <v>0</v>
      </c>
    </row>
    <row r="2766" spans="1:17" x14ac:dyDescent="0.25">
      <c r="A2766" s="32">
        <f>VLOOKUP(B2766,'Expiration Dates'!$C$40:$J$272,8)</f>
        <v>34414</v>
      </c>
      <c r="B2766" s="1">
        <v>34397</v>
      </c>
      <c r="C2766">
        <f t="shared" si="127"/>
        <v>2766</v>
      </c>
      <c r="D2766" s="27">
        <v>14.689999580383301</v>
      </c>
      <c r="E2766" s="28">
        <v>14.689999580383301</v>
      </c>
      <c r="F2766" s="28">
        <v>14.510000228881836</v>
      </c>
      <c r="G2766" s="24">
        <v>14.569999694824219</v>
      </c>
      <c r="H2766" s="13">
        <v>14.659999847412109</v>
      </c>
      <c r="I2766" s="14">
        <v>14.819999694824219</v>
      </c>
      <c r="J2766" s="14">
        <v>14.659999847412109</v>
      </c>
      <c r="K2766" s="24">
        <v>14.720000267028809</v>
      </c>
      <c r="L2766">
        <f t="shared" si="129"/>
        <v>0</v>
      </c>
      <c r="M2766">
        <f>IF(AND(B2766&gt;Summary!$E$17,B2766&lt;Summary!$E$18),1,0)</f>
        <v>1</v>
      </c>
      <c r="N2766">
        <f>IF(M2766=1,oneday(G2765,G2766,K2766,L2766,Summary!$E$13/2,Data!N2765,Data!O2765,Summary!$E$15,Summary!$E$14,Summary!$E$16,1),0)</f>
        <v>300</v>
      </c>
      <c r="O2766" s="31">
        <f>IF(M2766=1,oneday(G2765,G2766,K2766,L2766,Summary!$E$13/2,Data!N2765,Data!O2765,Summary!$E$15,Summary!$E$14,Summary!$E$16,2),0)</f>
        <v>521635.00025177008</v>
      </c>
      <c r="P2766" s="31">
        <f t="shared" si="128"/>
        <v>1969.9999084472656</v>
      </c>
      <c r="Q2766" s="31">
        <f>IF(M2766=1,oneday(G2765,G2766,K2766,L2766,Summary!$E$13/2,Data!N2765,Data!O2765,Summary!$E$15,Summary!$E$14,Summary!$E$16,3),0)</f>
        <v>0</v>
      </c>
    </row>
    <row r="2767" spans="1:17" x14ac:dyDescent="0.25">
      <c r="A2767" s="32">
        <f>VLOOKUP(B2767,'Expiration Dates'!$C$40:$J$272,8)</f>
        <v>34414</v>
      </c>
      <c r="B2767" s="1">
        <v>34400</v>
      </c>
      <c r="C2767">
        <f t="shared" ref="C2767:C2830" si="130">ROW(B2767)</f>
        <v>2767</v>
      </c>
      <c r="D2767" s="27">
        <v>14.350000381469727</v>
      </c>
      <c r="E2767" s="28">
        <v>14.350000381469727</v>
      </c>
      <c r="F2767" s="28">
        <v>14.069999694824219</v>
      </c>
      <c r="G2767" s="24">
        <v>14.100000381469727</v>
      </c>
      <c r="H2767" s="13">
        <v>14.5</v>
      </c>
      <c r="I2767" s="14">
        <v>14.5</v>
      </c>
      <c r="J2767" s="14">
        <v>14.25</v>
      </c>
      <c r="K2767" s="24">
        <v>14.279999732971191</v>
      </c>
      <c r="L2767">
        <f t="shared" si="129"/>
        <v>0</v>
      </c>
      <c r="M2767">
        <f>IF(AND(B2767&gt;Summary!$E$17,B2767&lt;Summary!$E$18),1,0)</f>
        <v>1</v>
      </c>
      <c r="N2767">
        <f>IF(M2767=1,oneday(G2766,G2767,K2767,L2767,Summary!$E$13/2,Data!N2766,Data!O2766,Summary!$E$15,Summary!$E$14,Summary!$E$16,1),0)</f>
        <v>1400</v>
      </c>
      <c r="O2767" s="31">
        <f>IF(M2767=1,oneday(G2766,G2767,K2767,L2767,Summary!$E$13/2,Data!N2766,Data!O2766,Summary!$E$15,Summary!$E$14,Summary!$E$16,2),0)</f>
        <v>523197.00121307379</v>
      </c>
      <c r="P2767" s="31">
        <f t="shared" si="128"/>
        <v>1562.0009613037109</v>
      </c>
      <c r="Q2767" s="31">
        <f>IF(M2767=1,oneday(G2766,G2767,K2767,L2767,Summary!$E$13/2,Data!N2766,Data!O2766,Summary!$E$15,Summary!$E$14,Summary!$E$16,3),0)</f>
        <v>0</v>
      </c>
    </row>
    <row r="2768" spans="1:17" x14ac:dyDescent="0.25">
      <c r="A2768" s="32">
        <f>VLOOKUP(B2768,'Expiration Dates'!$C$40:$J$272,8)</f>
        <v>34414</v>
      </c>
      <c r="B2768" s="1">
        <v>34401</v>
      </c>
      <c r="C2768">
        <f t="shared" si="130"/>
        <v>2768</v>
      </c>
      <c r="D2768" s="27">
        <v>14.100000381469727</v>
      </c>
      <c r="E2768" s="28">
        <v>14.239999771118164</v>
      </c>
      <c r="F2768" s="28">
        <v>13.960000038146973</v>
      </c>
      <c r="G2768" s="24">
        <v>14.100000381469727</v>
      </c>
      <c r="H2768" s="13">
        <v>14.170000076293945</v>
      </c>
      <c r="I2768" s="14">
        <v>14.380000114440918</v>
      </c>
      <c r="J2768" s="14">
        <v>14.170000076293945</v>
      </c>
      <c r="K2768" s="24">
        <v>14.229999542236328</v>
      </c>
      <c r="L2768">
        <f t="shared" si="129"/>
        <v>0</v>
      </c>
      <c r="M2768">
        <f>IF(AND(B2768&gt;Summary!$E$17,B2768&lt;Summary!$E$18),1,0)</f>
        <v>1</v>
      </c>
      <c r="N2768">
        <f>IF(M2768=1,oneday(G2767,G2768,K2768,L2768,Summary!$E$13/2,Data!N2767,Data!O2767,Summary!$E$15,Summary!$E$14,Summary!$E$16,1),0)</f>
        <v>1400</v>
      </c>
      <c r="O2768" s="31">
        <f>IF(M2768=1,oneday(G2767,G2768,K2768,L2768,Summary!$E$13/2,Data!N2767,Data!O2767,Summary!$E$15,Summary!$E$14,Summary!$E$16,2),0)</f>
        <v>525197.00121307385</v>
      </c>
      <c r="P2768" s="31">
        <f t="shared" ref="P2768:P2831" si="131">IF(M2768=1,O2768-O2767,0)</f>
        <v>2000.0000000000582</v>
      </c>
      <c r="Q2768" s="31">
        <f>IF(M2768=1,oneday(G2767,G2768,K2768,L2768,Summary!$E$13/2,Data!N2767,Data!O2767,Summary!$E$15,Summary!$E$14,Summary!$E$16,3),0)</f>
        <v>0</v>
      </c>
    </row>
    <row r="2769" spans="1:17" x14ac:dyDescent="0.25">
      <c r="A2769" s="32">
        <f>VLOOKUP(B2769,'Expiration Dates'!$C$40:$J$272,8)</f>
        <v>34414</v>
      </c>
      <c r="B2769" s="1">
        <v>34402</v>
      </c>
      <c r="C2769">
        <f t="shared" si="130"/>
        <v>2769</v>
      </c>
      <c r="D2769" s="27">
        <v>14.130000114440918</v>
      </c>
      <c r="E2769" s="28">
        <v>14.260000228881836</v>
      </c>
      <c r="F2769" s="28">
        <v>14.130000114440918</v>
      </c>
      <c r="G2769" s="24">
        <v>14.180000305175781</v>
      </c>
      <c r="H2769" s="13">
        <v>14.229999542236328</v>
      </c>
      <c r="I2769" s="14">
        <v>14.359999656677246</v>
      </c>
      <c r="J2769" s="14">
        <v>14.229999542236328</v>
      </c>
      <c r="K2769" s="24">
        <v>14.270000457763672</v>
      </c>
      <c r="L2769">
        <f t="shared" si="129"/>
        <v>0</v>
      </c>
      <c r="M2769">
        <f>IF(AND(B2769&gt;Summary!$E$17,B2769&lt;Summary!$E$18),1,0)</f>
        <v>1</v>
      </c>
      <c r="N2769">
        <f>IF(M2769=1,oneday(G2768,G2769,K2769,L2769,Summary!$E$13/2,Data!N2768,Data!O2768,Summary!$E$15,Summary!$E$14,Summary!$E$16,1),0)</f>
        <v>1300</v>
      </c>
      <c r="O2769" s="31">
        <f>IF(M2769=1,oneday(G2768,G2769,K2769,L2769,Summary!$E$13/2,Data!N2768,Data!O2768,Summary!$E$15,Summary!$E$14,Summary!$E$16,2),0)</f>
        <v>527301.00111389172</v>
      </c>
      <c r="P2769" s="31">
        <f t="shared" si="131"/>
        <v>2103.9999008178711</v>
      </c>
      <c r="Q2769" s="31">
        <f>IF(M2769=1,oneday(G2768,G2769,K2769,L2769,Summary!$E$13/2,Data!N2768,Data!O2768,Summary!$E$15,Summary!$E$14,Summary!$E$16,3),0)</f>
        <v>0</v>
      </c>
    </row>
    <row r="2770" spans="1:17" x14ac:dyDescent="0.25">
      <c r="A2770" s="32">
        <f>VLOOKUP(B2770,'Expiration Dates'!$C$40:$J$272,8)</f>
        <v>34414</v>
      </c>
      <c r="B2770" s="1">
        <v>34403</v>
      </c>
      <c r="C2770">
        <f t="shared" si="130"/>
        <v>2770</v>
      </c>
      <c r="D2770" s="27">
        <v>14.119999885559082</v>
      </c>
      <c r="E2770" s="28">
        <v>14.25</v>
      </c>
      <c r="F2770" s="28">
        <v>14.010000228881836</v>
      </c>
      <c r="G2770" s="24">
        <v>14.140000343322754</v>
      </c>
      <c r="H2770" s="13">
        <v>14.25</v>
      </c>
      <c r="I2770" s="14">
        <v>14.319999694824219</v>
      </c>
      <c r="J2770" s="14">
        <v>14.119999885559082</v>
      </c>
      <c r="K2770" s="24">
        <v>14.229999542236328</v>
      </c>
      <c r="L2770">
        <f t="shared" si="129"/>
        <v>0</v>
      </c>
      <c r="M2770">
        <f>IF(AND(B2770&gt;Summary!$E$17,B2770&lt;Summary!$E$18),1,0)</f>
        <v>1</v>
      </c>
      <c r="N2770">
        <f>IF(M2770=1,oneday(G2769,G2770,K2770,L2770,Summary!$E$13/2,Data!N2769,Data!O2769,Summary!$E$15,Summary!$E$14,Summary!$E$16,1),0)</f>
        <v>1300</v>
      </c>
      <c r="O2770" s="31">
        <f>IF(M2770=1,oneday(G2769,G2770,K2770,L2770,Summary!$E$13/2,Data!N2769,Data!O2769,Summary!$E$15,Summary!$E$14,Summary!$E$16,2),0)</f>
        <v>529249.00116348278</v>
      </c>
      <c r="P2770" s="31">
        <f t="shared" si="131"/>
        <v>1948.0000495910645</v>
      </c>
      <c r="Q2770" s="31">
        <f>IF(M2770=1,oneday(G2769,G2770,K2770,L2770,Summary!$E$13/2,Data!N2769,Data!O2769,Summary!$E$15,Summary!$E$14,Summary!$E$16,3),0)</f>
        <v>0</v>
      </c>
    </row>
    <row r="2771" spans="1:17" x14ac:dyDescent="0.25">
      <c r="A2771" s="32">
        <f>VLOOKUP(B2771,'Expiration Dates'!$C$40:$J$272,8)</f>
        <v>34414</v>
      </c>
      <c r="B2771" s="1">
        <v>34404</v>
      </c>
      <c r="C2771">
        <f t="shared" si="130"/>
        <v>2771</v>
      </c>
      <c r="D2771" s="27">
        <v>14.199999809265137</v>
      </c>
      <c r="E2771" s="28">
        <v>14.460000038146973</v>
      </c>
      <c r="F2771" s="28">
        <v>14.199999809265137</v>
      </c>
      <c r="G2771" s="24">
        <v>14.439999580383301</v>
      </c>
      <c r="H2771" s="13">
        <v>14.279999732971191</v>
      </c>
      <c r="I2771" s="14">
        <v>14.5</v>
      </c>
      <c r="J2771" s="14">
        <v>14.279999732971191</v>
      </c>
      <c r="K2771" s="24">
        <v>14.479999542236328</v>
      </c>
      <c r="L2771">
        <f t="shared" si="129"/>
        <v>0</v>
      </c>
      <c r="M2771">
        <f>IF(AND(B2771&gt;Summary!$E$17,B2771&lt;Summary!$E$18),1,0)</f>
        <v>1</v>
      </c>
      <c r="N2771">
        <f>IF(M2771=1,oneday(G2770,G2771,K2771,L2771,Summary!$E$13/2,Data!N2770,Data!O2770,Summary!$E$15,Summary!$E$14,Summary!$E$16,1),0)</f>
        <v>600</v>
      </c>
      <c r="O2771" s="31">
        <f>IF(M2771=1,oneday(G2770,G2771,K2771,L2771,Summary!$E$13/2,Data!N2770,Data!O2770,Summary!$E$15,Summary!$E$14,Summary!$E$16,2),0)</f>
        <v>531513.00070571911</v>
      </c>
      <c r="P2771" s="31">
        <f t="shared" si="131"/>
        <v>2263.9995422363281</v>
      </c>
      <c r="Q2771" s="31">
        <f>IF(M2771=1,oneday(G2770,G2771,K2771,L2771,Summary!$E$13/2,Data!N2770,Data!O2770,Summary!$E$15,Summary!$E$14,Summary!$E$16,3),0)</f>
        <v>0</v>
      </c>
    </row>
    <row r="2772" spans="1:17" x14ac:dyDescent="0.25">
      <c r="A2772" s="32">
        <f>VLOOKUP(B2772,'Expiration Dates'!$C$40:$J$272,8)</f>
        <v>34414</v>
      </c>
      <c r="B2772" s="1">
        <v>34407</v>
      </c>
      <c r="C2772">
        <f t="shared" si="130"/>
        <v>2772</v>
      </c>
      <c r="D2772" s="27">
        <v>14.439999580383301</v>
      </c>
      <c r="E2772" s="28">
        <v>14.600000381469727</v>
      </c>
      <c r="F2772" s="28">
        <v>14.270000457763672</v>
      </c>
      <c r="G2772" s="24">
        <v>14.489999771118164</v>
      </c>
      <c r="H2772" s="13">
        <v>14.479999542236328</v>
      </c>
      <c r="I2772" s="14">
        <v>14.609999656677246</v>
      </c>
      <c r="J2772" s="14">
        <v>14.350000381469727</v>
      </c>
      <c r="K2772" s="24">
        <v>14.539999961853027</v>
      </c>
      <c r="L2772">
        <f t="shared" si="129"/>
        <v>0</v>
      </c>
      <c r="M2772">
        <f>IF(AND(B2772&gt;Summary!$E$17,B2772&lt;Summary!$E$18),1,0)</f>
        <v>1</v>
      </c>
      <c r="N2772">
        <f>IF(M2772=1,oneday(G2771,G2772,K2772,L2772,Summary!$E$13/2,Data!N2771,Data!O2771,Summary!$E$15,Summary!$E$14,Summary!$E$16,1),0)</f>
        <v>500</v>
      </c>
      <c r="O2772" s="31">
        <f>IF(M2772=1,oneday(G2771,G2772,K2772,L2772,Summary!$E$13/2,Data!N2771,Data!O2771,Summary!$E$15,Summary!$E$14,Summary!$E$16,2),0)</f>
        <v>533538.00080108654</v>
      </c>
      <c r="P2772" s="31">
        <f t="shared" si="131"/>
        <v>2025.0000953674316</v>
      </c>
      <c r="Q2772" s="31">
        <f>IF(M2772=1,oneday(G2771,G2772,K2772,L2772,Summary!$E$13/2,Data!N2771,Data!O2771,Summary!$E$15,Summary!$E$14,Summary!$E$16,3),0)</f>
        <v>0</v>
      </c>
    </row>
    <row r="2773" spans="1:17" x14ac:dyDescent="0.25">
      <c r="A2773" s="32">
        <f>VLOOKUP(B2773,'Expiration Dates'!$C$40:$J$272,8)</f>
        <v>34414</v>
      </c>
      <c r="B2773" s="1">
        <v>34408</v>
      </c>
      <c r="C2773">
        <f t="shared" si="130"/>
        <v>2773</v>
      </c>
      <c r="D2773" s="27">
        <v>14.449999809265137</v>
      </c>
      <c r="E2773" s="28">
        <v>14.890000343322754</v>
      </c>
      <c r="F2773" s="28">
        <v>14.430000305175781</v>
      </c>
      <c r="G2773" s="24">
        <v>14.829999923706055</v>
      </c>
      <c r="H2773" s="13">
        <v>14.479999542236328</v>
      </c>
      <c r="I2773" s="14">
        <v>14.899999618530273</v>
      </c>
      <c r="J2773" s="14">
        <v>14.460000038146973</v>
      </c>
      <c r="K2773" s="24">
        <v>14.829999923706055</v>
      </c>
      <c r="L2773">
        <f t="shared" si="129"/>
        <v>0</v>
      </c>
      <c r="M2773">
        <f>IF(AND(B2773&gt;Summary!$E$17,B2773&lt;Summary!$E$18),1,0)</f>
        <v>1</v>
      </c>
      <c r="N2773">
        <f>IF(M2773=1,oneday(G2772,G2773,K2773,L2773,Summary!$E$13/2,Data!N2772,Data!O2772,Summary!$E$15,Summary!$E$14,Summary!$E$16,1),0)</f>
        <v>-300</v>
      </c>
      <c r="O2773" s="31">
        <f>IF(M2773=1,oneday(G2772,G2773,K2773,L2773,Summary!$E$13/2,Data!N2772,Data!O2772,Summary!$E$15,Summary!$E$14,Summary!$E$16,2),0)</f>
        <v>535548.00075531018</v>
      </c>
      <c r="P2773" s="31">
        <f t="shared" si="131"/>
        <v>2009.9999542236328</v>
      </c>
      <c r="Q2773" s="31">
        <f>IF(M2773=1,oneday(G2772,G2773,K2773,L2773,Summary!$E$13/2,Data!N2772,Data!O2772,Summary!$E$15,Summary!$E$14,Summary!$E$16,3),0)</f>
        <v>0</v>
      </c>
    </row>
    <row r="2774" spans="1:17" x14ac:dyDescent="0.25">
      <c r="A2774" s="32">
        <f>VLOOKUP(B2774,'Expiration Dates'!$C$40:$J$272,8)</f>
        <v>34414</v>
      </c>
      <c r="B2774" s="1">
        <v>34409</v>
      </c>
      <c r="C2774">
        <f t="shared" si="130"/>
        <v>2774</v>
      </c>
      <c r="D2774" s="27">
        <v>14.810000419616699</v>
      </c>
      <c r="E2774" s="28">
        <v>15.100000381469727</v>
      </c>
      <c r="F2774" s="28">
        <v>14.680000305175781</v>
      </c>
      <c r="G2774" s="24">
        <v>15.060000419616699</v>
      </c>
      <c r="H2774" s="13">
        <v>14.829999923706055</v>
      </c>
      <c r="I2774" s="14">
        <v>15.079999923706055</v>
      </c>
      <c r="J2774" s="14">
        <v>14.689999580383301</v>
      </c>
      <c r="K2774" s="24">
        <v>15.050000190734863</v>
      </c>
      <c r="L2774">
        <f t="shared" si="129"/>
        <v>0</v>
      </c>
      <c r="M2774">
        <f>IF(AND(B2774&gt;Summary!$E$17,B2774&lt;Summary!$E$18),1,0)</f>
        <v>1</v>
      </c>
      <c r="N2774">
        <f>IF(M2774=1,oneday(G2773,G2774,K2774,L2774,Summary!$E$13/2,Data!N2773,Data!O2773,Summary!$E$15,Summary!$E$14,Summary!$E$16,1),0)</f>
        <v>-800</v>
      </c>
      <c r="O2774" s="31">
        <f>IF(M2774=1,oneday(G2773,G2774,K2774,L2774,Summary!$E$13/2,Data!N2773,Data!O2773,Summary!$E$15,Summary!$E$14,Summary!$E$16,2),0)</f>
        <v>537404.00035858166</v>
      </c>
      <c r="P2774" s="31">
        <f t="shared" si="131"/>
        <v>1855.9996032714844</v>
      </c>
      <c r="Q2774" s="31">
        <f>IF(M2774=1,oneday(G2773,G2774,K2774,L2774,Summary!$E$13/2,Data!N2773,Data!O2773,Summary!$E$15,Summary!$E$14,Summary!$E$16,3),0)</f>
        <v>0</v>
      </c>
    </row>
    <row r="2775" spans="1:17" x14ac:dyDescent="0.25">
      <c r="A2775" s="32">
        <f>VLOOKUP(B2775,'Expiration Dates'!$C$40:$J$272,8)</f>
        <v>34414</v>
      </c>
      <c r="B2775" s="1">
        <v>34410</v>
      </c>
      <c r="C2775">
        <f t="shared" si="130"/>
        <v>2775</v>
      </c>
      <c r="D2775" s="27">
        <v>15.010000228881836</v>
      </c>
      <c r="E2775" s="28">
        <v>15.140000343322754</v>
      </c>
      <c r="F2775" s="28">
        <v>14.800000190734863</v>
      </c>
      <c r="G2775" s="24">
        <v>14.819999694824219</v>
      </c>
      <c r="H2775" s="13">
        <v>15.060000419616699</v>
      </c>
      <c r="I2775" s="14">
        <v>15.149999618530273</v>
      </c>
      <c r="J2775" s="14">
        <v>14.779999732971191</v>
      </c>
      <c r="K2775" s="24">
        <v>14.810000419616699</v>
      </c>
      <c r="L2775">
        <f t="shared" si="129"/>
        <v>0</v>
      </c>
      <c r="M2775">
        <f>IF(AND(B2775&gt;Summary!$E$17,B2775&lt;Summary!$E$18),1,0)</f>
        <v>1</v>
      </c>
      <c r="N2775">
        <f>IF(M2775=1,oneday(G2774,G2775,K2775,L2775,Summary!$E$13/2,Data!N2774,Data!O2774,Summary!$E$15,Summary!$E$14,Summary!$E$16,1),0)</f>
        <v>-200</v>
      </c>
      <c r="O2775" s="31">
        <f>IF(M2775=1,oneday(G2774,G2775,K2775,L2775,Summary!$E$13/2,Data!N2774,Data!O2774,Summary!$E$15,Summary!$E$14,Summary!$E$16,2),0)</f>
        <v>539512.00050354016</v>
      </c>
      <c r="P2775" s="31">
        <f t="shared" si="131"/>
        <v>2108.0001449584961</v>
      </c>
      <c r="Q2775" s="31">
        <f>IF(M2775=1,oneday(G2774,G2775,K2775,L2775,Summary!$E$13/2,Data!N2774,Data!O2774,Summary!$E$15,Summary!$E$14,Summary!$E$16,3),0)</f>
        <v>0</v>
      </c>
    </row>
    <row r="2776" spans="1:17" x14ac:dyDescent="0.25">
      <c r="A2776" s="32">
        <f>VLOOKUP(B2776,'Expiration Dates'!$C$40:$J$272,8)</f>
        <v>34414</v>
      </c>
      <c r="B2776" s="1">
        <v>34411</v>
      </c>
      <c r="C2776">
        <f t="shared" si="130"/>
        <v>2776</v>
      </c>
      <c r="D2776" s="27">
        <v>14.810000419616699</v>
      </c>
      <c r="E2776" s="28">
        <v>14.949999809265137</v>
      </c>
      <c r="F2776" s="28">
        <v>14.630000114440918</v>
      </c>
      <c r="G2776" s="24">
        <v>14.880000114440918</v>
      </c>
      <c r="H2776" s="13">
        <v>14.800000190734863</v>
      </c>
      <c r="I2776" s="14">
        <v>14.920000076293945</v>
      </c>
      <c r="J2776" s="14">
        <v>14.619999885559082</v>
      </c>
      <c r="K2776" s="24">
        <v>14.840000152587891</v>
      </c>
      <c r="L2776">
        <f t="shared" si="129"/>
        <v>0</v>
      </c>
      <c r="M2776">
        <f>IF(AND(B2776&gt;Summary!$E$17,B2776&lt;Summary!$E$18),1,0)</f>
        <v>1</v>
      </c>
      <c r="N2776">
        <f>IF(M2776=1,oneday(G2775,G2776,K2776,L2776,Summary!$E$13/2,Data!N2775,Data!O2775,Summary!$E$15,Summary!$E$14,Summary!$E$16,1),0)</f>
        <v>-300</v>
      </c>
      <c r="O2776" s="31">
        <f>IF(M2776=1,oneday(G2775,G2776,K2776,L2776,Summary!$E$13/2,Data!N2775,Data!O2775,Summary!$E$15,Summary!$E$14,Summary!$E$16,2),0)</f>
        <v>541494.00037765515</v>
      </c>
      <c r="P2776" s="31">
        <f t="shared" si="131"/>
        <v>1981.9998741149902</v>
      </c>
      <c r="Q2776" s="31">
        <f>IF(M2776=1,oneday(G2775,G2776,K2776,L2776,Summary!$E$13/2,Data!N2775,Data!O2775,Summary!$E$15,Summary!$E$14,Summary!$E$16,3),0)</f>
        <v>0</v>
      </c>
    </row>
    <row r="2777" spans="1:17" x14ac:dyDescent="0.25">
      <c r="A2777" s="32">
        <f>VLOOKUP(B2777,'Expiration Dates'!$C$40:$J$272,8)</f>
        <v>34414</v>
      </c>
      <c r="B2777" s="1">
        <v>34414</v>
      </c>
      <c r="C2777">
        <f t="shared" si="130"/>
        <v>2777</v>
      </c>
      <c r="D2777" s="27">
        <v>14.850000381469727</v>
      </c>
      <c r="E2777" s="28">
        <v>15.399999618530273</v>
      </c>
      <c r="F2777" s="28">
        <v>14.840000152587891</v>
      </c>
      <c r="G2777" s="24">
        <v>15.369999885559082</v>
      </c>
      <c r="H2777" s="13">
        <v>14.800000190734863</v>
      </c>
      <c r="I2777" s="14">
        <v>15.270000457763672</v>
      </c>
      <c r="J2777" s="14">
        <v>14.800000190734863</v>
      </c>
      <c r="K2777" s="24">
        <v>15.229999542236328</v>
      </c>
      <c r="L2777">
        <f t="shared" si="129"/>
        <v>1</v>
      </c>
      <c r="M2777">
        <f>IF(AND(B2777&gt;Summary!$E$17,B2777&lt;Summary!$E$18),1,0)</f>
        <v>1</v>
      </c>
      <c r="N2777">
        <f>IF(M2777=1,oneday(G2776,G2777,K2777,L2777,Summary!$E$13/2,Data!N2776,Data!O2776,Summary!$E$15,Summary!$E$14,Summary!$E$16,1),0)</f>
        <v>-1500</v>
      </c>
      <c r="O2777" s="31">
        <f>IF(M2777=1,oneday(G2776,G2777,K2777,L2777,Summary!$E$13/2,Data!N2776,Data!O2776,Summary!$E$15,Summary!$E$14,Summary!$E$16,2),0)</f>
        <v>542813.00020599377</v>
      </c>
      <c r="P2777" s="31">
        <f t="shared" si="131"/>
        <v>1318.999828338623</v>
      </c>
      <c r="Q2777" s="31">
        <f>IF(M2777=1,oneday(G2776,G2777,K2777,L2777,Summary!$E$13/2,Data!N2776,Data!O2776,Summary!$E$15,Summary!$E$14,Summary!$E$16,3),0)</f>
        <v>-210.00051498413086</v>
      </c>
    </row>
    <row r="2778" spans="1:17" x14ac:dyDescent="0.25">
      <c r="A2778" s="32">
        <f>VLOOKUP(B2778,'Expiration Dates'!$C$40:$J$272,8)</f>
        <v>34414</v>
      </c>
      <c r="B2778" s="1">
        <v>34415</v>
      </c>
      <c r="C2778">
        <f t="shared" si="130"/>
        <v>2778</v>
      </c>
      <c r="D2778" s="27">
        <v>15.289999961853027</v>
      </c>
      <c r="E2778" s="28">
        <v>15.5</v>
      </c>
      <c r="F2778" s="28">
        <v>15.050000190734863</v>
      </c>
      <c r="G2778" s="24">
        <v>15.199999809265137</v>
      </c>
      <c r="H2778" s="13">
        <v>15.220000267028809</v>
      </c>
      <c r="I2778" s="14">
        <v>15.359999656677246</v>
      </c>
      <c r="J2778" s="14">
        <v>15.050000190734863</v>
      </c>
      <c r="K2778" s="24">
        <v>15.159999847412109</v>
      </c>
      <c r="L2778">
        <f t="shared" si="129"/>
        <v>0</v>
      </c>
      <c r="M2778">
        <f>IF(AND(B2778&gt;Summary!$E$17,B2778&lt;Summary!$E$18),1,0)</f>
        <v>1</v>
      </c>
      <c r="N2778">
        <f>IF(M2778=1,oneday(G2777,G2778,K2778,L2778,Summary!$E$13/2,Data!N2777,Data!O2777,Summary!$E$15,Summary!$E$14,Summary!$E$16,1),0)</f>
        <v>-1100</v>
      </c>
      <c r="O2778" s="31">
        <f>IF(M2778=1,oneday(G2777,G2778,K2778,L2778,Summary!$E$13/2,Data!N2777,Data!O2777,Summary!$E$15,Summary!$E$14,Summary!$E$16,2),0)</f>
        <v>545024.00028991711</v>
      </c>
      <c r="P2778" s="31">
        <f t="shared" si="131"/>
        <v>2211.0000839233398</v>
      </c>
      <c r="Q2778" s="31">
        <f>IF(M2778=1,oneday(G2777,G2778,K2778,L2778,Summary!$E$13/2,Data!N2777,Data!O2777,Summary!$E$15,Summary!$E$14,Summary!$E$16,3),0)</f>
        <v>0</v>
      </c>
    </row>
    <row r="2779" spans="1:17" x14ac:dyDescent="0.25">
      <c r="A2779" s="32">
        <f>VLOOKUP(B2779,'Expiration Dates'!$C$40:$J$272,8)</f>
        <v>34414</v>
      </c>
      <c r="B2779" s="1">
        <v>34416</v>
      </c>
      <c r="C2779">
        <f t="shared" si="130"/>
        <v>2779</v>
      </c>
      <c r="D2779" s="27">
        <v>15.149999618530273</v>
      </c>
      <c r="E2779" s="28">
        <v>15.149999618530273</v>
      </c>
      <c r="F2779" s="28">
        <v>14.880000114440918</v>
      </c>
      <c r="G2779" s="24">
        <v>14.899999618530273</v>
      </c>
      <c r="H2779" s="13">
        <v>15</v>
      </c>
      <c r="I2779" s="14">
        <v>15.189999580383301</v>
      </c>
      <c r="J2779" s="14">
        <v>14.949999809265137</v>
      </c>
      <c r="K2779" s="24">
        <v>14.960000038146973</v>
      </c>
      <c r="L2779">
        <f t="shared" si="129"/>
        <v>0</v>
      </c>
      <c r="M2779">
        <f>IF(AND(B2779&gt;Summary!$E$17,B2779&lt;Summary!$E$18),1,0)</f>
        <v>1</v>
      </c>
      <c r="N2779">
        <f>IF(M2779=1,oneday(G2778,G2779,K2779,L2779,Summary!$E$13/2,Data!N2778,Data!O2778,Summary!$E$15,Summary!$E$14,Summary!$E$16,1),0)</f>
        <v>-400</v>
      </c>
      <c r="O2779" s="31">
        <f>IF(M2779=1,oneday(G2778,G2779,K2779,L2779,Summary!$E$13/2,Data!N2778,Data!O2778,Summary!$E$15,Summary!$E$14,Summary!$E$16,2),0)</f>
        <v>547228.00036621105</v>
      </c>
      <c r="P2779" s="31">
        <f t="shared" si="131"/>
        <v>2204.0000762939453</v>
      </c>
      <c r="Q2779" s="31">
        <f>IF(M2779=1,oneday(G2778,G2779,K2779,L2779,Summary!$E$13/2,Data!N2778,Data!O2778,Summary!$E$15,Summary!$E$14,Summary!$E$16,3),0)</f>
        <v>0</v>
      </c>
    </row>
    <row r="2780" spans="1:17" x14ac:dyDescent="0.25">
      <c r="A2780" s="32">
        <f>VLOOKUP(B2780,'Expiration Dates'!$C$40:$J$272,8)</f>
        <v>34414</v>
      </c>
      <c r="B2780" s="1">
        <v>34417</v>
      </c>
      <c r="C2780">
        <f t="shared" si="130"/>
        <v>2780</v>
      </c>
      <c r="D2780" s="27">
        <v>14.890000343322754</v>
      </c>
      <c r="E2780" s="28">
        <v>15.100000381469727</v>
      </c>
      <c r="F2780" s="28">
        <v>14.890000343322754</v>
      </c>
      <c r="G2780" s="24">
        <v>15.079999923706055</v>
      </c>
      <c r="H2780" s="13">
        <v>14.949999809265137</v>
      </c>
      <c r="I2780" s="14">
        <v>15.159999847412109</v>
      </c>
      <c r="J2780" s="14">
        <v>14.949999809265137</v>
      </c>
      <c r="K2780" s="24">
        <v>15.140000343322754</v>
      </c>
      <c r="L2780">
        <f t="shared" si="129"/>
        <v>0</v>
      </c>
      <c r="M2780">
        <f>IF(AND(B2780&gt;Summary!$E$17,B2780&lt;Summary!$E$18),1,0)</f>
        <v>1</v>
      </c>
      <c r="N2780">
        <f>IF(M2780=1,oneday(G2779,G2780,K2780,L2780,Summary!$E$13/2,Data!N2779,Data!O2779,Summary!$E$15,Summary!$E$14,Summary!$E$16,1),0)</f>
        <v>-800</v>
      </c>
      <c r="O2780" s="31">
        <f>IF(M2780=1,oneday(G2779,G2780,K2780,L2780,Summary!$E$13/2,Data!N2779,Data!O2779,Summary!$E$15,Summary!$E$14,Summary!$E$16,2),0)</f>
        <v>549108.00012207043</v>
      </c>
      <c r="P2780" s="31">
        <f t="shared" si="131"/>
        <v>1879.999755859375</v>
      </c>
      <c r="Q2780" s="31">
        <f>IF(M2780=1,oneday(G2779,G2780,K2780,L2780,Summary!$E$13/2,Data!N2779,Data!O2779,Summary!$E$15,Summary!$E$14,Summary!$E$16,3),0)</f>
        <v>0</v>
      </c>
    </row>
    <row r="2781" spans="1:17" x14ac:dyDescent="0.25">
      <c r="A2781" s="32">
        <f>VLOOKUP(B2781,'Expiration Dates'!$C$40:$J$272,8)</f>
        <v>34414</v>
      </c>
      <c r="B2781" s="1">
        <v>34418</v>
      </c>
      <c r="C2781">
        <f t="shared" si="130"/>
        <v>2781</v>
      </c>
      <c r="D2781" s="27">
        <v>15.100000381469727</v>
      </c>
      <c r="E2781" s="28">
        <v>15.25</v>
      </c>
      <c r="F2781" s="28">
        <v>14.970000267028809</v>
      </c>
      <c r="G2781" s="24">
        <v>15.130000114440918</v>
      </c>
      <c r="H2781" s="13">
        <v>15.039999961853027</v>
      </c>
      <c r="I2781" s="14">
        <v>15.220000267028809</v>
      </c>
      <c r="J2781" s="14">
        <v>15.039999961853027</v>
      </c>
      <c r="K2781" s="24">
        <v>15.159999847412109</v>
      </c>
      <c r="L2781">
        <f t="shared" si="129"/>
        <v>0</v>
      </c>
      <c r="M2781">
        <f>IF(AND(B2781&gt;Summary!$E$17,B2781&lt;Summary!$E$18),1,0)</f>
        <v>1</v>
      </c>
      <c r="N2781">
        <f>IF(M2781=1,oneday(G2780,G2781,K2781,L2781,Summary!$E$13/2,Data!N2780,Data!O2780,Summary!$E$15,Summary!$E$14,Summary!$E$16,1),0)</f>
        <v>-900</v>
      </c>
      <c r="O2781" s="31">
        <f>IF(M2781=1,oneday(G2780,G2781,K2781,L2781,Summary!$E$13/2,Data!N2780,Data!O2780,Summary!$E$15,Summary!$E$14,Summary!$E$16,2),0)</f>
        <v>551062.99995040905</v>
      </c>
      <c r="P2781" s="31">
        <f t="shared" si="131"/>
        <v>1954.999828338623</v>
      </c>
      <c r="Q2781" s="31">
        <f>IF(M2781=1,oneday(G2780,G2781,K2781,L2781,Summary!$E$13/2,Data!N2780,Data!O2780,Summary!$E$15,Summary!$E$14,Summary!$E$16,3),0)</f>
        <v>0</v>
      </c>
    </row>
    <row r="2782" spans="1:17" x14ac:dyDescent="0.25">
      <c r="A2782" s="32">
        <f>VLOOKUP(B2782,'Expiration Dates'!$C$40:$J$272,8)</f>
        <v>34414</v>
      </c>
      <c r="B2782" s="1">
        <v>34421</v>
      </c>
      <c r="C2782">
        <f t="shared" si="130"/>
        <v>2782</v>
      </c>
      <c r="D2782" s="27">
        <v>14.460000038146973</v>
      </c>
      <c r="E2782" s="28">
        <v>14.460000038146973</v>
      </c>
      <c r="F2782" s="28">
        <v>13.899999618530273</v>
      </c>
      <c r="G2782" s="24">
        <v>14.079999923706055</v>
      </c>
      <c r="H2782" s="13">
        <v>14.539999961853027</v>
      </c>
      <c r="I2782" s="14">
        <v>14.539999961853027</v>
      </c>
      <c r="J2782" s="14">
        <v>14.020000457763672</v>
      </c>
      <c r="K2782" s="24">
        <v>14.180000305175781</v>
      </c>
      <c r="L2782">
        <f t="shared" si="129"/>
        <v>0</v>
      </c>
      <c r="M2782">
        <f>IF(AND(B2782&gt;Summary!$E$17,B2782&lt;Summary!$E$18),1,0)</f>
        <v>1</v>
      </c>
      <c r="N2782">
        <f>IF(M2782=1,oneday(G2781,G2782,K2782,L2782,Summary!$E$13/2,Data!N2781,Data!O2781,Summary!$E$15,Summary!$E$14,Summary!$E$16,1),0)</f>
        <v>1700</v>
      </c>
      <c r="O2782" s="31">
        <f>IF(M2782=1,oneday(G2781,G2782,K2782,L2782,Summary!$E$13/2,Data!N2781,Data!O2781,Summary!$E$15,Summary!$E$14,Summary!$E$16,2),0)</f>
        <v>552577.99962615978</v>
      </c>
      <c r="P2782" s="31">
        <f t="shared" si="131"/>
        <v>1514.9996757507324</v>
      </c>
      <c r="Q2782" s="31">
        <f>IF(M2782=1,oneday(G2781,G2782,K2782,L2782,Summary!$E$13/2,Data!N2781,Data!O2781,Summary!$E$15,Summary!$E$14,Summary!$E$16,3),0)</f>
        <v>0</v>
      </c>
    </row>
    <row r="2783" spans="1:17" x14ac:dyDescent="0.25">
      <c r="A2783" s="32">
        <f>VLOOKUP(B2783,'Expiration Dates'!$C$40:$J$272,8)</f>
        <v>34414</v>
      </c>
      <c r="B2783" s="1">
        <v>34422</v>
      </c>
      <c r="C2783">
        <f t="shared" si="130"/>
        <v>2783</v>
      </c>
      <c r="D2783" s="27">
        <v>14.060000419616699</v>
      </c>
      <c r="E2783" s="28">
        <v>14.340000152587891</v>
      </c>
      <c r="F2783" s="28">
        <v>14.050000190734863</v>
      </c>
      <c r="G2783" s="24">
        <v>14.319999694824219</v>
      </c>
      <c r="H2783" s="13">
        <v>14.180000305175781</v>
      </c>
      <c r="I2783" s="14">
        <v>14.439999580383301</v>
      </c>
      <c r="J2783" s="14">
        <v>14.149999618530273</v>
      </c>
      <c r="K2783" s="24">
        <v>14.420000076293945</v>
      </c>
      <c r="L2783">
        <f t="shared" si="129"/>
        <v>0</v>
      </c>
      <c r="M2783">
        <f>IF(AND(B2783&gt;Summary!$E$17,B2783&lt;Summary!$E$18),1,0)</f>
        <v>1</v>
      </c>
      <c r="N2783">
        <f>IF(M2783=1,oneday(G2782,G2783,K2783,L2783,Summary!$E$13/2,Data!N2782,Data!O2782,Summary!$E$15,Summary!$E$14,Summary!$E$16,1),0)</f>
        <v>1200</v>
      </c>
      <c r="O2783" s="31">
        <f>IF(M2783=1,oneday(G2782,G2783,K2783,L2783,Summary!$E$13/2,Data!N2782,Data!O2782,Summary!$E$15,Summary!$E$14,Summary!$E$16,2),0)</f>
        <v>554905.99935150158</v>
      </c>
      <c r="P2783" s="31">
        <f t="shared" si="131"/>
        <v>2327.9997253417969</v>
      </c>
      <c r="Q2783" s="31">
        <f>IF(M2783=1,oneday(G2782,G2783,K2783,L2783,Summary!$E$13/2,Data!N2782,Data!O2782,Summary!$E$15,Summary!$E$14,Summary!$E$16,3),0)</f>
        <v>0</v>
      </c>
    </row>
    <row r="2784" spans="1:17" x14ac:dyDescent="0.25">
      <c r="A2784" s="32">
        <f>VLOOKUP(B2784,'Expiration Dates'!$C$40:$J$272,8)</f>
        <v>34414</v>
      </c>
      <c r="B2784" s="1">
        <v>34423</v>
      </c>
      <c r="C2784">
        <f t="shared" si="130"/>
        <v>2784</v>
      </c>
      <c r="D2784" s="27">
        <v>14.399999618530273</v>
      </c>
      <c r="E2784" s="28">
        <v>14.439999580383301</v>
      </c>
      <c r="F2784" s="28">
        <v>14.079999923706055</v>
      </c>
      <c r="G2784" s="24">
        <v>14.380000114440918</v>
      </c>
      <c r="H2784" s="13">
        <v>14.380000114440918</v>
      </c>
      <c r="I2784" s="14">
        <v>14.510000228881836</v>
      </c>
      <c r="J2784" s="14">
        <v>14.239999771118164</v>
      </c>
      <c r="K2784" s="24">
        <v>14.479999542236328</v>
      </c>
      <c r="L2784">
        <f t="shared" si="129"/>
        <v>0</v>
      </c>
      <c r="M2784">
        <f>IF(AND(B2784&gt;Summary!$E$17,B2784&lt;Summary!$E$18),1,0)</f>
        <v>1</v>
      </c>
      <c r="N2784">
        <f>IF(M2784=1,oneday(G2783,G2784,K2784,L2784,Summary!$E$13/2,Data!N2783,Data!O2783,Summary!$E$15,Summary!$E$14,Summary!$E$16,1),0)</f>
        <v>1100</v>
      </c>
      <c r="O2784" s="31">
        <f>IF(M2784=1,oneday(G2783,G2784,K2784,L2784,Summary!$E$13/2,Data!N2783,Data!O2783,Summary!$E$15,Summary!$E$14,Summary!$E$16,2),0)</f>
        <v>556971.99981307995</v>
      </c>
      <c r="P2784" s="31">
        <f t="shared" si="131"/>
        <v>2066.0004615783691</v>
      </c>
      <c r="Q2784" s="31">
        <f>IF(M2784=1,oneday(G2783,G2784,K2784,L2784,Summary!$E$13/2,Data!N2783,Data!O2783,Summary!$E$15,Summary!$E$14,Summary!$E$16,3),0)</f>
        <v>0</v>
      </c>
    </row>
    <row r="2785" spans="1:17" x14ac:dyDescent="0.25">
      <c r="A2785" s="32">
        <f>VLOOKUP(B2785,'Expiration Dates'!$C$40:$J$272,8)</f>
        <v>34414</v>
      </c>
      <c r="B2785" s="1">
        <v>34424</v>
      </c>
      <c r="C2785">
        <f t="shared" si="130"/>
        <v>2785</v>
      </c>
      <c r="D2785" s="27">
        <v>14.380000114440918</v>
      </c>
      <c r="E2785" s="28">
        <v>14.899999618530273</v>
      </c>
      <c r="F2785" s="28">
        <v>14.229999542236328</v>
      </c>
      <c r="G2785" s="24">
        <v>14.789999961853027</v>
      </c>
      <c r="H2785" s="13">
        <v>14.449999809265137</v>
      </c>
      <c r="I2785" s="14">
        <v>15.020000457763672</v>
      </c>
      <c r="J2785" s="14">
        <v>14.359999656677246</v>
      </c>
      <c r="K2785" s="24">
        <v>14.899999618530273</v>
      </c>
      <c r="L2785">
        <f t="shared" si="129"/>
        <v>0</v>
      </c>
      <c r="M2785">
        <f>IF(AND(B2785&gt;Summary!$E$17,B2785&lt;Summary!$E$18),1,0)</f>
        <v>1</v>
      </c>
      <c r="N2785">
        <f>IF(M2785=1,oneday(G2784,G2785,K2785,L2785,Summary!$E$13/2,Data!N2784,Data!O2784,Summary!$E$15,Summary!$E$14,Summary!$E$16,1),0)</f>
        <v>100</v>
      </c>
      <c r="O2785" s="31">
        <f>IF(M2785=1,oneday(G2784,G2785,K2785,L2785,Summary!$E$13/2,Data!N2784,Data!O2784,Summary!$E$15,Summary!$E$14,Summary!$E$16,2),0)</f>
        <v>559192.99979782116</v>
      </c>
      <c r="P2785" s="31">
        <f t="shared" si="131"/>
        <v>2220.9999847412109</v>
      </c>
      <c r="Q2785" s="31">
        <f>IF(M2785=1,oneday(G2784,G2785,K2785,L2785,Summary!$E$13/2,Data!N2784,Data!O2784,Summary!$E$15,Summary!$E$14,Summary!$E$16,3),0)</f>
        <v>0</v>
      </c>
    </row>
    <row r="2786" spans="1:17" x14ac:dyDescent="0.25">
      <c r="A2786" s="32">
        <f>VLOOKUP(B2786,'Expiration Dates'!$C$40:$J$272,8)</f>
        <v>34445</v>
      </c>
      <c r="B2786" s="1">
        <v>34428</v>
      </c>
      <c r="C2786">
        <f t="shared" si="130"/>
        <v>2786</v>
      </c>
      <c r="D2786" s="27">
        <v>14.75</v>
      </c>
      <c r="E2786" s="28">
        <v>15.850000381469727</v>
      </c>
      <c r="F2786" s="28">
        <v>14.649999618530273</v>
      </c>
      <c r="G2786" s="24">
        <v>15.789999961853027</v>
      </c>
      <c r="H2786" s="13">
        <v>14.850000381469727</v>
      </c>
      <c r="I2786" s="14">
        <v>15.899999618530273</v>
      </c>
      <c r="J2786" s="14">
        <v>14.779999732971191</v>
      </c>
      <c r="K2786" s="24">
        <v>15.859999656677246</v>
      </c>
      <c r="L2786">
        <f t="shared" si="129"/>
        <v>0</v>
      </c>
      <c r="M2786">
        <f>IF(AND(B2786&gt;Summary!$E$17,B2786&lt;Summary!$E$18),1,0)</f>
        <v>1</v>
      </c>
      <c r="N2786">
        <f>IF(M2786=1,oneday(G2785,G2786,K2786,L2786,Summary!$E$13/2,Data!N2785,Data!O2785,Summary!$E$15,Summary!$E$14,Summary!$E$16,1),0)</f>
        <v>-2300</v>
      </c>
      <c r="O2786" s="31">
        <f>IF(M2786=1,oneday(G2785,G2786,K2786,L2786,Summary!$E$13/2,Data!N2785,Data!O2785,Summary!$E$15,Summary!$E$14,Summary!$E$16,2),0)</f>
        <v>559996.99979782116</v>
      </c>
      <c r="P2786" s="31">
        <f t="shared" si="131"/>
        <v>804</v>
      </c>
      <c r="Q2786" s="31">
        <f>IF(M2786=1,oneday(G2785,G2786,K2786,L2786,Summary!$E$13/2,Data!N2785,Data!O2785,Summary!$E$15,Summary!$E$14,Summary!$E$16,3),0)</f>
        <v>0</v>
      </c>
    </row>
    <row r="2787" spans="1:17" x14ac:dyDescent="0.25">
      <c r="A2787" s="32">
        <f>VLOOKUP(B2787,'Expiration Dates'!$C$40:$J$272,8)</f>
        <v>34445</v>
      </c>
      <c r="B2787" s="1">
        <v>34429</v>
      </c>
      <c r="C2787">
        <f t="shared" si="130"/>
        <v>2787</v>
      </c>
      <c r="D2787" s="27">
        <v>15.699999809265137</v>
      </c>
      <c r="E2787" s="28">
        <v>15.800000190734863</v>
      </c>
      <c r="F2787" s="28">
        <v>15.399999618530273</v>
      </c>
      <c r="G2787" s="24">
        <v>15.739999771118164</v>
      </c>
      <c r="H2787" s="13">
        <v>15.479999542236328</v>
      </c>
      <c r="I2787" s="14">
        <v>15.850000381469727</v>
      </c>
      <c r="J2787" s="14">
        <v>15.479999542236328</v>
      </c>
      <c r="K2787" s="24">
        <v>15.770000457763672</v>
      </c>
      <c r="L2787">
        <f t="shared" si="129"/>
        <v>0</v>
      </c>
      <c r="M2787">
        <f>IF(AND(B2787&gt;Summary!$E$17,B2787&lt;Summary!$E$18),1,0)</f>
        <v>1</v>
      </c>
      <c r="N2787">
        <f>IF(M2787=1,oneday(G2786,G2787,K2787,L2787,Summary!$E$13/2,Data!N2786,Data!O2786,Summary!$E$15,Summary!$E$14,Summary!$E$16,1),0)</f>
        <v>-2200</v>
      </c>
      <c r="O2787" s="31">
        <f>IF(M2787=1,oneday(G2786,G2787,K2787,L2787,Summary!$E$13/2,Data!N2786,Data!O2786,Summary!$E$15,Summary!$E$14,Summary!$E$16,2),0)</f>
        <v>562107.00021743786</v>
      </c>
      <c r="P2787" s="31">
        <f t="shared" si="131"/>
        <v>2110.0004196166992</v>
      </c>
      <c r="Q2787" s="31">
        <f>IF(M2787=1,oneday(G2786,G2787,K2787,L2787,Summary!$E$13/2,Data!N2786,Data!O2786,Summary!$E$15,Summary!$E$14,Summary!$E$16,3),0)</f>
        <v>0</v>
      </c>
    </row>
    <row r="2788" spans="1:17" x14ac:dyDescent="0.25">
      <c r="A2788" s="32">
        <f>VLOOKUP(B2788,'Expiration Dates'!$C$40:$J$272,8)</f>
        <v>34445</v>
      </c>
      <c r="B2788" s="1">
        <v>34430</v>
      </c>
      <c r="C2788">
        <f t="shared" si="130"/>
        <v>2788</v>
      </c>
      <c r="D2788" s="27">
        <v>15.689999580383301</v>
      </c>
      <c r="E2788" s="28">
        <v>15.800000190734863</v>
      </c>
      <c r="F2788" s="28">
        <v>15.460000038146973</v>
      </c>
      <c r="G2788" s="24">
        <v>15.770000457763672</v>
      </c>
      <c r="H2788" s="13">
        <v>15.770000457763672</v>
      </c>
      <c r="I2788" s="14">
        <v>15.789999961853027</v>
      </c>
      <c r="J2788" s="14">
        <v>15.520000457763672</v>
      </c>
      <c r="K2788" s="24">
        <v>15.779999732971191</v>
      </c>
      <c r="L2788">
        <f t="shared" ref="L2788:L2851" si="132">IF(A2788=B2788,1,0)</f>
        <v>0</v>
      </c>
      <c r="M2788">
        <f>IF(AND(B2788&gt;Summary!$E$17,B2788&lt;Summary!$E$18),1,0)</f>
        <v>1</v>
      </c>
      <c r="N2788">
        <f>IF(M2788=1,oneday(G2787,G2788,K2788,L2788,Summary!$E$13/2,Data!N2787,Data!O2787,Summary!$E$15,Summary!$E$14,Summary!$E$16,1),0)</f>
        <v>-2200</v>
      </c>
      <c r="O2788" s="31">
        <f>IF(M2788=1,oneday(G2787,G2788,K2788,L2788,Summary!$E$13/2,Data!N2787,Data!O2787,Summary!$E$15,Summary!$E$14,Summary!$E$16,2),0)</f>
        <v>564040.99870681774</v>
      </c>
      <c r="P2788" s="31">
        <f t="shared" si="131"/>
        <v>1933.9984893798828</v>
      </c>
      <c r="Q2788" s="31">
        <f>IF(M2788=1,oneday(G2787,G2788,K2788,L2788,Summary!$E$13/2,Data!N2787,Data!O2787,Summary!$E$15,Summary!$E$14,Summary!$E$16,3),0)</f>
        <v>0</v>
      </c>
    </row>
    <row r="2789" spans="1:17" x14ac:dyDescent="0.25">
      <c r="A2789" s="32">
        <f>VLOOKUP(B2789,'Expiration Dates'!$C$40:$J$272,8)</f>
        <v>34445</v>
      </c>
      <c r="B2789" s="1">
        <v>34431</v>
      </c>
      <c r="C2789">
        <f t="shared" si="130"/>
        <v>2789</v>
      </c>
      <c r="D2789" s="27">
        <v>15.739999771118164</v>
      </c>
      <c r="E2789" s="28">
        <v>15.920000076293945</v>
      </c>
      <c r="F2789" s="28">
        <v>15.479999542236328</v>
      </c>
      <c r="G2789" s="24">
        <v>15.579999923706055</v>
      </c>
      <c r="H2789" s="13">
        <v>15.649999618530273</v>
      </c>
      <c r="I2789" s="14">
        <v>15.899999618530273</v>
      </c>
      <c r="J2789" s="14">
        <v>15.5</v>
      </c>
      <c r="K2789" s="24">
        <v>15.569999694824219</v>
      </c>
      <c r="L2789">
        <f t="shared" si="132"/>
        <v>0</v>
      </c>
      <c r="M2789">
        <f>IF(AND(B2789&gt;Summary!$E$17,B2789&lt;Summary!$E$18),1,0)</f>
        <v>1</v>
      </c>
      <c r="N2789">
        <f>IF(M2789=1,oneday(G2788,G2789,K2789,L2789,Summary!$E$13/2,Data!N2788,Data!O2788,Summary!$E$15,Summary!$E$14,Summary!$E$16,1),0)</f>
        <v>-1800</v>
      </c>
      <c r="O2789" s="31">
        <f>IF(M2789=1,oneday(G2788,G2789,K2789,L2789,Summary!$E$13/2,Data!N2788,Data!O2788,Summary!$E$15,Summary!$E$14,Summary!$E$16,2),0)</f>
        <v>566406.99966812145</v>
      </c>
      <c r="P2789" s="31">
        <f t="shared" si="131"/>
        <v>2366.0009613037109</v>
      </c>
      <c r="Q2789" s="31">
        <f>IF(M2789=1,oneday(G2788,G2789,K2789,L2789,Summary!$E$13/2,Data!N2788,Data!O2788,Summary!$E$15,Summary!$E$14,Summary!$E$16,3),0)</f>
        <v>0</v>
      </c>
    </row>
    <row r="2790" spans="1:17" x14ac:dyDescent="0.25">
      <c r="A2790" s="32">
        <f>VLOOKUP(B2790,'Expiration Dates'!$C$40:$J$272,8)</f>
        <v>34445</v>
      </c>
      <c r="B2790" s="1">
        <v>34432</v>
      </c>
      <c r="C2790">
        <f t="shared" si="130"/>
        <v>2790</v>
      </c>
      <c r="D2790" s="27">
        <v>15.529999732971191</v>
      </c>
      <c r="E2790" s="28">
        <v>15.630000114440918</v>
      </c>
      <c r="F2790" s="28">
        <v>15.420000076293945</v>
      </c>
      <c r="G2790" s="24">
        <v>15.569999694824219</v>
      </c>
      <c r="H2790" s="13">
        <v>15.550000190734863</v>
      </c>
      <c r="I2790" s="14">
        <v>15.630000114440918</v>
      </c>
      <c r="J2790" s="14">
        <v>15.430000305175781</v>
      </c>
      <c r="K2790" s="24">
        <v>15.569999694824219</v>
      </c>
      <c r="L2790">
        <f t="shared" si="132"/>
        <v>0</v>
      </c>
      <c r="M2790">
        <f>IF(AND(B2790&gt;Summary!$E$17,B2790&lt;Summary!$E$18),1,0)</f>
        <v>1</v>
      </c>
      <c r="N2790">
        <f>IF(M2790=1,oneday(G2789,G2790,K2790,L2790,Summary!$E$13/2,Data!N2789,Data!O2789,Summary!$E$15,Summary!$E$14,Summary!$E$16,1),0)</f>
        <v>-1800</v>
      </c>
      <c r="O2790" s="31">
        <f>IF(M2790=1,oneday(G2789,G2790,K2790,L2790,Summary!$E$13/2,Data!N2789,Data!O2789,Summary!$E$15,Summary!$E$14,Summary!$E$16,2),0)</f>
        <v>568425.00008010876</v>
      </c>
      <c r="P2790" s="31">
        <f t="shared" si="131"/>
        <v>2018.0004119873047</v>
      </c>
      <c r="Q2790" s="31">
        <f>IF(M2790=1,oneday(G2789,G2790,K2790,L2790,Summary!$E$13/2,Data!N2789,Data!O2789,Summary!$E$15,Summary!$E$14,Summary!$E$16,3),0)</f>
        <v>0</v>
      </c>
    </row>
    <row r="2791" spans="1:17" x14ac:dyDescent="0.25">
      <c r="A2791" s="32">
        <f>VLOOKUP(B2791,'Expiration Dates'!$C$40:$J$272,8)</f>
        <v>34445</v>
      </c>
      <c r="B2791" s="1">
        <v>34435</v>
      </c>
      <c r="C2791">
        <f t="shared" si="130"/>
        <v>2791</v>
      </c>
      <c r="D2791" s="27">
        <v>15.569999694824219</v>
      </c>
      <c r="E2791" s="28">
        <v>15.960000038146973</v>
      </c>
      <c r="F2791" s="28">
        <v>15.520000457763672</v>
      </c>
      <c r="G2791" s="24">
        <v>15.869999885559082</v>
      </c>
      <c r="H2791" s="13">
        <v>15.529999732971191</v>
      </c>
      <c r="I2791" s="14">
        <v>15.949999809265137</v>
      </c>
      <c r="J2791" s="14">
        <v>15.529999732971191</v>
      </c>
      <c r="K2791" s="24">
        <v>15.859999656677246</v>
      </c>
      <c r="L2791">
        <f t="shared" si="132"/>
        <v>0</v>
      </c>
      <c r="M2791">
        <f>IF(AND(B2791&gt;Summary!$E$17,B2791&lt;Summary!$E$18),1,0)</f>
        <v>1</v>
      </c>
      <c r="N2791">
        <f>IF(M2791=1,oneday(G2790,G2791,K2791,L2791,Summary!$E$13/2,Data!N2790,Data!O2790,Summary!$E$15,Summary!$E$14,Summary!$E$16,1),0)</f>
        <v>-2500</v>
      </c>
      <c r="O2791" s="31">
        <f>IF(M2791=1,oneday(G2790,G2791,K2791,L2791,Summary!$E$13/2,Data!N2790,Data!O2790,Summary!$E$15,Summary!$E$14,Summary!$E$16,2),0)</f>
        <v>569758.9996032716</v>
      </c>
      <c r="P2791" s="31">
        <f t="shared" si="131"/>
        <v>1333.9995231628418</v>
      </c>
      <c r="Q2791" s="31">
        <f>IF(M2791=1,oneday(G2790,G2791,K2791,L2791,Summary!$E$13/2,Data!N2790,Data!O2790,Summary!$E$15,Summary!$E$14,Summary!$E$16,3),0)</f>
        <v>0</v>
      </c>
    </row>
    <row r="2792" spans="1:17" x14ac:dyDescent="0.25">
      <c r="A2792" s="32">
        <f>VLOOKUP(B2792,'Expiration Dates'!$C$40:$J$272,8)</f>
        <v>34445</v>
      </c>
      <c r="B2792" s="1">
        <v>34436</v>
      </c>
      <c r="C2792">
        <f t="shared" si="130"/>
        <v>2792</v>
      </c>
      <c r="D2792" s="27">
        <v>15.869999885559082</v>
      </c>
      <c r="E2792" s="28">
        <v>15.989999771118164</v>
      </c>
      <c r="F2792" s="28">
        <v>15.640000343322754</v>
      </c>
      <c r="G2792" s="24">
        <v>15.75</v>
      </c>
      <c r="H2792" s="13">
        <v>15.829999923706055</v>
      </c>
      <c r="I2792" s="14">
        <v>15.949999809265137</v>
      </c>
      <c r="J2792" s="14">
        <v>15.630000114440918</v>
      </c>
      <c r="K2792" s="24">
        <v>15.710000038146973</v>
      </c>
      <c r="L2792">
        <f t="shared" si="132"/>
        <v>0</v>
      </c>
      <c r="M2792">
        <f>IF(AND(B2792&gt;Summary!$E$17,B2792&lt;Summary!$E$18),1,0)</f>
        <v>1</v>
      </c>
      <c r="N2792">
        <f>IF(M2792=1,oneday(G2791,G2792,K2792,L2792,Summary!$E$13/2,Data!N2791,Data!O2791,Summary!$E$15,Summary!$E$14,Summary!$E$16,1),0)</f>
        <v>-2300</v>
      </c>
      <c r="O2792" s="31">
        <f>IF(M2792=1,oneday(G2791,G2792,K2792,L2792,Summary!$E$13/2,Data!N2791,Data!O2791,Summary!$E$15,Summary!$E$14,Summary!$E$16,2),0)</f>
        <v>572038.99934005749</v>
      </c>
      <c r="P2792" s="31">
        <f t="shared" si="131"/>
        <v>2279.9997367858887</v>
      </c>
      <c r="Q2792" s="31">
        <f>IF(M2792=1,oneday(G2791,G2792,K2792,L2792,Summary!$E$13/2,Data!N2791,Data!O2791,Summary!$E$15,Summary!$E$14,Summary!$E$16,3),0)</f>
        <v>0</v>
      </c>
    </row>
    <row r="2793" spans="1:17" x14ac:dyDescent="0.25">
      <c r="A2793" s="32">
        <f>VLOOKUP(B2793,'Expiration Dates'!$C$40:$J$272,8)</f>
        <v>34445</v>
      </c>
      <c r="B2793" s="1">
        <v>34437</v>
      </c>
      <c r="C2793">
        <f t="shared" si="130"/>
        <v>2793</v>
      </c>
      <c r="D2793" s="27">
        <v>15.689999580383301</v>
      </c>
      <c r="E2793" s="28">
        <v>16.020000457763672</v>
      </c>
      <c r="F2793" s="28">
        <v>15.689999580383301</v>
      </c>
      <c r="G2793" s="24">
        <v>15.970000267028809</v>
      </c>
      <c r="H2793" s="13">
        <v>15.649999618530273</v>
      </c>
      <c r="I2793" s="14">
        <v>15.930000305175781</v>
      </c>
      <c r="J2793" s="14">
        <v>15.649999618530273</v>
      </c>
      <c r="K2793" s="24">
        <v>15.850000381469727</v>
      </c>
      <c r="L2793">
        <f t="shared" si="132"/>
        <v>0</v>
      </c>
      <c r="M2793">
        <f>IF(AND(B2793&gt;Summary!$E$17,B2793&lt;Summary!$E$18),1,0)</f>
        <v>1</v>
      </c>
      <c r="N2793">
        <f>IF(M2793=1,oneday(G2792,G2793,K2793,L2793,Summary!$E$13/2,Data!N2792,Data!O2792,Summary!$E$15,Summary!$E$14,Summary!$E$16,1),0)</f>
        <v>-2800</v>
      </c>
      <c r="O2793" s="31">
        <f>IF(M2793=1,oneday(G2792,G2793,K2793,L2793,Summary!$E$13/2,Data!N2792,Data!O2792,Summary!$E$15,Summary!$E$14,Summary!$E$16,2),0)</f>
        <v>573462.99859237683</v>
      </c>
      <c r="P2793" s="31">
        <f t="shared" si="131"/>
        <v>1423.9992523193359</v>
      </c>
      <c r="Q2793" s="31">
        <f>IF(M2793=1,oneday(G2792,G2793,K2793,L2793,Summary!$E$13/2,Data!N2792,Data!O2792,Summary!$E$15,Summary!$E$14,Summary!$E$16,3),0)</f>
        <v>0</v>
      </c>
    </row>
    <row r="2794" spans="1:17" x14ac:dyDescent="0.25">
      <c r="A2794" s="32">
        <f>VLOOKUP(B2794,'Expiration Dates'!$C$40:$J$272,8)</f>
        <v>34445</v>
      </c>
      <c r="B2794" s="1">
        <v>34438</v>
      </c>
      <c r="C2794">
        <f t="shared" si="130"/>
        <v>2794</v>
      </c>
      <c r="D2794" s="27">
        <v>15.939999580383301</v>
      </c>
      <c r="E2794" s="28">
        <v>16.260000228881836</v>
      </c>
      <c r="F2794" s="28">
        <v>15.829999923706055</v>
      </c>
      <c r="G2794" s="24">
        <v>16.229999542236328</v>
      </c>
      <c r="H2794" s="13">
        <v>15.779999732971191</v>
      </c>
      <c r="I2794" s="14">
        <v>16.139999389648438</v>
      </c>
      <c r="J2794" s="14">
        <v>15.729999542236328</v>
      </c>
      <c r="K2794" s="24">
        <v>16.110000610351563</v>
      </c>
      <c r="L2794">
        <f t="shared" si="132"/>
        <v>0</v>
      </c>
      <c r="M2794">
        <f>IF(AND(B2794&gt;Summary!$E$17,B2794&lt;Summary!$E$18),1,0)</f>
        <v>1</v>
      </c>
      <c r="N2794">
        <f>IF(M2794=1,oneday(G2793,G2794,K2794,L2794,Summary!$E$13/2,Data!N2793,Data!O2793,Summary!$E$15,Summary!$E$14,Summary!$E$16,1),0)</f>
        <v>-3000</v>
      </c>
      <c r="O2794" s="31">
        <f>IF(M2794=1,oneday(G2793,G2794,K2794,L2794,Summary!$E$13/2,Data!N2793,Data!O2793,Summary!$E$15,Summary!$E$14,Summary!$E$16,2),0)</f>
        <v>574639.00105667126</v>
      </c>
      <c r="P2794" s="31">
        <f t="shared" si="131"/>
        <v>1176.0024642944336</v>
      </c>
      <c r="Q2794" s="31">
        <f>IF(M2794=1,oneday(G2793,G2794,K2794,L2794,Summary!$E$13/2,Data!N2793,Data!O2793,Summary!$E$15,Summary!$E$14,Summary!$E$16,3),0)</f>
        <v>0</v>
      </c>
    </row>
    <row r="2795" spans="1:17" x14ac:dyDescent="0.25">
      <c r="A2795" s="32">
        <f>VLOOKUP(B2795,'Expiration Dates'!$C$40:$J$272,8)</f>
        <v>34445</v>
      </c>
      <c r="B2795" s="1">
        <v>34439</v>
      </c>
      <c r="C2795">
        <f t="shared" si="130"/>
        <v>2795</v>
      </c>
      <c r="D2795" s="27">
        <v>16.219999313354492</v>
      </c>
      <c r="E2795" s="28">
        <v>16.600000381469727</v>
      </c>
      <c r="F2795" s="28">
        <v>15.979999542236328</v>
      </c>
      <c r="G2795" s="24">
        <v>16.579999923706055</v>
      </c>
      <c r="H2795" s="13">
        <v>16.110000610351563</v>
      </c>
      <c r="I2795" s="14">
        <v>16.469999313354492</v>
      </c>
      <c r="J2795" s="14">
        <v>15.850000381469727</v>
      </c>
      <c r="K2795" s="24">
        <v>16.440000534057617</v>
      </c>
      <c r="L2795">
        <f t="shared" si="132"/>
        <v>0</v>
      </c>
      <c r="M2795">
        <f>IF(AND(B2795&gt;Summary!$E$17,B2795&lt;Summary!$E$18),1,0)</f>
        <v>1</v>
      </c>
      <c r="N2795">
        <f>IF(M2795=1,oneday(G2794,G2795,K2795,L2795,Summary!$E$13/2,Data!N2794,Data!O2794,Summary!$E$15,Summary!$E$14,Summary!$E$16,1),0)</f>
        <v>-3000</v>
      </c>
      <c r="O2795" s="31">
        <f>IF(M2795=1,oneday(G2794,G2795,K2795,L2795,Summary!$E$13/2,Data!N2794,Data!O2794,Summary!$E$15,Summary!$E$14,Summary!$E$16,2),0)</f>
        <v>575420.9996070863</v>
      </c>
      <c r="P2795" s="31">
        <f t="shared" si="131"/>
        <v>781.99855041503906</v>
      </c>
      <c r="Q2795" s="31">
        <f>IF(M2795=1,oneday(G2794,G2795,K2795,L2795,Summary!$E$13/2,Data!N2794,Data!O2794,Summary!$E$15,Summary!$E$14,Summary!$E$16,3),0)</f>
        <v>0</v>
      </c>
    </row>
    <row r="2796" spans="1:17" x14ac:dyDescent="0.25">
      <c r="A2796" s="32">
        <f>VLOOKUP(B2796,'Expiration Dates'!$C$40:$J$272,8)</f>
        <v>34445</v>
      </c>
      <c r="B2796" s="1">
        <v>34442</v>
      </c>
      <c r="C2796">
        <f t="shared" si="130"/>
        <v>2796</v>
      </c>
      <c r="D2796" s="27">
        <v>16.549999237060547</v>
      </c>
      <c r="E2796" s="28">
        <v>16.770000457763672</v>
      </c>
      <c r="F2796" s="28">
        <v>16.430000305175781</v>
      </c>
      <c r="G2796" s="24">
        <v>16.649999618530273</v>
      </c>
      <c r="H2796" s="13">
        <v>16.340000152587891</v>
      </c>
      <c r="I2796" s="14">
        <v>16.559999465942383</v>
      </c>
      <c r="J2796" s="14">
        <v>16.280000686645508</v>
      </c>
      <c r="K2796" s="24">
        <v>16.420000076293945</v>
      </c>
      <c r="L2796">
        <f t="shared" si="132"/>
        <v>0</v>
      </c>
      <c r="M2796">
        <f>IF(AND(B2796&gt;Summary!$E$17,B2796&lt;Summary!$E$18),1,0)</f>
        <v>1</v>
      </c>
      <c r="N2796">
        <f>IF(M2796=1,oneday(G2795,G2796,K2796,L2796,Summary!$E$13/2,Data!N2795,Data!O2795,Summary!$E$15,Summary!$E$14,Summary!$E$16,1),0)</f>
        <v>-3000</v>
      </c>
      <c r="O2796" s="31">
        <f>IF(M2796=1,oneday(G2795,G2796,K2796,L2796,Summary!$E$13/2,Data!N2795,Data!O2795,Summary!$E$15,Summary!$E$14,Summary!$E$16,2),0)</f>
        <v>577204.00055313122</v>
      </c>
      <c r="P2796" s="31">
        <f t="shared" si="131"/>
        <v>1783.0009460449219</v>
      </c>
      <c r="Q2796" s="31">
        <f>IF(M2796=1,oneday(G2795,G2796,K2796,L2796,Summary!$E$13/2,Data!N2795,Data!O2795,Summary!$E$15,Summary!$E$14,Summary!$E$16,3),0)</f>
        <v>0</v>
      </c>
    </row>
    <row r="2797" spans="1:17" x14ac:dyDescent="0.25">
      <c r="A2797" s="32">
        <f>VLOOKUP(B2797,'Expiration Dates'!$C$40:$J$272,8)</f>
        <v>34445</v>
      </c>
      <c r="B2797" s="1">
        <v>34443</v>
      </c>
      <c r="C2797">
        <f t="shared" si="130"/>
        <v>2797</v>
      </c>
      <c r="D2797" s="27">
        <v>16.649999618530273</v>
      </c>
      <c r="E2797" s="28">
        <v>16.690000534057617</v>
      </c>
      <c r="F2797" s="28">
        <v>16.399999618530273</v>
      </c>
      <c r="G2797" s="24">
        <v>16.489999771118164</v>
      </c>
      <c r="H2797" s="13">
        <v>16.340000152587891</v>
      </c>
      <c r="I2797" s="14">
        <v>16.340000152587891</v>
      </c>
      <c r="J2797" s="14">
        <v>16.079999923706055</v>
      </c>
      <c r="K2797" s="24">
        <v>16.120000839233398</v>
      </c>
      <c r="L2797">
        <f t="shared" si="132"/>
        <v>0</v>
      </c>
      <c r="M2797">
        <f>IF(AND(B2797&gt;Summary!$E$17,B2797&lt;Summary!$E$18),1,0)</f>
        <v>1</v>
      </c>
      <c r="N2797">
        <f>IF(M2797=1,oneday(G2796,G2797,K2797,L2797,Summary!$E$13/2,Data!N2796,Data!O2796,Summary!$E$15,Summary!$E$14,Summary!$E$16,1),0)</f>
        <v>-2700</v>
      </c>
      <c r="O2797" s="31">
        <f>IF(M2797=1,oneday(G2796,G2797,K2797,L2797,Summary!$E$13/2,Data!N2796,Data!O2796,Summary!$E$15,Summary!$E$14,Summary!$E$16,2),0)</f>
        <v>579648.00014114392</v>
      </c>
      <c r="P2797" s="31">
        <f t="shared" si="131"/>
        <v>2443.9995880126953</v>
      </c>
      <c r="Q2797" s="31">
        <f>IF(M2797=1,oneday(G2796,G2797,K2797,L2797,Summary!$E$13/2,Data!N2796,Data!O2796,Summary!$E$15,Summary!$E$14,Summary!$E$16,3),0)</f>
        <v>0</v>
      </c>
    </row>
    <row r="2798" spans="1:17" x14ac:dyDescent="0.25">
      <c r="A2798" s="32">
        <f>VLOOKUP(B2798,'Expiration Dates'!$C$40:$J$272,8)</f>
        <v>34445</v>
      </c>
      <c r="B2798" s="1">
        <v>34444</v>
      </c>
      <c r="C2798">
        <f t="shared" si="130"/>
        <v>2798</v>
      </c>
      <c r="D2798" s="27">
        <v>16.459999084472656</v>
      </c>
      <c r="E2798" s="28">
        <v>16.909999847412109</v>
      </c>
      <c r="F2798" s="28">
        <v>16.340000152587891</v>
      </c>
      <c r="G2798" s="24">
        <v>16.819999694824219</v>
      </c>
      <c r="H2798" s="13">
        <v>16.120000839233398</v>
      </c>
      <c r="I2798" s="14">
        <v>16.420000076293945</v>
      </c>
      <c r="J2798" s="14">
        <v>16.049999237060547</v>
      </c>
      <c r="K2798" s="24">
        <v>16.319999694824219</v>
      </c>
      <c r="L2798">
        <f t="shared" si="132"/>
        <v>0</v>
      </c>
      <c r="M2798">
        <f>IF(AND(B2798&gt;Summary!$E$17,B2798&lt;Summary!$E$18),1,0)</f>
        <v>1</v>
      </c>
      <c r="N2798">
        <f>IF(M2798=1,oneday(G2797,G2798,K2798,L2798,Summary!$E$13/2,Data!N2797,Data!O2797,Summary!$E$15,Summary!$E$14,Summary!$E$16,1),0)</f>
        <v>-3000</v>
      </c>
      <c r="O2798" s="31">
        <f>IF(M2798=1,oneday(G2797,G2798,K2798,L2798,Summary!$E$13/2,Data!N2797,Data!O2797,Summary!$E$15,Summary!$E$14,Summary!$E$16,2),0)</f>
        <v>580605.00040817272</v>
      </c>
      <c r="P2798" s="31">
        <f t="shared" si="131"/>
        <v>957.00026702880859</v>
      </c>
      <c r="Q2798" s="31">
        <f>IF(M2798=1,oneday(G2797,G2798,K2798,L2798,Summary!$E$13/2,Data!N2797,Data!O2797,Summary!$E$15,Summary!$E$14,Summary!$E$16,3),0)</f>
        <v>0</v>
      </c>
    </row>
    <row r="2799" spans="1:17" x14ac:dyDescent="0.25">
      <c r="A2799" s="32">
        <f>VLOOKUP(B2799,'Expiration Dates'!$C$40:$J$272,8)</f>
        <v>34445</v>
      </c>
      <c r="B2799" s="1">
        <v>34445</v>
      </c>
      <c r="C2799">
        <f t="shared" si="130"/>
        <v>2799</v>
      </c>
      <c r="D2799" s="27">
        <v>16.299999237060547</v>
      </c>
      <c r="E2799" s="28">
        <v>16.649999618530273</v>
      </c>
      <c r="F2799" s="28">
        <v>16.159999847412109</v>
      </c>
      <c r="G2799" s="24">
        <v>16.629999160766602</v>
      </c>
      <c r="H2799" s="13">
        <v>16.069999694824219</v>
      </c>
      <c r="I2799" s="14">
        <v>16.479999542236328</v>
      </c>
      <c r="J2799" s="14">
        <v>16.069999694824219</v>
      </c>
      <c r="K2799" s="24">
        <v>16.450000762939453</v>
      </c>
      <c r="L2799">
        <f t="shared" si="132"/>
        <v>1</v>
      </c>
      <c r="M2799">
        <f>IF(AND(B2799&gt;Summary!$E$17,B2799&lt;Summary!$E$18),1,0)</f>
        <v>1</v>
      </c>
      <c r="N2799">
        <f>IF(M2799=1,oneday(G2798,G2799,K2799,L2799,Summary!$E$13/2,Data!N2798,Data!O2798,Summary!$E$15,Summary!$E$14,Summary!$E$16,1),0)</f>
        <v>-2600</v>
      </c>
      <c r="O2799" s="31">
        <f>IF(M2799=1,oneday(G2798,G2799,K2799,L2799,Summary!$E$13/2,Data!N2798,Data!O2798,Summary!$E$15,Summary!$E$14,Summary!$E$16,2),0)</f>
        <v>582655.00596237194</v>
      </c>
      <c r="P2799" s="31">
        <f t="shared" si="131"/>
        <v>2050.0055541992188</v>
      </c>
      <c r="Q2799" s="31">
        <f>IF(M2799=1,oneday(G2798,G2799,K2799,L2799,Summary!$E$13/2,Data!N2798,Data!O2798,Summary!$E$15,Summary!$E$14,Summary!$E$16,3),0)</f>
        <v>-467.99583435058594</v>
      </c>
    </row>
    <row r="2800" spans="1:17" x14ac:dyDescent="0.25">
      <c r="A2800" s="32">
        <f>VLOOKUP(B2800,'Expiration Dates'!$C$40:$J$272,8)</f>
        <v>34445</v>
      </c>
      <c r="B2800" s="1">
        <v>34446</v>
      </c>
      <c r="C2800">
        <f t="shared" si="130"/>
        <v>2800</v>
      </c>
      <c r="D2800" s="27">
        <v>16.610000610351563</v>
      </c>
      <c r="E2800" s="28">
        <v>17.170000076293945</v>
      </c>
      <c r="F2800" s="28">
        <v>16.579999923706055</v>
      </c>
      <c r="G2800" s="24">
        <v>17.139999389648438</v>
      </c>
      <c r="H2800" s="13">
        <v>16.399999618530273</v>
      </c>
      <c r="I2800" s="14">
        <v>16.930000305175781</v>
      </c>
      <c r="J2800" s="14">
        <v>16.399999618530273</v>
      </c>
      <c r="K2800" s="24">
        <v>16.889999389648438</v>
      </c>
      <c r="L2800">
        <f t="shared" si="132"/>
        <v>0</v>
      </c>
      <c r="M2800">
        <f>IF(AND(B2800&gt;Summary!$E$17,B2800&lt;Summary!$E$18),1,0)</f>
        <v>1</v>
      </c>
      <c r="N2800">
        <f>IF(M2800=1,oneday(G2799,G2800,K2800,L2800,Summary!$E$13/2,Data!N2799,Data!O2799,Summary!$E$15,Summary!$E$14,Summary!$E$16,1),0)</f>
        <v>-3000</v>
      </c>
      <c r="O2800" s="31">
        <f>IF(M2800=1,oneday(G2799,G2800,K2800,L2800,Summary!$E$13/2,Data!N2799,Data!O2799,Summary!$E$15,Summary!$E$14,Summary!$E$16,2),0)</f>
        <v>582981.00509262097</v>
      </c>
      <c r="P2800" s="31">
        <f t="shared" si="131"/>
        <v>325.99913024902344</v>
      </c>
      <c r="Q2800" s="31">
        <f>IF(M2800=1,oneday(G2799,G2800,K2800,L2800,Summary!$E$13/2,Data!N2799,Data!O2799,Summary!$E$15,Summary!$E$14,Summary!$E$16,3),0)</f>
        <v>0</v>
      </c>
    </row>
    <row r="2801" spans="1:17" x14ac:dyDescent="0.25">
      <c r="A2801" s="32">
        <f>VLOOKUP(B2801,'Expiration Dates'!$C$40:$J$272,8)</f>
        <v>34445</v>
      </c>
      <c r="B2801" s="1">
        <v>34449</v>
      </c>
      <c r="C2801">
        <f t="shared" si="130"/>
        <v>2801</v>
      </c>
      <c r="D2801" s="27">
        <v>17.010000228881836</v>
      </c>
      <c r="E2801" s="28">
        <v>17.270000457763672</v>
      </c>
      <c r="F2801" s="28">
        <v>16.850000381469727</v>
      </c>
      <c r="G2801" s="24">
        <v>17.239999771118164</v>
      </c>
      <c r="H2801" s="13">
        <v>16.75</v>
      </c>
      <c r="I2801" s="14">
        <v>17.049999237060547</v>
      </c>
      <c r="J2801" s="14">
        <v>16.649999618530273</v>
      </c>
      <c r="K2801" s="24">
        <v>17.010000228881836</v>
      </c>
      <c r="L2801">
        <f t="shared" si="132"/>
        <v>0</v>
      </c>
      <c r="M2801">
        <f>IF(AND(B2801&gt;Summary!$E$17,B2801&lt;Summary!$E$18),1,0)</f>
        <v>1</v>
      </c>
      <c r="N2801">
        <f>IF(M2801=1,oneday(G2800,G2801,K2801,L2801,Summary!$E$13/2,Data!N2800,Data!O2800,Summary!$E$15,Summary!$E$14,Summary!$E$16,1),0)</f>
        <v>-3000</v>
      </c>
      <c r="O2801" s="31">
        <f>IF(M2801=1,oneday(G2800,G2801,K2801,L2801,Summary!$E$13/2,Data!N2800,Data!O2800,Summary!$E$15,Summary!$E$14,Summary!$E$16,2),0)</f>
        <v>584665.00387191784</v>
      </c>
      <c r="P2801" s="31">
        <f t="shared" si="131"/>
        <v>1683.998779296875</v>
      </c>
      <c r="Q2801" s="31">
        <f>IF(M2801=1,oneday(G2800,G2801,K2801,L2801,Summary!$E$13/2,Data!N2800,Data!O2800,Summary!$E$15,Summary!$E$14,Summary!$E$16,3),0)</f>
        <v>0</v>
      </c>
    </row>
    <row r="2802" spans="1:17" x14ac:dyDescent="0.25">
      <c r="A2802" s="32">
        <f>VLOOKUP(B2802,'Expiration Dates'!$C$40:$J$272,8)</f>
        <v>34445</v>
      </c>
      <c r="B2802" s="1">
        <v>34450</v>
      </c>
      <c r="C2802">
        <f t="shared" si="130"/>
        <v>2802</v>
      </c>
      <c r="D2802" s="27">
        <v>17.219999313354492</v>
      </c>
      <c r="E2802" s="28">
        <v>17.280000686645508</v>
      </c>
      <c r="F2802" s="28">
        <v>16.790000915527344</v>
      </c>
      <c r="G2802" s="24">
        <v>16.909999847412109</v>
      </c>
      <c r="H2802" s="13">
        <v>16.899999618530273</v>
      </c>
      <c r="I2802" s="14">
        <v>17.040000915527344</v>
      </c>
      <c r="J2802" s="14">
        <v>16.600000381469727</v>
      </c>
      <c r="K2802" s="24">
        <v>16.690000534057617</v>
      </c>
      <c r="L2802">
        <f t="shared" si="132"/>
        <v>0</v>
      </c>
      <c r="M2802">
        <f>IF(AND(B2802&gt;Summary!$E$17,B2802&lt;Summary!$E$18),1,0)</f>
        <v>1</v>
      </c>
      <c r="N2802">
        <f>IF(M2802=1,oneday(G2801,G2802,K2802,L2802,Summary!$E$13/2,Data!N2801,Data!O2801,Summary!$E$15,Summary!$E$14,Summary!$E$16,1),0)</f>
        <v>-2200</v>
      </c>
      <c r="O2802" s="31">
        <f>IF(M2802=1,oneday(G2801,G2802,K2802,L2802,Summary!$E$13/2,Data!N2801,Data!O2801,Summary!$E$15,Summary!$E$14,Summary!$E$16,2),0)</f>
        <v>587503.00370407116</v>
      </c>
      <c r="P2802" s="31">
        <f t="shared" si="131"/>
        <v>2837.9998321533203</v>
      </c>
      <c r="Q2802" s="31">
        <f>IF(M2802=1,oneday(G2801,G2802,K2802,L2802,Summary!$E$13/2,Data!N2801,Data!O2801,Summary!$E$15,Summary!$E$14,Summary!$E$16,3),0)</f>
        <v>0</v>
      </c>
    </row>
    <row r="2803" spans="1:17" x14ac:dyDescent="0.25">
      <c r="A2803" s="32">
        <f>VLOOKUP(B2803,'Expiration Dates'!$C$40:$J$272,8)</f>
        <v>34445</v>
      </c>
      <c r="B2803" s="1">
        <v>34452</v>
      </c>
      <c r="C2803">
        <f t="shared" si="130"/>
        <v>2803</v>
      </c>
      <c r="D2803" s="27">
        <v>16.719999313354492</v>
      </c>
      <c r="E2803" s="28">
        <v>16.899999618530273</v>
      </c>
      <c r="F2803" s="28">
        <v>16.530000686645508</v>
      </c>
      <c r="G2803" s="24">
        <v>16.569999694824219</v>
      </c>
      <c r="H2803" s="13">
        <v>16.5</v>
      </c>
      <c r="I2803" s="14">
        <v>16.700000762939453</v>
      </c>
      <c r="J2803" s="14">
        <v>16.409999847412109</v>
      </c>
      <c r="K2803" s="24">
        <v>16.450000762939453</v>
      </c>
      <c r="L2803">
        <f t="shared" si="132"/>
        <v>0</v>
      </c>
      <c r="M2803">
        <f>IF(AND(B2803&gt;Summary!$E$17,B2803&lt;Summary!$E$18),1,0)</f>
        <v>1</v>
      </c>
      <c r="N2803">
        <f>IF(M2803=1,oneday(G2802,G2803,K2803,L2803,Summary!$E$13/2,Data!N2802,Data!O2802,Summary!$E$15,Summary!$E$14,Summary!$E$16,1),0)</f>
        <v>-1400</v>
      </c>
      <c r="O2803" s="31">
        <f>IF(M2803=1,oneday(G2802,G2803,K2803,L2803,Summary!$E$13/2,Data!N2802,Data!O2802,Summary!$E$15,Summary!$E$14,Summary!$E$16,2),0)</f>
        <v>590091.00391769421</v>
      </c>
      <c r="P2803" s="31">
        <f t="shared" si="131"/>
        <v>2588.0002136230469</v>
      </c>
      <c r="Q2803" s="31">
        <f>IF(M2803=1,oneday(G2802,G2803,K2803,L2803,Summary!$E$13/2,Data!N2802,Data!O2802,Summary!$E$15,Summary!$E$14,Summary!$E$16,3),0)</f>
        <v>0</v>
      </c>
    </row>
    <row r="2804" spans="1:17" x14ac:dyDescent="0.25">
      <c r="A2804" s="32">
        <f>VLOOKUP(B2804,'Expiration Dates'!$C$40:$J$272,8)</f>
        <v>34445</v>
      </c>
      <c r="B2804" s="1">
        <v>34453</v>
      </c>
      <c r="C2804">
        <f t="shared" si="130"/>
        <v>2804</v>
      </c>
      <c r="D2804" s="27">
        <v>16.530000686645508</v>
      </c>
      <c r="E2804" s="28">
        <v>16.950000762939453</v>
      </c>
      <c r="F2804" s="28">
        <v>16.360000610351563</v>
      </c>
      <c r="G2804" s="24">
        <v>16.899999618530273</v>
      </c>
      <c r="H2804" s="13">
        <v>16.389999389648438</v>
      </c>
      <c r="I2804" s="14">
        <v>16.739999771118164</v>
      </c>
      <c r="J2804" s="14">
        <v>16.260000228881836</v>
      </c>
      <c r="K2804" s="24">
        <v>16.709999084472656</v>
      </c>
      <c r="L2804">
        <f t="shared" si="132"/>
        <v>0</v>
      </c>
      <c r="M2804">
        <f>IF(AND(B2804&gt;Summary!$E$17,B2804&lt;Summary!$E$18),1,0)</f>
        <v>1</v>
      </c>
      <c r="N2804">
        <f>IF(M2804=1,oneday(G2803,G2804,K2804,L2804,Summary!$E$13/2,Data!N2803,Data!O2803,Summary!$E$15,Summary!$E$14,Summary!$E$16,1),0)</f>
        <v>-2200</v>
      </c>
      <c r="O2804" s="31">
        <f>IF(M2804=1,oneday(G2803,G2804,K2804,L2804,Summary!$E$13/2,Data!N2803,Data!O2803,Summary!$E$15,Summary!$E$14,Summary!$E$16,2),0)</f>
        <v>591477.00408554089</v>
      </c>
      <c r="P2804" s="31">
        <f t="shared" si="131"/>
        <v>1386.0001678466797</v>
      </c>
      <c r="Q2804" s="31">
        <f>IF(M2804=1,oneday(G2803,G2804,K2804,L2804,Summary!$E$13/2,Data!N2803,Data!O2803,Summary!$E$15,Summary!$E$14,Summary!$E$16,3),0)</f>
        <v>0</v>
      </c>
    </row>
    <row r="2805" spans="1:17" x14ac:dyDescent="0.25">
      <c r="A2805" s="32">
        <f>VLOOKUP(B2805,'Expiration Dates'!$C$40:$J$272,8)</f>
        <v>34474</v>
      </c>
      <c r="B2805" s="1">
        <v>34456</v>
      </c>
      <c r="C2805">
        <f t="shared" si="130"/>
        <v>2805</v>
      </c>
      <c r="D2805" s="27">
        <v>16.879999160766602</v>
      </c>
      <c r="E2805" s="28">
        <v>17.319999694824219</v>
      </c>
      <c r="F2805" s="28">
        <v>16.879999160766602</v>
      </c>
      <c r="G2805" s="24">
        <v>17.159999847412109</v>
      </c>
      <c r="H2805" s="13">
        <v>16.700000762939453</v>
      </c>
      <c r="I2805" s="14">
        <v>17.090000152587891</v>
      </c>
      <c r="J2805" s="14">
        <v>16.700000762939453</v>
      </c>
      <c r="K2805" s="24">
        <v>16.940000534057617</v>
      </c>
      <c r="L2805">
        <f t="shared" si="132"/>
        <v>0</v>
      </c>
      <c r="M2805">
        <f>IF(AND(B2805&gt;Summary!$E$17,B2805&lt;Summary!$E$18),1,0)</f>
        <v>1</v>
      </c>
      <c r="N2805">
        <f>IF(M2805=1,oneday(G2804,G2805,K2805,L2805,Summary!$E$13/2,Data!N2804,Data!O2804,Summary!$E$15,Summary!$E$14,Summary!$E$16,1),0)</f>
        <v>-2800</v>
      </c>
      <c r="O2805" s="31">
        <f>IF(M2805=1,oneday(G2804,G2805,K2805,L2805,Summary!$E$13/2,Data!N2804,Data!O2804,Summary!$E$15,Summary!$E$14,Summary!$E$16,2),0)</f>
        <v>592809.00344467175</v>
      </c>
      <c r="P2805" s="31">
        <f t="shared" si="131"/>
        <v>1331.9993591308594</v>
      </c>
      <c r="Q2805" s="31">
        <f>IF(M2805=1,oneday(G2804,G2805,K2805,L2805,Summary!$E$13/2,Data!N2804,Data!O2804,Summary!$E$15,Summary!$E$14,Summary!$E$16,3),0)</f>
        <v>0</v>
      </c>
    </row>
    <row r="2806" spans="1:17" x14ac:dyDescent="0.25">
      <c r="A2806" s="32">
        <f>VLOOKUP(B2806,'Expiration Dates'!$C$40:$J$272,8)</f>
        <v>34474</v>
      </c>
      <c r="B2806" s="1">
        <v>34457</v>
      </c>
      <c r="C2806">
        <f t="shared" si="130"/>
        <v>2806</v>
      </c>
      <c r="D2806" s="27">
        <v>17.170000076293945</v>
      </c>
      <c r="E2806" s="28">
        <v>17.190000534057617</v>
      </c>
      <c r="F2806" s="28">
        <v>16.75</v>
      </c>
      <c r="G2806" s="24">
        <v>16.889999389648438</v>
      </c>
      <c r="H2806" s="13">
        <v>16.920000076293945</v>
      </c>
      <c r="I2806" s="14">
        <v>16.950000762939453</v>
      </c>
      <c r="J2806" s="14">
        <v>16.600000381469727</v>
      </c>
      <c r="K2806" s="24">
        <v>16.700000762939453</v>
      </c>
      <c r="L2806">
        <f t="shared" si="132"/>
        <v>0</v>
      </c>
      <c r="M2806">
        <f>IF(AND(B2806&gt;Summary!$E$17,B2806&lt;Summary!$E$18),1,0)</f>
        <v>1</v>
      </c>
      <c r="N2806">
        <f>IF(M2806=1,oneday(G2805,G2806,K2806,L2806,Summary!$E$13/2,Data!N2805,Data!O2805,Summary!$E$15,Summary!$E$14,Summary!$E$16,1),0)</f>
        <v>-2200</v>
      </c>
      <c r="O2806" s="31">
        <f>IF(M2806=1,oneday(G2805,G2806,K2806,L2806,Summary!$E$13/2,Data!N2805,Data!O2805,Summary!$E$15,Summary!$E$14,Summary!$E$16,2),0)</f>
        <v>595463.00445175183</v>
      </c>
      <c r="P2806" s="31">
        <f t="shared" si="131"/>
        <v>2654.0010070800781</v>
      </c>
      <c r="Q2806" s="31">
        <f>IF(M2806=1,oneday(G2805,G2806,K2806,L2806,Summary!$E$13/2,Data!N2805,Data!O2805,Summary!$E$15,Summary!$E$14,Summary!$E$16,3),0)</f>
        <v>0</v>
      </c>
    </row>
    <row r="2807" spans="1:17" x14ac:dyDescent="0.25">
      <c r="A2807" s="32">
        <f>VLOOKUP(B2807,'Expiration Dates'!$C$40:$J$272,8)</f>
        <v>34474</v>
      </c>
      <c r="B2807" s="1">
        <v>34458</v>
      </c>
      <c r="C2807">
        <f t="shared" si="130"/>
        <v>2807</v>
      </c>
      <c r="D2807" s="27">
        <v>16.879999160766602</v>
      </c>
      <c r="E2807" s="28">
        <v>17.260000228881836</v>
      </c>
      <c r="F2807" s="28">
        <v>16.770000457763672</v>
      </c>
      <c r="G2807" s="24">
        <v>16.860000610351563</v>
      </c>
      <c r="H2807" s="13">
        <v>16.700000762939453</v>
      </c>
      <c r="I2807" s="14">
        <v>17.020000457763672</v>
      </c>
      <c r="J2807" s="14">
        <v>16.579999923706055</v>
      </c>
      <c r="K2807" s="24">
        <v>16.649999618530273</v>
      </c>
      <c r="L2807">
        <f t="shared" si="132"/>
        <v>0</v>
      </c>
      <c r="M2807">
        <f>IF(AND(B2807&gt;Summary!$E$17,B2807&lt;Summary!$E$18),1,0)</f>
        <v>1</v>
      </c>
      <c r="N2807">
        <f>IF(M2807=1,oneday(G2806,G2807,K2807,L2807,Summary!$E$13/2,Data!N2806,Data!O2806,Summary!$E$15,Summary!$E$14,Summary!$E$16,1),0)</f>
        <v>-2200</v>
      </c>
      <c r="O2807" s="31">
        <f>IF(M2807=1,oneday(G2806,G2807,K2807,L2807,Summary!$E$13/2,Data!N2806,Data!O2806,Summary!$E$15,Summary!$E$14,Summary!$E$16,2),0)</f>
        <v>597529.00176620495</v>
      </c>
      <c r="P2807" s="31">
        <f t="shared" si="131"/>
        <v>2065.997314453125</v>
      </c>
      <c r="Q2807" s="31">
        <f>IF(M2807=1,oneday(G2806,G2807,K2807,L2807,Summary!$E$13/2,Data!N2806,Data!O2806,Summary!$E$15,Summary!$E$14,Summary!$E$16,3),0)</f>
        <v>0</v>
      </c>
    </row>
    <row r="2808" spans="1:17" x14ac:dyDescent="0.25">
      <c r="A2808" s="32">
        <f>VLOOKUP(B2808,'Expiration Dates'!$C$40:$J$272,8)</f>
        <v>34474</v>
      </c>
      <c r="B2808" s="1">
        <v>34459</v>
      </c>
      <c r="C2808">
        <f t="shared" si="130"/>
        <v>2808</v>
      </c>
      <c r="D2808" s="27">
        <v>16.840000152587891</v>
      </c>
      <c r="E2808" s="28">
        <v>17.299999237060547</v>
      </c>
      <c r="F2808" s="28">
        <v>16.829999923706055</v>
      </c>
      <c r="G2808" s="24">
        <v>17.290000915527344</v>
      </c>
      <c r="H2808" s="13">
        <v>16.629999160766602</v>
      </c>
      <c r="I2808" s="14">
        <v>17.020000457763672</v>
      </c>
      <c r="J2808" s="14">
        <v>16.629999160766602</v>
      </c>
      <c r="K2808" s="24">
        <v>17</v>
      </c>
      <c r="L2808">
        <f t="shared" si="132"/>
        <v>0</v>
      </c>
      <c r="M2808">
        <f>IF(AND(B2808&gt;Summary!$E$17,B2808&lt;Summary!$E$18),1,0)</f>
        <v>1</v>
      </c>
      <c r="N2808">
        <f>IF(M2808=1,oneday(G2807,G2808,K2808,L2808,Summary!$E$13/2,Data!N2807,Data!O2807,Summary!$E$15,Summary!$E$14,Summary!$E$16,1),0)</f>
        <v>-3000</v>
      </c>
      <c r="O2808" s="31">
        <f>IF(M2808=1,oneday(G2807,G2808,K2808,L2808,Summary!$E$13/2,Data!N2807,Data!O2807,Summary!$E$15,Summary!$E$14,Summary!$E$16,2),0)</f>
        <v>598333.00078964245</v>
      </c>
      <c r="P2808" s="31">
        <f t="shared" si="131"/>
        <v>803.9990234375</v>
      </c>
      <c r="Q2808" s="31">
        <f>IF(M2808=1,oneday(G2807,G2808,K2808,L2808,Summary!$E$13/2,Data!N2807,Data!O2807,Summary!$E$15,Summary!$E$14,Summary!$E$16,3),0)</f>
        <v>0</v>
      </c>
    </row>
    <row r="2809" spans="1:17" x14ac:dyDescent="0.25">
      <c r="A2809" s="32">
        <f>VLOOKUP(B2809,'Expiration Dates'!$C$40:$J$272,8)</f>
        <v>34474</v>
      </c>
      <c r="B2809" s="1">
        <v>34460</v>
      </c>
      <c r="C2809">
        <f t="shared" si="130"/>
        <v>2809</v>
      </c>
      <c r="D2809" s="27">
        <v>17.5</v>
      </c>
      <c r="E2809" s="28">
        <v>17.819999694824219</v>
      </c>
      <c r="F2809" s="28">
        <v>17.25</v>
      </c>
      <c r="G2809" s="24">
        <v>17.700000762939453</v>
      </c>
      <c r="H2809" s="13">
        <v>17.229999542236328</v>
      </c>
      <c r="I2809" s="14">
        <v>17.469999313354492</v>
      </c>
      <c r="J2809" s="14">
        <v>16.979999542236328</v>
      </c>
      <c r="K2809" s="24">
        <v>17.340000152587891</v>
      </c>
      <c r="L2809">
        <f t="shared" si="132"/>
        <v>0</v>
      </c>
      <c r="M2809">
        <f>IF(AND(B2809&gt;Summary!$E$17,B2809&lt;Summary!$E$18),1,0)</f>
        <v>1</v>
      </c>
      <c r="N2809">
        <f>IF(M2809=1,oneday(G2808,G2809,K2809,L2809,Summary!$E$13/2,Data!N2808,Data!O2808,Summary!$E$15,Summary!$E$14,Summary!$E$16,1),0)</f>
        <v>-3000</v>
      </c>
      <c r="O2809" s="31">
        <f>IF(M2809=1,oneday(G2808,G2809,K2809,L2809,Summary!$E$13/2,Data!N2808,Data!O2808,Summary!$E$15,Summary!$E$14,Summary!$E$16,2),0)</f>
        <v>598873.00139999401</v>
      </c>
      <c r="P2809" s="31">
        <f t="shared" si="131"/>
        <v>540.0006103515625</v>
      </c>
      <c r="Q2809" s="31">
        <f>IF(M2809=1,oneday(G2808,G2809,K2809,L2809,Summary!$E$13/2,Data!N2808,Data!O2808,Summary!$E$15,Summary!$E$14,Summary!$E$16,3),0)</f>
        <v>0</v>
      </c>
    </row>
    <row r="2810" spans="1:17" x14ac:dyDescent="0.25">
      <c r="A2810" s="32">
        <f>VLOOKUP(B2810,'Expiration Dates'!$C$40:$J$272,8)</f>
        <v>34474</v>
      </c>
      <c r="B2810" s="1">
        <v>34463</v>
      </c>
      <c r="C2810">
        <f t="shared" si="130"/>
        <v>2810</v>
      </c>
      <c r="D2810" s="27">
        <v>17.709999084472656</v>
      </c>
      <c r="E2810" s="28">
        <v>17.850000381469727</v>
      </c>
      <c r="F2810" s="28">
        <v>17.450000762939453</v>
      </c>
      <c r="G2810" s="24">
        <v>17.729999542236328</v>
      </c>
      <c r="H2810" s="13">
        <v>17.340000152587891</v>
      </c>
      <c r="I2810" s="14">
        <v>17.450000762939453</v>
      </c>
      <c r="J2810" s="14">
        <v>17.139999389648438</v>
      </c>
      <c r="K2810" s="24">
        <v>17.319999694824219</v>
      </c>
      <c r="L2810">
        <f t="shared" si="132"/>
        <v>0</v>
      </c>
      <c r="M2810">
        <f>IF(AND(B2810&gt;Summary!$E$17,B2810&lt;Summary!$E$18),1,0)</f>
        <v>1</v>
      </c>
      <c r="N2810">
        <f>IF(M2810=1,oneday(G2809,G2810,K2810,L2810,Summary!$E$13/2,Data!N2809,Data!O2809,Summary!$E$15,Summary!$E$14,Summary!$E$16,1),0)</f>
        <v>-3000</v>
      </c>
      <c r="O2810" s="31">
        <f>IF(M2810=1,oneday(G2809,G2810,K2810,L2810,Summary!$E$13/2,Data!N2809,Data!O2809,Summary!$E$15,Summary!$E$14,Summary!$E$16,2),0)</f>
        <v>600783.00506210339</v>
      </c>
      <c r="P2810" s="31">
        <f t="shared" si="131"/>
        <v>1910.003662109375</v>
      </c>
      <c r="Q2810" s="31">
        <f>IF(M2810=1,oneday(G2809,G2810,K2810,L2810,Summary!$E$13/2,Data!N2809,Data!O2809,Summary!$E$15,Summary!$E$14,Summary!$E$16,3),0)</f>
        <v>0</v>
      </c>
    </row>
    <row r="2811" spans="1:17" x14ac:dyDescent="0.25">
      <c r="A2811" s="32">
        <f>VLOOKUP(B2811,'Expiration Dates'!$C$40:$J$272,8)</f>
        <v>34474</v>
      </c>
      <c r="B2811" s="1">
        <v>34464</v>
      </c>
      <c r="C2811">
        <f t="shared" si="130"/>
        <v>2811</v>
      </c>
      <c r="D2811" s="27">
        <v>17.709999084472656</v>
      </c>
      <c r="E2811" s="28">
        <v>17.899999618530273</v>
      </c>
      <c r="F2811" s="28">
        <v>17.520000457763672</v>
      </c>
      <c r="G2811" s="24">
        <v>17.610000610351563</v>
      </c>
      <c r="H2811" s="13">
        <v>17.299999237060547</v>
      </c>
      <c r="I2811" s="14">
        <v>17.459999084472656</v>
      </c>
      <c r="J2811" s="14">
        <v>17.159999847412109</v>
      </c>
      <c r="K2811" s="24">
        <v>17.219999313354492</v>
      </c>
      <c r="L2811">
        <f t="shared" si="132"/>
        <v>0</v>
      </c>
      <c r="M2811">
        <f>IF(AND(B2811&gt;Summary!$E$17,B2811&lt;Summary!$E$18),1,0)</f>
        <v>1</v>
      </c>
      <c r="N2811">
        <f>IF(M2811=1,oneday(G2810,G2811,K2811,L2811,Summary!$E$13/2,Data!N2810,Data!O2810,Summary!$E$15,Summary!$E$14,Summary!$E$16,1),0)</f>
        <v>-2800</v>
      </c>
      <c r="O2811" s="31">
        <f>IF(M2811=1,oneday(G2810,G2811,K2811,L2811,Summary!$E$13/2,Data!N2810,Data!O2810,Summary!$E$15,Summary!$E$14,Summary!$E$16,2),0)</f>
        <v>603123.00207138073</v>
      </c>
      <c r="P2811" s="31">
        <f t="shared" si="131"/>
        <v>2339.9970092773438</v>
      </c>
      <c r="Q2811" s="31">
        <f>IF(M2811=1,oneday(G2810,G2811,K2811,L2811,Summary!$E$13/2,Data!N2810,Data!O2810,Summary!$E$15,Summary!$E$14,Summary!$E$16,3),0)</f>
        <v>0</v>
      </c>
    </row>
    <row r="2812" spans="1:17" x14ac:dyDescent="0.25">
      <c r="A2812" s="32">
        <f>VLOOKUP(B2812,'Expiration Dates'!$C$40:$J$272,8)</f>
        <v>34474</v>
      </c>
      <c r="B2812" s="1">
        <v>34465</v>
      </c>
      <c r="C2812">
        <f t="shared" si="130"/>
        <v>2812</v>
      </c>
      <c r="D2812" s="27">
        <v>17.590000152587891</v>
      </c>
      <c r="E2812" s="28">
        <v>17.899999618530273</v>
      </c>
      <c r="F2812" s="28">
        <v>17.510000228881836</v>
      </c>
      <c r="G2812" s="24">
        <v>17.850000381469727</v>
      </c>
      <c r="H2812" s="13">
        <v>17.440000534057617</v>
      </c>
      <c r="I2812" s="14">
        <v>17.440000534057617</v>
      </c>
      <c r="J2812" s="14">
        <v>17.100000381469727</v>
      </c>
      <c r="K2812" s="24">
        <v>17.379999160766602</v>
      </c>
      <c r="L2812">
        <f t="shared" si="132"/>
        <v>0</v>
      </c>
      <c r="M2812">
        <f>IF(AND(B2812&gt;Summary!$E$17,B2812&lt;Summary!$E$18),1,0)</f>
        <v>1</v>
      </c>
      <c r="N2812">
        <f>IF(M2812=1,oneday(G2811,G2812,K2812,L2812,Summary!$E$13/2,Data!N2811,Data!O2811,Summary!$E$15,Summary!$E$14,Summary!$E$16,1),0)</f>
        <v>-3000</v>
      </c>
      <c r="O2812" s="31">
        <f>IF(M2812=1,oneday(G2811,G2812,K2812,L2812,Summary!$E$13/2,Data!N2811,Data!O2811,Summary!$E$15,Summary!$E$14,Summary!$E$16,2),0)</f>
        <v>604371.00282669079</v>
      </c>
      <c r="P2812" s="31">
        <f t="shared" si="131"/>
        <v>1248.0007553100586</v>
      </c>
      <c r="Q2812" s="31">
        <f>IF(M2812=1,oneday(G2811,G2812,K2812,L2812,Summary!$E$13/2,Data!N2811,Data!O2811,Summary!$E$15,Summary!$E$14,Summary!$E$16,3),0)</f>
        <v>0</v>
      </c>
    </row>
    <row r="2813" spans="1:17" x14ac:dyDescent="0.25">
      <c r="A2813" s="32">
        <f>VLOOKUP(B2813,'Expiration Dates'!$C$40:$J$272,8)</f>
        <v>34474</v>
      </c>
      <c r="B2813" s="1">
        <v>34466</v>
      </c>
      <c r="C2813">
        <f t="shared" si="130"/>
        <v>2813</v>
      </c>
      <c r="D2813" s="27">
        <v>17.850000381469727</v>
      </c>
      <c r="E2813" s="28">
        <v>18.299999237060547</v>
      </c>
      <c r="F2813" s="28">
        <v>17.809999465942383</v>
      </c>
      <c r="G2813" s="24">
        <v>18.280000686645508</v>
      </c>
      <c r="H2813" s="13">
        <v>17.379999160766602</v>
      </c>
      <c r="I2813" s="14">
        <v>17.719999313354492</v>
      </c>
      <c r="J2813" s="14">
        <v>17.360000610351563</v>
      </c>
      <c r="K2813" s="24">
        <v>17.700000762939453</v>
      </c>
      <c r="L2813">
        <f t="shared" si="132"/>
        <v>0</v>
      </c>
      <c r="M2813">
        <f>IF(AND(B2813&gt;Summary!$E$17,B2813&lt;Summary!$E$18),1,0)</f>
        <v>1</v>
      </c>
      <c r="N2813">
        <f>IF(M2813=1,oneday(G2812,G2813,K2813,L2813,Summary!$E$13/2,Data!N2812,Data!O2812,Summary!$E$15,Summary!$E$14,Summary!$E$16,1),0)</f>
        <v>-3000</v>
      </c>
      <c r="O2813" s="31">
        <f>IF(M2813=1,oneday(G2812,G2813,K2813,L2813,Summary!$E$13/2,Data!N2812,Data!O2812,Summary!$E$15,Summary!$E$14,Summary!$E$16,2),0)</f>
        <v>604831.00160598767</v>
      </c>
      <c r="P2813" s="31">
        <f t="shared" si="131"/>
        <v>459.998779296875</v>
      </c>
      <c r="Q2813" s="31">
        <f>IF(M2813=1,oneday(G2812,G2813,K2813,L2813,Summary!$E$13/2,Data!N2812,Data!O2812,Summary!$E$15,Summary!$E$14,Summary!$E$16,3),0)</f>
        <v>0</v>
      </c>
    </row>
    <row r="2814" spans="1:17" x14ac:dyDescent="0.25">
      <c r="A2814" s="32">
        <f>VLOOKUP(B2814,'Expiration Dates'!$C$40:$J$272,8)</f>
        <v>34474</v>
      </c>
      <c r="B2814" s="1">
        <v>34467</v>
      </c>
      <c r="C2814">
        <f t="shared" si="130"/>
        <v>2814</v>
      </c>
      <c r="D2814" s="27">
        <v>18.280000686645508</v>
      </c>
      <c r="E2814" s="28">
        <v>18.540000915527344</v>
      </c>
      <c r="F2814" s="28">
        <v>18.129999160766602</v>
      </c>
      <c r="G2814" s="24">
        <v>18.209999084472656</v>
      </c>
      <c r="H2814" s="13">
        <v>17.680000305175781</v>
      </c>
      <c r="I2814" s="14">
        <v>17.940000534057617</v>
      </c>
      <c r="J2814" s="14">
        <v>17.649999618530273</v>
      </c>
      <c r="K2814" s="24">
        <v>17.670000076293945</v>
      </c>
      <c r="L2814">
        <f t="shared" si="132"/>
        <v>0</v>
      </c>
      <c r="M2814">
        <f>IF(AND(B2814&gt;Summary!$E$17,B2814&lt;Summary!$E$18),1,0)</f>
        <v>1</v>
      </c>
      <c r="N2814">
        <f>IF(M2814=1,oneday(G2813,G2814,K2814,L2814,Summary!$E$13/2,Data!N2813,Data!O2813,Summary!$E$15,Summary!$E$14,Summary!$E$16,1),0)</f>
        <v>-2900</v>
      </c>
      <c r="O2814" s="31">
        <f>IF(M2814=1,oneday(G2813,G2814,K2814,L2814,Summary!$E$13/2,Data!N2813,Data!O2813,Summary!$E$15,Summary!$E$14,Summary!$E$16,2),0)</f>
        <v>607034.00625228893</v>
      </c>
      <c r="P2814" s="31">
        <f t="shared" si="131"/>
        <v>2203.0046463012695</v>
      </c>
      <c r="Q2814" s="31">
        <f>IF(M2814=1,oneday(G2813,G2814,K2814,L2814,Summary!$E$13/2,Data!N2813,Data!O2813,Summary!$E$15,Summary!$E$14,Summary!$E$16,3),0)</f>
        <v>0</v>
      </c>
    </row>
    <row r="2815" spans="1:17" x14ac:dyDescent="0.25">
      <c r="A2815" s="32">
        <f>VLOOKUP(B2815,'Expiration Dates'!$C$40:$J$272,8)</f>
        <v>34474</v>
      </c>
      <c r="B2815" s="1">
        <v>34470</v>
      </c>
      <c r="C2815">
        <f t="shared" si="130"/>
        <v>2815</v>
      </c>
      <c r="D2815" s="27">
        <v>18.049999237060547</v>
      </c>
      <c r="E2815" s="28">
        <v>18.209999084472656</v>
      </c>
      <c r="F2815" s="28">
        <v>17.940000534057617</v>
      </c>
      <c r="G2815" s="24">
        <v>18.059999465942383</v>
      </c>
      <c r="H2815" s="13">
        <v>17.649999618530273</v>
      </c>
      <c r="I2815" s="14">
        <v>17.700000762939453</v>
      </c>
      <c r="J2815" s="14">
        <v>17.459999084472656</v>
      </c>
      <c r="K2815" s="24">
        <v>17.520000457763672</v>
      </c>
      <c r="L2815">
        <f t="shared" si="132"/>
        <v>0</v>
      </c>
      <c r="M2815">
        <f>IF(AND(B2815&gt;Summary!$E$17,B2815&lt;Summary!$E$18),1,0)</f>
        <v>1</v>
      </c>
      <c r="N2815">
        <f>IF(M2815=1,oneday(G2814,G2815,K2815,L2815,Summary!$E$13/2,Data!N2814,Data!O2814,Summary!$E$15,Summary!$E$14,Summary!$E$16,1),0)</f>
        <v>-2600</v>
      </c>
      <c r="O2815" s="31">
        <f>IF(M2815=1,oneday(G2814,G2815,K2815,L2815,Summary!$E$13/2,Data!N2814,Data!O2814,Summary!$E$15,Summary!$E$14,Summary!$E$16,2),0)</f>
        <v>609436.00526046765</v>
      </c>
      <c r="P2815" s="31">
        <f t="shared" si="131"/>
        <v>2401.9990081787109</v>
      </c>
      <c r="Q2815" s="31">
        <f>IF(M2815=1,oneday(G2814,G2815,K2815,L2815,Summary!$E$13/2,Data!N2814,Data!O2814,Summary!$E$15,Summary!$E$14,Summary!$E$16,3),0)</f>
        <v>0</v>
      </c>
    </row>
    <row r="2816" spans="1:17" x14ac:dyDescent="0.25">
      <c r="A2816" s="32">
        <f>VLOOKUP(B2816,'Expiration Dates'!$C$40:$J$272,8)</f>
        <v>34474</v>
      </c>
      <c r="B2816" s="1">
        <v>34471</v>
      </c>
      <c r="C2816">
        <f t="shared" si="130"/>
        <v>2816</v>
      </c>
      <c r="D2816" s="27">
        <v>17.850000381469727</v>
      </c>
      <c r="E2816" s="28">
        <v>17.909999847412109</v>
      </c>
      <c r="F2816" s="28">
        <v>17.459999084472656</v>
      </c>
      <c r="G2816" s="24">
        <v>17.590000152587891</v>
      </c>
      <c r="H2816" s="13">
        <v>17.350000381469727</v>
      </c>
      <c r="I2816" s="14">
        <v>17.399999618530273</v>
      </c>
      <c r="J2816" s="14">
        <v>17.180000305175781</v>
      </c>
      <c r="K2816" s="24">
        <v>17.239999771118164</v>
      </c>
      <c r="L2816">
        <f t="shared" si="132"/>
        <v>0</v>
      </c>
      <c r="M2816">
        <f>IF(AND(B2816&gt;Summary!$E$17,B2816&lt;Summary!$E$18),1,0)</f>
        <v>1</v>
      </c>
      <c r="N2816">
        <f>IF(M2816=1,oneday(G2815,G2816,K2816,L2816,Summary!$E$13/2,Data!N2815,Data!O2815,Summary!$E$15,Summary!$E$14,Summary!$E$16,1),0)</f>
        <v>-1500</v>
      </c>
      <c r="O2816" s="31">
        <f>IF(M2816=1,oneday(G2815,G2816,K2816,L2816,Summary!$E$13/2,Data!N2815,Data!O2815,Summary!$E$15,Summary!$E$14,Summary!$E$16,2),0)</f>
        <v>612361.00423049938</v>
      </c>
      <c r="P2816" s="31">
        <f t="shared" si="131"/>
        <v>2924.9989700317383</v>
      </c>
      <c r="Q2816" s="31">
        <f>IF(M2816=1,oneday(G2815,G2816,K2816,L2816,Summary!$E$13/2,Data!N2815,Data!O2815,Summary!$E$15,Summary!$E$14,Summary!$E$16,3),0)</f>
        <v>0</v>
      </c>
    </row>
    <row r="2817" spans="1:17" x14ac:dyDescent="0.25">
      <c r="A2817" s="32">
        <f>VLOOKUP(B2817,'Expiration Dates'!$C$40:$J$272,8)</f>
        <v>34474</v>
      </c>
      <c r="B2817" s="1">
        <v>34472</v>
      </c>
      <c r="C2817">
        <f t="shared" si="130"/>
        <v>2817</v>
      </c>
      <c r="D2817" s="27">
        <v>17.549999237060547</v>
      </c>
      <c r="E2817" s="28">
        <v>18.020000457763672</v>
      </c>
      <c r="F2817" s="28">
        <v>17.459999084472656</v>
      </c>
      <c r="G2817" s="24">
        <v>17.989999771118164</v>
      </c>
      <c r="H2817" s="13">
        <v>17.229999542236328</v>
      </c>
      <c r="I2817" s="14">
        <v>17.670000076293945</v>
      </c>
      <c r="J2817" s="14">
        <v>17.209999084472656</v>
      </c>
      <c r="K2817" s="24">
        <v>17.649999618530273</v>
      </c>
      <c r="L2817">
        <f t="shared" si="132"/>
        <v>0</v>
      </c>
      <c r="M2817">
        <f>IF(AND(B2817&gt;Summary!$E$17,B2817&lt;Summary!$E$18),1,0)</f>
        <v>1</v>
      </c>
      <c r="N2817">
        <f>IF(M2817=1,oneday(G2816,G2817,K2817,L2817,Summary!$E$13/2,Data!N2816,Data!O2816,Summary!$E$15,Summary!$E$14,Summary!$E$16,1),0)</f>
        <v>-2400</v>
      </c>
      <c r="O2817" s="31">
        <f>IF(M2817=1,oneday(G2816,G2817,K2817,L2817,Summary!$E$13/2,Data!N2816,Data!O2816,Summary!$E$15,Summary!$E$14,Summary!$E$16,2),0)</f>
        <v>613545.00514602673</v>
      </c>
      <c r="P2817" s="31">
        <f t="shared" si="131"/>
        <v>1184.0009155273438</v>
      </c>
      <c r="Q2817" s="31">
        <f>IF(M2817=1,oneday(G2816,G2817,K2817,L2817,Summary!$E$13/2,Data!N2816,Data!O2816,Summary!$E$15,Summary!$E$14,Summary!$E$16,3),0)</f>
        <v>0</v>
      </c>
    </row>
    <row r="2818" spans="1:17" x14ac:dyDescent="0.25">
      <c r="A2818" s="32">
        <f>VLOOKUP(B2818,'Expiration Dates'!$C$40:$J$272,8)</f>
        <v>34474</v>
      </c>
      <c r="B2818" s="1">
        <v>34473</v>
      </c>
      <c r="C2818">
        <f t="shared" si="130"/>
        <v>2818</v>
      </c>
      <c r="D2818" s="27">
        <v>18.170000076293945</v>
      </c>
      <c r="E2818" s="28">
        <v>18.479999542236328</v>
      </c>
      <c r="F2818" s="28">
        <v>18.129999160766602</v>
      </c>
      <c r="G2818" s="24">
        <v>18.450000762939453</v>
      </c>
      <c r="H2818" s="13">
        <v>17.799999237060547</v>
      </c>
      <c r="I2818" s="14">
        <v>17.950000762939453</v>
      </c>
      <c r="J2818" s="14">
        <v>17.700000762939453</v>
      </c>
      <c r="K2818" s="24">
        <v>17.899999618530273</v>
      </c>
      <c r="L2818">
        <f t="shared" si="132"/>
        <v>0</v>
      </c>
      <c r="M2818">
        <f>IF(AND(B2818&gt;Summary!$E$17,B2818&lt;Summary!$E$18),1,0)</f>
        <v>1</v>
      </c>
      <c r="N2818">
        <f>IF(M2818=1,oneday(G2817,G2818,K2818,L2818,Summary!$E$13/2,Data!N2817,Data!O2817,Summary!$E$15,Summary!$E$14,Summary!$E$16,1),0)</f>
        <v>-3000</v>
      </c>
      <c r="O2818" s="31">
        <f>IF(M2818=1,oneday(G2817,G2818,K2818,L2818,Summary!$E$13/2,Data!N2817,Data!O2817,Summary!$E$15,Summary!$E$14,Summary!$E$16,2),0)</f>
        <v>614155.00167465222</v>
      </c>
      <c r="P2818" s="31">
        <f t="shared" si="131"/>
        <v>609.99652862548828</v>
      </c>
      <c r="Q2818" s="31">
        <f>IF(M2818=1,oneday(G2817,G2818,K2818,L2818,Summary!$E$13/2,Data!N2817,Data!O2817,Summary!$E$15,Summary!$E$14,Summary!$E$16,3),0)</f>
        <v>0</v>
      </c>
    </row>
    <row r="2819" spans="1:17" x14ac:dyDescent="0.25">
      <c r="A2819" s="32">
        <f>VLOOKUP(B2819,'Expiration Dates'!$C$40:$J$272,8)</f>
        <v>34474</v>
      </c>
      <c r="B2819" s="1">
        <v>34474</v>
      </c>
      <c r="C2819">
        <f t="shared" si="130"/>
        <v>2819</v>
      </c>
      <c r="D2819" s="27">
        <v>18.600000381469727</v>
      </c>
      <c r="E2819" s="28">
        <v>19</v>
      </c>
      <c r="F2819" s="28">
        <v>18.549999237060547</v>
      </c>
      <c r="G2819" s="24">
        <v>18.920000076293945</v>
      </c>
      <c r="H2819" s="13">
        <v>17.899999618530273</v>
      </c>
      <c r="I2819" s="14">
        <v>18.239999771118164</v>
      </c>
      <c r="J2819" s="14">
        <v>17.850000381469727</v>
      </c>
      <c r="K2819" s="24">
        <v>18.209999084472656</v>
      </c>
      <c r="L2819">
        <f t="shared" si="132"/>
        <v>1</v>
      </c>
      <c r="M2819">
        <f>IF(AND(B2819&gt;Summary!$E$17,B2819&lt;Summary!$E$18),1,0)</f>
        <v>1</v>
      </c>
      <c r="N2819">
        <f>IF(M2819=1,oneday(G2818,G2819,K2819,L2819,Summary!$E$13/2,Data!N2818,Data!O2818,Summary!$E$15,Summary!$E$14,Summary!$E$16,1),0)</f>
        <v>-3000</v>
      </c>
      <c r="O2819" s="31">
        <f>IF(M2819=1,oneday(G2818,G2819,K2819,L2819,Summary!$E$13/2,Data!N2818,Data!O2818,Summary!$E$15,Summary!$E$14,Summary!$E$16,2),0)</f>
        <v>612318.00151443493</v>
      </c>
      <c r="P2819" s="31">
        <f t="shared" si="131"/>
        <v>-1837.0001602172852</v>
      </c>
      <c r="Q2819" s="31">
        <f>IF(M2819=1,oneday(G2818,G2819,K2819,L2819,Summary!$E$13/2,Data!N2818,Data!O2818,Summary!$E$15,Summary!$E$14,Summary!$E$16,3),0)</f>
        <v>-2130.0029754638672</v>
      </c>
    </row>
    <row r="2820" spans="1:17" x14ac:dyDescent="0.25">
      <c r="A2820" s="32">
        <f>VLOOKUP(B2820,'Expiration Dates'!$C$40:$J$272,8)</f>
        <v>34474</v>
      </c>
      <c r="B2820" s="1">
        <v>34477</v>
      </c>
      <c r="C2820">
        <f t="shared" si="130"/>
        <v>2820</v>
      </c>
      <c r="D2820" s="27">
        <v>18.120000839233398</v>
      </c>
      <c r="E2820" s="28">
        <v>18.569999694824219</v>
      </c>
      <c r="F2820" s="28">
        <v>18</v>
      </c>
      <c r="G2820" s="24">
        <v>18.059999465942383</v>
      </c>
      <c r="H2820" s="13">
        <v>17.840000152587891</v>
      </c>
      <c r="I2820" s="14">
        <v>18.219999313354492</v>
      </c>
      <c r="J2820" s="14">
        <v>17.700000762939453</v>
      </c>
      <c r="K2820" s="24">
        <v>17.770000457763672</v>
      </c>
      <c r="L2820">
        <f t="shared" si="132"/>
        <v>0</v>
      </c>
      <c r="M2820">
        <f>IF(AND(B2820&gt;Summary!$E$17,B2820&lt;Summary!$E$18),1,0)</f>
        <v>1</v>
      </c>
      <c r="N2820">
        <f>IF(M2820=1,oneday(G2819,G2820,K2820,L2820,Summary!$E$13/2,Data!N2819,Data!O2819,Summary!$E$15,Summary!$E$14,Summary!$E$16,1),0)</f>
        <v>-900</v>
      </c>
      <c r="O2820" s="31">
        <f>IF(M2820=1,oneday(G2819,G2820,K2820,L2820,Summary!$E$13/2,Data!N2819,Data!O2819,Summary!$E$15,Summary!$E$14,Summary!$E$16,2),0)</f>
        <v>615932.00206375134</v>
      </c>
      <c r="P2820" s="31">
        <f t="shared" si="131"/>
        <v>3614.0005493164063</v>
      </c>
      <c r="Q2820" s="31">
        <f>IF(M2820=1,oneday(G2819,G2820,K2820,L2820,Summary!$E$13/2,Data!N2819,Data!O2819,Summary!$E$15,Summary!$E$14,Summary!$E$16,3),0)</f>
        <v>0</v>
      </c>
    </row>
    <row r="2821" spans="1:17" x14ac:dyDescent="0.25">
      <c r="A2821" s="32">
        <f>VLOOKUP(B2821,'Expiration Dates'!$C$40:$J$272,8)</f>
        <v>34474</v>
      </c>
      <c r="B2821" s="1">
        <v>34478</v>
      </c>
      <c r="C2821">
        <f t="shared" si="130"/>
        <v>2821</v>
      </c>
      <c r="D2821" s="27">
        <v>17.899999618530273</v>
      </c>
      <c r="E2821" s="28">
        <v>18.129999160766602</v>
      </c>
      <c r="F2821" s="28">
        <v>17.819999694824219</v>
      </c>
      <c r="G2821" s="24">
        <v>17.920000076293945</v>
      </c>
      <c r="H2821" s="13">
        <v>17.670000076293945</v>
      </c>
      <c r="I2821" s="14">
        <v>17.819999694824219</v>
      </c>
      <c r="J2821" s="14">
        <v>17.579999923706055</v>
      </c>
      <c r="K2821" s="24">
        <v>17.649999618530273</v>
      </c>
      <c r="L2821">
        <f t="shared" si="132"/>
        <v>0</v>
      </c>
      <c r="M2821">
        <f>IF(AND(B2821&gt;Summary!$E$17,B2821&lt;Summary!$E$18),1,0)</f>
        <v>1</v>
      </c>
      <c r="N2821">
        <f>IF(M2821=1,oneday(G2820,G2821,K2821,L2821,Summary!$E$13/2,Data!N2820,Data!O2820,Summary!$E$15,Summary!$E$14,Summary!$E$16,1),0)</f>
        <v>-600</v>
      </c>
      <c r="O2821" s="31">
        <f>IF(M2821=1,oneday(G2820,G2821,K2821,L2821,Summary!$E$13/2,Data!N2820,Data!O2820,Summary!$E$15,Summary!$E$14,Summary!$E$16,2),0)</f>
        <v>618028.0016975404</v>
      </c>
      <c r="P2821" s="31">
        <f t="shared" si="131"/>
        <v>2095.9996337890625</v>
      </c>
      <c r="Q2821" s="31">
        <f>IF(M2821=1,oneday(G2820,G2821,K2821,L2821,Summary!$E$13/2,Data!N2820,Data!O2820,Summary!$E$15,Summary!$E$14,Summary!$E$16,3),0)</f>
        <v>0</v>
      </c>
    </row>
    <row r="2822" spans="1:17" x14ac:dyDescent="0.25">
      <c r="A2822" s="32">
        <f>VLOOKUP(B2822,'Expiration Dates'!$C$40:$J$272,8)</f>
        <v>34474</v>
      </c>
      <c r="B2822" s="1">
        <v>34479</v>
      </c>
      <c r="C2822">
        <f t="shared" si="130"/>
        <v>2822</v>
      </c>
      <c r="D2822" s="27">
        <v>17.899999618530273</v>
      </c>
      <c r="E2822" s="28">
        <v>18.069999694824219</v>
      </c>
      <c r="F2822" s="28">
        <v>17.680000305175781</v>
      </c>
      <c r="G2822" s="24">
        <v>17.700000762939453</v>
      </c>
      <c r="H2822" s="13">
        <v>17.639999389648438</v>
      </c>
      <c r="I2822" s="14">
        <v>17.780000686645508</v>
      </c>
      <c r="J2822" s="14">
        <v>17.459999084472656</v>
      </c>
      <c r="K2822" s="24">
        <v>17.5</v>
      </c>
      <c r="L2822">
        <f t="shared" si="132"/>
        <v>0</v>
      </c>
      <c r="M2822">
        <f>IF(AND(B2822&gt;Summary!$E$17,B2822&lt;Summary!$E$18),1,0)</f>
        <v>1</v>
      </c>
      <c r="N2822">
        <f>IF(M2822=1,oneday(G2821,G2822,K2822,L2822,Summary!$E$13/2,Data!N2821,Data!O2821,Summary!$E$15,Summary!$E$14,Summary!$E$16,1),0)</f>
        <v>-100</v>
      </c>
      <c r="O2822" s="31">
        <f>IF(M2822=1,oneday(G2821,G2822,K2822,L2822,Summary!$E$13/2,Data!N2821,Data!O2821,Summary!$E$15,Summary!$E$14,Summary!$E$16,2),0)</f>
        <v>620090.00162887585</v>
      </c>
      <c r="P2822" s="31">
        <f t="shared" si="131"/>
        <v>2061.9999313354492</v>
      </c>
      <c r="Q2822" s="31">
        <f>IF(M2822=1,oneday(G2821,G2822,K2822,L2822,Summary!$E$13/2,Data!N2821,Data!O2821,Summary!$E$15,Summary!$E$14,Summary!$E$16,3),0)</f>
        <v>0</v>
      </c>
    </row>
    <row r="2823" spans="1:17" x14ac:dyDescent="0.25">
      <c r="A2823" s="32">
        <f>VLOOKUP(B2823,'Expiration Dates'!$C$40:$J$272,8)</f>
        <v>34474</v>
      </c>
      <c r="B2823" s="1">
        <v>34480</v>
      </c>
      <c r="C2823">
        <f t="shared" si="130"/>
        <v>2823</v>
      </c>
      <c r="D2823" s="27">
        <v>17.680000305175781</v>
      </c>
      <c r="E2823" s="28">
        <v>17.770000457763672</v>
      </c>
      <c r="F2823" s="28">
        <v>17.489999771118164</v>
      </c>
      <c r="G2823" s="24">
        <v>17.739999771118164</v>
      </c>
      <c r="H2823" s="13">
        <v>17.5</v>
      </c>
      <c r="I2823" s="14">
        <v>17.549999237060547</v>
      </c>
      <c r="J2823" s="14">
        <v>17.290000915527344</v>
      </c>
      <c r="K2823" s="24">
        <v>17.459999084472656</v>
      </c>
      <c r="L2823">
        <f t="shared" si="132"/>
        <v>0</v>
      </c>
      <c r="M2823">
        <f>IF(AND(B2823&gt;Summary!$E$17,B2823&lt;Summary!$E$18),1,0)</f>
        <v>1</v>
      </c>
      <c r="N2823">
        <f>IF(M2823=1,oneday(G2822,G2823,K2823,L2823,Summary!$E$13/2,Data!N2822,Data!O2822,Summary!$E$15,Summary!$E$14,Summary!$E$16,1),0)</f>
        <v>-100</v>
      </c>
      <c r="O2823" s="31">
        <f>IF(M2823=1,oneday(G2822,G2823,K2823,L2823,Summary!$E$13/2,Data!N2822,Data!O2822,Summary!$E$15,Summary!$E$14,Summary!$E$16,2),0)</f>
        <v>622086.00172805798</v>
      </c>
      <c r="P2823" s="31">
        <f t="shared" si="131"/>
        <v>1996.0000991821289</v>
      </c>
      <c r="Q2823" s="31">
        <f>IF(M2823=1,oneday(G2822,G2823,K2823,L2823,Summary!$E$13/2,Data!N2822,Data!O2822,Summary!$E$15,Summary!$E$14,Summary!$E$16,3),0)</f>
        <v>0</v>
      </c>
    </row>
    <row r="2824" spans="1:17" x14ac:dyDescent="0.25">
      <c r="A2824" s="32">
        <f>VLOOKUP(B2824,'Expiration Dates'!$C$40:$J$272,8)</f>
        <v>34474</v>
      </c>
      <c r="B2824" s="1">
        <v>34481</v>
      </c>
      <c r="C2824">
        <f t="shared" si="130"/>
        <v>2824</v>
      </c>
      <c r="D2824" s="27">
        <v>17.860000610351563</v>
      </c>
      <c r="E2824" s="28">
        <v>18.049999237060547</v>
      </c>
      <c r="F2824" s="28">
        <v>17.850000381469727</v>
      </c>
      <c r="G2824" s="24">
        <v>18.030000686645508</v>
      </c>
      <c r="H2824" s="13">
        <v>17.600000381469727</v>
      </c>
      <c r="I2824" s="14">
        <v>17.700000762939453</v>
      </c>
      <c r="J2824" s="14">
        <v>17.549999237060547</v>
      </c>
      <c r="K2824" s="24">
        <v>17.680000305175781</v>
      </c>
      <c r="L2824">
        <f t="shared" si="132"/>
        <v>0</v>
      </c>
      <c r="M2824">
        <f>IF(AND(B2824&gt;Summary!$E$17,B2824&lt;Summary!$E$18),1,0)</f>
        <v>1</v>
      </c>
      <c r="N2824">
        <f>IF(M2824=1,oneday(G2823,G2824,K2824,L2824,Summary!$E$13/2,Data!N2823,Data!O2823,Summary!$E$15,Summary!$E$14,Summary!$E$16,1),0)</f>
        <v>-800</v>
      </c>
      <c r="O2824" s="31">
        <f>IF(M2824=1,oneday(G2823,G2824,K2824,L2824,Summary!$E$13/2,Data!N2823,Data!O2823,Summary!$E$15,Summary!$E$14,Summary!$E$16,2),0)</f>
        <v>623938.0009956361</v>
      </c>
      <c r="P2824" s="31">
        <f t="shared" si="131"/>
        <v>1851.999267578125</v>
      </c>
      <c r="Q2824" s="31">
        <f>IF(M2824=1,oneday(G2823,G2824,K2824,L2824,Summary!$E$13/2,Data!N2823,Data!O2823,Summary!$E$15,Summary!$E$14,Summary!$E$16,3),0)</f>
        <v>0</v>
      </c>
    </row>
    <row r="2825" spans="1:17" x14ac:dyDescent="0.25">
      <c r="A2825" s="32">
        <f>VLOOKUP(B2825,'Expiration Dates'!$C$40:$J$272,8)</f>
        <v>34474</v>
      </c>
      <c r="B2825" s="1">
        <v>34485</v>
      </c>
      <c r="C2825">
        <f t="shared" si="130"/>
        <v>2825</v>
      </c>
      <c r="D2825" s="27">
        <v>17.899999618530273</v>
      </c>
      <c r="E2825" s="28">
        <v>18.370000839233398</v>
      </c>
      <c r="F2825" s="28">
        <v>17.899999618530273</v>
      </c>
      <c r="G2825" s="24">
        <v>18.309999465942383</v>
      </c>
      <c r="H2825" s="13">
        <v>17.610000610351563</v>
      </c>
      <c r="I2825" s="14">
        <v>17.979999542236328</v>
      </c>
      <c r="J2825" s="14">
        <v>17.579999923706055</v>
      </c>
      <c r="K2825" s="24">
        <v>17.930000305175781</v>
      </c>
      <c r="L2825">
        <f t="shared" si="132"/>
        <v>0</v>
      </c>
      <c r="M2825">
        <f>IF(AND(B2825&gt;Summary!$E$17,B2825&lt;Summary!$E$18),1,0)</f>
        <v>1</v>
      </c>
      <c r="N2825">
        <f>IF(M2825=1,oneday(G2824,G2825,K2825,L2825,Summary!$E$13/2,Data!N2824,Data!O2824,Summary!$E$15,Summary!$E$14,Summary!$E$16,1),0)</f>
        <v>-1400</v>
      </c>
      <c r="O2825" s="31">
        <f>IF(M2825=1,oneday(G2824,G2825,K2825,L2825,Summary!$E$13/2,Data!N2824,Data!O2824,Summary!$E$15,Summary!$E$14,Summary!$E$16,2),0)</f>
        <v>625606.00270462048</v>
      </c>
      <c r="P2825" s="31">
        <f t="shared" si="131"/>
        <v>1668.001708984375</v>
      </c>
      <c r="Q2825" s="31">
        <f>IF(M2825=1,oneday(G2824,G2825,K2825,L2825,Summary!$E$13/2,Data!N2824,Data!O2824,Summary!$E$15,Summary!$E$14,Summary!$E$16,3),0)</f>
        <v>0</v>
      </c>
    </row>
    <row r="2826" spans="1:17" x14ac:dyDescent="0.25">
      <c r="A2826" s="32">
        <f>VLOOKUP(B2826,'Expiration Dates'!$C$40:$J$272,8)</f>
        <v>34506</v>
      </c>
      <c r="B2826" s="1">
        <v>34486</v>
      </c>
      <c r="C2826">
        <f t="shared" si="130"/>
        <v>2826</v>
      </c>
      <c r="D2826" s="27">
        <v>18.25</v>
      </c>
      <c r="E2826" s="28">
        <v>18.340000152587891</v>
      </c>
      <c r="F2826" s="28">
        <v>18.190000534057617</v>
      </c>
      <c r="G2826" s="24">
        <v>18.209999084472656</v>
      </c>
      <c r="H2826" s="13">
        <v>17.889999389648438</v>
      </c>
      <c r="I2826" s="14">
        <v>17.950000762939453</v>
      </c>
      <c r="J2826" s="14">
        <v>17.819999694824219</v>
      </c>
      <c r="K2826" s="24">
        <v>17.840000152587891</v>
      </c>
      <c r="L2826">
        <f t="shared" si="132"/>
        <v>0</v>
      </c>
      <c r="M2826">
        <f>IF(AND(B2826&gt;Summary!$E$17,B2826&lt;Summary!$E$18),1,0)</f>
        <v>1</v>
      </c>
      <c r="N2826">
        <f>IF(M2826=1,oneday(G2825,G2826,K2826,L2826,Summary!$E$13/2,Data!N2825,Data!O2825,Summary!$E$15,Summary!$E$14,Summary!$E$16,1),0)</f>
        <v>-1200</v>
      </c>
      <c r="O2826" s="31">
        <f>IF(M2826=1,oneday(G2825,G2826,K2826,L2826,Summary!$E$13/2,Data!N2825,Data!O2825,Summary!$E$15,Summary!$E$14,Summary!$E$16,2),0)</f>
        <v>627730.00316238415</v>
      </c>
      <c r="P2826" s="31">
        <f t="shared" si="131"/>
        <v>2124.0004577636719</v>
      </c>
      <c r="Q2826" s="31">
        <f>IF(M2826=1,oneday(G2825,G2826,K2826,L2826,Summary!$E$13/2,Data!N2825,Data!O2825,Summary!$E$15,Summary!$E$14,Summary!$E$16,3),0)</f>
        <v>0</v>
      </c>
    </row>
    <row r="2827" spans="1:17" x14ac:dyDescent="0.25">
      <c r="A2827" s="32">
        <f>VLOOKUP(B2827,'Expiration Dates'!$C$40:$J$272,8)</f>
        <v>34506</v>
      </c>
      <c r="B2827" s="1">
        <v>34487</v>
      </c>
      <c r="C2827">
        <f t="shared" si="130"/>
        <v>2827</v>
      </c>
      <c r="D2827" s="27">
        <v>18.360000610351563</v>
      </c>
      <c r="E2827" s="28">
        <v>18.5</v>
      </c>
      <c r="F2827" s="28">
        <v>18.079999923706055</v>
      </c>
      <c r="G2827" s="24">
        <v>18.229999542236328</v>
      </c>
      <c r="H2827" s="13">
        <v>17.969999313354492</v>
      </c>
      <c r="I2827" s="14">
        <v>18.079999923706055</v>
      </c>
      <c r="J2827" s="14">
        <v>17.719999313354492</v>
      </c>
      <c r="K2827" s="24">
        <v>17.819999694824219</v>
      </c>
      <c r="L2827">
        <f t="shared" si="132"/>
        <v>0</v>
      </c>
      <c r="M2827">
        <f>IF(AND(B2827&gt;Summary!$E$17,B2827&lt;Summary!$E$18),1,0)</f>
        <v>1</v>
      </c>
      <c r="N2827">
        <f>IF(M2827=1,oneday(G2826,G2827,K2827,L2827,Summary!$E$13/2,Data!N2826,Data!O2826,Summary!$E$15,Summary!$E$14,Summary!$E$16,1),0)</f>
        <v>-1200</v>
      </c>
      <c r="O2827" s="31">
        <f>IF(M2827=1,oneday(G2826,G2827,K2827,L2827,Summary!$E$13/2,Data!N2826,Data!O2826,Summary!$E$15,Summary!$E$14,Summary!$E$16,2),0)</f>
        <v>629706.00261306774</v>
      </c>
      <c r="P2827" s="31">
        <f t="shared" si="131"/>
        <v>1975.9994506835938</v>
      </c>
      <c r="Q2827" s="31">
        <f>IF(M2827=1,oneday(G2826,G2827,K2827,L2827,Summary!$E$13/2,Data!N2826,Data!O2826,Summary!$E$15,Summary!$E$14,Summary!$E$16,3),0)</f>
        <v>0</v>
      </c>
    </row>
    <row r="2828" spans="1:17" x14ac:dyDescent="0.25">
      <c r="A2828" s="32">
        <f>VLOOKUP(B2828,'Expiration Dates'!$C$40:$J$272,8)</f>
        <v>34506</v>
      </c>
      <c r="B2828" s="1">
        <v>34488</v>
      </c>
      <c r="C2828">
        <f t="shared" si="130"/>
        <v>2828</v>
      </c>
      <c r="D2828" s="27">
        <v>18.069999694824219</v>
      </c>
      <c r="E2828" s="28">
        <v>18.239999771118164</v>
      </c>
      <c r="F2828" s="28">
        <v>17.909999847412109</v>
      </c>
      <c r="G2828" s="24">
        <v>18.120000839233398</v>
      </c>
      <c r="H2828" s="13">
        <v>17.700000762939453</v>
      </c>
      <c r="I2828" s="14">
        <v>17.799999237060547</v>
      </c>
      <c r="J2828" s="14">
        <v>17.530000686645508</v>
      </c>
      <c r="K2828" s="24">
        <v>17.709999084472656</v>
      </c>
      <c r="L2828">
        <f t="shared" si="132"/>
        <v>0</v>
      </c>
      <c r="M2828">
        <f>IF(AND(B2828&gt;Summary!$E$17,B2828&lt;Summary!$E$18),1,0)</f>
        <v>1</v>
      </c>
      <c r="N2828">
        <f>IF(M2828=1,oneday(G2827,G2828,K2828,L2828,Summary!$E$13/2,Data!N2827,Data!O2827,Summary!$E$15,Summary!$E$14,Summary!$E$16,1),0)</f>
        <v>-1000</v>
      </c>
      <c r="O2828" s="31">
        <f>IF(M2828=1,oneday(G2827,G2828,K2828,L2828,Summary!$E$13/2,Data!N2827,Data!O2827,Summary!$E$15,Summary!$E$14,Summary!$E$16,2),0)</f>
        <v>631820.00131607067</v>
      </c>
      <c r="P2828" s="31">
        <f t="shared" si="131"/>
        <v>2113.9987030029297</v>
      </c>
      <c r="Q2828" s="31">
        <f>IF(M2828=1,oneday(G2827,G2828,K2828,L2828,Summary!$E$13/2,Data!N2827,Data!O2827,Summary!$E$15,Summary!$E$14,Summary!$E$16,3),0)</f>
        <v>0</v>
      </c>
    </row>
    <row r="2829" spans="1:17" x14ac:dyDescent="0.25">
      <c r="A2829" s="32">
        <f>VLOOKUP(B2829,'Expiration Dates'!$C$40:$J$272,8)</f>
        <v>34506</v>
      </c>
      <c r="B2829" s="1">
        <v>34491</v>
      </c>
      <c r="C2829">
        <f t="shared" si="130"/>
        <v>2829</v>
      </c>
      <c r="D2829" s="27">
        <v>18.180000305175781</v>
      </c>
      <c r="E2829" s="28">
        <v>18.200000762939453</v>
      </c>
      <c r="F2829" s="28">
        <v>17.909999847412109</v>
      </c>
      <c r="G2829" s="24">
        <v>18.110000610351563</v>
      </c>
      <c r="H2829" s="13">
        <v>17.75</v>
      </c>
      <c r="I2829" s="14">
        <v>17.780000686645508</v>
      </c>
      <c r="J2829" s="14">
        <v>17.530000686645508</v>
      </c>
      <c r="K2829" s="24">
        <v>17.690000534057617</v>
      </c>
      <c r="L2829">
        <f t="shared" si="132"/>
        <v>0</v>
      </c>
      <c r="M2829">
        <f>IF(AND(B2829&gt;Summary!$E$17,B2829&lt;Summary!$E$18),1,0)</f>
        <v>1</v>
      </c>
      <c r="N2829">
        <f>IF(M2829=1,oneday(G2828,G2829,K2829,L2829,Summary!$E$13/2,Data!N2828,Data!O2828,Summary!$E$15,Summary!$E$14,Summary!$E$16,1),0)</f>
        <v>-1000</v>
      </c>
      <c r="O2829" s="31">
        <f>IF(M2829=1,oneday(G2828,G2829,K2829,L2829,Summary!$E$13/2,Data!N2828,Data!O2828,Summary!$E$15,Summary!$E$14,Summary!$E$16,2),0)</f>
        <v>633830.00154495251</v>
      </c>
      <c r="P2829" s="31">
        <f t="shared" si="131"/>
        <v>2010.0002288818359</v>
      </c>
      <c r="Q2829" s="31">
        <f>IF(M2829=1,oneday(G2828,G2829,K2829,L2829,Summary!$E$13/2,Data!N2828,Data!O2828,Summary!$E$15,Summary!$E$14,Summary!$E$16,3),0)</f>
        <v>0</v>
      </c>
    </row>
    <row r="2830" spans="1:17" x14ac:dyDescent="0.25">
      <c r="A2830" s="32">
        <f>VLOOKUP(B2830,'Expiration Dates'!$C$40:$J$272,8)</f>
        <v>34506</v>
      </c>
      <c r="B2830" s="1">
        <v>34492</v>
      </c>
      <c r="C2830">
        <f t="shared" si="130"/>
        <v>2830</v>
      </c>
      <c r="D2830" s="27">
        <v>18.010000228881836</v>
      </c>
      <c r="E2830" s="28">
        <v>18.040000915527344</v>
      </c>
      <c r="F2830" s="28">
        <v>17.629999160766602</v>
      </c>
      <c r="G2830" s="24">
        <v>17.75</v>
      </c>
      <c r="H2830" s="13">
        <v>17.600000381469727</v>
      </c>
      <c r="I2830" s="14">
        <v>17.649999618530273</v>
      </c>
      <c r="J2830" s="14">
        <v>17.280000686645508</v>
      </c>
      <c r="K2830" s="24">
        <v>17.360000610351563</v>
      </c>
      <c r="L2830">
        <f t="shared" si="132"/>
        <v>0</v>
      </c>
      <c r="M2830">
        <f>IF(AND(B2830&gt;Summary!$E$17,B2830&lt;Summary!$E$18),1,0)</f>
        <v>1</v>
      </c>
      <c r="N2830">
        <f>IF(M2830=1,oneday(G2829,G2830,K2830,L2830,Summary!$E$13/2,Data!N2829,Data!O2829,Summary!$E$15,Summary!$E$14,Summary!$E$16,1),0)</f>
        <v>-100</v>
      </c>
      <c r="O2830" s="31">
        <f>IF(M2830=1,oneday(G2829,G2830,K2830,L2830,Summary!$E$13/2,Data!N2829,Data!O2829,Summary!$E$15,Summary!$E$14,Summary!$E$16,2),0)</f>
        <v>636010.00160598767</v>
      </c>
      <c r="P2830" s="31">
        <f t="shared" si="131"/>
        <v>2180.0000610351563</v>
      </c>
      <c r="Q2830" s="31">
        <f>IF(M2830=1,oneday(G2829,G2830,K2830,L2830,Summary!$E$13/2,Data!N2829,Data!O2829,Summary!$E$15,Summary!$E$14,Summary!$E$16,3),0)</f>
        <v>0</v>
      </c>
    </row>
    <row r="2831" spans="1:17" x14ac:dyDescent="0.25">
      <c r="A2831" s="32">
        <f>VLOOKUP(B2831,'Expiration Dates'!$C$40:$J$272,8)</f>
        <v>34506</v>
      </c>
      <c r="B2831" s="1">
        <v>34493</v>
      </c>
      <c r="C2831">
        <f t="shared" ref="C2831:C2894" si="133">ROW(B2831)</f>
        <v>2831</v>
      </c>
      <c r="D2831" s="27">
        <v>17.680000305175781</v>
      </c>
      <c r="E2831" s="28">
        <v>18.399999618530273</v>
      </c>
      <c r="F2831" s="28">
        <v>17.579999923706055</v>
      </c>
      <c r="G2831" s="24">
        <v>18.340000152587891</v>
      </c>
      <c r="H2831" s="13">
        <v>17.299999237060547</v>
      </c>
      <c r="I2831" s="14">
        <v>17.860000610351563</v>
      </c>
      <c r="J2831" s="14">
        <v>17.200000762939453</v>
      </c>
      <c r="K2831" s="24">
        <v>17.819999694824219</v>
      </c>
      <c r="L2831">
        <f t="shared" si="132"/>
        <v>0</v>
      </c>
      <c r="M2831">
        <f>IF(AND(B2831&gt;Summary!$E$17,B2831&lt;Summary!$E$18),1,0)</f>
        <v>1</v>
      </c>
      <c r="N2831">
        <f>IF(M2831=1,oneday(G2830,G2831,K2831,L2831,Summary!$E$13/2,Data!N2830,Data!O2830,Summary!$E$15,Summary!$E$14,Summary!$E$16,1),0)</f>
        <v>-1500</v>
      </c>
      <c r="O2831" s="31">
        <f>IF(M2831=1,oneday(G2830,G2831,K2831,L2831,Summary!$E$13/2,Data!N2830,Data!O2830,Summary!$E$15,Summary!$E$14,Summary!$E$16,2),0)</f>
        <v>637489.00137710583</v>
      </c>
      <c r="P2831" s="31">
        <f t="shared" si="131"/>
        <v>1478.9997711181641</v>
      </c>
      <c r="Q2831" s="31">
        <f>IF(M2831=1,oneday(G2830,G2831,K2831,L2831,Summary!$E$13/2,Data!N2830,Data!O2830,Summary!$E$15,Summary!$E$14,Summary!$E$16,3),0)</f>
        <v>0</v>
      </c>
    </row>
    <row r="2832" spans="1:17" x14ac:dyDescent="0.25">
      <c r="A2832" s="32">
        <f>VLOOKUP(B2832,'Expiration Dates'!$C$40:$J$272,8)</f>
        <v>34506</v>
      </c>
      <c r="B2832" s="1">
        <v>34494</v>
      </c>
      <c r="C2832">
        <f t="shared" si="133"/>
        <v>2832</v>
      </c>
      <c r="D2832" s="27">
        <v>18.25</v>
      </c>
      <c r="E2832" s="28">
        <v>18.709999084472656</v>
      </c>
      <c r="F2832" s="28">
        <v>18.200000762939453</v>
      </c>
      <c r="G2832" s="24">
        <v>18.670000076293945</v>
      </c>
      <c r="H2832" s="13">
        <v>17.75</v>
      </c>
      <c r="I2832" s="14">
        <v>18.180000305175781</v>
      </c>
      <c r="J2832" s="14">
        <v>17.75</v>
      </c>
      <c r="K2832" s="24">
        <v>18.139999389648438</v>
      </c>
      <c r="L2832">
        <f t="shared" si="132"/>
        <v>0</v>
      </c>
      <c r="M2832">
        <f>IF(AND(B2832&gt;Summary!$E$17,B2832&lt;Summary!$E$18),1,0)</f>
        <v>1</v>
      </c>
      <c r="N2832">
        <f>IF(M2832=1,oneday(G2831,G2832,K2832,L2832,Summary!$E$13/2,Data!N2831,Data!O2831,Summary!$E$15,Summary!$E$14,Summary!$E$16,1),0)</f>
        <v>-2300</v>
      </c>
      <c r="O2832" s="31">
        <f>IF(M2832=1,oneday(G2831,G2832,K2832,L2832,Summary!$E$13/2,Data!N2831,Data!O2831,Summary!$E$15,Summary!$E$14,Summary!$E$16,2),0)</f>
        <v>638842.0015525819</v>
      </c>
      <c r="P2832" s="31">
        <f t="shared" ref="P2832:P2895" si="134">IF(M2832=1,O2832-O2831,0)</f>
        <v>1353.0001754760742</v>
      </c>
      <c r="Q2832" s="31">
        <f>IF(M2832=1,oneday(G2831,G2832,K2832,L2832,Summary!$E$13/2,Data!N2831,Data!O2831,Summary!$E$15,Summary!$E$14,Summary!$E$16,3),0)</f>
        <v>0</v>
      </c>
    </row>
    <row r="2833" spans="1:17" x14ac:dyDescent="0.25">
      <c r="A2833" s="32">
        <f>VLOOKUP(B2833,'Expiration Dates'!$C$40:$J$272,8)</f>
        <v>34506</v>
      </c>
      <c r="B2833" s="1">
        <v>34495</v>
      </c>
      <c r="C2833">
        <f t="shared" si="133"/>
        <v>2833</v>
      </c>
      <c r="D2833" s="27">
        <v>18.700000762939453</v>
      </c>
      <c r="E2833" s="28">
        <v>18.889999389648438</v>
      </c>
      <c r="F2833" s="28">
        <v>18.459999084472656</v>
      </c>
      <c r="G2833" s="24">
        <v>18.479999542236328</v>
      </c>
      <c r="H2833" s="13">
        <v>18.149999618530273</v>
      </c>
      <c r="I2833" s="14">
        <v>18.260000228881836</v>
      </c>
      <c r="J2833" s="14">
        <v>17.870000839233398</v>
      </c>
      <c r="K2833" s="24">
        <v>17.899999618530273</v>
      </c>
      <c r="L2833">
        <f t="shared" si="132"/>
        <v>0</v>
      </c>
      <c r="M2833">
        <f>IF(AND(B2833&gt;Summary!$E$17,B2833&lt;Summary!$E$18),1,0)</f>
        <v>1</v>
      </c>
      <c r="N2833">
        <f>IF(M2833=1,oneday(G2832,G2833,K2833,L2833,Summary!$E$13/2,Data!N2832,Data!O2832,Summary!$E$15,Summary!$E$14,Summary!$E$16,1),0)</f>
        <v>-1900</v>
      </c>
      <c r="O2833" s="31">
        <f>IF(M2833=1,oneday(G2832,G2833,K2833,L2833,Summary!$E$13/2,Data!N2832,Data!O2832,Summary!$E$15,Summary!$E$14,Summary!$E$16,2),0)</f>
        <v>641227.00256729138</v>
      </c>
      <c r="P2833" s="31">
        <f t="shared" si="134"/>
        <v>2385.0010147094727</v>
      </c>
      <c r="Q2833" s="31">
        <f>IF(M2833=1,oneday(G2832,G2833,K2833,L2833,Summary!$E$13/2,Data!N2832,Data!O2832,Summary!$E$15,Summary!$E$14,Summary!$E$16,3),0)</f>
        <v>0</v>
      </c>
    </row>
    <row r="2834" spans="1:17" x14ac:dyDescent="0.25">
      <c r="A2834" s="32">
        <f>VLOOKUP(B2834,'Expiration Dates'!$C$40:$J$272,8)</f>
        <v>34506</v>
      </c>
      <c r="B2834" s="1">
        <v>34498</v>
      </c>
      <c r="C2834">
        <f t="shared" si="133"/>
        <v>2834</v>
      </c>
      <c r="D2834" s="27">
        <v>18.420000076293945</v>
      </c>
      <c r="E2834" s="28">
        <v>18.899999618530273</v>
      </c>
      <c r="F2834" s="28">
        <v>18.290000915527344</v>
      </c>
      <c r="G2834" s="24">
        <v>18.790000915527344</v>
      </c>
      <c r="H2834" s="13">
        <v>17.850000381469727</v>
      </c>
      <c r="I2834" s="14">
        <v>18.100000381469727</v>
      </c>
      <c r="J2834" s="14">
        <v>17.799999237060547</v>
      </c>
      <c r="K2834" s="24">
        <v>18.049999237060547</v>
      </c>
      <c r="L2834">
        <f t="shared" si="132"/>
        <v>0</v>
      </c>
      <c r="M2834">
        <f>IF(AND(B2834&gt;Summary!$E$17,B2834&lt;Summary!$E$18),1,0)</f>
        <v>1</v>
      </c>
      <c r="N2834">
        <f>IF(M2834=1,oneday(G2833,G2834,K2834,L2834,Summary!$E$13/2,Data!N2833,Data!O2833,Summary!$E$15,Summary!$E$14,Summary!$E$16,1),0)</f>
        <v>-2600</v>
      </c>
      <c r="O2834" s="31">
        <f>IF(M2834=1,oneday(G2833,G2834,K2834,L2834,Summary!$E$13/2,Data!N2833,Data!O2833,Summary!$E$15,Summary!$E$14,Summary!$E$16,2),0)</f>
        <v>642504.99899673474</v>
      </c>
      <c r="P2834" s="31">
        <f t="shared" si="134"/>
        <v>1277.9964294433594</v>
      </c>
      <c r="Q2834" s="31">
        <f>IF(M2834=1,oneday(G2833,G2834,K2834,L2834,Summary!$E$13/2,Data!N2833,Data!O2833,Summary!$E$15,Summary!$E$14,Summary!$E$16,3),0)</f>
        <v>0</v>
      </c>
    </row>
    <row r="2835" spans="1:17" x14ac:dyDescent="0.25">
      <c r="A2835" s="32">
        <f>VLOOKUP(B2835,'Expiration Dates'!$C$40:$J$272,8)</f>
        <v>34506</v>
      </c>
      <c r="B2835" s="1">
        <v>34499</v>
      </c>
      <c r="C2835">
        <f t="shared" si="133"/>
        <v>2835</v>
      </c>
      <c r="D2835" s="27">
        <v>18.790000915527344</v>
      </c>
      <c r="E2835" s="28">
        <v>19.059999465942383</v>
      </c>
      <c r="F2835" s="28">
        <v>18.770000457763672</v>
      </c>
      <c r="G2835" s="24">
        <v>18.950000762939453</v>
      </c>
      <c r="H2835" s="13">
        <v>18.100000381469727</v>
      </c>
      <c r="I2835" s="14">
        <v>18.299999237060547</v>
      </c>
      <c r="J2835" s="14">
        <v>18.100000381469727</v>
      </c>
      <c r="K2835" s="24">
        <v>18.239999771118164</v>
      </c>
      <c r="L2835">
        <f t="shared" si="132"/>
        <v>0</v>
      </c>
      <c r="M2835">
        <f>IF(AND(B2835&gt;Summary!$E$17,B2835&lt;Summary!$E$18),1,0)</f>
        <v>1</v>
      </c>
      <c r="N2835">
        <f>IF(M2835=1,oneday(G2834,G2835,K2835,L2835,Summary!$E$13/2,Data!N2834,Data!O2834,Summary!$E$15,Summary!$E$14,Summary!$E$16,1),0)</f>
        <v>-2900</v>
      </c>
      <c r="O2835" s="31">
        <f>IF(M2835=1,oneday(G2834,G2835,K2835,L2835,Summary!$E$13/2,Data!N2834,Data!O2834,Summary!$E$15,Summary!$E$14,Summary!$E$16,2),0)</f>
        <v>644052.99943923962</v>
      </c>
      <c r="P2835" s="31">
        <f t="shared" si="134"/>
        <v>1548.0004425048828</v>
      </c>
      <c r="Q2835" s="31">
        <f>IF(M2835=1,oneday(G2834,G2835,K2835,L2835,Summary!$E$13/2,Data!N2834,Data!O2834,Summary!$E$15,Summary!$E$14,Summary!$E$16,3),0)</f>
        <v>0</v>
      </c>
    </row>
    <row r="2836" spans="1:17" x14ac:dyDescent="0.25">
      <c r="A2836" s="32">
        <f>VLOOKUP(B2836,'Expiration Dates'!$C$40:$J$272,8)</f>
        <v>34506</v>
      </c>
      <c r="B2836" s="1">
        <v>34500</v>
      </c>
      <c r="C2836">
        <f t="shared" si="133"/>
        <v>2836</v>
      </c>
      <c r="D2836" s="27">
        <v>18.920000076293945</v>
      </c>
      <c r="E2836" s="28">
        <v>19.950000762939453</v>
      </c>
      <c r="F2836" s="28">
        <v>18.879999160766602</v>
      </c>
      <c r="G2836" s="24">
        <v>19.860000610351563</v>
      </c>
      <c r="H2836" s="13">
        <v>18.25</v>
      </c>
      <c r="I2836" s="14">
        <v>19.149999618530273</v>
      </c>
      <c r="J2836" s="14">
        <v>18.25</v>
      </c>
      <c r="K2836" s="24">
        <v>19.049999237060547</v>
      </c>
      <c r="L2836">
        <f t="shared" si="132"/>
        <v>0</v>
      </c>
      <c r="M2836">
        <f>IF(AND(B2836&gt;Summary!$E$17,B2836&lt;Summary!$E$18),1,0)</f>
        <v>1</v>
      </c>
      <c r="N2836">
        <f>IF(M2836=1,oneday(G2835,G2836,K2836,L2836,Summary!$E$13/2,Data!N2835,Data!O2835,Summary!$E$15,Summary!$E$14,Summary!$E$16,1),0)</f>
        <v>-3000</v>
      </c>
      <c r="O2836" s="31">
        <f>IF(M2836=1,oneday(G2835,G2836,K2836,L2836,Summary!$E$13/2,Data!N2835,Data!O2835,Summary!$E$15,Summary!$E$14,Summary!$E$16,2),0)</f>
        <v>642336.00021743786</v>
      </c>
      <c r="P2836" s="31">
        <f t="shared" si="134"/>
        <v>-1716.9992218017578</v>
      </c>
      <c r="Q2836" s="31">
        <f>IF(M2836=1,oneday(G2835,G2836,K2836,L2836,Summary!$E$13/2,Data!N2835,Data!O2835,Summary!$E$15,Summary!$E$14,Summary!$E$16,3),0)</f>
        <v>0</v>
      </c>
    </row>
    <row r="2837" spans="1:17" x14ac:dyDescent="0.25">
      <c r="A2837" s="32">
        <f>VLOOKUP(B2837,'Expiration Dates'!$C$40:$J$272,8)</f>
        <v>34506</v>
      </c>
      <c r="B2837" s="1">
        <v>34501</v>
      </c>
      <c r="C2837">
        <f t="shared" si="133"/>
        <v>2837</v>
      </c>
      <c r="D2837" s="27">
        <v>19.930000305175781</v>
      </c>
      <c r="E2837" s="28">
        <v>19.950000762939453</v>
      </c>
      <c r="F2837" s="28">
        <v>19.569999694824219</v>
      </c>
      <c r="G2837" s="24">
        <v>19.909999847412109</v>
      </c>
      <c r="H2837" s="13">
        <v>19.120000839233398</v>
      </c>
      <c r="I2837" s="14">
        <v>19.180000305175781</v>
      </c>
      <c r="J2837" s="14">
        <v>18.850000381469727</v>
      </c>
      <c r="K2837" s="24">
        <v>19.069999694824219</v>
      </c>
      <c r="L2837">
        <f t="shared" si="132"/>
        <v>0</v>
      </c>
      <c r="M2837">
        <f>IF(AND(B2837&gt;Summary!$E$17,B2837&lt;Summary!$E$18),1,0)</f>
        <v>1</v>
      </c>
      <c r="N2837">
        <f>IF(M2837=1,oneday(G2836,G2837,K2837,L2837,Summary!$E$13/2,Data!N2836,Data!O2836,Summary!$E$15,Summary!$E$14,Summary!$E$16,1),0)</f>
        <v>-3000</v>
      </c>
      <c r="O2837" s="31">
        <f>IF(M2837=1,oneday(G2836,G2837,K2837,L2837,Summary!$E$13/2,Data!N2836,Data!O2836,Summary!$E$15,Summary!$E$14,Summary!$E$16,2),0)</f>
        <v>644181.00258255017</v>
      </c>
      <c r="P2837" s="31">
        <f t="shared" si="134"/>
        <v>1845.0023651123047</v>
      </c>
      <c r="Q2837" s="31">
        <f>IF(M2837=1,oneday(G2836,G2837,K2837,L2837,Summary!$E$13/2,Data!N2836,Data!O2836,Summary!$E$15,Summary!$E$14,Summary!$E$16,3),0)</f>
        <v>0</v>
      </c>
    </row>
    <row r="2838" spans="1:17" x14ac:dyDescent="0.25">
      <c r="A2838" s="32">
        <f>VLOOKUP(B2838,'Expiration Dates'!$C$40:$J$272,8)</f>
        <v>34506</v>
      </c>
      <c r="B2838" s="1">
        <v>34502</v>
      </c>
      <c r="C2838">
        <f t="shared" si="133"/>
        <v>2838</v>
      </c>
      <c r="D2838" s="27">
        <v>19.75</v>
      </c>
      <c r="E2838" s="28">
        <v>20.799999237060547</v>
      </c>
      <c r="F2838" s="28">
        <v>19.610000610351563</v>
      </c>
      <c r="G2838" s="24">
        <v>20.709999084472656</v>
      </c>
      <c r="H2838" s="13">
        <v>18.940000534057617</v>
      </c>
      <c r="I2838" s="14">
        <v>19.850000381469727</v>
      </c>
      <c r="J2838" s="14">
        <v>18.870000839233398</v>
      </c>
      <c r="K2838" s="24">
        <v>19.790000915527344</v>
      </c>
      <c r="L2838">
        <f t="shared" si="132"/>
        <v>0</v>
      </c>
      <c r="M2838">
        <f>IF(AND(B2838&gt;Summary!$E$17,B2838&lt;Summary!$E$18),1,0)</f>
        <v>1</v>
      </c>
      <c r="N2838">
        <f>IF(M2838=1,oneday(G2837,G2838,K2838,L2838,Summary!$E$13/2,Data!N2837,Data!O2837,Summary!$E$15,Summary!$E$14,Summary!$E$16,1),0)</f>
        <v>-3000</v>
      </c>
      <c r="O2838" s="31">
        <f>IF(M2838=1,oneday(G2837,G2838,K2838,L2838,Summary!$E$13/2,Data!N2837,Data!O2837,Summary!$E$15,Summary!$E$14,Summary!$E$16,2),0)</f>
        <v>642945.00632095349</v>
      </c>
      <c r="P2838" s="31">
        <f t="shared" si="134"/>
        <v>-1235.9962615966797</v>
      </c>
      <c r="Q2838" s="31">
        <f>IF(M2838=1,oneday(G2837,G2838,K2838,L2838,Summary!$E$13/2,Data!N2837,Data!O2837,Summary!$E$15,Summary!$E$14,Summary!$E$16,3),0)</f>
        <v>0</v>
      </c>
    </row>
    <row r="2839" spans="1:17" x14ac:dyDescent="0.25">
      <c r="A2839" s="32">
        <f>VLOOKUP(B2839,'Expiration Dates'!$C$40:$J$272,8)</f>
        <v>34506</v>
      </c>
      <c r="B2839" s="1">
        <v>34505</v>
      </c>
      <c r="C2839">
        <f t="shared" si="133"/>
        <v>2839</v>
      </c>
      <c r="D2839" s="27">
        <v>20.450000762939453</v>
      </c>
      <c r="E2839" s="28">
        <v>20.799999237060547</v>
      </c>
      <c r="F2839" s="28">
        <v>20.350000381469727</v>
      </c>
      <c r="G2839" s="24">
        <v>20.75</v>
      </c>
      <c r="H2839" s="13">
        <v>19.600000381469727</v>
      </c>
      <c r="I2839" s="14">
        <v>19.780000686645508</v>
      </c>
      <c r="J2839" s="14">
        <v>19.450000762939453</v>
      </c>
      <c r="K2839" s="24">
        <v>19.709999084472656</v>
      </c>
      <c r="L2839">
        <f t="shared" si="132"/>
        <v>0</v>
      </c>
      <c r="M2839">
        <f>IF(AND(B2839&gt;Summary!$E$17,B2839&lt;Summary!$E$18),1,0)</f>
        <v>1</v>
      </c>
      <c r="N2839">
        <f>IF(M2839=1,oneday(G2838,G2839,K2839,L2839,Summary!$E$13/2,Data!N2838,Data!O2838,Summary!$E$15,Summary!$E$14,Summary!$E$16,1),0)</f>
        <v>-3000</v>
      </c>
      <c r="O2839" s="31">
        <f>IF(M2839=1,oneday(G2838,G2839,K2839,L2839,Summary!$E$13/2,Data!N2838,Data!O2838,Summary!$E$15,Summary!$E$14,Summary!$E$16,2),0)</f>
        <v>644821.00348281872</v>
      </c>
      <c r="P2839" s="31">
        <f t="shared" si="134"/>
        <v>1875.9971618652344</v>
      </c>
      <c r="Q2839" s="31">
        <f>IF(M2839=1,oneday(G2838,G2839,K2839,L2839,Summary!$E$13/2,Data!N2838,Data!O2838,Summary!$E$15,Summary!$E$14,Summary!$E$16,3),0)</f>
        <v>0</v>
      </c>
    </row>
    <row r="2840" spans="1:17" x14ac:dyDescent="0.25">
      <c r="A2840" s="32">
        <f>VLOOKUP(B2840,'Expiration Dates'!$C$40:$J$272,8)</f>
        <v>34506</v>
      </c>
      <c r="B2840" s="1">
        <v>34506</v>
      </c>
      <c r="C2840">
        <f t="shared" si="133"/>
        <v>2840</v>
      </c>
      <c r="D2840" s="27">
        <v>20.600000381469727</v>
      </c>
      <c r="E2840" s="28">
        <v>20.950000762939453</v>
      </c>
      <c r="F2840" s="28">
        <v>19.399999618530273</v>
      </c>
      <c r="G2840" s="24">
        <v>20.040000915527344</v>
      </c>
      <c r="H2840" s="13">
        <v>19.649999618530273</v>
      </c>
      <c r="I2840" s="14">
        <v>19.920000076293945</v>
      </c>
      <c r="J2840" s="14">
        <v>19.229999542236328</v>
      </c>
      <c r="K2840" s="24">
        <v>19.379999160766602</v>
      </c>
      <c r="L2840">
        <f t="shared" si="132"/>
        <v>1</v>
      </c>
      <c r="M2840">
        <f>IF(AND(B2840&gt;Summary!$E$17,B2840&lt;Summary!$E$18),1,0)</f>
        <v>1</v>
      </c>
      <c r="N2840">
        <f>IF(M2840=1,oneday(G2839,G2840,K2840,L2840,Summary!$E$13/2,Data!N2839,Data!O2839,Summary!$E$15,Summary!$E$14,Summary!$E$16,1),0)</f>
        <v>-1300</v>
      </c>
      <c r="O2840" s="31">
        <f>IF(M2840=1,oneday(G2839,G2840,K2840,L2840,Summary!$E$13/2,Data!N2839,Data!O2839,Summary!$E$15,Summary!$E$14,Summary!$E$16,2),0)</f>
        <v>647430.00001144421</v>
      </c>
      <c r="P2840" s="31">
        <f t="shared" si="134"/>
        <v>2608.9965286254883</v>
      </c>
      <c r="Q2840" s="31">
        <f>IF(M2840=1,oneday(G2839,G2840,K2840,L2840,Summary!$E$13/2,Data!N2839,Data!O2839,Summary!$E$15,Summary!$E$14,Summary!$E$16,3),0)</f>
        <v>-858.00228118896484</v>
      </c>
    </row>
    <row r="2841" spans="1:17" x14ac:dyDescent="0.25">
      <c r="A2841" s="32">
        <f>VLOOKUP(B2841,'Expiration Dates'!$C$40:$J$272,8)</f>
        <v>34506</v>
      </c>
      <c r="B2841" s="1">
        <v>34507</v>
      </c>
      <c r="C2841">
        <f t="shared" si="133"/>
        <v>2841</v>
      </c>
      <c r="D2841" s="27">
        <v>19.559999465942383</v>
      </c>
      <c r="E2841" s="28">
        <v>19.739999771118164</v>
      </c>
      <c r="F2841" s="28">
        <v>19.299999237060547</v>
      </c>
      <c r="G2841" s="24">
        <v>19.370000839233398</v>
      </c>
      <c r="H2841" s="13">
        <v>19.100000381469727</v>
      </c>
      <c r="I2841" s="14">
        <v>19.200000762939453</v>
      </c>
      <c r="J2841" s="14">
        <v>18.829999923706055</v>
      </c>
      <c r="K2841" s="24">
        <v>18.860000610351563</v>
      </c>
      <c r="L2841">
        <f t="shared" si="132"/>
        <v>0</v>
      </c>
      <c r="M2841">
        <f>IF(AND(B2841&gt;Summary!$E$17,B2841&lt;Summary!$E$18),1,0)</f>
        <v>1</v>
      </c>
      <c r="N2841">
        <f>IF(M2841=1,oneday(G2840,G2841,K2841,L2841,Summary!$E$13/2,Data!N2840,Data!O2840,Summary!$E$15,Summary!$E$14,Summary!$E$16,1),0)</f>
        <v>300</v>
      </c>
      <c r="O2841" s="31">
        <f>IF(M2841=1,oneday(G2840,G2841,K2841,L2841,Summary!$E$13/2,Data!N2840,Data!O2840,Summary!$E$15,Summary!$E$14,Summary!$E$16,2),0)</f>
        <v>649708.99998855602</v>
      </c>
      <c r="P2841" s="31">
        <f t="shared" si="134"/>
        <v>2278.9999771118164</v>
      </c>
      <c r="Q2841" s="31">
        <f>IF(M2841=1,oneday(G2840,G2841,K2841,L2841,Summary!$E$13/2,Data!N2840,Data!O2840,Summary!$E$15,Summary!$E$14,Summary!$E$16,3),0)</f>
        <v>0</v>
      </c>
    </row>
    <row r="2842" spans="1:17" x14ac:dyDescent="0.25">
      <c r="A2842" s="32">
        <f>VLOOKUP(B2842,'Expiration Dates'!$C$40:$J$272,8)</f>
        <v>34506</v>
      </c>
      <c r="B2842" s="1">
        <v>34508</v>
      </c>
      <c r="C2842">
        <f t="shared" si="133"/>
        <v>2842</v>
      </c>
      <c r="D2842" s="27">
        <v>19.229999542236328</v>
      </c>
      <c r="E2842" s="28">
        <v>19.450000762939453</v>
      </c>
      <c r="F2842" s="28">
        <v>19.040000915527344</v>
      </c>
      <c r="G2842" s="24">
        <v>19.420000076293945</v>
      </c>
      <c r="H2842" s="13">
        <v>18.760000228881836</v>
      </c>
      <c r="I2842" s="14">
        <v>18.940000534057617</v>
      </c>
      <c r="J2842" s="14">
        <v>18.600000381469727</v>
      </c>
      <c r="K2842" s="24">
        <v>18.920000076293945</v>
      </c>
      <c r="L2842">
        <f t="shared" si="132"/>
        <v>0</v>
      </c>
      <c r="M2842">
        <f>IF(AND(B2842&gt;Summary!$E$17,B2842&lt;Summary!$E$18),1,0)</f>
        <v>1</v>
      </c>
      <c r="N2842">
        <f>IF(M2842=1,oneday(G2841,G2842,K2842,L2842,Summary!$E$13/2,Data!N2841,Data!O2841,Summary!$E$15,Summary!$E$14,Summary!$E$16,1),0)</f>
        <v>200</v>
      </c>
      <c r="O2842" s="31">
        <f>IF(M2842=1,oneday(G2841,G2842,K2842,L2842,Summary!$E$13/2,Data!N2841,Data!O2841,Summary!$E$15,Summary!$E$14,Summary!$E$16,2),0)</f>
        <v>651718.99983596813</v>
      </c>
      <c r="P2842" s="31">
        <f t="shared" si="134"/>
        <v>2009.9998474121094</v>
      </c>
      <c r="Q2842" s="31">
        <f>IF(M2842=1,oneday(G2841,G2842,K2842,L2842,Summary!$E$13/2,Data!N2841,Data!O2841,Summary!$E$15,Summary!$E$14,Summary!$E$16,3),0)</f>
        <v>0</v>
      </c>
    </row>
    <row r="2843" spans="1:17" x14ac:dyDescent="0.25">
      <c r="A2843" s="32">
        <f>VLOOKUP(B2843,'Expiration Dates'!$C$40:$J$272,8)</f>
        <v>34506</v>
      </c>
      <c r="B2843" s="1">
        <v>34509</v>
      </c>
      <c r="C2843">
        <f t="shared" si="133"/>
        <v>2843</v>
      </c>
      <c r="D2843" s="27">
        <v>19.389999389648438</v>
      </c>
      <c r="E2843" s="28">
        <v>19.459999084472656</v>
      </c>
      <c r="F2843" s="28">
        <v>19.149999618530273</v>
      </c>
      <c r="G2843" s="24">
        <v>19.319999694824219</v>
      </c>
      <c r="H2843" s="13">
        <v>18.899999618530273</v>
      </c>
      <c r="I2843" s="14">
        <v>18.920000076293945</v>
      </c>
      <c r="J2843" s="14">
        <v>18.700000762939453</v>
      </c>
      <c r="K2843" s="24">
        <v>18.819999694824219</v>
      </c>
      <c r="L2843">
        <f t="shared" si="132"/>
        <v>0</v>
      </c>
      <c r="M2843">
        <f>IF(AND(B2843&gt;Summary!$E$17,B2843&lt;Summary!$E$18),1,0)</f>
        <v>1</v>
      </c>
      <c r="N2843">
        <f>IF(M2843=1,oneday(G2842,G2843,K2843,L2843,Summary!$E$13/2,Data!N2842,Data!O2842,Summary!$E$15,Summary!$E$14,Summary!$E$16,1),0)</f>
        <v>400</v>
      </c>
      <c r="O2843" s="31">
        <f>IF(M2843=1,oneday(G2842,G2843,K2843,L2843,Summary!$E$13/2,Data!N2842,Data!O2842,Summary!$E$15,Summary!$E$14,Summary!$E$16,2),0)</f>
        <v>653682.99968338024</v>
      </c>
      <c r="P2843" s="31">
        <f t="shared" si="134"/>
        <v>1963.9998474121094</v>
      </c>
      <c r="Q2843" s="31">
        <f>IF(M2843=1,oneday(G2842,G2843,K2843,L2843,Summary!$E$13/2,Data!N2842,Data!O2842,Summary!$E$15,Summary!$E$14,Summary!$E$16,3),0)</f>
        <v>0</v>
      </c>
    </row>
    <row r="2844" spans="1:17" x14ac:dyDescent="0.25">
      <c r="A2844" s="32">
        <f>VLOOKUP(B2844,'Expiration Dates'!$C$40:$J$272,8)</f>
        <v>34506</v>
      </c>
      <c r="B2844" s="1">
        <v>34512</v>
      </c>
      <c r="C2844">
        <f t="shared" si="133"/>
        <v>2844</v>
      </c>
      <c r="D2844" s="27">
        <v>19.340000152587891</v>
      </c>
      <c r="E2844" s="28">
        <v>19.540000915527344</v>
      </c>
      <c r="F2844" s="28">
        <v>18.899999618530273</v>
      </c>
      <c r="G2844" s="24">
        <v>19.010000228881836</v>
      </c>
      <c r="H2844" s="13">
        <v>18.850000381469727</v>
      </c>
      <c r="I2844" s="14">
        <v>19.020000457763672</v>
      </c>
      <c r="J2844" s="14">
        <v>18.479999542236328</v>
      </c>
      <c r="K2844" s="24">
        <v>18.559999465942383</v>
      </c>
      <c r="L2844">
        <f t="shared" si="132"/>
        <v>0</v>
      </c>
      <c r="M2844">
        <f>IF(AND(B2844&gt;Summary!$E$17,B2844&lt;Summary!$E$18),1,0)</f>
        <v>1</v>
      </c>
      <c r="N2844">
        <f>IF(M2844=1,oneday(G2843,G2844,K2844,L2844,Summary!$E$13/2,Data!N2843,Data!O2843,Summary!$E$15,Summary!$E$14,Summary!$E$16,1),0)</f>
        <v>1100</v>
      </c>
      <c r="O2844" s="31">
        <f>IF(M2844=1,oneday(G2843,G2844,K2844,L2844,Summary!$E$13/2,Data!N2843,Data!O2843,Summary!$E$15,Summary!$E$14,Summary!$E$16,2),0)</f>
        <v>655426.00027084362</v>
      </c>
      <c r="P2844" s="31">
        <f t="shared" si="134"/>
        <v>1743.0005874633789</v>
      </c>
      <c r="Q2844" s="31">
        <f>IF(M2844=1,oneday(G2843,G2844,K2844,L2844,Summary!$E$13/2,Data!N2843,Data!O2843,Summary!$E$15,Summary!$E$14,Summary!$E$16,3),0)</f>
        <v>0</v>
      </c>
    </row>
    <row r="2845" spans="1:17" x14ac:dyDescent="0.25">
      <c r="A2845" s="32">
        <f>VLOOKUP(B2845,'Expiration Dates'!$C$40:$J$272,8)</f>
        <v>34506</v>
      </c>
      <c r="B2845" s="1">
        <v>34513</v>
      </c>
      <c r="C2845">
        <f t="shared" si="133"/>
        <v>2845</v>
      </c>
      <c r="D2845" s="27">
        <v>18.979999542236328</v>
      </c>
      <c r="E2845" s="28">
        <v>19.299999237060547</v>
      </c>
      <c r="F2845" s="28">
        <v>18.670000076293945</v>
      </c>
      <c r="G2845" s="24">
        <v>19.270000457763672</v>
      </c>
      <c r="H2845" s="13">
        <v>18.520000457763672</v>
      </c>
      <c r="I2845" s="14">
        <v>18.799999237060547</v>
      </c>
      <c r="J2845" s="14">
        <v>18.280000686645508</v>
      </c>
      <c r="K2845" s="24">
        <v>18.760000228881836</v>
      </c>
      <c r="L2845">
        <f t="shared" si="132"/>
        <v>0</v>
      </c>
      <c r="M2845">
        <f>IF(AND(B2845&gt;Summary!$E$17,B2845&lt;Summary!$E$18),1,0)</f>
        <v>1</v>
      </c>
      <c r="N2845">
        <f>IF(M2845=1,oneday(G2844,G2845,K2845,L2845,Summary!$E$13/2,Data!N2844,Data!O2844,Summary!$E$15,Summary!$E$14,Summary!$E$16,1),0)</f>
        <v>500</v>
      </c>
      <c r="O2845" s="31">
        <f>IF(M2845=1,oneday(G2844,G2845,K2845,L2845,Summary!$E$13/2,Data!N2844,Data!O2844,Summary!$E$15,Summary!$E$14,Summary!$E$16,2),0)</f>
        <v>657616.00038528454</v>
      </c>
      <c r="P2845" s="31">
        <f t="shared" si="134"/>
        <v>2190.000114440918</v>
      </c>
      <c r="Q2845" s="31">
        <f>IF(M2845=1,oneday(G2844,G2845,K2845,L2845,Summary!$E$13/2,Data!N2844,Data!O2844,Summary!$E$15,Summary!$E$14,Summary!$E$16,3),0)</f>
        <v>0</v>
      </c>
    </row>
    <row r="2846" spans="1:17" x14ac:dyDescent="0.25">
      <c r="A2846" s="32">
        <f>VLOOKUP(B2846,'Expiration Dates'!$C$40:$J$272,8)</f>
        <v>34506</v>
      </c>
      <c r="B2846" s="1">
        <v>34514</v>
      </c>
      <c r="C2846">
        <f t="shared" si="133"/>
        <v>2846</v>
      </c>
      <c r="D2846" s="27">
        <v>19.100000381469727</v>
      </c>
      <c r="E2846" s="28">
        <v>19.329999923706055</v>
      </c>
      <c r="F2846" s="28">
        <v>18.780000686645508</v>
      </c>
      <c r="G2846" s="24">
        <v>18.829999923706055</v>
      </c>
      <c r="H2846" s="13">
        <v>18.620000839233398</v>
      </c>
      <c r="I2846" s="14">
        <v>18.819999694824219</v>
      </c>
      <c r="J2846" s="14">
        <v>18.350000381469727</v>
      </c>
      <c r="K2846" s="24">
        <v>18.379999160766602</v>
      </c>
      <c r="L2846">
        <f t="shared" si="132"/>
        <v>0</v>
      </c>
      <c r="M2846">
        <f>IF(AND(B2846&gt;Summary!$E$17,B2846&lt;Summary!$E$18),1,0)</f>
        <v>1</v>
      </c>
      <c r="N2846">
        <f>IF(M2846=1,oneday(G2845,G2846,K2846,L2846,Summary!$E$13/2,Data!N2845,Data!O2845,Summary!$E$15,Summary!$E$14,Summary!$E$16,1),0)</f>
        <v>1600</v>
      </c>
      <c r="O2846" s="31">
        <f>IF(M2846=1,oneday(G2845,G2846,K2846,L2846,Summary!$E$13/2,Data!N2845,Data!O2845,Summary!$E$15,Summary!$E$14,Summary!$E$16,2),0)</f>
        <v>659131.99953079235</v>
      </c>
      <c r="P2846" s="31">
        <f t="shared" si="134"/>
        <v>1515.9991455078125</v>
      </c>
      <c r="Q2846" s="31">
        <f>IF(M2846=1,oneday(G2845,G2846,K2846,L2846,Summary!$E$13/2,Data!N2845,Data!O2845,Summary!$E$15,Summary!$E$14,Summary!$E$16,3),0)</f>
        <v>0</v>
      </c>
    </row>
    <row r="2847" spans="1:17" x14ac:dyDescent="0.25">
      <c r="A2847" s="32">
        <f>VLOOKUP(B2847,'Expiration Dates'!$C$40:$J$272,8)</f>
        <v>34506</v>
      </c>
      <c r="B2847" s="1">
        <v>34515</v>
      </c>
      <c r="C2847">
        <f t="shared" si="133"/>
        <v>2847</v>
      </c>
      <c r="D2847" s="27">
        <v>18.840000152587891</v>
      </c>
      <c r="E2847" s="28">
        <v>19.5</v>
      </c>
      <c r="F2847" s="28">
        <v>18.75</v>
      </c>
      <c r="G2847" s="24">
        <v>19.370000839233398</v>
      </c>
      <c r="H2847" s="13">
        <v>18.399999618530273</v>
      </c>
      <c r="I2847" s="14">
        <v>18.950000762939453</v>
      </c>
      <c r="J2847" s="14">
        <v>18.340000152587891</v>
      </c>
      <c r="K2847" s="24">
        <v>18.829999923706055</v>
      </c>
      <c r="L2847">
        <f t="shared" si="132"/>
        <v>0</v>
      </c>
      <c r="M2847">
        <f>IF(AND(B2847&gt;Summary!$E$17,B2847&lt;Summary!$E$18),1,0)</f>
        <v>1</v>
      </c>
      <c r="N2847">
        <f>IF(M2847=1,oneday(G2846,G2847,K2847,L2847,Summary!$E$13/2,Data!N2846,Data!O2846,Summary!$E$15,Summary!$E$14,Summary!$E$16,1),0)</f>
        <v>300</v>
      </c>
      <c r="O2847" s="31">
        <f>IF(M2847=1,oneday(G2846,G2847,K2847,L2847,Summary!$E$13/2,Data!N2846,Data!O2846,Summary!$E$15,Summary!$E$14,Summary!$E$16,2),0)</f>
        <v>661605.99980545056</v>
      </c>
      <c r="P2847" s="31">
        <f t="shared" si="134"/>
        <v>2474.0002746582031</v>
      </c>
      <c r="Q2847" s="31">
        <f>IF(M2847=1,oneday(G2846,G2847,K2847,L2847,Summary!$E$13/2,Data!N2846,Data!O2846,Summary!$E$15,Summary!$E$14,Summary!$E$16,3),0)</f>
        <v>0</v>
      </c>
    </row>
    <row r="2848" spans="1:17" x14ac:dyDescent="0.25">
      <c r="A2848" s="32">
        <f>VLOOKUP(B2848,'Expiration Dates'!$C$40:$J$272,8)</f>
        <v>34535</v>
      </c>
      <c r="B2848" s="1">
        <v>34516</v>
      </c>
      <c r="C2848">
        <f t="shared" si="133"/>
        <v>2848</v>
      </c>
      <c r="D2848" s="27">
        <v>19.450000762939453</v>
      </c>
      <c r="E2848" s="28">
        <v>19.680000305175781</v>
      </c>
      <c r="F2848" s="28">
        <v>19.379999160766602</v>
      </c>
      <c r="G2848" s="24">
        <v>19.530000686645508</v>
      </c>
      <c r="H2848" s="13">
        <v>18.879999160766602</v>
      </c>
      <c r="I2848" s="14">
        <v>19.079999923706055</v>
      </c>
      <c r="J2848" s="14">
        <v>18.819999694824219</v>
      </c>
      <c r="K2848" s="24">
        <v>18.930000305175781</v>
      </c>
      <c r="L2848">
        <f t="shared" si="132"/>
        <v>0</v>
      </c>
      <c r="M2848">
        <f>IF(AND(B2848&gt;Summary!$E$17,B2848&lt;Summary!$E$18),1,0)</f>
        <v>1</v>
      </c>
      <c r="N2848">
        <f>IF(M2848=1,oneday(G2847,G2848,K2848,L2848,Summary!$E$13/2,Data!N2847,Data!O2847,Summary!$E$15,Summary!$E$14,Summary!$E$16,1),0)</f>
        <v>0</v>
      </c>
      <c r="O2848" s="31">
        <f>IF(M2848=1,oneday(G2847,G2848,K2848,L2848,Summary!$E$13/2,Data!N2847,Data!O2847,Summary!$E$15,Summary!$E$14,Summary!$E$16,2),0)</f>
        <v>663617.99980545056</v>
      </c>
      <c r="P2848" s="31">
        <f t="shared" si="134"/>
        <v>2012</v>
      </c>
      <c r="Q2848" s="31">
        <f>IF(M2848=1,oneday(G2847,G2848,K2848,L2848,Summary!$E$13/2,Data!N2847,Data!O2847,Summary!$E$15,Summary!$E$14,Summary!$E$16,3),0)</f>
        <v>0</v>
      </c>
    </row>
    <row r="2849" spans="1:17" x14ac:dyDescent="0.25">
      <c r="A2849" s="32">
        <f>VLOOKUP(B2849,'Expiration Dates'!$C$40:$J$272,8)</f>
        <v>34535</v>
      </c>
      <c r="B2849" s="1">
        <v>34520</v>
      </c>
      <c r="C2849">
        <f t="shared" si="133"/>
        <v>2849</v>
      </c>
      <c r="D2849" s="27">
        <v>19.329999923706055</v>
      </c>
      <c r="E2849" s="28">
        <v>19.690000534057617</v>
      </c>
      <c r="F2849" s="28">
        <v>19.309999465942383</v>
      </c>
      <c r="G2849" s="24">
        <v>19.620000839233398</v>
      </c>
      <c r="H2849" s="13">
        <v>18.799999237060547</v>
      </c>
      <c r="I2849" s="14">
        <v>19.059999465942383</v>
      </c>
      <c r="J2849" s="14">
        <v>18.75</v>
      </c>
      <c r="K2849" s="24">
        <v>18.979999542236328</v>
      </c>
      <c r="L2849">
        <f t="shared" si="132"/>
        <v>0</v>
      </c>
      <c r="M2849">
        <f>IF(AND(B2849&gt;Summary!$E$17,B2849&lt;Summary!$E$18),1,0)</f>
        <v>1</v>
      </c>
      <c r="N2849">
        <f>IF(M2849=1,oneday(G2848,G2849,K2849,L2849,Summary!$E$13/2,Data!N2848,Data!O2848,Summary!$E$15,Summary!$E$14,Summary!$E$16,1),0)</f>
        <v>-200</v>
      </c>
      <c r="O2849" s="31">
        <f>IF(M2849=1,oneday(G2848,G2849,K2849,L2849,Summary!$E$13/2,Data!N2848,Data!O2848,Summary!$E$15,Summary!$E$14,Summary!$E$16,2),0)</f>
        <v>665603.99977493298</v>
      </c>
      <c r="P2849" s="31">
        <f t="shared" si="134"/>
        <v>1985.9999694824219</v>
      </c>
      <c r="Q2849" s="31">
        <f>IF(M2849=1,oneday(G2848,G2849,K2849,L2849,Summary!$E$13/2,Data!N2848,Data!O2848,Summary!$E$15,Summary!$E$14,Summary!$E$16,3),0)</f>
        <v>0</v>
      </c>
    </row>
    <row r="2850" spans="1:17" x14ac:dyDescent="0.25">
      <c r="A2850" s="32">
        <f>VLOOKUP(B2850,'Expiration Dates'!$C$40:$J$272,8)</f>
        <v>34535</v>
      </c>
      <c r="B2850" s="1">
        <v>34521</v>
      </c>
      <c r="C2850">
        <f t="shared" si="133"/>
        <v>2850</v>
      </c>
      <c r="D2850" s="27">
        <v>19.540000915527344</v>
      </c>
      <c r="E2850" s="28">
        <v>19.719999313354492</v>
      </c>
      <c r="F2850" s="28">
        <v>19.229999542236328</v>
      </c>
      <c r="G2850" s="24">
        <v>19.239999771118164</v>
      </c>
      <c r="H2850" s="13">
        <v>18.920000076293945</v>
      </c>
      <c r="I2850" s="14">
        <v>19.040000915527344</v>
      </c>
      <c r="J2850" s="14">
        <v>18.639999389648438</v>
      </c>
      <c r="K2850" s="24">
        <v>18.649999618530273</v>
      </c>
      <c r="L2850">
        <f t="shared" si="132"/>
        <v>0</v>
      </c>
      <c r="M2850">
        <f>IF(AND(B2850&gt;Summary!$E$17,B2850&lt;Summary!$E$18),1,0)</f>
        <v>1</v>
      </c>
      <c r="N2850">
        <f>IF(M2850=1,oneday(G2849,G2850,K2850,L2850,Summary!$E$13/2,Data!N2849,Data!O2849,Summary!$E$15,Summary!$E$14,Summary!$E$16,1),0)</f>
        <v>700</v>
      </c>
      <c r="O2850" s="31">
        <f>IF(M2850=1,oneday(G2849,G2850,K2850,L2850,Summary!$E$13/2,Data!N2849,Data!O2849,Summary!$E$15,Summary!$E$14,Summary!$E$16,2),0)</f>
        <v>667481.99902725231</v>
      </c>
      <c r="P2850" s="31">
        <f t="shared" si="134"/>
        <v>1877.9992523193359</v>
      </c>
      <c r="Q2850" s="31">
        <f>IF(M2850=1,oneday(G2849,G2850,K2850,L2850,Summary!$E$13/2,Data!N2849,Data!O2849,Summary!$E$15,Summary!$E$14,Summary!$E$16,3),0)</f>
        <v>0</v>
      </c>
    </row>
    <row r="2851" spans="1:17" x14ac:dyDescent="0.25">
      <c r="A2851" s="32">
        <f>VLOOKUP(B2851,'Expiration Dates'!$C$40:$J$272,8)</f>
        <v>34535</v>
      </c>
      <c r="B2851" s="1">
        <v>34522</v>
      </c>
      <c r="C2851">
        <f t="shared" si="133"/>
        <v>2851</v>
      </c>
      <c r="D2851" s="27">
        <v>19.290000915527344</v>
      </c>
      <c r="E2851" s="28">
        <v>19.479999542236328</v>
      </c>
      <c r="F2851" s="28">
        <v>19.079999923706055</v>
      </c>
      <c r="G2851" s="24">
        <v>19.120000839233398</v>
      </c>
      <c r="H2851" s="13">
        <v>18.719999313354492</v>
      </c>
      <c r="I2851" s="14">
        <v>18.870000839233398</v>
      </c>
      <c r="J2851" s="14">
        <v>18.530000686645508</v>
      </c>
      <c r="K2851" s="24">
        <v>18.559999465942383</v>
      </c>
      <c r="L2851">
        <f t="shared" si="132"/>
        <v>0</v>
      </c>
      <c r="M2851">
        <f>IF(AND(B2851&gt;Summary!$E$17,B2851&lt;Summary!$E$18),1,0)</f>
        <v>1</v>
      </c>
      <c r="N2851">
        <f>IF(M2851=1,oneday(G2850,G2851,K2851,L2851,Summary!$E$13/2,Data!N2850,Data!O2850,Summary!$E$15,Summary!$E$14,Summary!$E$16,1),0)</f>
        <v>900</v>
      </c>
      <c r="O2851" s="31">
        <f>IF(M2851=1,oneday(G2850,G2851,K2851,L2851,Summary!$E$13/2,Data!N2850,Data!O2850,Summary!$E$15,Summary!$E$14,Summary!$E$16,2),0)</f>
        <v>669377.99998855602</v>
      </c>
      <c r="P2851" s="31">
        <f t="shared" si="134"/>
        <v>1896.0009613037109</v>
      </c>
      <c r="Q2851" s="31">
        <f>IF(M2851=1,oneday(G2850,G2851,K2851,L2851,Summary!$E$13/2,Data!N2850,Data!O2850,Summary!$E$15,Summary!$E$14,Summary!$E$16,3),0)</f>
        <v>0</v>
      </c>
    </row>
    <row r="2852" spans="1:17" x14ac:dyDescent="0.25">
      <c r="A2852" s="32">
        <f>VLOOKUP(B2852,'Expiration Dates'!$C$40:$J$272,8)</f>
        <v>34535</v>
      </c>
      <c r="B2852" s="1">
        <v>34523</v>
      </c>
      <c r="C2852">
        <f t="shared" si="133"/>
        <v>2852</v>
      </c>
      <c r="D2852" s="27">
        <v>19.229999542236328</v>
      </c>
      <c r="E2852" s="28">
        <v>19.659999847412109</v>
      </c>
      <c r="F2852" s="28">
        <v>19.110000610351563</v>
      </c>
      <c r="G2852" s="24">
        <v>19.479999542236328</v>
      </c>
      <c r="H2852" s="13">
        <v>18.680000305175781</v>
      </c>
      <c r="I2852" s="14">
        <v>19.030000686645508</v>
      </c>
      <c r="J2852" s="14">
        <v>18.569999694824219</v>
      </c>
      <c r="K2852" s="24">
        <v>18.879999160766602</v>
      </c>
      <c r="L2852">
        <f t="shared" ref="L2852:L2915" si="135">IF(A2852=B2852,1,0)</f>
        <v>0</v>
      </c>
      <c r="M2852">
        <f>IF(AND(B2852&gt;Summary!$E$17,B2852&lt;Summary!$E$18),1,0)</f>
        <v>1</v>
      </c>
      <c r="N2852">
        <f>IF(M2852=1,oneday(G2851,G2852,K2852,L2852,Summary!$E$13/2,Data!N2851,Data!O2851,Summary!$E$15,Summary!$E$14,Summary!$E$16,1),0)</f>
        <v>100</v>
      </c>
      <c r="O2852" s="31">
        <f>IF(M2852=1,oneday(G2851,G2852,K2852,L2852,Summary!$E$13/2,Data!N2851,Data!O2851,Summary!$E$15,Summary!$E$14,Summary!$E$16,2),0)</f>
        <v>671525.99985885632</v>
      </c>
      <c r="P2852" s="31">
        <f t="shared" si="134"/>
        <v>2147.999870300293</v>
      </c>
      <c r="Q2852" s="31">
        <f>IF(M2852=1,oneday(G2851,G2852,K2852,L2852,Summary!$E$13/2,Data!N2851,Data!O2851,Summary!$E$15,Summary!$E$14,Summary!$E$16,3),0)</f>
        <v>0</v>
      </c>
    </row>
    <row r="2853" spans="1:17" x14ac:dyDescent="0.25">
      <c r="A2853" s="32">
        <f>VLOOKUP(B2853,'Expiration Dates'!$C$40:$J$272,8)</f>
        <v>34535</v>
      </c>
      <c r="B2853" s="1">
        <v>34526</v>
      </c>
      <c r="C2853">
        <f t="shared" si="133"/>
        <v>2853</v>
      </c>
      <c r="D2853" s="27">
        <v>19.659999847412109</v>
      </c>
      <c r="E2853" s="28">
        <v>20.200000762939453</v>
      </c>
      <c r="F2853" s="28">
        <v>19.659999847412109</v>
      </c>
      <c r="G2853" s="24">
        <v>20.180000305175781</v>
      </c>
      <c r="H2853" s="13">
        <v>19.059999465942383</v>
      </c>
      <c r="I2853" s="14">
        <v>19.520000457763672</v>
      </c>
      <c r="J2853" s="14">
        <v>19.059999465942383</v>
      </c>
      <c r="K2853" s="24">
        <v>19.479999542236328</v>
      </c>
      <c r="L2853">
        <f t="shared" si="135"/>
        <v>0</v>
      </c>
      <c r="M2853">
        <f>IF(AND(B2853&gt;Summary!$E$17,B2853&lt;Summary!$E$18),1,0)</f>
        <v>1</v>
      </c>
      <c r="N2853">
        <f>IF(M2853=1,oneday(G2852,G2853,K2853,L2853,Summary!$E$13/2,Data!N2852,Data!O2852,Summary!$E$15,Summary!$E$14,Summary!$E$16,1),0)</f>
        <v>-1600</v>
      </c>
      <c r="O2853" s="31">
        <f>IF(M2853=1,oneday(G2852,G2853,K2853,L2853,Summary!$E$13/2,Data!N2852,Data!O2852,Summary!$E$15,Summary!$E$14,Summary!$E$16,2),0)</f>
        <v>672949.99863815319</v>
      </c>
      <c r="P2853" s="31">
        <f t="shared" si="134"/>
        <v>1423.998779296875</v>
      </c>
      <c r="Q2853" s="31">
        <f>IF(M2853=1,oneday(G2852,G2853,K2853,L2853,Summary!$E$13/2,Data!N2852,Data!O2852,Summary!$E$15,Summary!$E$14,Summary!$E$16,3),0)</f>
        <v>0</v>
      </c>
    </row>
    <row r="2854" spans="1:17" x14ac:dyDescent="0.25">
      <c r="A2854" s="32">
        <f>VLOOKUP(B2854,'Expiration Dates'!$C$40:$J$272,8)</f>
        <v>34535</v>
      </c>
      <c r="B2854" s="1">
        <v>34527</v>
      </c>
      <c r="C2854">
        <f t="shared" si="133"/>
        <v>2854</v>
      </c>
      <c r="D2854" s="27">
        <v>20.450000762939453</v>
      </c>
      <c r="E2854" s="28">
        <v>20.739999771118164</v>
      </c>
      <c r="F2854" s="28">
        <v>20.209999084472656</v>
      </c>
      <c r="G2854" s="24">
        <v>20.430000305175781</v>
      </c>
      <c r="H2854" s="13">
        <v>19.75</v>
      </c>
      <c r="I2854" s="14">
        <v>20</v>
      </c>
      <c r="J2854" s="14">
        <v>19.520000457763672</v>
      </c>
      <c r="K2854" s="24">
        <v>19.729999542236328</v>
      </c>
      <c r="L2854">
        <f t="shared" si="135"/>
        <v>0</v>
      </c>
      <c r="M2854">
        <f>IF(AND(B2854&gt;Summary!$E$17,B2854&lt;Summary!$E$18),1,0)</f>
        <v>1</v>
      </c>
      <c r="N2854">
        <f>IF(M2854=1,oneday(G2853,G2854,K2854,L2854,Summary!$E$13/2,Data!N2853,Data!O2853,Summary!$E$15,Summary!$E$14,Summary!$E$16,1),0)</f>
        <v>-2200</v>
      </c>
      <c r="O2854" s="31">
        <f>IF(M2854=1,oneday(G2853,G2854,K2854,L2854,Summary!$E$13/2,Data!N2853,Data!O2853,Summary!$E$15,Summary!$E$14,Summary!$E$16,2),0)</f>
        <v>674459.99863815319</v>
      </c>
      <c r="P2854" s="31">
        <f t="shared" si="134"/>
        <v>1510</v>
      </c>
      <c r="Q2854" s="31">
        <f>IF(M2854=1,oneday(G2853,G2854,K2854,L2854,Summary!$E$13/2,Data!N2853,Data!O2853,Summary!$E$15,Summary!$E$14,Summary!$E$16,3),0)</f>
        <v>0</v>
      </c>
    </row>
    <row r="2855" spans="1:17" x14ac:dyDescent="0.25">
      <c r="A2855" s="32">
        <f>VLOOKUP(B2855,'Expiration Dates'!$C$40:$J$272,8)</f>
        <v>34535</v>
      </c>
      <c r="B2855" s="1">
        <v>34528</v>
      </c>
      <c r="C2855">
        <f t="shared" si="133"/>
        <v>2855</v>
      </c>
      <c r="D2855" s="27">
        <v>20.370000839233398</v>
      </c>
      <c r="E2855" s="28">
        <v>20.600000381469727</v>
      </c>
      <c r="F2855" s="28">
        <v>19.899999618530273</v>
      </c>
      <c r="G2855" s="24">
        <v>20.149999618530273</v>
      </c>
      <c r="H2855" s="13">
        <v>19.680000305175781</v>
      </c>
      <c r="I2855" s="14">
        <v>19.969999313354492</v>
      </c>
      <c r="J2855" s="14">
        <v>19.200000762939453</v>
      </c>
      <c r="K2855" s="24">
        <v>19.540000915527344</v>
      </c>
      <c r="L2855">
        <f t="shared" si="135"/>
        <v>0</v>
      </c>
      <c r="M2855">
        <f>IF(AND(B2855&gt;Summary!$E$17,B2855&lt;Summary!$E$18),1,0)</f>
        <v>1</v>
      </c>
      <c r="N2855">
        <f>IF(M2855=1,oneday(G2854,G2855,K2855,L2855,Summary!$E$13/2,Data!N2854,Data!O2854,Summary!$E$15,Summary!$E$14,Summary!$E$16,1),0)</f>
        <v>-1500</v>
      </c>
      <c r="O2855" s="31">
        <f>IF(M2855=1,oneday(G2854,G2855,K2855,L2855,Summary!$E$13/2,Data!N2854,Data!O2854,Summary!$E$15,Summary!$E$14,Summary!$E$16,2),0)</f>
        <v>676963.99966812145</v>
      </c>
      <c r="P2855" s="31">
        <f t="shared" si="134"/>
        <v>2504.0010299682617</v>
      </c>
      <c r="Q2855" s="31">
        <f>IF(M2855=1,oneday(G2854,G2855,K2855,L2855,Summary!$E$13/2,Data!N2854,Data!O2854,Summary!$E$15,Summary!$E$14,Summary!$E$16,3),0)</f>
        <v>0</v>
      </c>
    </row>
    <row r="2856" spans="1:17" x14ac:dyDescent="0.25">
      <c r="A2856" s="32">
        <f>VLOOKUP(B2856,'Expiration Dates'!$C$40:$J$272,8)</f>
        <v>34535</v>
      </c>
      <c r="B2856" s="1">
        <v>34529</v>
      </c>
      <c r="C2856">
        <f t="shared" si="133"/>
        <v>2856</v>
      </c>
      <c r="D2856" s="27">
        <v>20.25</v>
      </c>
      <c r="E2856" s="28">
        <v>20.420000076293945</v>
      </c>
      <c r="F2856" s="28">
        <v>19.969999313354492</v>
      </c>
      <c r="G2856" s="24">
        <v>20.180000305175781</v>
      </c>
      <c r="H2856" s="13">
        <v>19.659999847412109</v>
      </c>
      <c r="I2856" s="14">
        <v>19.799999237060547</v>
      </c>
      <c r="J2856" s="14">
        <v>19.479999542236328</v>
      </c>
      <c r="K2856" s="24">
        <v>19.639999389648438</v>
      </c>
      <c r="L2856">
        <f t="shared" si="135"/>
        <v>0</v>
      </c>
      <c r="M2856">
        <f>IF(AND(B2856&gt;Summary!$E$17,B2856&lt;Summary!$E$18),1,0)</f>
        <v>1</v>
      </c>
      <c r="N2856">
        <f>IF(M2856=1,oneday(G2855,G2856,K2856,L2856,Summary!$E$13/2,Data!N2855,Data!O2855,Summary!$E$15,Summary!$E$14,Summary!$E$16,1),0)</f>
        <v>-1500</v>
      </c>
      <c r="O2856" s="31">
        <f>IF(M2856=1,oneday(G2855,G2856,K2856,L2856,Summary!$E$13/2,Data!N2855,Data!O2855,Summary!$E$15,Summary!$E$14,Summary!$E$16,2),0)</f>
        <v>678918.99863815319</v>
      </c>
      <c r="P2856" s="31">
        <f t="shared" si="134"/>
        <v>1954.9989700317383</v>
      </c>
      <c r="Q2856" s="31">
        <f>IF(M2856=1,oneday(G2855,G2856,K2856,L2856,Summary!$E$13/2,Data!N2855,Data!O2855,Summary!$E$15,Summary!$E$14,Summary!$E$16,3),0)</f>
        <v>0</v>
      </c>
    </row>
    <row r="2857" spans="1:17" x14ac:dyDescent="0.25">
      <c r="A2857" s="32">
        <f>VLOOKUP(B2857,'Expiration Dates'!$C$40:$J$272,8)</f>
        <v>34535</v>
      </c>
      <c r="B2857" s="1">
        <v>34530</v>
      </c>
      <c r="C2857">
        <f t="shared" si="133"/>
        <v>2857</v>
      </c>
      <c r="D2857" s="27">
        <v>20.069999694824219</v>
      </c>
      <c r="E2857" s="28">
        <v>20.100000381469727</v>
      </c>
      <c r="F2857" s="28">
        <v>19.760000228881836</v>
      </c>
      <c r="G2857" s="24">
        <v>19.889999389648438</v>
      </c>
      <c r="H2857" s="13">
        <v>19.540000915527344</v>
      </c>
      <c r="I2857" s="14">
        <v>19.600000381469727</v>
      </c>
      <c r="J2857" s="14">
        <v>19.319999694824219</v>
      </c>
      <c r="K2857" s="24">
        <v>19.379999160766602</v>
      </c>
      <c r="L2857">
        <f t="shared" si="135"/>
        <v>0</v>
      </c>
      <c r="M2857">
        <f>IF(AND(B2857&gt;Summary!$E$17,B2857&lt;Summary!$E$18),1,0)</f>
        <v>1</v>
      </c>
      <c r="N2857">
        <f>IF(M2857=1,oneday(G2856,G2857,K2857,L2857,Summary!$E$13/2,Data!N2856,Data!O2856,Summary!$E$15,Summary!$E$14,Summary!$E$16,1),0)</f>
        <v>-800</v>
      </c>
      <c r="O2857" s="31">
        <f>IF(M2857=1,oneday(G2856,G2857,K2857,L2857,Summary!$E$13/2,Data!N2856,Data!O2856,Summary!$E$15,Summary!$E$14,Summary!$E$16,2),0)</f>
        <v>681234.99937057507</v>
      </c>
      <c r="P2857" s="31">
        <f t="shared" si="134"/>
        <v>2316.000732421875</v>
      </c>
      <c r="Q2857" s="31">
        <f>IF(M2857=1,oneday(G2856,G2857,K2857,L2857,Summary!$E$13/2,Data!N2856,Data!O2856,Summary!$E$15,Summary!$E$14,Summary!$E$16,3),0)</f>
        <v>0</v>
      </c>
    </row>
    <row r="2858" spans="1:17" x14ac:dyDescent="0.25">
      <c r="A2858" s="32">
        <f>VLOOKUP(B2858,'Expiration Dates'!$C$40:$J$272,8)</f>
        <v>34535</v>
      </c>
      <c r="B2858" s="1">
        <v>34533</v>
      </c>
      <c r="C2858">
        <f t="shared" si="133"/>
        <v>2858</v>
      </c>
      <c r="D2858" s="27">
        <v>19.549999237060547</v>
      </c>
      <c r="E2858" s="28">
        <v>19.600000381469727</v>
      </c>
      <c r="F2858" s="28">
        <v>19.290000915527344</v>
      </c>
      <c r="G2858" s="24">
        <v>19.510000228881836</v>
      </c>
      <c r="H2858" s="13">
        <v>19.100000381469727</v>
      </c>
      <c r="I2858" s="14">
        <v>19.149999618530273</v>
      </c>
      <c r="J2858" s="14">
        <v>18.889999389648438</v>
      </c>
      <c r="K2858" s="24">
        <v>19.090000152587891</v>
      </c>
      <c r="L2858">
        <f t="shared" si="135"/>
        <v>0</v>
      </c>
      <c r="M2858">
        <f>IF(AND(B2858&gt;Summary!$E$17,B2858&lt;Summary!$E$18),1,0)</f>
        <v>1</v>
      </c>
      <c r="N2858">
        <f>IF(M2858=1,oneday(G2857,G2858,K2858,L2858,Summary!$E$13/2,Data!N2857,Data!O2857,Summary!$E$15,Summary!$E$14,Summary!$E$16,1),0)</f>
        <v>100</v>
      </c>
      <c r="O2858" s="31">
        <f>IF(M2858=1,oneday(G2857,G2858,K2858,L2858,Summary!$E$13/2,Data!N2857,Data!O2857,Summary!$E$15,Summary!$E$14,Summary!$E$16,2),0)</f>
        <v>683340.99945449841</v>
      </c>
      <c r="P2858" s="31">
        <f t="shared" si="134"/>
        <v>2106.0000839233398</v>
      </c>
      <c r="Q2858" s="31">
        <f>IF(M2858=1,oneday(G2857,G2858,K2858,L2858,Summary!$E$13/2,Data!N2857,Data!O2857,Summary!$E$15,Summary!$E$14,Summary!$E$16,3),0)</f>
        <v>0</v>
      </c>
    </row>
    <row r="2859" spans="1:17" x14ac:dyDescent="0.25">
      <c r="A2859" s="32">
        <f>VLOOKUP(B2859,'Expiration Dates'!$C$40:$J$272,8)</f>
        <v>34535</v>
      </c>
      <c r="B2859" s="1">
        <v>34534</v>
      </c>
      <c r="C2859">
        <f t="shared" si="133"/>
        <v>2859</v>
      </c>
      <c r="D2859" s="27">
        <v>19.319999694824219</v>
      </c>
      <c r="E2859" s="28">
        <v>19.520000457763672</v>
      </c>
      <c r="F2859" s="28">
        <v>19.159999847412109</v>
      </c>
      <c r="G2859" s="24">
        <v>19.459999084472656</v>
      </c>
      <c r="H2859" s="13">
        <v>18.920000076293945</v>
      </c>
      <c r="I2859" s="14">
        <v>19.260000228881836</v>
      </c>
      <c r="J2859" s="14">
        <v>18.860000610351563</v>
      </c>
      <c r="K2859" s="24">
        <v>19.229999542236328</v>
      </c>
      <c r="L2859">
        <f t="shared" si="135"/>
        <v>0</v>
      </c>
      <c r="M2859">
        <f>IF(AND(B2859&gt;Summary!$E$17,B2859&lt;Summary!$E$18),1,0)</f>
        <v>1</v>
      </c>
      <c r="N2859">
        <f>IF(M2859=1,oneday(G2858,G2859,K2859,L2859,Summary!$E$13/2,Data!N2858,Data!O2858,Summary!$E$15,Summary!$E$14,Summary!$E$16,1),0)</f>
        <v>200</v>
      </c>
      <c r="O2859" s="31">
        <f>IF(M2859=1,oneday(G2858,G2859,K2859,L2859,Summary!$E$13/2,Data!N2858,Data!O2858,Summary!$E$15,Summary!$E$14,Summary!$E$16,2),0)</f>
        <v>685330.99922561657</v>
      </c>
      <c r="P2859" s="31">
        <f t="shared" si="134"/>
        <v>1989.9997711181641</v>
      </c>
      <c r="Q2859" s="31">
        <f>IF(M2859=1,oneday(G2858,G2859,K2859,L2859,Summary!$E$13/2,Data!N2858,Data!O2858,Summary!$E$15,Summary!$E$14,Summary!$E$16,3),0)</f>
        <v>0</v>
      </c>
    </row>
    <row r="2860" spans="1:17" x14ac:dyDescent="0.25">
      <c r="A2860" s="32">
        <f>VLOOKUP(B2860,'Expiration Dates'!$C$40:$J$272,8)</f>
        <v>34535</v>
      </c>
      <c r="B2860" s="1">
        <v>34535</v>
      </c>
      <c r="C2860">
        <f t="shared" si="133"/>
        <v>2860</v>
      </c>
      <c r="D2860" s="27">
        <v>19.5</v>
      </c>
      <c r="E2860" s="28">
        <v>19.540000915527344</v>
      </c>
      <c r="F2860" s="28">
        <v>19.100000381469727</v>
      </c>
      <c r="G2860" s="24">
        <v>19.200000762939453</v>
      </c>
      <c r="H2860" s="13">
        <v>19.290000915527344</v>
      </c>
      <c r="I2860" s="14">
        <v>19.379999160766602</v>
      </c>
      <c r="J2860" s="14">
        <v>19.100000381469727</v>
      </c>
      <c r="K2860" s="24">
        <v>19.209999084472656</v>
      </c>
      <c r="L2860">
        <f t="shared" si="135"/>
        <v>1</v>
      </c>
      <c r="M2860">
        <f>IF(AND(B2860&gt;Summary!$E$17,B2860&lt;Summary!$E$18),1,0)</f>
        <v>1</v>
      </c>
      <c r="N2860">
        <f>IF(M2860=1,oneday(G2859,G2860,K2860,L2860,Summary!$E$13/2,Data!N2859,Data!O2859,Summary!$E$15,Summary!$E$14,Summary!$E$16,1),0)</f>
        <v>800</v>
      </c>
      <c r="O2860" s="31">
        <f>IF(M2860=1,oneday(G2859,G2860,K2860,L2860,Summary!$E$13/2,Data!N2859,Data!O2859,Summary!$E$15,Summary!$E$14,Summary!$E$16,2),0)</f>
        <v>687175.00191116345</v>
      </c>
      <c r="P2860" s="31">
        <f t="shared" si="134"/>
        <v>1844.002685546875</v>
      </c>
      <c r="Q2860" s="31">
        <f>IF(M2860=1,oneday(G2859,G2860,K2860,L2860,Summary!$E$13/2,Data!N2859,Data!O2859,Summary!$E$15,Summary!$E$14,Summary!$E$16,3),0)</f>
        <v>-7.9986572265625</v>
      </c>
    </row>
    <row r="2861" spans="1:17" x14ac:dyDescent="0.25">
      <c r="A2861" s="32">
        <f>VLOOKUP(B2861,'Expiration Dates'!$C$40:$J$272,8)</f>
        <v>34535</v>
      </c>
      <c r="B2861" s="1">
        <v>34536</v>
      </c>
      <c r="C2861">
        <f t="shared" si="133"/>
        <v>2861</v>
      </c>
      <c r="D2861" s="27">
        <v>19.049999237060547</v>
      </c>
      <c r="E2861" s="28">
        <v>19.450000762939453</v>
      </c>
      <c r="F2861" s="28">
        <v>19.049999237060547</v>
      </c>
      <c r="G2861" s="24">
        <v>19.389999389648438</v>
      </c>
      <c r="H2861" s="13">
        <v>18.829999923706055</v>
      </c>
      <c r="I2861" s="14">
        <v>19.139999389648438</v>
      </c>
      <c r="J2861" s="14">
        <v>18.819999694824219</v>
      </c>
      <c r="K2861" s="24">
        <v>19.069999694824219</v>
      </c>
      <c r="L2861">
        <f t="shared" si="135"/>
        <v>0</v>
      </c>
      <c r="M2861">
        <f>IF(AND(B2861&gt;Summary!$E$17,B2861&lt;Summary!$E$18),1,0)</f>
        <v>1</v>
      </c>
      <c r="N2861">
        <f>IF(M2861=1,oneday(G2860,G2861,K2861,L2861,Summary!$E$13/2,Data!N2860,Data!O2860,Summary!$E$15,Summary!$E$14,Summary!$E$16,1),0)</f>
        <v>400</v>
      </c>
      <c r="O2861" s="31">
        <f>IF(M2861=1,oneday(G2860,G2861,K2861,L2861,Summary!$E$13/2,Data!N2860,Data!O2860,Summary!$E$15,Summary!$E$14,Summary!$E$16,2),0)</f>
        <v>689275.00136184704</v>
      </c>
      <c r="P2861" s="31">
        <f t="shared" si="134"/>
        <v>2099.9994506835938</v>
      </c>
      <c r="Q2861" s="31">
        <f>IF(M2861=1,oneday(G2860,G2861,K2861,L2861,Summary!$E$13/2,Data!N2860,Data!O2860,Summary!$E$15,Summary!$E$14,Summary!$E$16,3),0)</f>
        <v>0</v>
      </c>
    </row>
    <row r="2862" spans="1:17" x14ac:dyDescent="0.25">
      <c r="A2862" s="32">
        <f>VLOOKUP(B2862,'Expiration Dates'!$C$40:$J$272,8)</f>
        <v>34535</v>
      </c>
      <c r="B2862" s="1">
        <v>34537</v>
      </c>
      <c r="C2862">
        <f t="shared" si="133"/>
        <v>2862</v>
      </c>
      <c r="D2862" s="27">
        <v>19.459999084472656</v>
      </c>
      <c r="E2862" s="28">
        <v>19.670000076293945</v>
      </c>
      <c r="F2862" s="28">
        <v>19.430000305175781</v>
      </c>
      <c r="G2862" s="24">
        <v>19.610000610351563</v>
      </c>
      <c r="H2862" s="13">
        <v>19.190000534057617</v>
      </c>
      <c r="I2862" s="14">
        <v>19.299999237060547</v>
      </c>
      <c r="J2862" s="14">
        <v>19.110000610351563</v>
      </c>
      <c r="K2862" s="24">
        <v>19.239999771118164</v>
      </c>
      <c r="L2862">
        <f t="shared" si="135"/>
        <v>0</v>
      </c>
      <c r="M2862">
        <f>IF(AND(B2862&gt;Summary!$E$17,B2862&lt;Summary!$E$18),1,0)</f>
        <v>1</v>
      </c>
      <c r="N2862">
        <f>IF(M2862=1,oneday(G2861,G2862,K2862,L2862,Summary!$E$13/2,Data!N2861,Data!O2861,Summary!$E$15,Summary!$E$14,Summary!$E$16,1),0)</f>
        <v>-100</v>
      </c>
      <c r="O2862" s="31">
        <f>IF(M2862=1,oneday(G2861,G2862,K2862,L2862,Summary!$E$13/2,Data!N2861,Data!O2861,Summary!$E$15,Summary!$E$14,Summary!$E$16,2),0)</f>
        <v>691293.00123977673</v>
      </c>
      <c r="P2862" s="31">
        <f t="shared" si="134"/>
        <v>2017.9998779296875</v>
      </c>
      <c r="Q2862" s="31">
        <f>IF(M2862=1,oneday(G2861,G2862,K2862,L2862,Summary!$E$13/2,Data!N2861,Data!O2861,Summary!$E$15,Summary!$E$14,Summary!$E$16,3),0)</f>
        <v>0</v>
      </c>
    </row>
    <row r="2863" spans="1:17" x14ac:dyDescent="0.25">
      <c r="A2863" s="32">
        <f>VLOOKUP(B2863,'Expiration Dates'!$C$40:$J$272,8)</f>
        <v>34535</v>
      </c>
      <c r="B2863" s="1">
        <v>34540</v>
      </c>
      <c r="C2863">
        <f t="shared" si="133"/>
        <v>2863</v>
      </c>
      <c r="D2863" s="27">
        <v>19.379999160766602</v>
      </c>
      <c r="E2863" s="28">
        <v>19.530000686645508</v>
      </c>
      <c r="F2863" s="28">
        <v>19.270000457763672</v>
      </c>
      <c r="G2863" s="24">
        <v>19.409999847412109</v>
      </c>
      <c r="H2863" s="13">
        <v>19.049999237060547</v>
      </c>
      <c r="I2863" s="14">
        <v>19.209999084472656</v>
      </c>
      <c r="J2863" s="14">
        <v>18.979999542236328</v>
      </c>
      <c r="K2863" s="24">
        <v>19.069999694824219</v>
      </c>
      <c r="L2863">
        <f t="shared" si="135"/>
        <v>0</v>
      </c>
      <c r="M2863">
        <f>IF(AND(B2863&gt;Summary!$E$17,B2863&lt;Summary!$E$18),1,0)</f>
        <v>1</v>
      </c>
      <c r="N2863">
        <f>IF(M2863=1,oneday(G2862,G2863,K2863,L2863,Summary!$E$13/2,Data!N2862,Data!O2862,Summary!$E$15,Summary!$E$14,Summary!$E$16,1),0)</f>
        <v>400</v>
      </c>
      <c r="O2863" s="31">
        <f>IF(M2863=1,oneday(G2862,G2863,K2863,L2863,Summary!$E$13/2,Data!N2862,Data!O2862,Summary!$E$15,Summary!$E$14,Summary!$E$16,2),0)</f>
        <v>693253.00093460095</v>
      </c>
      <c r="P2863" s="31">
        <f t="shared" si="134"/>
        <v>1959.9996948242188</v>
      </c>
      <c r="Q2863" s="31">
        <f>IF(M2863=1,oneday(G2862,G2863,K2863,L2863,Summary!$E$13/2,Data!N2862,Data!O2862,Summary!$E$15,Summary!$E$14,Summary!$E$16,3),0)</f>
        <v>0</v>
      </c>
    </row>
    <row r="2864" spans="1:17" x14ac:dyDescent="0.25">
      <c r="A2864" s="32">
        <f>VLOOKUP(B2864,'Expiration Dates'!$C$40:$J$272,8)</f>
        <v>34535</v>
      </c>
      <c r="B2864" s="1">
        <v>34541</v>
      </c>
      <c r="C2864">
        <f t="shared" si="133"/>
        <v>2864</v>
      </c>
      <c r="D2864" s="27">
        <v>19.420000076293945</v>
      </c>
      <c r="E2864" s="28">
        <v>19.459999084472656</v>
      </c>
      <c r="F2864" s="28">
        <v>19.059999465942383</v>
      </c>
      <c r="G2864" s="24">
        <v>19.209999084472656</v>
      </c>
      <c r="H2864" s="13">
        <v>19.079999923706055</v>
      </c>
      <c r="I2864" s="14">
        <v>19.110000610351563</v>
      </c>
      <c r="J2864" s="14">
        <v>18.840000152587891</v>
      </c>
      <c r="K2864" s="24">
        <v>18.940000534057617</v>
      </c>
      <c r="L2864">
        <f t="shared" si="135"/>
        <v>0</v>
      </c>
      <c r="M2864">
        <f>IF(AND(B2864&gt;Summary!$E$17,B2864&lt;Summary!$E$18),1,0)</f>
        <v>1</v>
      </c>
      <c r="N2864">
        <f>IF(M2864=1,oneday(G2863,G2864,K2864,L2864,Summary!$E$13/2,Data!N2863,Data!O2863,Summary!$E$15,Summary!$E$14,Summary!$E$16,1),0)</f>
        <v>900</v>
      </c>
      <c r="O2864" s="31">
        <f>IF(M2864=1,oneday(G2863,G2864,K2864,L2864,Summary!$E$13/2,Data!N2863,Data!O2863,Summary!$E$15,Summary!$E$14,Summary!$E$16,2),0)</f>
        <v>695113.00024795544</v>
      </c>
      <c r="P2864" s="31">
        <f t="shared" si="134"/>
        <v>1859.9993133544922</v>
      </c>
      <c r="Q2864" s="31">
        <f>IF(M2864=1,oneday(G2863,G2864,K2864,L2864,Summary!$E$13/2,Data!N2863,Data!O2863,Summary!$E$15,Summary!$E$14,Summary!$E$16,3),0)</f>
        <v>0</v>
      </c>
    </row>
    <row r="2865" spans="1:17" x14ac:dyDescent="0.25">
      <c r="A2865" s="32">
        <f>VLOOKUP(B2865,'Expiration Dates'!$C$40:$J$272,8)</f>
        <v>34535</v>
      </c>
      <c r="B2865" s="1">
        <v>34542</v>
      </c>
      <c r="C2865">
        <f t="shared" si="133"/>
        <v>2865</v>
      </c>
      <c r="D2865" s="27">
        <v>19.399999618530273</v>
      </c>
      <c r="E2865" s="28">
        <v>19.649999618530273</v>
      </c>
      <c r="F2865" s="28">
        <v>19.350000381469727</v>
      </c>
      <c r="G2865" s="24">
        <v>19.459999084472656</v>
      </c>
      <c r="H2865" s="13">
        <v>19.180000305175781</v>
      </c>
      <c r="I2865" s="14">
        <v>19.270000457763672</v>
      </c>
      <c r="J2865" s="14">
        <v>19.079999923706055</v>
      </c>
      <c r="K2865" s="24">
        <v>19.149999618530273</v>
      </c>
      <c r="L2865">
        <f t="shared" si="135"/>
        <v>0</v>
      </c>
      <c r="M2865">
        <f>IF(AND(B2865&gt;Summary!$E$17,B2865&lt;Summary!$E$18),1,0)</f>
        <v>1</v>
      </c>
      <c r="N2865">
        <f>IF(M2865=1,oneday(G2864,G2865,K2865,L2865,Summary!$E$13/2,Data!N2864,Data!O2864,Summary!$E$15,Summary!$E$14,Summary!$E$16,1),0)</f>
        <v>300</v>
      </c>
      <c r="O2865" s="31">
        <f>IF(M2865=1,oneday(G2864,G2865,K2865,L2865,Summary!$E$13/2,Data!N2864,Data!O2864,Summary!$E$15,Summary!$E$14,Summary!$E$16,2),0)</f>
        <v>697248.00024795544</v>
      </c>
      <c r="P2865" s="31">
        <f t="shared" si="134"/>
        <v>2135</v>
      </c>
      <c r="Q2865" s="31">
        <f>IF(M2865=1,oneday(G2864,G2865,K2865,L2865,Summary!$E$13/2,Data!N2864,Data!O2864,Summary!$E$15,Summary!$E$14,Summary!$E$16,3),0)</f>
        <v>0</v>
      </c>
    </row>
    <row r="2866" spans="1:17" x14ac:dyDescent="0.25">
      <c r="A2866" s="32">
        <f>VLOOKUP(B2866,'Expiration Dates'!$C$40:$J$272,8)</f>
        <v>34535</v>
      </c>
      <c r="B2866" s="1">
        <v>34543</v>
      </c>
      <c r="C2866">
        <f t="shared" si="133"/>
        <v>2866</v>
      </c>
      <c r="D2866" s="27">
        <v>19.479999542236328</v>
      </c>
      <c r="E2866" s="28">
        <v>19.840000152587891</v>
      </c>
      <c r="F2866" s="28">
        <v>19.399999618530273</v>
      </c>
      <c r="G2866" s="24">
        <v>19.770000457763672</v>
      </c>
      <c r="H2866" s="13">
        <v>19.180000305175781</v>
      </c>
      <c r="I2866" s="14">
        <v>19.450000762939453</v>
      </c>
      <c r="J2866" s="14">
        <v>19.100000381469727</v>
      </c>
      <c r="K2866" s="24">
        <v>19.389999389648438</v>
      </c>
      <c r="L2866">
        <f t="shared" si="135"/>
        <v>0</v>
      </c>
      <c r="M2866">
        <f>IF(AND(B2866&gt;Summary!$E$17,B2866&lt;Summary!$E$18),1,0)</f>
        <v>1</v>
      </c>
      <c r="N2866">
        <f>IF(M2866=1,oneday(G2865,G2866,K2866,L2866,Summary!$E$13/2,Data!N2865,Data!O2865,Summary!$E$15,Summary!$E$14,Summary!$E$16,1),0)</f>
        <v>-400</v>
      </c>
      <c r="O2866" s="31">
        <f>IF(M2866=1,oneday(G2865,G2866,K2866,L2866,Summary!$E$13/2,Data!N2865,Data!O2865,Summary!$E$15,Summary!$E$14,Summary!$E$16,2),0)</f>
        <v>699207.99969863903</v>
      </c>
      <c r="P2866" s="31">
        <f t="shared" si="134"/>
        <v>1959.9994506835938</v>
      </c>
      <c r="Q2866" s="31">
        <f>IF(M2866=1,oneday(G2865,G2866,K2866,L2866,Summary!$E$13/2,Data!N2865,Data!O2865,Summary!$E$15,Summary!$E$14,Summary!$E$16,3),0)</f>
        <v>0</v>
      </c>
    </row>
    <row r="2867" spans="1:17" x14ac:dyDescent="0.25">
      <c r="A2867" s="32">
        <f>VLOOKUP(B2867,'Expiration Dates'!$C$40:$J$272,8)</f>
        <v>34535</v>
      </c>
      <c r="B2867" s="1">
        <v>34544</v>
      </c>
      <c r="C2867">
        <f t="shared" si="133"/>
        <v>2867</v>
      </c>
      <c r="D2867" s="27">
        <v>20.049999237060547</v>
      </c>
      <c r="E2867" s="28">
        <v>20.440000534057617</v>
      </c>
      <c r="F2867" s="28">
        <v>20.040000915527344</v>
      </c>
      <c r="G2867" s="24">
        <v>20.299999237060547</v>
      </c>
      <c r="H2867" s="13">
        <v>19.700000762939453</v>
      </c>
      <c r="I2867" s="14">
        <v>19.969999313354492</v>
      </c>
      <c r="J2867" s="14">
        <v>19.620000839233398</v>
      </c>
      <c r="K2867" s="24">
        <v>19.860000610351563</v>
      </c>
      <c r="L2867">
        <f t="shared" si="135"/>
        <v>0</v>
      </c>
      <c r="M2867">
        <f>IF(AND(B2867&gt;Summary!$E$17,B2867&lt;Summary!$E$18),1,0)</f>
        <v>1</v>
      </c>
      <c r="N2867">
        <f>IF(M2867=1,oneday(G2866,G2867,K2867,L2867,Summary!$E$13/2,Data!N2866,Data!O2866,Summary!$E$15,Summary!$E$14,Summary!$E$16,1),0)</f>
        <v>-1700</v>
      </c>
      <c r="O2867" s="31">
        <f>IF(M2867=1,oneday(G2866,G2867,K2867,L2867,Summary!$E$13/2,Data!N2866,Data!O2866,Summary!$E$15,Summary!$E$14,Summary!$E$16,2),0)</f>
        <v>700619.00177383434</v>
      </c>
      <c r="P2867" s="31">
        <f t="shared" si="134"/>
        <v>1411.0020751953125</v>
      </c>
      <c r="Q2867" s="31">
        <f>IF(M2867=1,oneday(G2866,G2867,K2867,L2867,Summary!$E$13/2,Data!N2866,Data!O2866,Summary!$E$15,Summary!$E$14,Summary!$E$16,3),0)</f>
        <v>0</v>
      </c>
    </row>
    <row r="2868" spans="1:17" x14ac:dyDescent="0.25">
      <c r="A2868" s="32">
        <f>VLOOKUP(B2868,'Expiration Dates'!$C$40:$J$272,8)</f>
        <v>34565</v>
      </c>
      <c r="B2868" s="1">
        <v>34547</v>
      </c>
      <c r="C2868">
        <f t="shared" si="133"/>
        <v>2868</v>
      </c>
      <c r="D2868" s="27">
        <v>20.659999847412109</v>
      </c>
      <c r="E2868" s="28">
        <v>20.979999542236328</v>
      </c>
      <c r="F2868" s="28">
        <v>20.520000457763672</v>
      </c>
      <c r="G2868" s="24">
        <v>20.549999237060547</v>
      </c>
      <c r="H2868" s="13">
        <v>20.180000305175781</v>
      </c>
      <c r="I2868" s="14">
        <v>20.520000457763672</v>
      </c>
      <c r="J2868" s="14">
        <v>20.100000381469727</v>
      </c>
      <c r="K2868" s="24">
        <v>20.110000610351563</v>
      </c>
      <c r="L2868">
        <f t="shared" si="135"/>
        <v>0</v>
      </c>
      <c r="M2868">
        <f>IF(AND(B2868&gt;Summary!$E$17,B2868&lt;Summary!$E$18),1,0)</f>
        <v>1</v>
      </c>
      <c r="N2868">
        <f>IF(M2868=1,oneday(G2867,G2868,K2868,L2868,Summary!$E$13/2,Data!N2867,Data!O2867,Summary!$E$15,Summary!$E$14,Summary!$E$16,1),0)</f>
        <v>-2300</v>
      </c>
      <c r="O2868" s="31">
        <f>IF(M2868=1,oneday(G2867,G2868,K2868,L2868,Summary!$E$13/2,Data!N2867,Data!O2867,Summary!$E$15,Summary!$E$14,Summary!$E$16,2),0)</f>
        <v>702104.00177383434</v>
      </c>
      <c r="P2868" s="31">
        <f t="shared" si="134"/>
        <v>1485</v>
      </c>
      <c r="Q2868" s="31">
        <f>IF(M2868=1,oneday(G2867,G2868,K2868,L2868,Summary!$E$13/2,Data!N2867,Data!O2867,Summary!$E$15,Summary!$E$14,Summary!$E$16,3),0)</f>
        <v>0</v>
      </c>
    </row>
    <row r="2869" spans="1:17" x14ac:dyDescent="0.25">
      <c r="A2869" s="32">
        <f>VLOOKUP(B2869,'Expiration Dates'!$C$40:$J$272,8)</f>
        <v>34565</v>
      </c>
      <c r="B2869" s="1">
        <v>34548</v>
      </c>
      <c r="C2869">
        <f t="shared" si="133"/>
        <v>2869</v>
      </c>
      <c r="D2869" s="27">
        <v>20.299999237060547</v>
      </c>
      <c r="E2869" s="28">
        <v>20.450000762939453</v>
      </c>
      <c r="F2869" s="28">
        <v>20.049999237060547</v>
      </c>
      <c r="G2869" s="24">
        <v>20.139999389648438</v>
      </c>
      <c r="H2869" s="13">
        <v>19.909999847412109</v>
      </c>
      <c r="I2869" s="14">
        <v>20.010000228881836</v>
      </c>
      <c r="J2869" s="14">
        <v>19.700000762939453</v>
      </c>
      <c r="K2869" s="24">
        <v>19.729999542236328</v>
      </c>
      <c r="L2869">
        <f t="shared" si="135"/>
        <v>0</v>
      </c>
      <c r="M2869">
        <f>IF(AND(B2869&gt;Summary!$E$17,B2869&lt;Summary!$E$18),1,0)</f>
        <v>1</v>
      </c>
      <c r="N2869">
        <f>IF(M2869=1,oneday(G2868,G2869,K2869,L2869,Summary!$E$13/2,Data!N2868,Data!O2868,Summary!$E$15,Summary!$E$14,Summary!$E$16,1),0)</f>
        <v>-1300</v>
      </c>
      <c r="O2869" s="31">
        <f>IF(M2869=1,oneday(G2868,G2869,K2869,L2869,Summary!$E$13/2,Data!N2868,Data!O2868,Summary!$E$15,Summary!$E$14,Summary!$E$16,2),0)</f>
        <v>704817.00157547009</v>
      </c>
      <c r="P2869" s="31">
        <f t="shared" si="134"/>
        <v>2712.9998016357422</v>
      </c>
      <c r="Q2869" s="31">
        <f>IF(M2869=1,oneday(G2868,G2869,K2869,L2869,Summary!$E$13/2,Data!N2868,Data!O2868,Summary!$E$15,Summary!$E$14,Summary!$E$16,3),0)</f>
        <v>0</v>
      </c>
    </row>
    <row r="2870" spans="1:17" x14ac:dyDescent="0.25">
      <c r="A2870" s="32">
        <f>VLOOKUP(B2870,'Expiration Dates'!$C$40:$J$272,8)</f>
        <v>34565</v>
      </c>
      <c r="B2870" s="1">
        <v>34549</v>
      </c>
      <c r="C2870">
        <f t="shared" si="133"/>
        <v>2870</v>
      </c>
      <c r="D2870" s="27">
        <v>20.229999542236328</v>
      </c>
      <c r="E2870" s="28">
        <v>20.389999389648438</v>
      </c>
      <c r="F2870" s="28">
        <v>20.069999694824219</v>
      </c>
      <c r="G2870" s="24">
        <v>20.100000381469727</v>
      </c>
      <c r="H2870" s="13">
        <v>19.850000381469727</v>
      </c>
      <c r="I2870" s="14">
        <v>19.959999084472656</v>
      </c>
      <c r="J2870" s="14">
        <v>19.649999618530273</v>
      </c>
      <c r="K2870" s="24">
        <v>19.690000534057617</v>
      </c>
      <c r="L2870">
        <f t="shared" si="135"/>
        <v>0</v>
      </c>
      <c r="M2870">
        <f>IF(AND(B2870&gt;Summary!$E$17,B2870&lt;Summary!$E$18),1,0)</f>
        <v>1</v>
      </c>
      <c r="N2870">
        <f>IF(M2870=1,oneday(G2869,G2870,K2870,L2870,Summary!$E$13/2,Data!N2869,Data!O2869,Summary!$E$15,Summary!$E$14,Summary!$E$16,1),0)</f>
        <v>-1300</v>
      </c>
      <c r="O2870" s="31">
        <f>IF(M2870=1,oneday(G2869,G2870,K2870,L2870,Summary!$E$13/2,Data!N2869,Data!O2869,Summary!$E$15,Summary!$E$14,Summary!$E$16,2),0)</f>
        <v>706869.00028610241</v>
      </c>
      <c r="P2870" s="31">
        <f t="shared" si="134"/>
        <v>2051.9987106323242</v>
      </c>
      <c r="Q2870" s="31">
        <f>IF(M2870=1,oneday(G2869,G2870,K2870,L2870,Summary!$E$13/2,Data!N2869,Data!O2869,Summary!$E$15,Summary!$E$14,Summary!$E$16,3),0)</f>
        <v>0</v>
      </c>
    </row>
    <row r="2871" spans="1:17" x14ac:dyDescent="0.25">
      <c r="A2871" s="32">
        <f>VLOOKUP(B2871,'Expiration Dates'!$C$40:$J$272,8)</f>
        <v>34565</v>
      </c>
      <c r="B2871" s="1">
        <v>34550</v>
      </c>
      <c r="C2871">
        <f t="shared" si="133"/>
        <v>2871</v>
      </c>
      <c r="D2871" s="27">
        <v>20.149999618530273</v>
      </c>
      <c r="E2871" s="28">
        <v>20.319999694824219</v>
      </c>
      <c r="F2871" s="28">
        <v>19.700000762939453</v>
      </c>
      <c r="G2871" s="24">
        <v>20.139999389648438</v>
      </c>
      <c r="H2871" s="13">
        <v>19.700000762939453</v>
      </c>
      <c r="I2871" s="14">
        <v>19.879999160766602</v>
      </c>
      <c r="J2871" s="14">
        <v>19.399999618530273</v>
      </c>
      <c r="K2871" s="24">
        <v>19.709999084472656</v>
      </c>
      <c r="L2871">
        <f t="shared" si="135"/>
        <v>0</v>
      </c>
      <c r="M2871">
        <f>IF(AND(B2871&gt;Summary!$E$17,B2871&lt;Summary!$E$18),1,0)</f>
        <v>1</v>
      </c>
      <c r="N2871">
        <f>IF(M2871=1,oneday(G2870,G2871,K2871,L2871,Summary!$E$13/2,Data!N2870,Data!O2870,Summary!$E$15,Summary!$E$14,Summary!$E$16,1),0)</f>
        <v>-1300</v>
      </c>
      <c r="O2871" s="31">
        <f>IF(M2871=1,oneday(G2870,G2871,K2871,L2871,Summary!$E$13/2,Data!N2870,Data!O2870,Summary!$E$15,Summary!$E$14,Summary!$E$16,2),0)</f>
        <v>708817.00157547009</v>
      </c>
      <c r="P2871" s="31">
        <f t="shared" si="134"/>
        <v>1948.0012893676758</v>
      </c>
      <c r="Q2871" s="31">
        <f>IF(M2871=1,oneday(G2870,G2871,K2871,L2871,Summary!$E$13/2,Data!N2870,Data!O2870,Summary!$E$15,Summary!$E$14,Summary!$E$16,3),0)</f>
        <v>0</v>
      </c>
    </row>
    <row r="2872" spans="1:17" x14ac:dyDescent="0.25">
      <c r="A2872" s="32">
        <f>VLOOKUP(B2872,'Expiration Dates'!$C$40:$J$272,8)</f>
        <v>34565</v>
      </c>
      <c r="B2872" s="1">
        <v>34551</v>
      </c>
      <c r="C2872">
        <f t="shared" si="133"/>
        <v>2872</v>
      </c>
      <c r="D2872" s="27">
        <v>20.270000457763672</v>
      </c>
      <c r="E2872" s="28">
        <v>20.379999160766602</v>
      </c>
      <c r="F2872" s="28">
        <v>19.049999237060547</v>
      </c>
      <c r="G2872" s="24">
        <v>19.309999465942383</v>
      </c>
      <c r="H2872" s="13">
        <v>19.799999237060547</v>
      </c>
      <c r="I2872" s="14">
        <v>19.850000381469727</v>
      </c>
      <c r="J2872" s="14">
        <v>18.799999237060547</v>
      </c>
      <c r="K2872" s="24">
        <v>18.969999313354492</v>
      </c>
      <c r="L2872">
        <f t="shared" si="135"/>
        <v>0</v>
      </c>
      <c r="M2872">
        <f>IF(AND(B2872&gt;Summary!$E$17,B2872&lt;Summary!$E$18),1,0)</f>
        <v>1</v>
      </c>
      <c r="N2872">
        <f>IF(M2872=1,oneday(G2871,G2872,K2872,L2872,Summary!$E$13/2,Data!N2871,Data!O2871,Summary!$E$15,Summary!$E$14,Summary!$E$16,1),0)</f>
        <v>700</v>
      </c>
      <c r="O2872" s="31">
        <f>IF(M2872=1,oneday(G2871,G2872,K2872,L2872,Summary!$E$13/2,Data!N2871,Data!O2871,Summary!$E$15,Summary!$E$14,Summary!$E$16,2),0)</f>
        <v>710996.00162887585</v>
      </c>
      <c r="P2872" s="31">
        <f t="shared" si="134"/>
        <v>2179.0000534057617</v>
      </c>
      <c r="Q2872" s="31">
        <f>IF(M2872=1,oneday(G2871,G2872,K2872,L2872,Summary!$E$13/2,Data!N2871,Data!O2871,Summary!$E$15,Summary!$E$14,Summary!$E$16,3),0)</f>
        <v>0</v>
      </c>
    </row>
    <row r="2873" spans="1:17" x14ac:dyDescent="0.25">
      <c r="A2873" s="32">
        <f>VLOOKUP(B2873,'Expiration Dates'!$C$40:$J$272,8)</f>
        <v>34565</v>
      </c>
      <c r="B2873" s="1">
        <v>34554</v>
      </c>
      <c r="C2873">
        <f t="shared" si="133"/>
        <v>2873</v>
      </c>
      <c r="D2873" s="27">
        <v>19.620000839233398</v>
      </c>
      <c r="E2873" s="28">
        <v>19.670000076293945</v>
      </c>
      <c r="F2873" s="28">
        <v>19.350000381469727</v>
      </c>
      <c r="G2873" s="24">
        <v>19.420000076293945</v>
      </c>
      <c r="H2873" s="13">
        <v>19.280000686645508</v>
      </c>
      <c r="I2873" s="14">
        <v>19.329999923706055</v>
      </c>
      <c r="J2873" s="14">
        <v>19.059999465942383</v>
      </c>
      <c r="K2873" s="24">
        <v>19.100000381469727</v>
      </c>
      <c r="L2873">
        <f t="shared" si="135"/>
        <v>0</v>
      </c>
      <c r="M2873">
        <f>IF(AND(B2873&gt;Summary!$E$17,B2873&lt;Summary!$E$18),1,0)</f>
        <v>1</v>
      </c>
      <c r="N2873">
        <f>IF(M2873=1,oneday(G2872,G2873,K2873,L2873,Summary!$E$13/2,Data!N2872,Data!O2872,Summary!$E$15,Summary!$E$14,Summary!$E$16,1),0)</f>
        <v>500</v>
      </c>
      <c r="O2873" s="31">
        <f>IF(M2873=1,oneday(G2872,G2873,K2873,L2873,Summary!$E$13/2,Data!N2872,Data!O2872,Summary!$E$15,Summary!$E$14,Summary!$E$16,2),0)</f>
        <v>713055.00193405163</v>
      </c>
      <c r="P2873" s="31">
        <f t="shared" si="134"/>
        <v>2059.0003051757813</v>
      </c>
      <c r="Q2873" s="31">
        <f>IF(M2873=1,oneday(G2872,G2873,K2873,L2873,Summary!$E$13/2,Data!N2872,Data!O2872,Summary!$E$15,Summary!$E$14,Summary!$E$16,3),0)</f>
        <v>0</v>
      </c>
    </row>
    <row r="2874" spans="1:17" x14ac:dyDescent="0.25">
      <c r="A2874" s="32">
        <f>VLOOKUP(B2874,'Expiration Dates'!$C$40:$J$272,8)</f>
        <v>34565</v>
      </c>
      <c r="B2874" s="1">
        <v>34555</v>
      </c>
      <c r="C2874">
        <f t="shared" si="133"/>
        <v>2874</v>
      </c>
      <c r="D2874" s="27">
        <v>19.379999160766602</v>
      </c>
      <c r="E2874" s="28">
        <v>19.469999313354492</v>
      </c>
      <c r="F2874" s="28">
        <v>19.180000305175781</v>
      </c>
      <c r="G2874" s="24">
        <v>19.299999237060547</v>
      </c>
      <c r="H2874" s="13">
        <v>19.090000152587891</v>
      </c>
      <c r="I2874" s="14">
        <v>19.25</v>
      </c>
      <c r="J2874" s="14">
        <v>18.969999313354492</v>
      </c>
      <c r="K2874" s="24">
        <v>19.090000152587891</v>
      </c>
      <c r="L2874">
        <f t="shared" si="135"/>
        <v>0</v>
      </c>
      <c r="M2874">
        <f>IF(AND(B2874&gt;Summary!$E$17,B2874&lt;Summary!$E$18),1,0)</f>
        <v>1</v>
      </c>
      <c r="N2874">
        <f>IF(M2874=1,oneday(G2873,G2874,K2874,L2874,Summary!$E$13/2,Data!N2873,Data!O2873,Summary!$E$15,Summary!$E$14,Summary!$E$16,1),0)</f>
        <v>800</v>
      </c>
      <c r="O2874" s="31">
        <f>IF(M2874=1,oneday(G2873,G2874,K2874,L2874,Summary!$E$13/2,Data!N2873,Data!O2873,Summary!$E$15,Summary!$E$14,Summary!$E$16,2),0)</f>
        <v>714971.00126266491</v>
      </c>
      <c r="P2874" s="31">
        <f t="shared" si="134"/>
        <v>1915.9993286132813</v>
      </c>
      <c r="Q2874" s="31">
        <f>IF(M2874=1,oneday(G2873,G2874,K2874,L2874,Summary!$E$13/2,Data!N2873,Data!O2873,Summary!$E$15,Summary!$E$14,Summary!$E$16,3),0)</f>
        <v>0</v>
      </c>
    </row>
    <row r="2875" spans="1:17" x14ac:dyDescent="0.25">
      <c r="A2875" s="32">
        <f>VLOOKUP(B2875,'Expiration Dates'!$C$40:$J$272,8)</f>
        <v>34565</v>
      </c>
      <c r="B2875" s="1">
        <v>34556</v>
      </c>
      <c r="C2875">
        <f t="shared" si="133"/>
        <v>2875</v>
      </c>
      <c r="D2875" s="27">
        <v>19.110000610351563</v>
      </c>
      <c r="E2875" s="28">
        <v>19.25</v>
      </c>
      <c r="F2875" s="28">
        <v>18.739999771118164</v>
      </c>
      <c r="G2875" s="24">
        <v>18.959999084472656</v>
      </c>
      <c r="H2875" s="13">
        <v>18.969999313354492</v>
      </c>
      <c r="I2875" s="14">
        <v>19.079999923706055</v>
      </c>
      <c r="J2875" s="14">
        <v>18.719999313354492</v>
      </c>
      <c r="K2875" s="24">
        <v>18.850000381469727</v>
      </c>
      <c r="L2875">
        <f t="shared" si="135"/>
        <v>0</v>
      </c>
      <c r="M2875">
        <f>IF(AND(B2875&gt;Summary!$E$17,B2875&lt;Summary!$E$18),1,0)</f>
        <v>1</v>
      </c>
      <c r="N2875">
        <f>IF(M2875=1,oneday(G2874,G2875,K2875,L2875,Summary!$E$13/2,Data!N2874,Data!O2874,Summary!$E$15,Summary!$E$14,Summary!$E$16,1),0)</f>
        <v>1600</v>
      </c>
      <c r="O2875" s="31">
        <f>IF(M2875=1,oneday(G2874,G2875,K2875,L2875,Summary!$E$13/2,Data!N2874,Data!O2874,Summary!$E$15,Summary!$E$14,Summary!$E$16,2),0)</f>
        <v>716539.00101852429</v>
      </c>
      <c r="P2875" s="31">
        <f t="shared" si="134"/>
        <v>1567.999755859375</v>
      </c>
      <c r="Q2875" s="31">
        <f>IF(M2875=1,oneday(G2874,G2875,K2875,L2875,Summary!$E$13/2,Data!N2874,Data!O2874,Summary!$E$15,Summary!$E$14,Summary!$E$16,3),0)</f>
        <v>0</v>
      </c>
    </row>
    <row r="2876" spans="1:17" x14ac:dyDescent="0.25">
      <c r="A2876" s="32">
        <f>VLOOKUP(B2876,'Expiration Dates'!$C$40:$J$272,8)</f>
        <v>34565</v>
      </c>
      <c r="B2876" s="1">
        <v>34557</v>
      </c>
      <c r="C2876">
        <f t="shared" si="133"/>
        <v>2876</v>
      </c>
      <c r="D2876" s="27">
        <v>18.899999618530273</v>
      </c>
      <c r="E2876" s="28">
        <v>19.100000381469727</v>
      </c>
      <c r="F2876" s="28">
        <v>18.600000381469727</v>
      </c>
      <c r="G2876" s="24">
        <v>18.659999847412109</v>
      </c>
      <c r="H2876" s="13">
        <v>18.780000686645508</v>
      </c>
      <c r="I2876" s="14">
        <v>18.950000762939453</v>
      </c>
      <c r="J2876" s="14">
        <v>18.549999237060547</v>
      </c>
      <c r="K2876" s="24">
        <v>18.590000152587891</v>
      </c>
      <c r="L2876">
        <f t="shared" si="135"/>
        <v>0</v>
      </c>
      <c r="M2876">
        <f>IF(AND(B2876&gt;Summary!$E$17,B2876&lt;Summary!$E$18),1,0)</f>
        <v>1</v>
      </c>
      <c r="N2876">
        <f>IF(M2876=1,oneday(G2875,G2876,K2876,L2876,Summary!$E$13/2,Data!N2875,Data!O2875,Summary!$E$15,Summary!$E$14,Summary!$E$16,1),0)</f>
        <v>2300</v>
      </c>
      <c r="O2876" s="31">
        <f>IF(M2876=1,oneday(G2875,G2876,K2876,L2876,Summary!$E$13/2,Data!N2875,Data!O2875,Summary!$E$15,Summary!$E$14,Summary!$E$16,2),0)</f>
        <v>717933.00277328503</v>
      </c>
      <c r="P2876" s="31">
        <f t="shared" si="134"/>
        <v>1394.0017547607422</v>
      </c>
      <c r="Q2876" s="31">
        <f>IF(M2876=1,oneday(G2875,G2876,K2876,L2876,Summary!$E$13/2,Data!N2875,Data!O2875,Summary!$E$15,Summary!$E$14,Summary!$E$16,3),0)</f>
        <v>0</v>
      </c>
    </row>
    <row r="2877" spans="1:17" x14ac:dyDescent="0.25">
      <c r="A2877" s="32">
        <f>VLOOKUP(B2877,'Expiration Dates'!$C$40:$J$272,8)</f>
        <v>34565</v>
      </c>
      <c r="B2877" s="1">
        <v>34558</v>
      </c>
      <c r="C2877">
        <f t="shared" si="133"/>
        <v>2877</v>
      </c>
      <c r="D2877" s="27">
        <v>18.569999694824219</v>
      </c>
      <c r="E2877" s="28">
        <v>18.639999389648438</v>
      </c>
      <c r="F2877" s="28">
        <v>17.950000762939453</v>
      </c>
      <c r="G2877" s="24">
        <v>18.049999237060547</v>
      </c>
      <c r="H2877" s="13">
        <v>18.5</v>
      </c>
      <c r="I2877" s="14">
        <v>18.579999923706055</v>
      </c>
      <c r="J2877" s="14">
        <v>17.959999084472656</v>
      </c>
      <c r="K2877" s="24">
        <v>18.020000457763672</v>
      </c>
      <c r="L2877">
        <f t="shared" si="135"/>
        <v>0</v>
      </c>
      <c r="M2877">
        <f>IF(AND(B2877&gt;Summary!$E$17,B2877&lt;Summary!$E$18),1,0)</f>
        <v>1</v>
      </c>
      <c r="N2877">
        <f>IF(M2877=1,oneday(G2876,G2877,K2877,L2877,Summary!$E$13/2,Data!N2876,Data!O2876,Summary!$E$15,Summary!$E$14,Summary!$E$16,1),0)</f>
        <v>3000</v>
      </c>
      <c r="O2877" s="31">
        <f>IF(M2877=1,oneday(G2876,G2877,K2877,L2877,Summary!$E$13/2,Data!N2876,Data!O2876,Summary!$E$15,Summary!$E$14,Summary!$E$16,2),0)</f>
        <v>718035.00045394909</v>
      </c>
      <c r="P2877" s="31">
        <f t="shared" si="134"/>
        <v>101.9976806640625</v>
      </c>
      <c r="Q2877" s="31">
        <f>IF(M2877=1,oneday(G2876,G2877,K2877,L2877,Summary!$E$13/2,Data!N2876,Data!O2876,Summary!$E$15,Summary!$E$14,Summary!$E$16,3),0)</f>
        <v>0</v>
      </c>
    </row>
    <row r="2878" spans="1:17" x14ac:dyDescent="0.25">
      <c r="A2878" s="32">
        <f>VLOOKUP(B2878,'Expiration Dates'!$C$40:$J$272,8)</f>
        <v>34565</v>
      </c>
      <c r="B2878" s="1">
        <v>34561</v>
      </c>
      <c r="C2878">
        <f t="shared" si="133"/>
        <v>2878</v>
      </c>
      <c r="D2878" s="27">
        <v>17.959999084472656</v>
      </c>
      <c r="E2878" s="28">
        <v>18.360000610351563</v>
      </c>
      <c r="F2878" s="28">
        <v>17.959999084472656</v>
      </c>
      <c r="G2878" s="24">
        <v>18.200000762939453</v>
      </c>
      <c r="H2878" s="13">
        <v>18.020000457763672</v>
      </c>
      <c r="I2878" s="14">
        <v>18.299999237060547</v>
      </c>
      <c r="J2878" s="14">
        <v>18</v>
      </c>
      <c r="K2878" s="24">
        <v>18.190000534057617</v>
      </c>
      <c r="L2878">
        <f t="shared" si="135"/>
        <v>0</v>
      </c>
      <c r="M2878">
        <f>IF(AND(B2878&gt;Summary!$E$17,B2878&lt;Summary!$E$18),1,0)</f>
        <v>1</v>
      </c>
      <c r="N2878">
        <f>IF(M2878=1,oneday(G2877,G2878,K2878,L2878,Summary!$E$13/2,Data!N2877,Data!O2877,Summary!$E$15,Summary!$E$14,Summary!$E$16,1),0)</f>
        <v>2700</v>
      </c>
      <c r="O2878" s="31">
        <f>IF(M2878=1,oneday(G2877,G2878,K2878,L2878,Summary!$E$13/2,Data!N2877,Data!O2877,Summary!$E$15,Summary!$E$14,Summary!$E$16,2),0)</f>
        <v>720452.00457382214</v>
      </c>
      <c r="P2878" s="31">
        <f t="shared" si="134"/>
        <v>2417.0041198730469</v>
      </c>
      <c r="Q2878" s="31">
        <f>IF(M2878=1,oneday(G2877,G2878,K2878,L2878,Summary!$E$13/2,Data!N2877,Data!O2877,Summary!$E$15,Summary!$E$14,Summary!$E$16,3),0)</f>
        <v>0</v>
      </c>
    </row>
    <row r="2879" spans="1:17" x14ac:dyDescent="0.25">
      <c r="A2879" s="32">
        <f>VLOOKUP(B2879,'Expiration Dates'!$C$40:$J$272,8)</f>
        <v>34565</v>
      </c>
      <c r="B2879" s="1">
        <v>34562</v>
      </c>
      <c r="C2879">
        <f t="shared" si="133"/>
        <v>2879</v>
      </c>
      <c r="D2879" s="27">
        <v>18.219999313354492</v>
      </c>
      <c r="E2879" s="28">
        <v>18.379999160766602</v>
      </c>
      <c r="F2879" s="28">
        <v>17.690000534057617</v>
      </c>
      <c r="G2879" s="24">
        <v>17.729999542236328</v>
      </c>
      <c r="H2879" s="13">
        <v>18.200000762939453</v>
      </c>
      <c r="I2879" s="14">
        <v>18.350000381469727</v>
      </c>
      <c r="J2879" s="14">
        <v>17.799999237060547</v>
      </c>
      <c r="K2879" s="24">
        <v>17.819999694824219</v>
      </c>
      <c r="L2879">
        <f t="shared" si="135"/>
        <v>0</v>
      </c>
      <c r="M2879">
        <f>IF(AND(B2879&gt;Summary!$E$17,B2879&lt;Summary!$E$18),1,0)</f>
        <v>1</v>
      </c>
      <c r="N2879">
        <f>IF(M2879=1,oneday(G2878,G2879,K2879,L2879,Summary!$E$13/2,Data!N2878,Data!O2878,Summary!$E$15,Summary!$E$14,Summary!$E$16,1),0)</f>
        <v>3000</v>
      </c>
      <c r="O2879" s="31">
        <f>IF(M2879=1,oneday(G2878,G2879,K2879,L2879,Summary!$E$13/2,Data!N2878,Data!O2878,Summary!$E$15,Summary!$E$14,Summary!$E$16,2),0)</f>
        <v>720885.99993515026</v>
      </c>
      <c r="P2879" s="31">
        <f t="shared" si="134"/>
        <v>433.995361328125</v>
      </c>
      <c r="Q2879" s="31">
        <f>IF(M2879=1,oneday(G2878,G2879,K2879,L2879,Summary!$E$13/2,Data!N2878,Data!O2878,Summary!$E$15,Summary!$E$14,Summary!$E$16,3),0)</f>
        <v>0</v>
      </c>
    </row>
    <row r="2880" spans="1:17" x14ac:dyDescent="0.25">
      <c r="A2880" s="32">
        <f>VLOOKUP(B2880,'Expiration Dates'!$C$40:$J$272,8)</f>
        <v>34565</v>
      </c>
      <c r="B2880" s="1">
        <v>34563</v>
      </c>
      <c r="C2880">
        <f t="shared" si="133"/>
        <v>2880</v>
      </c>
      <c r="D2880" s="27">
        <v>17.680000305175781</v>
      </c>
      <c r="E2880" s="28">
        <v>18.149999618530273</v>
      </c>
      <c r="F2880" s="28">
        <v>17.5</v>
      </c>
      <c r="G2880" s="24">
        <v>18.110000610351563</v>
      </c>
      <c r="H2880" s="13">
        <v>17.719999313354492</v>
      </c>
      <c r="I2880" s="14">
        <v>18.219999313354492</v>
      </c>
      <c r="J2880" s="14">
        <v>17.639999389648438</v>
      </c>
      <c r="K2880" s="24">
        <v>18.180000305175781</v>
      </c>
      <c r="L2880">
        <f t="shared" si="135"/>
        <v>0</v>
      </c>
      <c r="M2880">
        <f>IF(AND(B2880&gt;Summary!$E$17,B2880&lt;Summary!$E$18),1,0)</f>
        <v>1</v>
      </c>
      <c r="N2880">
        <f>IF(M2880=1,oneday(G2879,G2880,K2880,L2880,Summary!$E$13/2,Data!N2879,Data!O2879,Summary!$E$15,Summary!$E$14,Summary!$E$16,1),0)</f>
        <v>2100</v>
      </c>
      <c r="O2880" s="31">
        <f>IF(M2880=1,oneday(G2879,G2880,K2880,L2880,Summary!$E$13/2,Data!N2879,Data!O2879,Summary!$E$15,Summary!$E$14,Summary!$E$16,2),0)</f>
        <v>723828.00217819226</v>
      </c>
      <c r="P2880" s="31">
        <f t="shared" si="134"/>
        <v>2942.0022430419922</v>
      </c>
      <c r="Q2880" s="31">
        <f>IF(M2880=1,oneday(G2879,G2880,K2880,L2880,Summary!$E$13/2,Data!N2879,Data!O2879,Summary!$E$15,Summary!$E$14,Summary!$E$16,3),0)</f>
        <v>0</v>
      </c>
    </row>
    <row r="2881" spans="1:17" x14ac:dyDescent="0.25">
      <c r="A2881" s="32">
        <f>VLOOKUP(B2881,'Expiration Dates'!$C$40:$J$272,8)</f>
        <v>34565</v>
      </c>
      <c r="B2881" s="1">
        <v>34564</v>
      </c>
      <c r="C2881">
        <f t="shared" si="133"/>
        <v>2881</v>
      </c>
      <c r="D2881" s="27">
        <v>18</v>
      </c>
      <c r="E2881" s="28">
        <v>18.200000762939453</v>
      </c>
      <c r="F2881" s="28">
        <v>17.649999618530273</v>
      </c>
      <c r="G2881" s="24">
        <v>17.719999313354492</v>
      </c>
      <c r="H2881" s="13">
        <v>18.110000610351563</v>
      </c>
      <c r="I2881" s="14">
        <v>18.299999237060547</v>
      </c>
      <c r="J2881" s="14">
        <v>17.719999313354492</v>
      </c>
      <c r="K2881" s="24">
        <v>17.780000686645508</v>
      </c>
      <c r="L2881">
        <f t="shared" si="135"/>
        <v>0</v>
      </c>
      <c r="M2881">
        <f>IF(AND(B2881&gt;Summary!$E$17,B2881&lt;Summary!$E$18),1,0)</f>
        <v>1</v>
      </c>
      <c r="N2881">
        <f>IF(M2881=1,oneday(G2880,G2881,K2881,L2881,Summary!$E$13/2,Data!N2880,Data!O2880,Summary!$E$15,Summary!$E$14,Summary!$E$16,1),0)</f>
        <v>3000</v>
      </c>
      <c r="O2881" s="31">
        <f>IF(M2881=1,oneday(G2880,G2881,K2881,L2881,Summary!$E$13/2,Data!N2880,Data!O2880,Summary!$E$15,Summary!$E$14,Summary!$E$16,2),0)</f>
        <v>724801.99828720104</v>
      </c>
      <c r="P2881" s="31">
        <f t="shared" si="134"/>
        <v>973.99610900878906</v>
      </c>
      <c r="Q2881" s="31">
        <f>IF(M2881=1,oneday(G2880,G2881,K2881,L2881,Summary!$E$13/2,Data!N2880,Data!O2880,Summary!$E$15,Summary!$E$14,Summary!$E$16,3),0)</f>
        <v>0</v>
      </c>
    </row>
    <row r="2882" spans="1:17" x14ac:dyDescent="0.25">
      <c r="A2882" s="32">
        <f>VLOOKUP(B2882,'Expiration Dates'!$C$40:$J$272,8)</f>
        <v>34565</v>
      </c>
      <c r="B2882" s="1">
        <v>34565</v>
      </c>
      <c r="C2882">
        <f t="shared" si="133"/>
        <v>2882</v>
      </c>
      <c r="D2882" s="27">
        <v>17.729999542236328</v>
      </c>
      <c r="E2882" s="28">
        <v>17.950000762939453</v>
      </c>
      <c r="F2882" s="28">
        <v>17.520000457763672</v>
      </c>
      <c r="G2882" s="24">
        <v>17.579999923706055</v>
      </c>
      <c r="H2882" s="13">
        <v>17.75</v>
      </c>
      <c r="I2882" s="14">
        <v>17.920000076293945</v>
      </c>
      <c r="J2882" s="14">
        <v>17.510000228881836</v>
      </c>
      <c r="K2882" s="24">
        <v>17.540000915527344</v>
      </c>
      <c r="L2882">
        <f t="shared" si="135"/>
        <v>1</v>
      </c>
      <c r="M2882">
        <f>IF(AND(B2882&gt;Summary!$E$17,B2882&lt;Summary!$E$18),1,0)</f>
        <v>1</v>
      </c>
      <c r="N2882">
        <f>IF(M2882=1,oneday(G2881,G2882,K2882,L2882,Summary!$E$13/2,Data!N2881,Data!O2881,Summary!$E$15,Summary!$E$14,Summary!$E$16,1),0)</f>
        <v>3000</v>
      </c>
      <c r="O2882" s="31">
        <f>IF(M2882=1,oneday(G2881,G2882,K2882,L2882,Summary!$E$13/2,Data!N2881,Data!O2881,Summary!$E$15,Summary!$E$14,Summary!$E$16,2),0)</f>
        <v>726471.99732589733</v>
      </c>
      <c r="P2882" s="31">
        <f t="shared" si="134"/>
        <v>1669.9990386962891</v>
      </c>
      <c r="Q2882" s="31">
        <f>IF(M2882=1,oneday(G2881,G2882,K2882,L2882,Summary!$E$13/2,Data!N2881,Data!O2881,Summary!$E$15,Summary!$E$14,Summary!$E$16,3),0)</f>
        <v>119.99702453613281</v>
      </c>
    </row>
    <row r="2883" spans="1:17" x14ac:dyDescent="0.25">
      <c r="A2883" s="32">
        <f>VLOOKUP(B2883,'Expiration Dates'!$C$40:$J$272,8)</f>
        <v>34565</v>
      </c>
      <c r="B2883" s="1">
        <v>34568</v>
      </c>
      <c r="C2883">
        <f t="shared" si="133"/>
        <v>2883</v>
      </c>
      <c r="D2883" s="27">
        <v>17.649999618530273</v>
      </c>
      <c r="E2883" s="28">
        <v>17.75</v>
      </c>
      <c r="F2883" s="28">
        <v>16.75</v>
      </c>
      <c r="G2883" s="24">
        <v>16.870000839233398</v>
      </c>
      <c r="H2883" s="13">
        <v>17.629999160766602</v>
      </c>
      <c r="I2883" s="14">
        <v>17.680000305175781</v>
      </c>
      <c r="J2883" s="14">
        <v>16.75</v>
      </c>
      <c r="K2883" s="24">
        <v>16.899999618530273</v>
      </c>
      <c r="L2883">
        <f t="shared" si="135"/>
        <v>0</v>
      </c>
      <c r="M2883">
        <f>IF(AND(B2883&gt;Summary!$E$17,B2883&lt;Summary!$E$18),1,0)</f>
        <v>1</v>
      </c>
      <c r="N2883">
        <f>IF(M2883=1,oneday(G2882,G2883,K2883,L2883,Summary!$E$13/2,Data!N2882,Data!O2882,Summary!$E$15,Summary!$E$14,Summary!$E$16,1),0)</f>
        <v>3000</v>
      </c>
      <c r="O2883" s="31">
        <f>IF(M2883=1,oneday(G2882,G2883,K2883,L2883,Summary!$E$13/2,Data!N2882,Data!O2882,Summary!$E$15,Summary!$E$14,Summary!$E$16,2),0)</f>
        <v>725679.00162887585</v>
      </c>
      <c r="P2883" s="31">
        <f t="shared" si="134"/>
        <v>-792.99569702148438</v>
      </c>
      <c r="Q2883" s="31">
        <f>IF(M2883=1,oneday(G2882,G2883,K2883,L2883,Summary!$E$13/2,Data!N2882,Data!O2882,Summary!$E$15,Summary!$E$14,Summary!$E$16,3),0)</f>
        <v>0</v>
      </c>
    </row>
    <row r="2884" spans="1:17" x14ac:dyDescent="0.25">
      <c r="A2884" s="32">
        <f>VLOOKUP(B2884,'Expiration Dates'!$C$40:$J$272,8)</f>
        <v>34565</v>
      </c>
      <c r="B2884" s="1">
        <v>34569</v>
      </c>
      <c r="C2884">
        <f t="shared" si="133"/>
        <v>2884</v>
      </c>
      <c r="D2884" s="27">
        <v>17.020000457763672</v>
      </c>
      <c r="E2884" s="28">
        <v>17.25</v>
      </c>
      <c r="F2884" s="28">
        <v>16.930000305175781</v>
      </c>
      <c r="G2884" s="24">
        <v>17.090000152587891</v>
      </c>
      <c r="H2884" s="13">
        <v>17.100000381469727</v>
      </c>
      <c r="I2884" s="14">
        <v>17.340000152587891</v>
      </c>
      <c r="J2884" s="14">
        <v>17.040000915527344</v>
      </c>
      <c r="K2884" s="24">
        <v>17.209999084472656</v>
      </c>
      <c r="L2884">
        <f t="shared" si="135"/>
        <v>0</v>
      </c>
      <c r="M2884">
        <f>IF(AND(B2884&gt;Summary!$E$17,B2884&lt;Summary!$E$18),1,0)</f>
        <v>1</v>
      </c>
      <c r="N2884">
        <f>IF(M2884=1,oneday(G2883,G2884,K2884,L2884,Summary!$E$13/2,Data!N2883,Data!O2883,Summary!$E$15,Summary!$E$14,Summary!$E$16,1),0)</f>
        <v>2500</v>
      </c>
      <c r="O2884" s="31">
        <f>IF(M2884=1,oneday(G2883,G2884,K2884,L2884,Summary!$E$13/2,Data!N2883,Data!O2883,Summary!$E$15,Summary!$E$14,Summary!$E$16,2),0)</f>
        <v>728268.99991226208</v>
      </c>
      <c r="P2884" s="31">
        <f t="shared" si="134"/>
        <v>2589.9982833862305</v>
      </c>
      <c r="Q2884" s="31">
        <f>IF(M2884=1,oneday(G2883,G2884,K2884,L2884,Summary!$E$13/2,Data!N2883,Data!O2883,Summary!$E$15,Summary!$E$14,Summary!$E$16,3),0)</f>
        <v>0</v>
      </c>
    </row>
    <row r="2885" spans="1:17" x14ac:dyDescent="0.25">
      <c r="A2885" s="32">
        <f>VLOOKUP(B2885,'Expiration Dates'!$C$40:$J$272,8)</f>
        <v>34565</v>
      </c>
      <c r="B2885" s="1">
        <v>34570</v>
      </c>
      <c r="C2885">
        <f t="shared" si="133"/>
        <v>2885</v>
      </c>
      <c r="D2885" s="27">
        <v>17.200000762939453</v>
      </c>
      <c r="E2885" s="28">
        <v>17.649999618530273</v>
      </c>
      <c r="F2885" s="28">
        <v>17.110000610351563</v>
      </c>
      <c r="G2885" s="24">
        <v>17.489999771118164</v>
      </c>
      <c r="H2885" s="13">
        <v>17.299999237060547</v>
      </c>
      <c r="I2885" s="14">
        <v>17.690000534057617</v>
      </c>
      <c r="J2885" s="14">
        <v>17.209999084472656</v>
      </c>
      <c r="K2885" s="24">
        <v>17.549999237060547</v>
      </c>
      <c r="L2885">
        <f t="shared" si="135"/>
        <v>0</v>
      </c>
      <c r="M2885">
        <f>IF(AND(B2885&gt;Summary!$E$17,B2885&lt;Summary!$E$18),1,0)</f>
        <v>1</v>
      </c>
      <c r="N2885">
        <f>IF(M2885=1,oneday(G2884,G2885,K2885,L2885,Summary!$E$13/2,Data!N2884,Data!O2884,Summary!$E$15,Summary!$E$14,Summary!$E$16,1),0)</f>
        <v>1600</v>
      </c>
      <c r="O2885" s="31">
        <f>IF(M2885=1,oneday(G2884,G2885,K2885,L2885,Summary!$E$13/2,Data!N2884,Data!O2884,Summary!$E$15,Summary!$E$14,Summary!$E$16,2),0)</f>
        <v>731052.99930191052</v>
      </c>
      <c r="P2885" s="31">
        <f t="shared" si="134"/>
        <v>2783.9993896484375</v>
      </c>
      <c r="Q2885" s="31">
        <f>IF(M2885=1,oneday(G2884,G2885,K2885,L2885,Summary!$E$13/2,Data!N2884,Data!O2884,Summary!$E$15,Summary!$E$14,Summary!$E$16,3),0)</f>
        <v>0</v>
      </c>
    </row>
    <row r="2886" spans="1:17" x14ac:dyDescent="0.25">
      <c r="A2886" s="32">
        <f>VLOOKUP(B2886,'Expiration Dates'!$C$40:$J$272,8)</f>
        <v>34565</v>
      </c>
      <c r="B2886" s="1">
        <v>34571</v>
      </c>
      <c r="C2886">
        <f t="shared" si="133"/>
        <v>2886</v>
      </c>
      <c r="D2886" s="27">
        <v>17.469999313354492</v>
      </c>
      <c r="E2886" s="28">
        <v>17.620000839233398</v>
      </c>
      <c r="F2886" s="28">
        <v>17.260000228881836</v>
      </c>
      <c r="G2886" s="24">
        <v>17.520000457763672</v>
      </c>
      <c r="H2886" s="13">
        <v>17.549999237060547</v>
      </c>
      <c r="I2886" s="14">
        <v>17.680000305175781</v>
      </c>
      <c r="J2886" s="14">
        <v>17.379999160766602</v>
      </c>
      <c r="K2886" s="24">
        <v>17.600000381469727</v>
      </c>
      <c r="L2886">
        <f t="shared" si="135"/>
        <v>0</v>
      </c>
      <c r="M2886">
        <f>IF(AND(B2886&gt;Summary!$E$17,B2886&lt;Summary!$E$18),1,0)</f>
        <v>1</v>
      </c>
      <c r="N2886">
        <f>IF(M2886=1,oneday(G2885,G2886,K2886,L2886,Summary!$E$13/2,Data!N2885,Data!O2885,Summary!$E$15,Summary!$E$14,Summary!$E$16,1),0)</f>
        <v>1600</v>
      </c>
      <c r="O2886" s="31">
        <f>IF(M2886=1,oneday(G2885,G2886,K2886,L2886,Summary!$E$13/2,Data!N2885,Data!O2885,Summary!$E$15,Summary!$E$14,Summary!$E$16,2),0)</f>
        <v>733101.00040054333</v>
      </c>
      <c r="P2886" s="31">
        <f t="shared" si="134"/>
        <v>2048.0010986328125</v>
      </c>
      <c r="Q2886" s="31">
        <f>IF(M2886=1,oneday(G2885,G2886,K2886,L2886,Summary!$E$13/2,Data!N2885,Data!O2885,Summary!$E$15,Summary!$E$14,Summary!$E$16,3),0)</f>
        <v>0</v>
      </c>
    </row>
    <row r="2887" spans="1:17" x14ac:dyDescent="0.25">
      <c r="A2887" s="32">
        <f>VLOOKUP(B2887,'Expiration Dates'!$C$40:$J$272,8)</f>
        <v>34565</v>
      </c>
      <c r="B2887" s="1">
        <v>34572</v>
      </c>
      <c r="C2887">
        <f t="shared" si="133"/>
        <v>2887</v>
      </c>
      <c r="D2887" s="27">
        <v>17.520000457763672</v>
      </c>
      <c r="E2887" s="28">
        <v>17.600000381469727</v>
      </c>
      <c r="F2887" s="28">
        <v>17.100000381469727</v>
      </c>
      <c r="G2887" s="24">
        <v>17.139999389648438</v>
      </c>
      <c r="H2887" s="13">
        <v>17.600000381469727</v>
      </c>
      <c r="I2887" s="14">
        <v>17.690000534057617</v>
      </c>
      <c r="J2887" s="14">
        <v>17.200000762939453</v>
      </c>
      <c r="K2887" s="24">
        <v>17.270000457763672</v>
      </c>
      <c r="L2887">
        <f t="shared" si="135"/>
        <v>0</v>
      </c>
      <c r="M2887">
        <f>IF(AND(B2887&gt;Summary!$E$17,B2887&lt;Summary!$E$18),1,0)</f>
        <v>1</v>
      </c>
      <c r="N2887">
        <f>IF(M2887=1,oneday(G2886,G2887,K2887,L2887,Summary!$E$13/2,Data!N2886,Data!O2886,Summary!$E$15,Summary!$E$14,Summary!$E$16,1),0)</f>
        <v>2500</v>
      </c>
      <c r="O2887" s="31">
        <f>IF(M2887=1,oneday(G2886,G2887,K2887,L2887,Summary!$E$13/2,Data!N2886,Data!O2886,Summary!$E$15,Summary!$E$14,Summary!$E$16,2),0)</f>
        <v>734294.99773025524</v>
      </c>
      <c r="P2887" s="31">
        <f t="shared" si="134"/>
        <v>1193.9973297119141</v>
      </c>
      <c r="Q2887" s="31">
        <f>IF(M2887=1,oneday(G2886,G2887,K2887,L2887,Summary!$E$13/2,Data!N2886,Data!O2886,Summary!$E$15,Summary!$E$14,Summary!$E$16,3),0)</f>
        <v>0</v>
      </c>
    </row>
    <row r="2888" spans="1:17" x14ac:dyDescent="0.25">
      <c r="A2888" s="32">
        <f>VLOOKUP(B2888,'Expiration Dates'!$C$40:$J$272,8)</f>
        <v>34565</v>
      </c>
      <c r="B2888" s="1">
        <v>34575</v>
      </c>
      <c r="C2888">
        <f t="shared" si="133"/>
        <v>2888</v>
      </c>
      <c r="D2888" s="27">
        <v>17.090000152587891</v>
      </c>
      <c r="E2888" s="28">
        <v>17.870000839233398</v>
      </c>
      <c r="F2888" s="28">
        <v>16.979999542236328</v>
      </c>
      <c r="G2888" s="24">
        <v>17.629999160766602</v>
      </c>
      <c r="H2888" s="13">
        <v>17.219999313354492</v>
      </c>
      <c r="I2888" s="14">
        <v>17.899999618530273</v>
      </c>
      <c r="J2888" s="14">
        <v>17.149999618530273</v>
      </c>
      <c r="K2888" s="24">
        <v>17.680000305175781</v>
      </c>
      <c r="L2888">
        <f t="shared" si="135"/>
        <v>0</v>
      </c>
      <c r="M2888">
        <f>IF(AND(B2888&gt;Summary!$E$17,B2888&lt;Summary!$E$18),1,0)</f>
        <v>1</v>
      </c>
      <c r="N2888">
        <f>IF(M2888=1,oneday(G2887,G2888,K2888,L2888,Summary!$E$13/2,Data!N2887,Data!O2887,Summary!$E$15,Summary!$E$14,Summary!$E$16,1),0)</f>
        <v>1300</v>
      </c>
      <c r="O2888" s="31">
        <f>IF(M2888=1,oneday(G2887,G2888,K2888,L2888,Summary!$E$13/2,Data!N2887,Data!O2887,Summary!$E$15,Summary!$E$14,Summary!$E$16,2),0)</f>
        <v>737195.99743270886</v>
      </c>
      <c r="P2888" s="31">
        <f t="shared" si="134"/>
        <v>2900.9997024536133</v>
      </c>
      <c r="Q2888" s="31">
        <f>IF(M2888=1,oneday(G2887,G2888,K2888,L2888,Summary!$E$13/2,Data!N2887,Data!O2887,Summary!$E$15,Summary!$E$14,Summary!$E$16,3),0)</f>
        <v>0</v>
      </c>
    </row>
    <row r="2889" spans="1:17" x14ac:dyDescent="0.25">
      <c r="A2889" s="32">
        <f>VLOOKUP(B2889,'Expiration Dates'!$C$40:$J$272,8)</f>
        <v>34565</v>
      </c>
      <c r="B2889" s="1">
        <v>34576</v>
      </c>
      <c r="C2889">
        <f t="shared" si="133"/>
        <v>2889</v>
      </c>
      <c r="D2889" s="27">
        <v>17.5</v>
      </c>
      <c r="E2889" s="28">
        <v>17.629999160766602</v>
      </c>
      <c r="F2889" s="28">
        <v>17.319999694824219</v>
      </c>
      <c r="G2889" s="24">
        <v>17.450000762939453</v>
      </c>
      <c r="H2889" s="13">
        <v>17.579999923706055</v>
      </c>
      <c r="I2889" s="14">
        <v>17.700000762939453</v>
      </c>
      <c r="J2889" s="14">
        <v>17.420000076293945</v>
      </c>
      <c r="K2889" s="24">
        <v>17.510000228881836</v>
      </c>
      <c r="L2889">
        <f t="shared" si="135"/>
        <v>0</v>
      </c>
      <c r="M2889">
        <f>IF(AND(B2889&gt;Summary!$E$17,B2889&lt;Summary!$E$18),1,0)</f>
        <v>1</v>
      </c>
      <c r="N2889">
        <f>IF(M2889=1,oneday(G2888,G2889,K2889,L2889,Summary!$E$13/2,Data!N2888,Data!O2888,Summary!$E$15,Summary!$E$14,Summary!$E$16,1),0)</f>
        <v>1700</v>
      </c>
      <c r="O2889" s="31">
        <f>IF(M2889=1,oneday(G2888,G2889,K2889,L2889,Summary!$E$13/2,Data!N2888,Data!O2888,Summary!$E$15,Summary!$E$14,Summary!$E$16,2),0)</f>
        <v>738914.0001564027</v>
      </c>
      <c r="P2889" s="31">
        <f t="shared" si="134"/>
        <v>1718.0027236938477</v>
      </c>
      <c r="Q2889" s="31">
        <f>IF(M2889=1,oneday(G2888,G2889,K2889,L2889,Summary!$E$13/2,Data!N2888,Data!O2888,Summary!$E$15,Summary!$E$14,Summary!$E$16,3),0)</f>
        <v>0</v>
      </c>
    </row>
    <row r="2890" spans="1:17" x14ac:dyDescent="0.25">
      <c r="A2890" s="32">
        <f>VLOOKUP(B2890,'Expiration Dates'!$C$40:$J$272,8)</f>
        <v>34565</v>
      </c>
      <c r="B2890" s="1">
        <v>34577</v>
      </c>
      <c r="C2890">
        <f t="shared" si="133"/>
        <v>2890</v>
      </c>
      <c r="D2890" s="27">
        <v>17.469999313354492</v>
      </c>
      <c r="E2890" s="28">
        <v>17.850000381469727</v>
      </c>
      <c r="F2890" s="28">
        <v>17.420000076293945</v>
      </c>
      <c r="G2890" s="24">
        <v>17.559999465942383</v>
      </c>
      <c r="H2890" s="13">
        <v>17.520000457763672</v>
      </c>
      <c r="I2890" s="14">
        <v>17.879999160766602</v>
      </c>
      <c r="J2890" s="14">
        <v>17.489999771118164</v>
      </c>
      <c r="K2890" s="24">
        <v>17.569999694824219</v>
      </c>
      <c r="L2890">
        <f t="shared" si="135"/>
        <v>0</v>
      </c>
      <c r="M2890">
        <f>IF(AND(B2890&gt;Summary!$E$17,B2890&lt;Summary!$E$18),1,0)</f>
        <v>1</v>
      </c>
      <c r="N2890">
        <f>IF(M2890=1,oneday(G2889,G2890,K2890,L2890,Summary!$E$13/2,Data!N2889,Data!O2889,Summary!$E$15,Summary!$E$14,Summary!$E$16,1),0)</f>
        <v>1500</v>
      </c>
      <c r="O2890" s="31">
        <f>IF(M2890=1,oneday(G2889,G2890,K2890,L2890,Summary!$E$13/2,Data!N2889,Data!O2889,Summary!$E$15,Summary!$E$14,Summary!$E$16,2),0)</f>
        <v>741082.9982109071</v>
      </c>
      <c r="P2890" s="31">
        <f t="shared" si="134"/>
        <v>2168.9980545043945</v>
      </c>
      <c r="Q2890" s="31">
        <f>IF(M2890=1,oneday(G2889,G2890,K2890,L2890,Summary!$E$13/2,Data!N2889,Data!O2889,Summary!$E$15,Summary!$E$14,Summary!$E$16,3),0)</f>
        <v>0</v>
      </c>
    </row>
    <row r="2891" spans="1:17" x14ac:dyDescent="0.25">
      <c r="A2891" s="32">
        <f>VLOOKUP(B2891,'Expiration Dates'!$C$40:$J$272,8)</f>
        <v>34599</v>
      </c>
      <c r="B2891" s="1">
        <v>34578</v>
      </c>
      <c r="C2891">
        <f t="shared" si="133"/>
        <v>2891</v>
      </c>
      <c r="D2891" s="27">
        <v>17.659999847412109</v>
      </c>
      <c r="E2891" s="28">
        <v>17.819999694824219</v>
      </c>
      <c r="F2891" s="28">
        <v>17.350000381469727</v>
      </c>
      <c r="G2891" s="24">
        <v>17.469999313354492</v>
      </c>
      <c r="H2891" s="13">
        <v>17.700000762939453</v>
      </c>
      <c r="I2891" s="14">
        <v>17.780000686645508</v>
      </c>
      <c r="J2891" s="14">
        <v>17.440000534057617</v>
      </c>
      <c r="K2891" s="24">
        <v>17.520000457763672</v>
      </c>
      <c r="L2891">
        <f t="shared" si="135"/>
        <v>0</v>
      </c>
      <c r="M2891">
        <f>IF(AND(B2891&gt;Summary!$E$17,B2891&lt;Summary!$E$18),1,0)</f>
        <v>1</v>
      </c>
      <c r="N2891">
        <f>IF(M2891=1,oneday(G2890,G2891,K2891,L2891,Summary!$E$13/2,Data!N2890,Data!O2890,Summary!$E$15,Summary!$E$14,Summary!$E$16,1),0)</f>
        <v>1700</v>
      </c>
      <c r="O2891" s="31">
        <f>IF(M2891=1,oneday(G2890,G2891,K2891,L2891,Summary!$E$13/2,Data!N2890,Data!O2890,Summary!$E$15,Summary!$E$14,Summary!$E$16,2),0)</f>
        <v>742933.99795150768</v>
      </c>
      <c r="P2891" s="31">
        <f t="shared" si="134"/>
        <v>1850.9997406005859</v>
      </c>
      <c r="Q2891" s="31">
        <f>IF(M2891=1,oneday(G2890,G2891,K2891,L2891,Summary!$E$13/2,Data!N2890,Data!O2890,Summary!$E$15,Summary!$E$14,Summary!$E$16,3),0)</f>
        <v>0</v>
      </c>
    </row>
    <row r="2892" spans="1:17" x14ac:dyDescent="0.25">
      <c r="A2892" s="32">
        <f>VLOOKUP(B2892,'Expiration Dates'!$C$40:$J$272,8)</f>
        <v>34599</v>
      </c>
      <c r="B2892" s="1">
        <v>34579</v>
      </c>
      <c r="C2892">
        <f t="shared" si="133"/>
        <v>2892</v>
      </c>
      <c r="D2892" s="27">
        <v>17.430000305175781</v>
      </c>
      <c r="E2892" s="28">
        <v>17.549999237060547</v>
      </c>
      <c r="F2892" s="28">
        <v>17.299999237060547</v>
      </c>
      <c r="G2892" s="24">
        <v>17.520000457763672</v>
      </c>
      <c r="H2892" s="13">
        <v>17.479999542236328</v>
      </c>
      <c r="I2892" s="14">
        <v>17.600000381469727</v>
      </c>
      <c r="J2892" s="14">
        <v>17.399999618530273</v>
      </c>
      <c r="K2892" s="24">
        <v>17.579999923706055</v>
      </c>
      <c r="L2892">
        <f t="shared" si="135"/>
        <v>0</v>
      </c>
      <c r="M2892">
        <f>IF(AND(B2892&gt;Summary!$E$17,B2892&lt;Summary!$E$18),1,0)</f>
        <v>1</v>
      </c>
      <c r="N2892">
        <f>IF(M2892=1,oneday(G2891,G2892,K2892,L2892,Summary!$E$13/2,Data!N2891,Data!O2891,Summary!$E$15,Summary!$E$14,Summary!$E$16,1),0)</f>
        <v>1600</v>
      </c>
      <c r="O2892" s="31">
        <f>IF(M2892=1,oneday(G2891,G2892,K2892,L2892,Summary!$E$13/2,Data!N2891,Data!O2891,Summary!$E$15,Summary!$E$14,Summary!$E$16,2),0)</f>
        <v>745013.99978256237</v>
      </c>
      <c r="P2892" s="31">
        <f t="shared" si="134"/>
        <v>2080.0018310546875</v>
      </c>
      <c r="Q2892" s="31">
        <f>IF(M2892=1,oneday(G2891,G2892,K2892,L2892,Summary!$E$13/2,Data!N2891,Data!O2891,Summary!$E$15,Summary!$E$14,Summary!$E$16,3),0)</f>
        <v>0</v>
      </c>
    </row>
    <row r="2893" spans="1:17" x14ac:dyDescent="0.25">
      <c r="A2893" s="32">
        <f>VLOOKUP(B2893,'Expiration Dates'!$C$40:$J$272,8)</f>
        <v>34599</v>
      </c>
      <c r="B2893" s="1">
        <v>34583</v>
      </c>
      <c r="C2893">
        <f t="shared" si="133"/>
        <v>2893</v>
      </c>
      <c r="D2893" s="27">
        <v>17.149999618530273</v>
      </c>
      <c r="E2893" s="28">
        <v>17.680000305175781</v>
      </c>
      <c r="F2893" s="28">
        <v>17.149999618530273</v>
      </c>
      <c r="G2893" s="24">
        <v>17.620000839233398</v>
      </c>
      <c r="H2893" s="13">
        <v>17.260000228881836</v>
      </c>
      <c r="I2893" s="14">
        <v>17.770000457763672</v>
      </c>
      <c r="J2893" s="14">
        <v>17.260000228881836</v>
      </c>
      <c r="K2893" s="24">
        <v>17.700000762939453</v>
      </c>
      <c r="L2893">
        <f t="shared" si="135"/>
        <v>0</v>
      </c>
      <c r="M2893">
        <f>IF(AND(B2893&gt;Summary!$E$17,B2893&lt;Summary!$E$18),1,0)</f>
        <v>1</v>
      </c>
      <c r="N2893">
        <f>IF(M2893=1,oneday(G2892,G2893,K2893,L2893,Summary!$E$13/2,Data!N2892,Data!O2892,Summary!$E$15,Summary!$E$14,Summary!$E$16,1),0)</f>
        <v>1400</v>
      </c>
      <c r="O2893" s="31">
        <f>IF(M2893=1,oneday(G2892,G2893,K2893,L2893,Summary!$E$13/2,Data!N2892,Data!O2892,Summary!$E$15,Summary!$E$14,Summary!$E$16,2),0)</f>
        <v>747158.00031661999</v>
      </c>
      <c r="P2893" s="31">
        <f t="shared" si="134"/>
        <v>2144.0005340576172</v>
      </c>
      <c r="Q2893" s="31">
        <f>IF(M2893=1,oneday(G2892,G2893,K2893,L2893,Summary!$E$13/2,Data!N2892,Data!O2892,Summary!$E$15,Summary!$E$14,Summary!$E$16,3),0)</f>
        <v>0</v>
      </c>
    </row>
    <row r="2894" spans="1:17" x14ac:dyDescent="0.25">
      <c r="A2894" s="32">
        <f>VLOOKUP(B2894,'Expiration Dates'!$C$40:$J$272,8)</f>
        <v>34599</v>
      </c>
      <c r="B2894" s="1">
        <v>34584</v>
      </c>
      <c r="C2894">
        <f t="shared" si="133"/>
        <v>2894</v>
      </c>
      <c r="D2894" s="27">
        <v>17.649999618530273</v>
      </c>
      <c r="E2894" s="28">
        <v>17.829999923706055</v>
      </c>
      <c r="F2894" s="28">
        <v>17.629999160766602</v>
      </c>
      <c r="G2894" s="24">
        <v>17.809999465942383</v>
      </c>
      <c r="H2894" s="13">
        <v>17.780000686645508</v>
      </c>
      <c r="I2894" s="14">
        <v>17.920000076293945</v>
      </c>
      <c r="J2894" s="14">
        <v>17.75</v>
      </c>
      <c r="K2894" s="24">
        <v>17.899999618530273</v>
      </c>
      <c r="L2894">
        <f t="shared" si="135"/>
        <v>0</v>
      </c>
      <c r="M2894">
        <f>IF(AND(B2894&gt;Summary!$E$17,B2894&lt;Summary!$E$18),1,0)</f>
        <v>1</v>
      </c>
      <c r="N2894">
        <f>IF(M2894=1,oneday(G2893,G2894,K2894,L2894,Summary!$E$13/2,Data!N2893,Data!O2893,Summary!$E$15,Summary!$E$14,Summary!$E$16,1),0)</f>
        <v>1000</v>
      </c>
      <c r="O2894" s="31">
        <f>IF(M2894=1,oneday(G2893,G2894,K2894,L2894,Summary!$E$13/2,Data!N2893,Data!O2893,Summary!$E$15,Summary!$E$14,Summary!$E$16,2),0)</f>
        <v>749371.99894332897</v>
      </c>
      <c r="P2894" s="31">
        <f t="shared" si="134"/>
        <v>2213.9986267089844</v>
      </c>
      <c r="Q2894" s="31">
        <f>IF(M2894=1,oneday(G2893,G2894,K2894,L2894,Summary!$E$13/2,Data!N2893,Data!O2893,Summary!$E$15,Summary!$E$14,Summary!$E$16,3),0)</f>
        <v>0</v>
      </c>
    </row>
    <row r="2895" spans="1:17" x14ac:dyDescent="0.25">
      <c r="A2895" s="32">
        <f>VLOOKUP(B2895,'Expiration Dates'!$C$40:$J$272,8)</f>
        <v>34599</v>
      </c>
      <c r="B2895" s="1">
        <v>34585</v>
      </c>
      <c r="C2895">
        <f t="shared" ref="C2895:C2958" si="136">ROW(B2895)</f>
        <v>2895</v>
      </c>
      <c r="D2895" s="27">
        <v>17.879999160766602</v>
      </c>
      <c r="E2895" s="28">
        <v>17.950000762939453</v>
      </c>
      <c r="F2895" s="28">
        <v>17.559999465942383</v>
      </c>
      <c r="G2895" s="24">
        <v>17.670000076293945</v>
      </c>
      <c r="H2895" s="13">
        <v>17.989999771118164</v>
      </c>
      <c r="I2895" s="14">
        <v>18.040000915527344</v>
      </c>
      <c r="J2895" s="14">
        <v>17.729999542236328</v>
      </c>
      <c r="K2895" s="24">
        <v>17.770000457763672</v>
      </c>
      <c r="L2895">
        <f t="shared" si="135"/>
        <v>0</v>
      </c>
      <c r="M2895">
        <f>IF(AND(B2895&gt;Summary!$E$17,B2895&lt;Summary!$E$18),1,0)</f>
        <v>1</v>
      </c>
      <c r="N2895">
        <f>IF(M2895=1,oneday(G2894,G2895,K2895,L2895,Summary!$E$13/2,Data!N2894,Data!O2894,Summary!$E$15,Summary!$E$14,Summary!$E$16,1),0)</f>
        <v>1300</v>
      </c>
      <c r="O2895" s="31">
        <f>IF(M2895=1,oneday(G2894,G2895,K2895,L2895,Summary!$E$13/2,Data!N2894,Data!O2894,Summary!$E$15,Summary!$E$14,Summary!$E$16,2),0)</f>
        <v>751201.99973678601</v>
      </c>
      <c r="P2895" s="31">
        <f t="shared" si="134"/>
        <v>1830.0007934570313</v>
      </c>
      <c r="Q2895" s="31">
        <f>IF(M2895=1,oneday(G2894,G2895,K2895,L2895,Summary!$E$13/2,Data!N2894,Data!O2894,Summary!$E$15,Summary!$E$14,Summary!$E$16,3),0)</f>
        <v>0</v>
      </c>
    </row>
    <row r="2896" spans="1:17" x14ac:dyDescent="0.25">
      <c r="A2896" s="32">
        <f>VLOOKUP(B2896,'Expiration Dates'!$C$40:$J$272,8)</f>
        <v>34599</v>
      </c>
      <c r="B2896" s="1">
        <v>34586</v>
      </c>
      <c r="C2896">
        <f t="shared" si="136"/>
        <v>2896</v>
      </c>
      <c r="D2896" s="27">
        <v>17.629999160766602</v>
      </c>
      <c r="E2896" s="28">
        <v>17.889999389648438</v>
      </c>
      <c r="F2896" s="28">
        <v>17.510000228881836</v>
      </c>
      <c r="G2896" s="24">
        <v>17.530000686645508</v>
      </c>
      <c r="H2896" s="13">
        <v>17.729999542236328</v>
      </c>
      <c r="I2896" s="14">
        <v>18.049999237060547</v>
      </c>
      <c r="J2896" s="14">
        <v>17.659999847412109</v>
      </c>
      <c r="K2896" s="24">
        <v>17.670000076293945</v>
      </c>
      <c r="L2896">
        <f t="shared" si="135"/>
        <v>0</v>
      </c>
      <c r="M2896">
        <f>IF(AND(B2896&gt;Summary!$E$17,B2896&lt;Summary!$E$18),1,0)</f>
        <v>1</v>
      </c>
      <c r="N2896">
        <f>IF(M2896=1,oneday(G2895,G2896,K2896,L2896,Summary!$E$13/2,Data!N2895,Data!O2895,Summary!$E$15,Summary!$E$14,Summary!$E$16,1),0)</f>
        <v>1600</v>
      </c>
      <c r="O2896" s="31">
        <f>IF(M2896=1,oneday(G2895,G2896,K2896,L2896,Summary!$E$13/2,Data!N2895,Data!O2895,Summary!$E$15,Summary!$E$14,Summary!$E$16,2),0)</f>
        <v>752990.00071334851</v>
      </c>
      <c r="P2896" s="31">
        <f t="shared" ref="P2896:P2959" si="137">IF(M2896=1,O2896-O2895,0)</f>
        <v>1788.0009765625</v>
      </c>
      <c r="Q2896" s="31">
        <f>IF(M2896=1,oneday(G2895,G2896,K2896,L2896,Summary!$E$13/2,Data!N2895,Data!O2895,Summary!$E$15,Summary!$E$14,Summary!$E$16,3),0)</f>
        <v>0</v>
      </c>
    </row>
    <row r="2897" spans="1:17" x14ac:dyDescent="0.25">
      <c r="A2897" s="32">
        <f>VLOOKUP(B2897,'Expiration Dates'!$C$40:$J$272,8)</f>
        <v>34599</v>
      </c>
      <c r="B2897" s="1">
        <v>34589</v>
      </c>
      <c r="C2897">
        <f t="shared" si="136"/>
        <v>2897</v>
      </c>
      <c r="D2897" s="27">
        <v>17.530000686645508</v>
      </c>
      <c r="E2897" s="28">
        <v>17.569999694824219</v>
      </c>
      <c r="F2897" s="28">
        <v>17.350000381469727</v>
      </c>
      <c r="G2897" s="24">
        <v>17.389999389648438</v>
      </c>
      <c r="H2897" s="13">
        <v>17.649999618530273</v>
      </c>
      <c r="I2897" s="14">
        <v>17.729999542236328</v>
      </c>
      <c r="J2897" s="14">
        <v>17.530000686645508</v>
      </c>
      <c r="K2897" s="24">
        <v>17.559999465942383</v>
      </c>
      <c r="L2897">
        <f t="shared" si="135"/>
        <v>0</v>
      </c>
      <c r="M2897">
        <f>IF(AND(B2897&gt;Summary!$E$17,B2897&lt;Summary!$E$18),1,0)</f>
        <v>1</v>
      </c>
      <c r="N2897">
        <f>IF(M2897=1,oneday(G2896,G2897,K2897,L2897,Summary!$E$13/2,Data!N2896,Data!O2896,Summary!$E$15,Summary!$E$14,Summary!$E$16,1),0)</f>
        <v>1900</v>
      </c>
      <c r="O2897" s="31">
        <f>IF(M2897=1,oneday(G2896,G2897,K2897,L2897,Summary!$E$13/2,Data!N2896,Data!O2896,Summary!$E$15,Summary!$E$14,Summary!$E$16,2),0)</f>
        <v>754735.99824905407</v>
      </c>
      <c r="P2897" s="31">
        <f t="shared" si="137"/>
        <v>1745.9975357055664</v>
      </c>
      <c r="Q2897" s="31">
        <f>IF(M2897=1,oneday(G2896,G2897,K2897,L2897,Summary!$E$13/2,Data!N2896,Data!O2896,Summary!$E$15,Summary!$E$14,Summary!$E$16,3),0)</f>
        <v>0</v>
      </c>
    </row>
    <row r="2898" spans="1:17" x14ac:dyDescent="0.25">
      <c r="A2898" s="32">
        <f>VLOOKUP(B2898,'Expiration Dates'!$C$40:$J$272,8)</f>
        <v>34599</v>
      </c>
      <c r="B2898" s="1">
        <v>34590</v>
      </c>
      <c r="C2898">
        <f t="shared" si="136"/>
        <v>2898</v>
      </c>
      <c r="D2898" s="27">
        <v>17.299999237060547</v>
      </c>
      <c r="E2898" s="28">
        <v>17.399999618530273</v>
      </c>
      <c r="F2898" s="28">
        <v>16.969999313354492</v>
      </c>
      <c r="G2898" s="24">
        <v>17.120000839233398</v>
      </c>
      <c r="H2898" s="13">
        <v>17.5</v>
      </c>
      <c r="I2898" s="14">
        <v>17.600000381469727</v>
      </c>
      <c r="J2898" s="14">
        <v>17.170000076293945</v>
      </c>
      <c r="K2898" s="24">
        <v>17.299999237060547</v>
      </c>
      <c r="L2898">
        <f t="shared" si="135"/>
        <v>0</v>
      </c>
      <c r="M2898">
        <f>IF(AND(B2898&gt;Summary!$E$17,B2898&lt;Summary!$E$18),1,0)</f>
        <v>1</v>
      </c>
      <c r="N2898">
        <f>IF(M2898=1,oneday(G2897,G2898,K2898,L2898,Summary!$E$13/2,Data!N2897,Data!O2897,Summary!$E$15,Summary!$E$14,Summary!$E$16,1),0)</f>
        <v>2500</v>
      </c>
      <c r="O2898" s="31">
        <f>IF(M2898=1,oneday(G2897,G2898,K2898,L2898,Summary!$E$13/2,Data!N2897,Data!O2897,Summary!$E$15,Summary!$E$14,Summary!$E$16,2),0)</f>
        <v>756121.00187301647</v>
      </c>
      <c r="P2898" s="31">
        <f t="shared" si="137"/>
        <v>1385.0036239624023</v>
      </c>
      <c r="Q2898" s="31">
        <f>IF(M2898=1,oneday(G2897,G2898,K2898,L2898,Summary!$E$13/2,Data!N2897,Data!O2897,Summary!$E$15,Summary!$E$14,Summary!$E$16,3),0)</f>
        <v>0</v>
      </c>
    </row>
    <row r="2899" spans="1:17" x14ac:dyDescent="0.25">
      <c r="A2899" s="32">
        <f>VLOOKUP(B2899,'Expiration Dates'!$C$40:$J$272,8)</f>
        <v>34599</v>
      </c>
      <c r="B2899" s="1">
        <v>34591</v>
      </c>
      <c r="C2899">
        <f t="shared" si="136"/>
        <v>2899</v>
      </c>
      <c r="D2899" s="27">
        <v>16.780000686645508</v>
      </c>
      <c r="E2899" s="28">
        <v>16.959999084472656</v>
      </c>
      <c r="F2899" s="28">
        <v>16.579999923706055</v>
      </c>
      <c r="G2899" s="24">
        <v>16.709999084472656</v>
      </c>
      <c r="H2899" s="13">
        <v>16.969999313354492</v>
      </c>
      <c r="I2899" s="14">
        <v>17.159999847412109</v>
      </c>
      <c r="J2899" s="14">
        <v>16.799999237060547</v>
      </c>
      <c r="K2899" s="24">
        <v>16.899999618530273</v>
      </c>
      <c r="L2899">
        <f t="shared" si="135"/>
        <v>0</v>
      </c>
      <c r="M2899">
        <f>IF(AND(B2899&gt;Summary!$E$17,B2899&lt;Summary!$E$18),1,0)</f>
        <v>1</v>
      </c>
      <c r="N2899">
        <f>IF(M2899=1,oneday(G2898,G2899,K2899,L2899,Summary!$E$13/2,Data!N2898,Data!O2898,Summary!$E$15,Summary!$E$14,Summary!$E$16,1),0)</f>
        <v>3000</v>
      </c>
      <c r="O2899" s="31">
        <f>IF(M2899=1,oneday(G2898,G2899,K2899,L2899,Summary!$E$13/2,Data!N2898,Data!O2898,Summary!$E$15,Summary!$E$14,Summary!$E$16,2),0)</f>
        <v>756865.99573135388</v>
      </c>
      <c r="P2899" s="31">
        <f t="shared" si="137"/>
        <v>744.99385833740234</v>
      </c>
      <c r="Q2899" s="31">
        <f>IF(M2899=1,oneday(G2898,G2899,K2899,L2899,Summary!$E$13/2,Data!N2898,Data!O2898,Summary!$E$15,Summary!$E$14,Summary!$E$16,3),0)</f>
        <v>0</v>
      </c>
    </row>
    <row r="2900" spans="1:17" x14ac:dyDescent="0.25">
      <c r="A2900" s="32">
        <f>VLOOKUP(B2900,'Expiration Dates'!$C$40:$J$272,8)</f>
        <v>34599</v>
      </c>
      <c r="B2900" s="1">
        <v>34592</v>
      </c>
      <c r="C2900">
        <f t="shared" si="136"/>
        <v>2900</v>
      </c>
      <c r="D2900" s="27">
        <v>16.780000686645508</v>
      </c>
      <c r="E2900" s="28">
        <v>16.850000381469727</v>
      </c>
      <c r="F2900" s="28">
        <v>16.639999389648438</v>
      </c>
      <c r="G2900" s="24">
        <v>16.700000762939453</v>
      </c>
      <c r="H2900" s="13">
        <v>16.959999084472656</v>
      </c>
      <c r="I2900" s="14">
        <v>17.020000457763672</v>
      </c>
      <c r="J2900" s="14">
        <v>16.809999465942383</v>
      </c>
      <c r="K2900" s="24">
        <v>16.850000381469727</v>
      </c>
      <c r="L2900">
        <f t="shared" si="135"/>
        <v>0</v>
      </c>
      <c r="M2900">
        <f>IF(AND(B2900&gt;Summary!$E$17,B2900&lt;Summary!$E$18),1,0)</f>
        <v>1</v>
      </c>
      <c r="N2900">
        <f>IF(M2900=1,oneday(G2899,G2900,K2900,L2900,Summary!$E$13/2,Data!N2899,Data!O2899,Summary!$E$15,Summary!$E$14,Summary!$E$16,1),0)</f>
        <v>3000</v>
      </c>
      <c r="O2900" s="31">
        <f>IF(M2900=1,oneday(G2899,G2900,K2900,L2900,Summary!$E$13/2,Data!N2899,Data!O2899,Summary!$E$15,Summary!$E$14,Summary!$E$16,2),0)</f>
        <v>758836.00076675427</v>
      </c>
      <c r="P2900" s="31">
        <f t="shared" si="137"/>
        <v>1970.0050354003906</v>
      </c>
      <c r="Q2900" s="31">
        <f>IF(M2900=1,oneday(G2899,G2900,K2900,L2900,Summary!$E$13/2,Data!N2899,Data!O2899,Summary!$E$15,Summary!$E$14,Summary!$E$16,3),0)</f>
        <v>0</v>
      </c>
    </row>
    <row r="2901" spans="1:17" x14ac:dyDescent="0.25">
      <c r="A2901" s="32">
        <f>VLOOKUP(B2901,'Expiration Dates'!$C$40:$J$272,8)</f>
        <v>34599</v>
      </c>
      <c r="B2901" s="1">
        <v>34593</v>
      </c>
      <c r="C2901">
        <f t="shared" si="136"/>
        <v>2901</v>
      </c>
      <c r="D2901" s="27">
        <v>16.75</v>
      </c>
      <c r="E2901" s="28">
        <v>16.899999618530273</v>
      </c>
      <c r="F2901" s="28">
        <v>16.739999771118164</v>
      </c>
      <c r="G2901" s="24">
        <v>16.829999923706055</v>
      </c>
      <c r="H2901" s="13">
        <v>16.850000381469727</v>
      </c>
      <c r="I2901" s="14">
        <v>17.069999694824219</v>
      </c>
      <c r="J2901" s="14">
        <v>16.850000381469727</v>
      </c>
      <c r="K2901" s="24">
        <v>17</v>
      </c>
      <c r="L2901">
        <f t="shared" si="135"/>
        <v>0</v>
      </c>
      <c r="M2901">
        <f>IF(AND(B2901&gt;Summary!$E$17,B2901&lt;Summary!$E$18),1,0)</f>
        <v>1</v>
      </c>
      <c r="N2901">
        <f>IF(M2901=1,oneday(G2900,G2901,K2901,L2901,Summary!$E$13/2,Data!N2900,Data!O2900,Summary!$E$15,Summary!$E$14,Summary!$E$16,1),0)</f>
        <v>2700</v>
      </c>
      <c r="O2901" s="31">
        <f>IF(M2901=1,oneday(G2900,G2901,K2901,L2901,Summary!$E$13/2,Data!N2900,Data!O2900,Summary!$E$15,Summary!$E$14,Summary!$E$16,2),0)</f>
        <v>761198.99850082409</v>
      </c>
      <c r="P2901" s="31">
        <f t="shared" si="137"/>
        <v>2362.9977340698242</v>
      </c>
      <c r="Q2901" s="31">
        <f>IF(M2901=1,oneday(G2900,G2901,K2901,L2901,Summary!$E$13/2,Data!N2900,Data!O2900,Summary!$E$15,Summary!$E$14,Summary!$E$16,3),0)</f>
        <v>0</v>
      </c>
    </row>
    <row r="2902" spans="1:17" x14ac:dyDescent="0.25">
      <c r="A2902" s="32">
        <f>VLOOKUP(B2902,'Expiration Dates'!$C$40:$J$272,8)</f>
        <v>34599</v>
      </c>
      <c r="B2902" s="1">
        <v>34596</v>
      </c>
      <c r="C2902">
        <f t="shared" si="136"/>
        <v>2902</v>
      </c>
      <c r="D2902" s="27">
        <v>16.780000686645508</v>
      </c>
      <c r="E2902" s="28">
        <v>17.25</v>
      </c>
      <c r="F2902" s="28">
        <v>16.680000305175781</v>
      </c>
      <c r="G2902" s="24">
        <v>17.209999084472656</v>
      </c>
      <c r="H2902" s="13">
        <v>16.909999847412109</v>
      </c>
      <c r="I2902" s="14">
        <v>17.399999618530273</v>
      </c>
      <c r="J2902" s="14">
        <v>16.850000381469727</v>
      </c>
      <c r="K2902" s="24">
        <v>17.389999389648438</v>
      </c>
      <c r="L2902">
        <f t="shared" si="135"/>
        <v>0</v>
      </c>
      <c r="M2902">
        <f>IF(AND(B2902&gt;Summary!$E$17,B2902&lt;Summary!$E$18),1,0)</f>
        <v>1</v>
      </c>
      <c r="N2902">
        <f>IF(M2902=1,oneday(G2901,G2902,K2902,L2902,Summary!$E$13/2,Data!N2901,Data!O2901,Summary!$E$15,Summary!$E$14,Summary!$E$16,1),0)</f>
        <v>1800</v>
      </c>
      <c r="O2902" s="31">
        <f>IF(M2902=1,oneday(G2901,G2902,K2902,L2902,Summary!$E$13/2,Data!N2901,Data!O2901,Summary!$E$15,Summary!$E$14,Summary!$E$16,2),0)</f>
        <v>764026.99699020397</v>
      </c>
      <c r="P2902" s="31">
        <f t="shared" si="137"/>
        <v>2827.9984893798828</v>
      </c>
      <c r="Q2902" s="31">
        <f>IF(M2902=1,oneday(G2901,G2902,K2902,L2902,Summary!$E$13/2,Data!N2901,Data!O2901,Summary!$E$15,Summary!$E$14,Summary!$E$16,3),0)</f>
        <v>0</v>
      </c>
    </row>
    <row r="2903" spans="1:17" x14ac:dyDescent="0.25">
      <c r="A2903" s="32">
        <f>VLOOKUP(B2903,'Expiration Dates'!$C$40:$J$272,8)</f>
        <v>34599</v>
      </c>
      <c r="B2903" s="1">
        <v>34597</v>
      </c>
      <c r="C2903">
        <f t="shared" si="136"/>
        <v>2903</v>
      </c>
      <c r="D2903" s="27">
        <v>17.280000686645508</v>
      </c>
      <c r="E2903" s="28">
        <v>17.329999923706055</v>
      </c>
      <c r="F2903" s="28">
        <v>17</v>
      </c>
      <c r="G2903" s="24">
        <v>17.239999771118164</v>
      </c>
      <c r="H2903" s="13">
        <v>17.430000305175781</v>
      </c>
      <c r="I2903" s="14">
        <v>17.469999313354492</v>
      </c>
      <c r="J2903" s="14">
        <v>17.200000762939453</v>
      </c>
      <c r="K2903" s="24">
        <v>17.309999465942383</v>
      </c>
      <c r="L2903">
        <f t="shared" si="135"/>
        <v>0</v>
      </c>
      <c r="M2903">
        <f>IF(AND(B2903&gt;Summary!$E$17,B2903&lt;Summary!$E$18),1,0)</f>
        <v>1</v>
      </c>
      <c r="N2903">
        <f>IF(M2903=1,oneday(G2902,G2903,K2903,L2903,Summary!$E$13/2,Data!N2902,Data!O2902,Summary!$E$15,Summary!$E$14,Summary!$E$16,1),0)</f>
        <v>1800</v>
      </c>
      <c r="O2903" s="31">
        <f>IF(M2903=1,oneday(G2902,G2903,K2903,L2903,Summary!$E$13/2,Data!N2902,Data!O2902,Summary!$E$15,Summary!$E$14,Summary!$E$16,2),0)</f>
        <v>766080.99822616589</v>
      </c>
      <c r="P2903" s="31">
        <f t="shared" si="137"/>
        <v>2054.0012359619141</v>
      </c>
      <c r="Q2903" s="31">
        <f>IF(M2903=1,oneday(G2902,G2903,K2903,L2903,Summary!$E$13/2,Data!N2902,Data!O2902,Summary!$E$15,Summary!$E$14,Summary!$E$16,3),0)</f>
        <v>0</v>
      </c>
    </row>
    <row r="2904" spans="1:17" x14ac:dyDescent="0.25">
      <c r="A2904" s="32">
        <f>VLOOKUP(B2904,'Expiration Dates'!$C$40:$J$272,8)</f>
        <v>34599</v>
      </c>
      <c r="B2904" s="1">
        <v>34598</v>
      </c>
      <c r="C2904">
        <f t="shared" si="136"/>
        <v>2904</v>
      </c>
      <c r="D2904" s="27">
        <v>17.159999847412109</v>
      </c>
      <c r="E2904" s="28">
        <v>17.440000534057617</v>
      </c>
      <c r="F2904" s="28">
        <v>17.120000839233398</v>
      </c>
      <c r="G2904" s="24">
        <v>17.219999313354492</v>
      </c>
      <c r="H2904" s="13">
        <v>17.299999237060547</v>
      </c>
      <c r="I2904" s="14">
        <v>17.549999237060547</v>
      </c>
      <c r="J2904" s="14">
        <v>17.299999237060547</v>
      </c>
      <c r="K2904" s="24">
        <v>17.379999160766602</v>
      </c>
      <c r="L2904">
        <f t="shared" si="135"/>
        <v>0</v>
      </c>
      <c r="M2904">
        <f>IF(AND(B2904&gt;Summary!$E$17,B2904&lt;Summary!$E$18),1,0)</f>
        <v>1</v>
      </c>
      <c r="N2904">
        <f>IF(M2904=1,oneday(G2903,G2904,K2904,L2904,Summary!$E$13/2,Data!N2903,Data!O2903,Summary!$E$15,Summary!$E$14,Summary!$E$16,1),0)</f>
        <v>1800</v>
      </c>
      <c r="O2904" s="31">
        <f>IF(M2904=1,oneday(G2903,G2904,K2904,L2904,Summary!$E$13/2,Data!N2903,Data!O2903,Summary!$E$15,Summary!$E$14,Summary!$E$16,2),0)</f>
        <v>768044.99740219128</v>
      </c>
      <c r="P2904" s="31">
        <f t="shared" si="137"/>
        <v>1963.9991760253906</v>
      </c>
      <c r="Q2904" s="31">
        <f>IF(M2904=1,oneday(G2903,G2904,K2904,L2904,Summary!$E$13/2,Data!N2903,Data!O2903,Summary!$E$15,Summary!$E$14,Summary!$E$16,3),0)</f>
        <v>0</v>
      </c>
    </row>
    <row r="2905" spans="1:17" x14ac:dyDescent="0.25">
      <c r="A2905" s="32">
        <f>VLOOKUP(B2905,'Expiration Dates'!$C$40:$J$272,8)</f>
        <v>34599</v>
      </c>
      <c r="B2905" s="1">
        <v>34599</v>
      </c>
      <c r="C2905">
        <f t="shared" si="136"/>
        <v>2905</v>
      </c>
      <c r="D2905" s="27">
        <v>17.149999618530273</v>
      </c>
      <c r="E2905" s="28">
        <v>17.75</v>
      </c>
      <c r="F2905" s="28">
        <v>17.100000381469727</v>
      </c>
      <c r="G2905" s="24">
        <v>17.670000076293945</v>
      </c>
      <c r="H2905" s="13">
        <v>17.340000152587891</v>
      </c>
      <c r="I2905" s="14">
        <v>17.860000610351563</v>
      </c>
      <c r="J2905" s="14">
        <v>17.270000457763672</v>
      </c>
      <c r="K2905" s="24">
        <v>17.799999237060547</v>
      </c>
      <c r="L2905">
        <f t="shared" si="135"/>
        <v>1</v>
      </c>
      <c r="M2905">
        <f>IF(AND(B2905&gt;Summary!$E$17,B2905&lt;Summary!$E$18),1,0)</f>
        <v>1</v>
      </c>
      <c r="N2905">
        <f>IF(M2905=1,oneday(G2904,G2905,K2905,L2905,Summary!$E$13/2,Data!N2904,Data!O2904,Summary!$E$15,Summary!$E$14,Summary!$E$16,1),0)</f>
        <v>700</v>
      </c>
      <c r="O2905" s="31">
        <f>IF(M2905=1,oneday(G2904,G2905,K2905,L2905,Summary!$E$13/2,Data!N2904,Data!O2904,Summary!$E$15,Summary!$E$14,Summary!$E$16,2),0)</f>
        <v>770488.99852371227</v>
      </c>
      <c r="P2905" s="31">
        <f t="shared" si="137"/>
        <v>2444.0011215209961</v>
      </c>
      <c r="Q2905" s="31">
        <f>IF(M2905=1,oneday(G2904,G2905,K2905,L2905,Summary!$E$13/2,Data!N2904,Data!O2904,Summary!$E$15,Summary!$E$14,Summary!$E$16,3),0)</f>
        <v>-90.999412536621094</v>
      </c>
    </row>
    <row r="2906" spans="1:17" x14ac:dyDescent="0.25">
      <c r="A2906" s="32">
        <f>VLOOKUP(B2906,'Expiration Dates'!$C$40:$J$272,8)</f>
        <v>34599</v>
      </c>
      <c r="B2906" s="1">
        <v>34600</v>
      </c>
      <c r="C2906">
        <f t="shared" si="136"/>
        <v>2906</v>
      </c>
      <c r="D2906" s="27">
        <v>17.629999160766602</v>
      </c>
      <c r="E2906" s="28">
        <v>17.879999160766602</v>
      </c>
      <c r="F2906" s="28">
        <v>17.540000915527344</v>
      </c>
      <c r="G2906" s="24">
        <v>17.829999923706055</v>
      </c>
      <c r="H2906" s="13">
        <v>17.75</v>
      </c>
      <c r="I2906" s="14">
        <v>18</v>
      </c>
      <c r="J2906" s="14">
        <v>17.670000076293945</v>
      </c>
      <c r="K2906" s="24">
        <v>17.969999313354492</v>
      </c>
      <c r="L2906">
        <f t="shared" si="135"/>
        <v>0</v>
      </c>
      <c r="M2906">
        <f>IF(AND(B2906&gt;Summary!$E$17,B2906&lt;Summary!$E$18),1,0)</f>
        <v>1</v>
      </c>
      <c r="N2906">
        <f>IF(M2906=1,oneday(G2905,G2906,K2906,L2906,Summary!$E$13/2,Data!N2905,Data!O2905,Summary!$E$15,Summary!$E$14,Summary!$E$16,1),0)</f>
        <v>400</v>
      </c>
      <c r="O2906" s="31">
        <f>IF(M2906=1,oneday(G2905,G2906,K2906,L2906,Summary!$E$13/2,Data!N2905,Data!O2905,Summary!$E$15,Summary!$E$14,Summary!$E$16,2),0)</f>
        <v>772564.99846267712</v>
      </c>
      <c r="P2906" s="31">
        <f t="shared" si="137"/>
        <v>2075.9999389648438</v>
      </c>
      <c r="Q2906" s="31">
        <f>IF(M2906=1,oneday(G2905,G2906,K2906,L2906,Summary!$E$13/2,Data!N2905,Data!O2905,Summary!$E$15,Summary!$E$14,Summary!$E$16,3),0)</f>
        <v>0</v>
      </c>
    </row>
    <row r="2907" spans="1:17" x14ac:dyDescent="0.25">
      <c r="A2907" s="32">
        <f>VLOOKUP(B2907,'Expiration Dates'!$C$40:$J$272,8)</f>
        <v>34599</v>
      </c>
      <c r="B2907" s="1">
        <v>34603</v>
      </c>
      <c r="C2907">
        <f t="shared" si="136"/>
        <v>2907</v>
      </c>
      <c r="D2907" s="27">
        <v>17.780000686645508</v>
      </c>
      <c r="E2907" s="28">
        <v>17.989999771118164</v>
      </c>
      <c r="F2907" s="28">
        <v>17.530000686645508</v>
      </c>
      <c r="G2907" s="24">
        <v>17.670000076293945</v>
      </c>
      <c r="H2907" s="13">
        <v>17.930000305175781</v>
      </c>
      <c r="I2907" s="14">
        <v>18.100000381469727</v>
      </c>
      <c r="J2907" s="14">
        <v>17.680000305175781</v>
      </c>
      <c r="K2907" s="24">
        <v>17.799999237060547</v>
      </c>
      <c r="L2907">
        <f t="shared" si="135"/>
        <v>0</v>
      </c>
      <c r="M2907">
        <f>IF(AND(B2907&gt;Summary!$E$17,B2907&lt;Summary!$E$18),1,0)</f>
        <v>1</v>
      </c>
      <c r="N2907">
        <f>IF(M2907=1,oneday(G2906,G2907,K2907,L2907,Summary!$E$13/2,Data!N2906,Data!O2906,Summary!$E$15,Summary!$E$14,Summary!$E$16,1),0)</f>
        <v>700</v>
      </c>
      <c r="O2907" s="31">
        <f>IF(M2907=1,oneday(G2906,G2907,K2907,L2907,Summary!$E$13/2,Data!N2906,Data!O2906,Summary!$E$15,Summary!$E$14,Summary!$E$16,2),0)</f>
        <v>774464.99856948864</v>
      </c>
      <c r="P2907" s="31">
        <f t="shared" si="137"/>
        <v>1900.0001068115234</v>
      </c>
      <c r="Q2907" s="31">
        <f>IF(M2907=1,oneday(G2906,G2907,K2907,L2907,Summary!$E$13/2,Data!N2906,Data!O2906,Summary!$E$15,Summary!$E$14,Summary!$E$16,3),0)</f>
        <v>0</v>
      </c>
    </row>
    <row r="2908" spans="1:17" x14ac:dyDescent="0.25">
      <c r="A2908" s="32">
        <f>VLOOKUP(B2908,'Expiration Dates'!$C$40:$J$272,8)</f>
        <v>34599</v>
      </c>
      <c r="B2908" s="1">
        <v>34604</v>
      </c>
      <c r="C2908">
        <f t="shared" si="136"/>
        <v>2908</v>
      </c>
      <c r="D2908" s="27">
        <v>17.579999923706055</v>
      </c>
      <c r="E2908" s="28">
        <v>17.790000915527344</v>
      </c>
      <c r="F2908" s="28">
        <v>17.450000762939453</v>
      </c>
      <c r="G2908" s="24">
        <v>17.549999237060547</v>
      </c>
      <c r="H2908" s="13">
        <v>17.729999542236328</v>
      </c>
      <c r="I2908" s="14">
        <v>17.920000076293945</v>
      </c>
      <c r="J2908" s="14">
        <v>17.590000152587891</v>
      </c>
      <c r="K2908" s="24">
        <v>17.670000076293945</v>
      </c>
      <c r="L2908">
        <f t="shared" si="135"/>
        <v>0</v>
      </c>
      <c r="M2908">
        <f>IF(AND(B2908&gt;Summary!$E$17,B2908&lt;Summary!$E$18),1,0)</f>
        <v>1</v>
      </c>
      <c r="N2908">
        <f>IF(M2908=1,oneday(G2907,G2908,K2908,L2908,Summary!$E$13/2,Data!N2907,Data!O2907,Summary!$E$15,Summary!$E$14,Summary!$E$16,1),0)</f>
        <v>1000</v>
      </c>
      <c r="O2908" s="31">
        <f>IF(M2908=1,oneday(G2907,G2908,K2908,L2908,Summary!$E$13/2,Data!N2907,Data!O2907,Summary!$E$15,Summary!$E$14,Summary!$E$16,2),0)</f>
        <v>776356.99773025524</v>
      </c>
      <c r="P2908" s="31">
        <f t="shared" si="137"/>
        <v>1891.9991607666016</v>
      </c>
      <c r="Q2908" s="31">
        <f>IF(M2908=1,oneday(G2907,G2908,K2908,L2908,Summary!$E$13/2,Data!N2907,Data!O2907,Summary!$E$15,Summary!$E$14,Summary!$E$16,3),0)</f>
        <v>0</v>
      </c>
    </row>
    <row r="2909" spans="1:17" x14ac:dyDescent="0.25">
      <c r="A2909" s="32">
        <f>VLOOKUP(B2909,'Expiration Dates'!$C$40:$J$272,8)</f>
        <v>34599</v>
      </c>
      <c r="B2909" s="1">
        <v>34605</v>
      </c>
      <c r="C2909">
        <f t="shared" si="136"/>
        <v>2909</v>
      </c>
      <c r="D2909" s="27">
        <v>17.409999847412109</v>
      </c>
      <c r="E2909" s="28">
        <v>17.700000762939453</v>
      </c>
      <c r="F2909" s="28">
        <v>17.409999847412109</v>
      </c>
      <c r="G2909" s="24">
        <v>17.680000305175781</v>
      </c>
      <c r="H2909" s="13">
        <v>17.549999237060547</v>
      </c>
      <c r="I2909" s="14">
        <v>17.819999694824219</v>
      </c>
      <c r="J2909" s="14">
        <v>17.549999237060547</v>
      </c>
      <c r="K2909" s="24">
        <v>17.799999237060547</v>
      </c>
      <c r="L2909">
        <f t="shared" si="135"/>
        <v>0</v>
      </c>
      <c r="M2909">
        <f>IF(AND(B2909&gt;Summary!$E$17,B2909&lt;Summary!$E$18),1,0)</f>
        <v>1</v>
      </c>
      <c r="N2909">
        <f>IF(M2909=1,oneday(G2908,G2909,K2909,L2909,Summary!$E$13/2,Data!N2908,Data!O2908,Summary!$E$15,Summary!$E$14,Summary!$E$16,1),0)</f>
        <v>700</v>
      </c>
      <c r="O2909" s="31">
        <f>IF(M2909=1,oneday(G2908,G2909,K2909,L2909,Summary!$E$13/2,Data!N2908,Data!O2908,Summary!$E$15,Summary!$E$14,Summary!$E$16,2),0)</f>
        <v>778459.99847793591</v>
      </c>
      <c r="P2909" s="31">
        <f t="shared" si="137"/>
        <v>2103.0007476806641</v>
      </c>
      <c r="Q2909" s="31">
        <f>IF(M2909=1,oneday(G2908,G2909,K2909,L2909,Summary!$E$13/2,Data!N2908,Data!O2908,Summary!$E$15,Summary!$E$14,Summary!$E$16,3),0)</f>
        <v>0</v>
      </c>
    </row>
    <row r="2910" spans="1:17" x14ac:dyDescent="0.25">
      <c r="A2910" s="32">
        <f>VLOOKUP(B2910,'Expiration Dates'!$C$40:$J$272,8)</f>
        <v>34599</v>
      </c>
      <c r="B2910" s="1">
        <v>34606</v>
      </c>
      <c r="C2910">
        <f t="shared" si="136"/>
        <v>2910</v>
      </c>
      <c r="D2910" s="27">
        <v>17.729999542236328</v>
      </c>
      <c r="E2910" s="28">
        <v>18.030000686645508</v>
      </c>
      <c r="F2910" s="28">
        <v>17.719999313354492</v>
      </c>
      <c r="G2910" s="24">
        <v>17.979999542236328</v>
      </c>
      <c r="H2910" s="13">
        <v>17.889999389648438</v>
      </c>
      <c r="I2910" s="14">
        <v>18.129999160766602</v>
      </c>
      <c r="J2910" s="14">
        <v>17.850000381469727</v>
      </c>
      <c r="K2910" s="24">
        <v>18.059999465942383</v>
      </c>
      <c r="L2910">
        <f t="shared" si="135"/>
        <v>0</v>
      </c>
      <c r="M2910">
        <f>IF(AND(B2910&gt;Summary!$E$17,B2910&lt;Summary!$E$18),1,0)</f>
        <v>1</v>
      </c>
      <c r="N2910">
        <f>IF(M2910=1,oneday(G2909,G2910,K2910,L2910,Summary!$E$13/2,Data!N2909,Data!O2909,Summary!$E$15,Summary!$E$14,Summary!$E$16,1),0)</f>
        <v>0</v>
      </c>
      <c r="O2910" s="31">
        <f>IF(M2910=1,oneday(G2909,G2910,K2910,L2910,Summary!$E$13/2,Data!N2909,Data!O2909,Summary!$E$15,Summary!$E$14,Summary!$E$16,2),0)</f>
        <v>780543.99847793591</v>
      </c>
      <c r="P2910" s="31">
        <f t="shared" si="137"/>
        <v>2084</v>
      </c>
      <c r="Q2910" s="31">
        <f>IF(M2910=1,oneday(G2909,G2910,K2910,L2910,Summary!$E$13/2,Data!N2909,Data!O2909,Summary!$E$15,Summary!$E$14,Summary!$E$16,3),0)</f>
        <v>0</v>
      </c>
    </row>
    <row r="2911" spans="1:17" x14ac:dyDescent="0.25">
      <c r="A2911" s="32">
        <f>VLOOKUP(B2911,'Expiration Dates'!$C$40:$J$272,8)</f>
        <v>34599</v>
      </c>
      <c r="B2911" s="1">
        <v>34607</v>
      </c>
      <c r="C2911">
        <f t="shared" si="136"/>
        <v>2911</v>
      </c>
      <c r="D2911" s="27">
        <v>18.100000381469727</v>
      </c>
      <c r="E2911" s="28">
        <v>18.420000076293945</v>
      </c>
      <c r="F2911" s="28">
        <v>18.059999465942383</v>
      </c>
      <c r="G2911" s="24">
        <v>18.389999389648438</v>
      </c>
      <c r="H2911" s="13">
        <v>18.180000305175781</v>
      </c>
      <c r="I2911" s="14">
        <v>18.489999771118164</v>
      </c>
      <c r="J2911" s="14">
        <v>18.159999847412109</v>
      </c>
      <c r="K2911" s="24">
        <v>18.450000762939453</v>
      </c>
      <c r="L2911">
        <f t="shared" si="135"/>
        <v>0</v>
      </c>
      <c r="M2911">
        <f>IF(AND(B2911&gt;Summary!$E$17,B2911&lt;Summary!$E$18),1,0)</f>
        <v>1</v>
      </c>
      <c r="N2911">
        <f>IF(M2911=1,oneday(G2910,G2911,K2911,L2911,Summary!$E$13/2,Data!N2910,Data!O2910,Summary!$E$15,Summary!$E$14,Summary!$E$16,1),0)</f>
        <v>-1000</v>
      </c>
      <c r="O2911" s="31">
        <f>IF(M2911=1,oneday(G2910,G2911,K2911,L2911,Summary!$E$13/2,Data!N2910,Data!O2910,Summary!$E$15,Summary!$E$14,Summary!$E$16,2),0)</f>
        <v>782313.9986305238</v>
      </c>
      <c r="P2911" s="31">
        <f t="shared" si="137"/>
        <v>1770.0001525878906</v>
      </c>
      <c r="Q2911" s="31">
        <f>IF(M2911=1,oneday(G2910,G2911,K2911,L2911,Summary!$E$13/2,Data!N2910,Data!O2910,Summary!$E$15,Summary!$E$14,Summary!$E$16,3),0)</f>
        <v>0</v>
      </c>
    </row>
    <row r="2912" spans="1:17" x14ac:dyDescent="0.25">
      <c r="A2912" s="32">
        <f>VLOOKUP(B2912,'Expiration Dates'!$C$40:$J$272,8)</f>
        <v>34627</v>
      </c>
      <c r="B2912" s="1">
        <v>34610</v>
      </c>
      <c r="C2912">
        <f t="shared" si="136"/>
        <v>2912</v>
      </c>
      <c r="D2912" s="27">
        <v>18.299999237060547</v>
      </c>
      <c r="E2912" s="28">
        <v>18.430000305175781</v>
      </c>
      <c r="F2912" s="28">
        <v>18.159999847412109</v>
      </c>
      <c r="G2912" s="24">
        <v>18.190000534057617</v>
      </c>
      <c r="H2912" s="13">
        <v>18.389999389648438</v>
      </c>
      <c r="I2912" s="14">
        <v>18.510000228881836</v>
      </c>
      <c r="J2912" s="14">
        <v>18.270000457763672</v>
      </c>
      <c r="K2912" s="24">
        <v>18.290000915527344</v>
      </c>
      <c r="L2912">
        <f t="shared" si="135"/>
        <v>0</v>
      </c>
      <c r="M2912">
        <f>IF(AND(B2912&gt;Summary!$E$17,B2912&lt;Summary!$E$18),1,0)</f>
        <v>1</v>
      </c>
      <c r="N2912">
        <f>IF(M2912=1,oneday(G2911,G2912,K2912,L2912,Summary!$E$13/2,Data!N2911,Data!O2911,Summary!$E$15,Summary!$E$14,Summary!$E$16,1),0)</f>
        <v>-600</v>
      </c>
      <c r="O2912" s="31">
        <f>IF(M2912=1,oneday(G2911,G2912,K2912,L2912,Summary!$E$13/2,Data!N2911,Data!O2911,Summary!$E$15,Summary!$E$14,Summary!$E$16,2),0)</f>
        <v>784457.99794387829</v>
      </c>
      <c r="P2912" s="31">
        <f t="shared" si="137"/>
        <v>2143.9993133544922</v>
      </c>
      <c r="Q2912" s="31">
        <f>IF(M2912=1,oneday(G2911,G2912,K2912,L2912,Summary!$E$13/2,Data!N2911,Data!O2911,Summary!$E$15,Summary!$E$14,Summary!$E$16,3),0)</f>
        <v>0</v>
      </c>
    </row>
    <row r="2913" spans="1:17" x14ac:dyDescent="0.25">
      <c r="A2913" s="32">
        <f>VLOOKUP(B2913,'Expiration Dates'!$C$40:$J$272,8)</f>
        <v>34627</v>
      </c>
      <c r="B2913" s="1">
        <v>34611</v>
      </c>
      <c r="C2913">
        <f t="shared" si="136"/>
        <v>2913</v>
      </c>
      <c r="D2913" s="27">
        <v>18.170000076293945</v>
      </c>
      <c r="E2913" s="28">
        <v>18.340000152587891</v>
      </c>
      <c r="F2913" s="28">
        <v>18.059999465942383</v>
      </c>
      <c r="G2913" s="24">
        <v>18.079999923706055</v>
      </c>
      <c r="H2913" s="13">
        <v>18.270000457763672</v>
      </c>
      <c r="I2913" s="14">
        <v>18.430000305175781</v>
      </c>
      <c r="J2913" s="14">
        <v>18.180000305175781</v>
      </c>
      <c r="K2913" s="24">
        <v>18.200000762939453</v>
      </c>
      <c r="L2913">
        <f t="shared" si="135"/>
        <v>0</v>
      </c>
      <c r="M2913">
        <f>IF(AND(B2913&gt;Summary!$E$17,B2913&lt;Summary!$E$18),1,0)</f>
        <v>1</v>
      </c>
      <c r="N2913">
        <f>IF(M2913=1,oneday(G2912,G2913,K2913,L2913,Summary!$E$13/2,Data!N2912,Data!O2912,Summary!$E$15,Summary!$E$14,Summary!$E$16,1),0)</f>
        <v>-400</v>
      </c>
      <c r="O2913" s="31">
        <f>IF(M2913=1,oneday(G2912,G2913,K2913,L2913,Summary!$E$13/2,Data!N2912,Data!O2912,Summary!$E$15,Summary!$E$14,Summary!$E$16,2),0)</f>
        <v>786505.99818801892</v>
      </c>
      <c r="P2913" s="31">
        <f t="shared" si="137"/>
        <v>2048.000244140625</v>
      </c>
      <c r="Q2913" s="31">
        <f>IF(M2913=1,oneday(G2912,G2913,K2913,L2913,Summary!$E$13/2,Data!N2912,Data!O2912,Summary!$E$15,Summary!$E$14,Summary!$E$16,3),0)</f>
        <v>0</v>
      </c>
    </row>
    <row r="2914" spans="1:17" x14ac:dyDescent="0.25">
      <c r="A2914" s="32">
        <f>VLOOKUP(B2914,'Expiration Dates'!$C$40:$J$272,8)</f>
        <v>34627</v>
      </c>
      <c r="B2914" s="1">
        <v>34612</v>
      </c>
      <c r="C2914">
        <f t="shared" si="136"/>
        <v>2914</v>
      </c>
      <c r="D2914" s="27">
        <v>17.959999084472656</v>
      </c>
      <c r="E2914" s="28">
        <v>18.040000915527344</v>
      </c>
      <c r="F2914" s="28">
        <v>17.850000381469727</v>
      </c>
      <c r="G2914" s="24">
        <v>18.010000228881836</v>
      </c>
      <c r="H2914" s="13">
        <v>18.100000381469727</v>
      </c>
      <c r="I2914" s="14">
        <v>18.180000305175781</v>
      </c>
      <c r="J2914" s="14">
        <v>18.020000457763672</v>
      </c>
      <c r="K2914" s="24">
        <v>18.139999389648438</v>
      </c>
      <c r="L2914">
        <f t="shared" si="135"/>
        <v>0</v>
      </c>
      <c r="M2914">
        <f>IF(AND(B2914&gt;Summary!$E$17,B2914&lt;Summary!$E$18),1,0)</f>
        <v>1</v>
      </c>
      <c r="N2914">
        <f>IF(M2914=1,oneday(G2913,G2914,K2914,L2914,Summary!$E$13/2,Data!N2913,Data!O2913,Summary!$E$15,Summary!$E$14,Summary!$E$16,1),0)</f>
        <v>-300</v>
      </c>
      <c r="O2914" s="31">
        <f>IF(M2914=1,oneday(G2913,G2914,K2914,L2914,Summary!$E$13/2,Data!N2913,Data!O2913,Summary!$E$15,Summary!$E$14,Summary!$E$16,2),0)</f>
        <v>788526.99809646618</v>
      </c>
      <c r="P2914" s="31">
        <f t="shared" si="137"/>
        <v>2020.9999084472656</v>
      </c>
      <c r="Q2914" s="31">
        <f>IF(M2914=1,oneday(G2913,G2914,K2914,L2914,Summary!$E$13/2,Data!N2913,Data!O2913,Summary!$E$15,Summary!$E$14,Summary!$E$16,3),0)</f>
        <v>0</v>
      </c>
    </row>
    <row r="2915" spans="1:17" x14ac:dyDescent="0.25">
      <c r="A2915" s="32">
        <f>VLOOKUP(B2915,'Expiration Dates'!$C$40:$J$272,8)</f>
        <v>34627</v>
      </c>
      <c r="B2915" s="1">
        <v>34613</v>
      </c>
      <c r="C2915">
        <f t="shared" si="136"/>
        <v>2915</v>
      </c>
      <c r="D2915" s="27">
        <v>18.030000686645508</v>
      </c>
      <c r="E2915" s="28">
        <v>18.299999237060547</v>
      </c>
      <c r="F2915" s="28">
        <v>18.030000686645508</v>
      </c>
      <c r="G2915" s="24">
        <v>18.25</v>
      </c>
      <c r="H2915" s="13">
        <v>18.170000076293945</v>
      </c>
      <c r="I2915" s="14">
        <v>18.399999618530273</v>
      </c>
      <c r="J2915" s="14">
        <v>18.159999847412109</v>
      </c>
      <c r="K2915" s="24">
        <v>18.370000839233398</v>
      </c>
      <c r="L2915">
        <f t="shared" si="135"/>
        <v>0</v>
      </c>
      <c r="M2915">
        <f>IF(AND(B2915&gt;Summary!$E$17,B2915&lt;Summary!$E$18),1,0)</f>
        <v>1</v>
      </c>
      <c r="N2915">
        <f>IF(M2915=1,oneday(G2914,G2915,K2915,L2915,Summary!$E$13/2,Data!N2914,Data!O2914,Summary!$E$15,Summary!$E$14,Summary!$E$16,1),0)</f>
        <v>-800</v>
      </c>
      <c r="O2915" s="31">
        <f>IF(M2915=1,oneday(G2914,G2915,K2915,L2915,Summary!$E$13/2,Data!N2914,Data!O2914,Summary!$E$15,Summary!$E$14,Summary!$E$16,2),0)</f>
        <v>790374.99827957165</v>
      </c>
      <c r="P2915" s="31">
        <f t="shared" si="137"/>
        <v>1848.0001831054688</v>
      </c>
      <c r="Q2915" s="31">
        <f>IF(M2915=1,oneday(G2914,G2915,K2915,L2915,Summary!$E$13/2,Data!N2914,Data!O2914,Summary!$E$15,Summary!$E$14,Summary!$E$16,3),0)</f>
        <v>0</v>
      </c>
    </row>
    <row r="2916" spans="1:17" x14ac:dyDescent="0.25">
      <c r="A2916" s="32">
        <f>VLOOKUP(B2916,'Expiration Dates'!$C$40:$J$272,8)</f>
        <v>34627</v>
      </c>
      <c r="B2916" s="1">
        <v>34614</v>
      </c>
      <c r="C2916">
        <f t="shared" si="136"/>
        <v>2916</v>
      </c>
      <c r="D2916" s="27">
        <v>18.379999160766602</v>
      </c>
      <c r="E2916" s="28">
        <v>18.700000762939453</v>
      </c>
      <c r="F2916" s="28">
        <v>18.209999084472656</v>
      </c>
      <c r="G2916" s="24">
        <v>18.260000228881836</v>
      </c>
      <c r="H2916" s="13">
        <v>18.469999313354492</v>
      </c>
      <c r="I2916" s="14">
        <v>18.790000915527344</v>
      </c>
      <c r="J2916" s="14">
        <v>18.360000610351563</v>
      </c>
      <c r="K2916" s="24">
        <v>18.399999618530273</v>
      </c>
      <c r="L2916">
        <f t="shared" ref="L2916:L2979" si="138">IF(A2916=B2916,1,0)</f>
        <v>0</v>
      </c>
      <c r="M2916">
        <f>IF(AND(B2916&gt;Summary!$E$17,B2916&lt;Summary!$E$18),1,0)</f>
        <v>1</v>
      </c>
      <c r="N2916">
        <f>IF(M2916=1,oneday(G2915,G2916,K2916,L2916,Summary!$E$13/2,Data!N2915,Data!O2915,Summary!$E$15,Summary!$E$14,Summary!$E$16,1),0)</f>
        <v>-800</v>
      </c>
      <c r="O2916" s="31">
        <f>IF(M2916=1,oneday(G2915,G2916,K2916,L2916,Summary!$E$13/2,Data!N2915,Data!O2915,Summary!$E$15,Summary!$E$14,Summary!$E$16,2),0)</f>
        <v>792366.99809646618</v>
      </c>
      <c r="P2916" s="31">
        <f t="shared" si="137"/>
        <v>1991.9998168945313</v>
      </c>
      <c r="Q2916" s="31">
        <f>IF(M2916=1,oneday(G2915,G2916,K2916,L2916,Summary!$E$13/2,Data!N2915,Data!O2915,Summary!$E$15,Summary!$E$14,Summary!$E$16,3),0)</f>
        <v>0</v>
      </c>
    </row>
    <row r="2917" spans="1:17" x14ac:dyDescent="0.25">
      <c r="A2917" s="32">
        <f>VLOOKUP(B2917,'Expiration Dates'!$C$40:$J$272,8)</f>
        <v>34627</v>
      </c>
      <c r="B2917" s="1">
        <v>34617</v>
      </c>
      <c r="C2917">
        <f t="shared" si="136"/>
        <v>2917</v>
      </c>
      <c r="D2917" s="27">
        <v>18.450000762939453</v>
      </c>
      <c r="E2917" s="28">
        <v>18.5</v>
      </c>
      <c r="F2917" s="28">
        <v>17.969999313354492</v>
      </c>
      <c r="G2917" s="24">
        <v>17.989999771118164</v>
      </c>
      <c r="H2917" s="13">
        <v>18.579999923706055</v>
      </c>
      <c r="I2917" s="14">
        <v>18.670000076293945</v>
      </c>
      <c r="J2917" s="14">
        <v>18.079999923706055</v>
      </c>
      <c r="K2917" s="24">
        <v>18.100000381469727</v>
      </c>
      <c r="L2917">
        <f t="shared" si="138"/>
        <v>0</v>
      </c>
      <c r="M2917">
        <f>IF(AND(B2917&gt;Summary!$E$17,B2917&lt;Summary!$E$18),1,0)</f>
        <v>1</v>
      </c>
      <c r="N2917">
        <f>IF(M2917=1,oneday(G2916,G2917,K2917,L2917,Summary!$E$13/2,Data!N2916,Data!O2916,Summary!$E$15,Summary!$E$14,Summary!$E$16,1),0)</f>
        <v>-200</v>
      </c>
      <c r="O2917" s="31">
        <f>IF(M2917=1,oneday(G2916,G2917,K2917,L2917,Summary!$E$13/2,Data!N2916,Data!O2916,Summary!$E$15,Summary!$E$14,Summary!$E$16,2),0)</f>
        <v>794480.99818801892</v>
      </c>
      <c r="P2917" s="31">
        <f t="shared" si="137"/>
        <v>2114.0000915527344</v>
      </c>
      <c r="Q2917" s="31">
        <f>IF(M2917=1,oneday(G2916,G2917,K2917,L2917,Summary!$E$13/2,Data!N2916,Data!O2916,Summary!$E$15,Summary!$E$14,Summary!$E$16,3),0)</f>
        <v>0</v>
      </c>
    </row>
    <row r="2918" spans="1:17" x14ac:dyDescent="0.25">
      <c r="A2918" s="32">
        <f>VLOOKUP(B2918,'Expiration Dates'!$C$40:$J$272,8)</f>
        <v>34627</v>
      </c>
      <c r="B2918" s="1">
        <v>34618</v>
      </c>
      <c r="C2918">
        <f t="shared" si="136"/>
        <v>2918</v>
      </c>
      <c r="D2918" s="27">
        <v>18</v>
      </c>
      <c r="E2918" s="28">
        <v>18.059999465942383</v>
      </c>
      <c r="F2918" s="28">
        <v>17.610000610351563</v>
      </c>
      <c r="G2918" s="24">
        <v>17.700000762939453</v>
      </c>
      <c r="H2918" s="13">
        <v>18.120000839233398</v>
      </c>
      <c r="I2918" s="14">
        <v>18.149999618530273</v>
      </c>
      <c r="J2918" s="14">
        <v>17.729999542236328</v>
      </c>
      <c r="K2918" s="24">
        <v>17.790000915527344</v>
      </c>
      <c r="L2918">
        <f t="shared" si="138"/>
        <v>0</v>
      </c>
      <c r="M2918">
        <f>IF(AND(B2918&gt;Summary!$E$17,B2918&lt;Summary!$E$18),1,0)</f>
        <v>1</v>
      </c>
      <c r="N2918">
        <f>IF(M2918=1,oneday(G2917,G2918,K2918,L2918,Summary!$E$13/2,Data!N2917,Data!O2917,Summary!$E$15,Summary!$E$14,Summary!$E$16,1),0)</f>
        <v>500</v>
      </c>
      <c r="O2918" s="31">
        <f>IF(M2918=1,oneday(G2917,G2918,K2918,L2918,Summary!$E$13/2,Data!N2917,Data!O2917,Summary!$E$15,Summary!$E$14,Summary!$E$16,2),0)</f>
        <v>796419.99868392956</v>
      </c>
      <c r="P2918" s="31">
        <f t="shared" si="137"/>
        <v>1939.0004959106445</v>
      </c>
      <c r="Q2918" s="31">
        <f>IF(M2918=1,oneday(G2917,G2918,K2918,L2918,Summary!$E$13/2,Data!N2917,Data!O2917,Summary!$E$15,Summary!$E$14,Summary!$E$16,3),0)</f>
        <v>0</v>
      </c>
    </row>
    <row r="2919" spans="1:17" x14ac:dyDescent="0.25">
      <c r="A2919" s="32">
        <f>VLOOKUP(B2919,'Expiration Dates'!$C$40:$J$272,8)</f>
        <v>34627</v>
      </c>
      <c r="B2919" s="1">
        <v>34619</v>
      </c>
      <c r="C2919">
        <f t="shared" si="136"/>
        <v>2919</v>
      </c>
      <c r="D2919" s="27">
        <v>17.680000305175781</v>
      </c>
      <c r="E2919" s="28">
        <v>17.75</v>
      </c>
      <c r="F2919" s="28">
        <v>17.129999160766602</v>
      </c>
      <c r="G2919" s="24">
        <v>17.190000534057617</v>
      </c>
      <c r="H2919" s="13">
        <v>17.770000457763672</v>
      </c>
      <c r="I2919" s="14">
        <v>17.850000381469727</v>
      </c>
      <c r="J2919" s="14">
        <v>17.25</v>
      </c>
      <c r="K2919" s="24">
        <v>17.280000686645508</v>
      </c>
      <c r="L2919">
        <f t="shared" si="138"/>
        <v>0</v>
      </c>
      <c r="M2919">
        <f>IF(AND(B2919&gt;Summary!$E$17,B2919&lt;Summary!$E$18),1,0)</f>
        <v>1</v>
      </c>
      <c r="N2919">
        <f>IF(M2919=1,oneday(G2918,G2919,K2919,L2919,Summary!$E$13/2,Data!N2918,Data!O2918,Summary!$E$15,Summary!$E$14,Summary!$E$16,1),0)</f>
        <v>1700</v>
      </c>
      <c r="O2919" s="31">
        <f>IF(M2919=1,oneday(G2918,G2919,K2919,L2919,Summary!$E$13/2,Data!N2918,Data!O2918,Summary!$E$15,Summary!$E$14,Summary!$E$16,2),0)</f>
        <v>797816.99829483044</v>
      </c>
      <c r="P2919" s="31">
        <f t="shared" si="137"/>
        <v>1396.9996109008789</v>
      </c>
      <c r="Q2919" s="31">
        <f>IF(M2919=1,oneday(G2918,G2919,K2919,L2919,Summary!$E$13/2,Data!N2918,Data!O2918,Summary!$E$15,Summary!$E$14,Summary!$E$16,3),0)</f>
        <v>0</v>
      </c>
    </row>
    <row r="2920" spans="1:17" x14ac:dyDescent="0.25">
      <c r="A2920" s="32">
        <f>VLOOKUP(B2920,'Expiration Dates'!$C$40:$J$272,8)</f>
        <v>34627</v>
      </c>
      <c r="B2920" s="1">
        <v>34620</v>
      </c>
      <c r="C2920">
        <f t="shared" si="136"/>
        <v>2920</v>
      </c>
      <c r="D2920" s="27">
        <v>17.170000076293945</v>
      </c>
      <c r="E2920" s="28">
        <v>17.340000152587891</v>
      </c>
      <c r="F2920" s="28">
        <v>16.799999237060547</v>
      </c>
      <c r="G2920" s="24">
        <v>17.129999160766602</v>
      </c>
      <c r="H2920" s="13">
        <v>17.25</v>
      </c>
      <c r="I2920" s="14">
        <v>17.420000076293945</v>
      </c>
      <c r="J2920" s="14">
        <v>16.899999618530273</v>
      </c>
      <c r="K2920" s="24">
        <v>17.219999313354492</v>
      </c>
      <c r="L2920">
        <f t="shared" si="138"/>
        <v>0</v>
      </c>
      <c r="M2920">
        <f>IF(AND(B2920&gt;Summary!$E$17,B2920&lt;Summary!$E$18),1,0)</f>
        <v>1</v>
      </c>
      <c r="N2920">
        <f>IF(M2920=1,oneday(G2919,G2920,K2920,L2920,Summary!$E$13/2,Data!N2919,Data!O2919,Summary!$E$15,Summary!$E$14,Summary!$E$16,1),0)</f>
        <v>1800</v>
      </c>
      <c r="O2920" s="31">
        <f>IF(M2920=1,oneday(G2919,G2920,K2920,L2920,Summary!$E$13/2,Data!N2919,Data!O2919,Summary!$E$15,Summary!$E$14,Summary!$E$16,2),0)</f>
        <v>799708.99582290661</v>
      </c>
      <c r="P2920" s="31">
        <f t="shared" si="137"/>
        <v>1891.9975280761719</v>
      </c>
      <c r="Q2920" s="31">
        <f>IF(M2920=1,oneday(G2919,G2920,K2920,L2920,Summary!$E$13/2,Data!N2919,Data!O2919,Summary!$E$15,Summary!$E$14,Summary!$E$16,3),0)</f>
        <v>0</v>
      </c>
    </row>
    <row r="2921" spans="1:17" x14ac:dyDescent="0.25">
      <c r="A2921" s="32">
        <f>VLOOKUP(B2921,'Expiration Dates'!$C$40:$J$272,8)</f>
        <v>34627</v>
      </c>
      <c r="B2921" s="1">
        <v>34621</v>
      </c>
      <c r="C2921">
        <f t="shared" si="136"/>
        <v>2921</v>
      </c>
      <c r="D2921" s="27">
        <v>17.079999923706055</v>
      </c>
      <c r="E2921" s="28">
        <v>17.170000076293945</v>
      </c>
      <c r="F2921" s="28">
        <v>16.909999847412109</v>
      </c>
      <c r="G2921" s="24">
        <v>16.969999313354492</v>
      </c>
      <c r="H2921" s="13">
        <v>17.170000076293945</v>
      </c>
      <c r="I2921" s="14">
        <v>17.260000228881836</v>
      </c>
      <c r="J2921" s="14">
        <v>17.020000457763672</v>
      </c>
      <c r="K2921" s="24">
        <v>17.090000152587891</v>
      </c>
      <c r="L2921">
        <f t="shared" si="138"/>
        <v>0</v>
      </c>
      <c r="M2921">
        <f>IF(AND(B2921&gt;Summary!$E$17,B2921&lt;Summary!$E$18),1,0)</f>
        <v>1</v>
      </c>
      <c r="N2921">
        <f>IF(M2921=1,oneday(G2920,G2921,K2921,L2921,Summary!$E$13/2,Data!N2920,Data!O2920,Summary!$E$15,Summary!$E$14,Summary!$E$16,1),0)</f>
        <v>2100</v>
      </c>
      <c r="O2921" s="31">
        <f>IF(M2921=1,oneday(G2920,G2921,K2921,L2921,Summary!$E$13/2,Data!N2920,Data!O2920,Summary!$E$15,Summary!$E$14,Summary!$E$16,2),0)</f>
        <v>801384.99614334118</v>
      </c>
      <c r="P2921" s="31">
        <f t="shared" si="137"/>
        <v>1676.0003204345703</v>
      </c>
      <c r="Q2921" s="31">
        <f>IF(M2921=1,oneday(G2920,G2921,K2921,L2921,Summary!$E$13/2,Data!N2920,Data!O2920,Summary!$E$15,Summary!$E$14,Summary!$E$16,3),0)</f>
        <v>0</v>
      </c>
    </row>
    <row r="2922" spans="1:17" x14ac:dyDescent="0.25">
      <c r="A2922" s="32">
        <f>VLOOKUP(B2922,'Expiration Dates'!$C$40:$J$272,8)</f>
        <v>34627</v>
      </c>
      <c r="B2922" s="1">
        <v>34624</v>
      </c>
      <c r="C2922">
        <f t="shared" si="136"/>
        <v>2922</v>
      </c>
      <c r="D2922" s="27">
        <v>17.059999465942383</v>
      </c>
      <c r="E2922" s="28">
        <v>17.190000534057617</v>
      </c>
      <c r="F2922" s="28">
        <v>16.920000076293945</v>
      </c>
      <c r="G2922" s="24">
        <v>17.059999465942383</v>
      </c>
      <c r="H2922" s="13">
        <v>17.180000305175781</v>
      </c>
      <c r="I2922" s="14">
        <v>17.350000381469727</v>
      </c>
      <c r="J2922" s="14">
        <v>17.030000686645508</v>
      </c>
      <c r="K2922" s="24">
        <v>17.219999313354492</v>
      </c>
      <c r="L2922">
        <f t="shared" si="138"/>
        <v>0</v>
      </c>
      <c r="M2922">
        <f>IF(AND(B2922&gt;Summary!$E$17,B2922&lt;Summary!$E$18),1,0)</f>
        <v>1</v>
      </c>
      <c r="N2922">
        <f>IF(M2922=1,oneday(G2921,G2922,K2922,L2922,Summary!$E$13/2,Data!N2921,Data!O2921,Summary!$E$15,Summary!$E$14,Summary!$E$16,1),0)</f>
        <v>1900</v>
      </c>
      <c r="O2922" s="31">
        <f>IF(M2922=1,oneday(G2921,G2922,K2922,L2922,Summary!$E$13/2,Data!N2921,Data!O2921,Summary!$E$15,Summary!$E$14,Summary!$E$16,2),0)</f>
        <v>803559.99643325817</v>
      </c>
      <c r="P2922" s="31">
        <f t="shared" si="137"/>
        <v>2175.0002899169922</v>
      </c>
      <c r="Q2922" s="31">
        <f>IF(M2922=1,oneday(G2921,G2922,K2922,L2922,Summary!$E$13/2,Data!N2921,Data!O2921,Summary!$E$15,Summary!$E$14,Summary!$E$16,3),0)</f>
        <v>0</v>
      </c>
    </row>
    <row r="2923" spans="1:17" x14ac:dyDescent="0.25">
      <c r="A2923" s="32">
        <f>VLOOKUP(B2923,'Expiration Dates'!$C$40:$J$272,8)</f>
        <v>34627</v>
      </c>
      <c r="B2923" s="1">
        <v>34625</v>
      </c>
      <c r="C2923">
        <f t="shared" si="136"/>
        <v>2923</v>
      </c>
      <c r="D2923" s="27">
        <v>17.219999313354492</v>
      </c>
      <c r="E2923" s="28">
        <v>17.389999389648438</v>
      </c>
      <c r="F2923" s="28">
        <v>17.180000305175781</v>
      </c>
      <c r="G2923" s="24">
        <v>17.219999313354492</v>
      </c>
      <c r="H2923" s="13">
        <v>17.379999160766602</v>
      </c>
      <c r="I2923" s="14">
        <v>17.530000686645508</v>
      </c>
      <c r="J2923" s="14">
        <v>17.309999465942383</v>
      </c>
      <c r="K2923" s="24">
        <v>17.350000381469727</v>
      </c>
      <c r="L2923">
        <f t="shared" si="138"/>
        <v>0</v>
      </c>
      <c r="M2923">
        <f>IF(AND(B2923&gt;Summary!$E$17,B2923&lt;Summary!$E$18),1,0)</f>
        <v>1</v>
      </c>
      <c r="N2923">
        <f>IF(M2923=1,oneday(G2922,G2923,K2923,L2923,Summary!$E$13/2,Data!N2922,Data!O2922,Summary!$E$15,Summary!$E$14,Summary!$E$16,1),0)</f>
        <v>1600</v>
      </c>
      <c r="O2923" s="31">
        <f>IF(M2923=1,oneday(G2922,G2923,K2923,L2923,Summary!$E$13/2,Data!N2922,Data!O2922,Summary!$E$15,Summary!$E$14,Summary!$E$16,2),0)</f>
        <v>805827.99618911755</v>
      </c>
      <c r="P2923" s="31">
        <f t="shared" si="137"/>
        <v>2267.999755859375</v>
      </c>
      <c r="Q2923" s="31">
        <f>IF(M2923=1,oneday(G2922,G2923,K2923,L2923,Summary!$E$13/2,Data!N2922,Data!O2922,Summary!$E$15,Summary!$E$14,Summary!$E$16,3),0)</f>
        <v>0</v>
      </c>
    </row>
    <row r="2924" spans="1:17" x14ac:dyDescent="0.25">
      <c r="A2924" s="32">
        <f>VLOOKUP(B2924,'Expiration Dates'!$C$40:$J$272,8)</f>
        <v>34627</v>
      </c>
      <c r="B2924" s="1">
        <v>34626</v>
      </c>
      <c r="C2924">
        <f t="shared" si="136"/>
        <v>2924</v>
      </c>
      <c r="D2924" s="27">
        <v>17.299999237060547</v>
      </c>
      <c r="E2924" s="28">
        <v>17.5</v>
      </c>
      <c r="F2924" s="28">
        <v>17.239999771118164</v>
      </c>
      <c r="G2924" s="24">
        <v>17.420000076293945</v>
      </c>
      <c r="H2924" s="13">
        <v>17.430000305175781</v>
      </c>
      <c r="I2924" s="14">
        <v>17.620000839233398</v>
      </c>
      <c r="J2924" s="14">
        <v>17.370000839233398</v>
      </c>
      <c r="K2924" s="24">
        <v>17.510000228881836</v>
      </c>
      <c r="L2924">
        <f t="shared" si="138"/>
        <v>0</v>
      </c>
      <c r="M2924">
        <f>IF(AND(B2924&gt;Summary!$E$17,B2924&lt;Summary!$E$18),1,0)</f>
        <v>1</v>
      </c>
      <c r="N2924">
        <f>IF(M2924=1,oneday(G2923,G2924,K2924,L2924,Summary!$E$13/2,Data!N2923,Data!O2923,Summary!$E$15,Summary!$E$14,Summary!$E$16,1),0)</f>
        <v>1100</v>
      </c>
      <c r="O2924" s="31">
        <f>IF(M2924=1,oneday(G2923,G2924,K2924,L2924,Summary!$E$13/2,Data!N2923,Data!O2923,Summary!$E$15,Summary!$E$14,Summary!$E$16,2),0)</f>
        <v>808087.99702835095</v>
      </c>
      <c r="P2924" s="31">
        <f t="shared" si="137"/>
        <v>2260.0008392333984</v>
      </c>
      <c r="Q2924" s="31">
        <f>IF(M2924=1,oneday(G2923,G2924,K2924,L2924,Summary!$E$13/2,Data!N2923,Data!O2923,Summary!$E$15,Summary!$E$14,Summary!$E$16,3),0)</f>
        <v>0</v>
      </c>
    </row>
    <row r="2925" spans="1:17" x14ac:dyDescent="0.25">
      <c r="A2925" s="32">
        <f>VLOOKUP(B2925,'Expiration Dates'!$C$40:$J$272,8)</f>
        <v>34627</v>
      </c>
      <c r="B2925" s="1">
        <v>34627</v>
      </c>
      <c r="C2925">
        <f t="shared" si="136"/>
        <v>2925</v>
      </c>
      <c r="D2925" s="27">
        <v>17.420000076293945</v>
      </c>
      <c r="E2925" s="28">
        <v>17.670000076293945</v>
      </c>
      <c r="F2925" s="28">
        <v>17.350000381469727</v>
      </c>
      <c r="G2925" s="24">
        <v>17.540000915527344</v>
      </c>
      <c r="H2925" s="13">
        <v>17.520000457763672</v>
      </c>
      <c r="I2925" s="14">
        <v>17.75</v>
      </c>
      <c r="J2925" s="14">
        <v>17.440000534057617</v>
      </c>
      <c r="K2925" s="24">
        <v>17.620000839233398</v>
      </c>
      <c r="L2925">
        <f t="shared" si="138"/>
        <v>1</v>
      </c>
      <c r="M2925">
        <f>IF(AND(B2925&gt;Summary!$E$17,B2925&lt;Summary!$E$18),1,0)</f>
        <v>1</v>
      </c>
      <c r="N2925">
        <f>IF(M2925=1,oneday(G2924,G2925,K2925,L2925,Summary!$E$13/2,Data!N2924,Data!O2924,Summary!$E$15,Summary!$E$14,Summary!$E$16,1),0)</f>
        <v>800</v>
      </c>
      <c r="O2925" s="31">
        <f>IF(M2925=1,oneday(G2924,G2925,K2925,L2925,Summary!$E$13/2,Data!N2924,Data!O2924,Summary!$E$15,Summary!$E$14,Summary!$E$16,2),0)</f>
        <v>810131.99776077282</v>
      </c>
      <c r="P2925" s="31">
        <f t="shared" si="137"/>
        <v>2044.000732421875</v>
      </c>
      <c r="Q2925" s="31">
        <f>IF(M2925=1,oneday(G2924,G2925,K2925,L2925,Summary!$E$13/2,Data!N2924,Data!O2924,Summary!$E$15,Summary!$E$14,Summary!$E$16,3),0)</f>
        <v>-63.99993896484375</v>
      </c>
    </row>
    <row r="2926" spans="1:17" x14ac:dyDescent="0.25">
      <c r="A2926" s="32">
        <f>VLOOKUP(B2926,'Expiration Dates'!$C$40:$J$272,8)</f>
        <v>34627</v>
      </c>
      <c r="B2926" s="1">
        <v>34628</v>
      </c>
      <c r="C2926">
        <f t="shared" si="136"/>
        <v>2926</v>
      </c>
      <c r="D2926" s="27">
        <v>17.629999160766602</v>
      </c>
      <c r="E2926" s="28">
        <v>17.739999771118164</v>
      </c>
      <c r="F2926" s="28">
        <v>17.319999694824219</v>
      </c>
      <c r="G2926" s="24">
        <v>17.379999160766602</v>
      </c>
      <c r="H2926" s="13">
        <v>17.649999618530273</v>
      </c>
      <c r="I2926" s="14">
        <v>17.75</v>
      </c>
      <c r="J2926" s="14">
        <v>17.399999618530273</v>
      </c>
      <c r="K2926" s="24">
        <v>17.440000534057617</v>
      </c>
      <c r="L2926">
        <f t="shared" si="138"/>
        <v>0</v>
      </c>
      <c r="M2926">
        <f>IF(AND(B2926&gt;Summary!$E$17,B2926&lt;Summary!$E$18),1,0)</f>
        <v>1</v>
      </c>
      <c r="N2926">
        <f>IF(M2926=1,oneday(G2925,G2926,K2926,L2926,Summary!$E$13/2,Data!N2925,Data!O2925,Summary!$E$15,Summary!$E$14,Summary!$E$16,1),0)</f>
        <v>1200</v>
      </c>
      <c r="O2926" s="31">
        <f>IF(M2926=1,oneday(G2925,G2926,K2926,L2926,Summary!$E$13/2,Data!N2925,Data!O2925,Summary!$E$15,Summary!$E$14,Summary!$E$16,2),0)</f>
        <v>811963.99565505993</v>
      </c>
      <c r="P2926" s="31">
        <f t="shared" si="137"/>
        <v>1831.9978942871094</v>
      </c>
      <c r="Q2926" s="31">
        <f>IF(M2926=1,oneday(G2925,G2926,K2926,L2926,Summary!$E$13/2,Data!N2925,Data!O2925,Summary!$E$15,Summary!$E$14,Summary!$E$16,3),0)</f>
        <v>0</v>
      </c>
    </row>
    <row r="2927" spans="1:17" x14ac:dyDescent="0.25">
      <c r="A2927" s="32">
        <f>VLOOKUP(B2927,'Expiration Dates'!$C$40:$J$272,8)</f>
        <v>34627</v>
      </c>
      <c r="B2927" s="1">
        <v>34631</v>
      </c>
      <c r="C2927">
        <f t="shared" si="136"/>
        <v>2927</v>
      </c>
      <c r="D2927" s="27">
        <v>17.379999160766602</v>
      </c>
      <c r="E2927" s="28">
        <v>17.579999923706055</v>
      </c>
      <c r="F2927" s="28">
        <v>17.379999160766602</v>
      </c>
      <c r="G2927" s="24">
        <v>17.450000762939453</v>
      </c>
      <c r="H2927" s="13">
        <v>17.440000534057617</v>
      </c>
      <c r="I2927" s="14">
        <v>17.639999389648438</v>
      </c>
      <c r="J2927" s="14">
        <v>17.440000534057617</v>
      </c>
      <c r="K2927" s="24">
        <v>17.520000457763672</v>
      </c>
      <c r="L2927">
        <f t="shared" si="138"/>
        <v>0</v>
      </c>
      <c r="M2927">
        <f>IF(AND(B2927&gt;Summary!$E$17,B2927&lt;Summary!$E$18),1,0)</f>
        <v>1</v>
      </c>
      <c r="N2927">
        <f>IF(M2927=1,oneday(G2926,G2927,K2927,L2927,Summary!$E$13/2,Data!N2926,Data!O2926,Summary!$E$15,Summary!$E$14,Summary!$E$16,1),0)</f>
        <v>1100</v>
      </c>
      <c r="O2927" s="31">
        <f>IF(M2927=1,oneday(G2926,G2927,K2927,L2927,Summary!$E$13/2,Data!N2926,Data!O2926,Summary!$E$15,Summary!$E$14,Summary!$E$16,2),0)</f>
        <v>814040.99741745007</v>
      </c>
      <c r="P2927" s="31">
        <f t="shared" si="137"/>
        <v>2077.0017623901367</v>
      </c>
      <c r="Q2927" s="31">
        <f>IF(M2927=1,oneday(G2926,G2927,K2927,L2927,Summary!$E$13/2,Data!N2926,Data!O2926,Summary!$E$15,Summary!$E$14,Summary!$E$16,3),0)</f>
        <v>0</v>
      </c>
    </row>
    <row r="2928" spans="1:17" x14ac:dyDescent="0.25">
      <c r="A2928" s="32">
        <f>VLOOKUP(B2928,'Expiration Dates'!$C$40:$J$272,8)</f>
        <v>34627</v>
      </c>
      <c r="B2928" s="1">
        <v>34632</v>
      </c>
      <c r="C2928">
        <f t="shared" si="136"/>
        <v>2928</v>
      </c>
      <c r="D2928" s="27">
        <v>17.450000762939453</v>
      </c>
      <c r="E2928" s="28">
        <v>17.600000381469727</v>
      </c>
      <c r="F2928" s="28">
        <v>17.350000381469727</v>
      </c>
      <c r="G2928" s="24">
        <v>17.579999923706055</v>
      </c>
      <c r="H2928" s="13">
        <v>17.520000457763672</v>
      </c>
      <c r="I2928" s="14">
        <v>17.620000839233398</v>
      </c>
      <c r="J2928" s="14">
        <v>17.440000534057617</v>
      </c>
      <c r="K2928" s="24">
        <v>17.610000610351563</v>
      </c>
      <c r="L2928">
        <f t="shared" si="138"/>
        <v>0</v>
      </c>
      <c r="M2928">
        <f>IF(AND(B2928&gt;Summary!$E$17,B2928&lt;Summary!$E$18),1,0)</f>
        <v>1</v>
      </c>
      <c r="N2928">
        <f>IF(M2928=1,oneday(G2927,G2928,K2928,L2928,Summary!$E$13/2,Data!N2927,Data!O2927,Summary!$E$15,Summary!$E$14,Summary!$E$16,1),0)</f>
        <v>800</v>
      </c>
      <c r="O2928" s="31">
        <f>IF(M2928=1,oneday(G2927,G2928,K2928,L2928,Summary!$E$13/2,Data!N2927,Data!O2927,Summary!$E$15,Summary!$E$14,Summary!$E$16,2),0)</f>
        <v>816156.99674606335</v>
      </c>
      <c r="P2928" s="31">
        <f t="shared" si="137"/>
        <v>2115.9993286132813</v>
      </c>
      <c r="Q2928" s="31">
        <f>IF(M2928=1,oneday(G2927,G2928,K2928,L2928,Summary!$E$13/2,Data!N2927,Data!O2927,Summary!$E$15,Summary!$E$14,Summary!$E$16,3),0)</f>
        <v>0</v>
      </c>
    </row>
    <row r="2929" spans="1:17" x14ac:dyDescent="0.25">
      <c r="A2929" s="32">
        <f>VLOOKUP(B2929,'Expiration Dates'!$C$40:$J$272,8)</f>
        <v>34627</v>
      </c>
      <c r="B2929" s="1">
        <v>34633</v>
      </c>
      <c r="C2929">
        <f t="shared" si="136"/>
        <v>2929</v>
      </c>
      <c r="D2929" s="27">
        <v>17.680000305175781</v>
      </c>
      <c r="E2929" s="28">
        <v>17.969999313354492</v>
      </c>
      <c r="F2929" s="28">
        <v>17.680000305175781</v>
      </c>
      <c r="G2929" s="24">
        <v>17.950000762939453</v>
      </c>
      <c r="H2929" s="13">
        <v>17.739999771118164</v>
      </c>
      <c r="I2929" s="14">
        <v>17.959999084472656</v>
      </c>
      <c r="J2929" s="14">
        <v>17.670000076293945</v>
      </c>
      <c r="K2929" s="24">
        <v>17.920000076293945</v>
      </c>
      <c r="L2929">
        <f t="shared" si="138"/>
        <v>0</v>
      </c>
      <c r="M2929">
        <f>IF(AND(B2929&gt;Summary!$E$17,B2929&lt;Summary!$E$18),1,0)</f>
        <v>1</v>
      </c>
      <c r="N2929">
        <f>IF(M2929=1,oneday(G2928,G2929,K2929,L2929,Summary!$E$13/2,Data!N2928,Data!O2928,Summary!$E$15,Summary!$E$14,Summary!$E$16,1),0)</f>
        <v>-100</v>
      </c>
      <c r="O2929" s="31">
        <f>IF(M2929=1,oneday(G2928,G2929,K2929,L2929,Summary!$E$13/2,Data!N2928,Data!O2928,Summary!$E$15,Summary!$E$14,Summary!$E$16,2),0)</f>
        <v>818263.99666214001</v>
      </c>
      <c r="P2929" s="31">
        <f t="shared" si="137"/>
        <v>2106.9999160766602</v>
      </c>
      <c r="Q2929" s="31">
        <f>IF(M2929=1,oneday(G2928,G2929,K2929,L2929,Summary!$E$13/2,Data!N2928,Data!O2928,Summary!$E$15,Summary!$E$14,Summary!$E$16,3),0)</f>
        <v>0</v>
      </c>
    </row>
    <row r="2930" spans="1:17" x14ac:dyDescent="0.25">
      <c r="A2930" s="32">
        <f>VLOOKUP(B2930,'Expiration Dates'!$C$40:$J$272,8)</f>
        <v>34627</v>
      </c>
      <c r="B2930" s="1">
        <v>34634</v>
      </c>
      <c r="C2930">
        <f t="shared" si="136"/>
        <v>2930</v>
      </c>
      <c r="D2930" s="27">
        <v>18.100000381469727</v>
      </c>
      <c r="E2930" s="28">
        <v>18.25</v>
      </c>
      <c r="F2930" s="28">
        <v>18.049999237060547</v>
      </c>
      <c r="G2930" s="24">
        <v>18.149999618530273</v>
      </c>
      <c r="H2930" s="13">
        <v>18.120000839233398</v>
      </c>
      <c r="I2930" s="14">
        <v>18.180000305175781</v>
      </c>
      <c r="J2930" s="14">
        <v>18.010000228881836</v>
      </c>
      <c r="K2930" s="24">
        <v>18.049999237060547</v>
      </c>
      <c r="L2930">
        <f t="shared" si="138"/>
        <v>0</v>
      </c>
      <c r="M2930">
        <f>IF(AND(B2930&gt;Summary!$E$17,B2930&lt;Summary!$E$18),1,0)</f>
        <v>1</v>
      </c>
      <c r="N2930">
        <f>IF(M2930=1,oneday(G2929,G2930,K2930,L2930,Summary!$E$13/2,Data!N2929,Data!O2929,Summary!$E$15,Summary!$E$14,Summary!$E$16,1),0)</f>
        <v>-500</v>
      </c>
      <c r="O2930" s="31">
        <f>IF(M2930=1,oneday(G2929,G2930,K2930,L2930,Summary!$E$13/2,Data!N2929,Data!O2929,Summary!$E$15,Summary!$E$14,Summary!$E$16,2),0)</f>
        <v>820187.9972343446</v>
      </c>
      <c r="P2930" s="31">
        <f t="shared" si="137"/>
        <v>1924.0005722045898</v>
      </c>
      <c r="Q2930" s="31">
        <f>IF(M2930=1,oneday(G2929,G2930,K2930,L2930,Summary!$E$13/2,Data!N2929,Data!O2929,Summary!$E$15,Summary!$E$14,Summary!$E$16,3),0)</f>
        <v>0</v>
      </c>
    </row>
    <row r="2931" spans="1:17" x14ac:dyDescent="0.25">
      <c r="A2931" s="32">
        <f>VLOOKUP(B2931,'Expiration Dates'!$C$40:$J$272,8)</f>
        <v>34627</v>
      </c>
      <c r="B2931" s="1">
        <v>34635</v>
      </c>
      <c r="C2931">
        <f t="shared" si="136"/>
        <v>2931</v>
      </c>
      <c r="D2931" s="27">
        <v>18.170000076293945</v>
      </c>
      <c r="E2931" s="28">
        <v>18.340000152587891</v>
      </c>
      <c r="F2931" s="28">
        <v>18.059999465942383</v>
      </c>
      <c r="G2931" s="24">
        <v>18.229999542236328</v>
      </c>
      <c r="H2931" s="13">
        <v>18.100000381469727</v>
      </c>
      <c r="I2931" s="14">
        <v>18.200000762939453</v>
      </c>
      <c r="J2931" s="14">
        <v>17.950000762939453</v>
      </c>
      <c r="K2931" s="24">
        <v>18.059999465942383</v>
      </c>
      <c r="L2931">
        <f t="shared" si="138"/>
        <v>0</v>
      </c>
      <c r="M2931">
        <f>IF(AND(B2931&gt;Summary!$E$17,B2931&lt;Summary!$E$18),1,0)</f>
        <v>1</v>
      </c>
      <c r="N2931">
        <f>IF(M2931=1,oneday(G2930,G2931,K2931,L2931,Summary!$E$13/2,Data!N2930,Data!O2930,Summary!$E$15,Summary!$E$14,Summary!$E$16,1),0)</f>
        <v>-600</v>
      </c>
      <c r="O2931" s="31">
        <f>IF(M2931=1,oneday(G2930,G2931,K2931,L2931,Summary!$E$13/2,Data!N2930,Data!O2930,Summary!$E$15,Summary!$E$14,Summary!$E$16,2),0)</f>
        <v>822139.99728012097</v>
      </c>
      <c r="P2931" s="31">
        <f t="shared" si="137"/>
        <v>1952.0000457763672</v>
      </c>
      <c r="Q2931" s="31">
        <f>IF(M2931=1,oneday(G2930,G2931,K2931,L2931,Summary!$E$13/2,Data!N2930,Data!O2930,Summary!$E$15,Summary!$E$14,Summary!$E$16,3),0)</f>
        <v>0</v>
      </c>
    </row>
    <row r="2932" spans="1:17" x14ac:dyDescent="0.25">
      <c r="A2932" s="32">
        <f>VLOOKUP(B2932,'Expiration Dates'!$C$40:$J$272,8)</f>
        <v>34627</v>
      </c>
      <c r="B2932" s="1">
        <v>34638</v>
      </c>
      <c r="C2932">
        <f t="shared" si="136"/>
        <v>2932</v>
      </c>
      <c r="D2932" s="27">
        <v>18.159999847412109</v>
      </c>
      <c r="E2932" s="28">
        <v>18.309999465942383</v>
      </c>
      <c r="F2932" s="28">
        <v>17.979999542236328</v>
      </c>
      <c r="G2932" s="24">
        <v>18.190000534057617</v>
      </c>
      <c r="H2932" s="13">
        <v>18.010000228881836</v>
      </c>
      <c r="I2932" s="14">
        <v>18.120000839233398</v>
      </c>
      <c r="J2932" s="14">
        <v>17.850000381469727</v>
      </c>
      <c r="K2932" s="24">
        <v>18.020000457763672</v>
      </c>
      <c r="L2932">
        <f t="shared" si="138"/>
        <v>0</v>
      </c>
      <c r="M2932">
        <f>IF(AND(B2932&gt;Summary!$E$17,B2932&lt;Summary!$E$18),1,0)</f>
        <v>1</v>
      </c>
      <c r="N2932">
        <f>IF(M2932=1,oneday(G2931,G2932,K2932,L2932,Summary!$E$13/2,Data!N2931,Data!O2931,Summary!$E$15,Summary!$E$14,Summary!$E$16,1),0)</f>
        <v>-600</v>
      </c>
      <c r="O2932" s="31">
        <f>IF(M2932=1,oneday(G2931,G2932,K2932,L2932,Summary!$E$13/2,Data!N2931,Data!O2931,Summary!$E$15,Summary!$E$14,Summary!$E$16,2),0)</f>
        <v>824163.99668502819</v>
      </c>
      <c r="P2932" s="31">
        <f t="shared" si="137"/>
        <v>2023.9994049072266</v>
      </c>
      <c r="Q2932" s="31">
        <f>IF(M2932=1,oneday(G2931,G2932,K2932,L2932,Summary!$E$13/2,Data!N2931,Data!O2931,Summary!$E$15,Summary!$E$14,Summary!$E$16,3),0)</f>
        <v>0</v>
      </c>
    </row>
    <row r="2933" spans="1:17" x14ac:dyDescent="0.25">
      <c r="A2933" s="32">
        <f>VLOOKUP(B2933,'Expiration Dates'!$C$40:$J$272,8)</f>
        <v>34656</v>
      </c>
      <c r="B2933" s="1">
        <v>34639</v>
      </c>
      <c r="C2933">
        <f t="shared" si="136"/>
        <v>2933</v>
      </c>
      <c r="D2933" s="27">
        <v>18.270000457763672</v>
      </c>
      <c r="E2933" s="28">
        <v>18.690000534057617</v>
      </c>
      <c r="F2933" s="28">
        <v>18.270000457763672</v>
      </c>
      <c r="G2933" s="24">
        <v>18.680000305175781</v>
      </c>
      <c r="H2933" s="13">
        <v>18.090000152587891</v>
      </c>
      <c r="I2933" s="14">
        <v>18.450000762939453</v>
      </c>
      <c r="J2933" s="14">
        <v>18.079999923706055</v>
      </c>
      <c r="K2933" s="24">
        <v>18.440000534057617</v>
      </c>
      <c r="L2933">
        <f t="shared" si="138"/>
        <v>0</v>
      </c>
      <c r="M2933">
        <f>IF(AND(B2933&gt;Summary!$E$17,B2933&lt;Summary!$E$18),1,0)</f>
        <v>1</v>
      </c>
      <c r="N2933">
        <f>IF(M2933=1,oneday(G2932,G2933,K2933,L2933,Summary!$E$13/2,Data!N2932,Data!O2932,Summary!$E$15,Summary!$E$14,Summary!$E$16,1),0)</f>
        <v>-1800</v>
      </c>
      <c r="O2933" s="31">
        <f>IF(M2933=1,oneday(G2932,G2933,K2933,L2933,Summary!$E$13/2,Data!N2932,Data!O2932,Summary!$E$15,Summary!$E$14,Summary!$E$16,2),0)</f>
        <v>825545.9970970155</v>
      </c>
      <c r="P2933" s="31">
        <f t="shared" si="137"/>
        <v>1382.0004119873047</v>
      </c>
      <c r="Q2933" s="31">
        <f>IF(M2933=1,oneday(G2932,G2933,K2933,L2933,Summary!$E$13/2,Data!N2932,Data!O2932,Summary!$E$15,Summary!$E$14,Summary!$E$16,3),0)</f>
        <v>0</v>
      </c>
    </row>
    <row r="2934" spans="1:17" x14ac:dyDescent="0.25">
      <c r="A2934" s="32">
        <f>VLOOKUP(B2934,'Expiration Dates'!$C$40:$J$272,8)</f>
        <v>34656</v>
      </c>
      <c r="B2934" s="1">
        <v>34640</v>
      </c>
      <c r="C2934">
        <f t="shared" si="136"/>
        <v>2934</v>
      </c>
      <c r="D2934" s="27">
        <v>18.569999694824219</v>
      </c>
      <c r="E2934" s="28">
        <v>18.950000762939453</v>
      </c>
      <c r="F2934" s="28">
        <v>18.489999771118164</v>
      </c>
      <c r="G2934" s="24">
        <v>18.930000305175781</v>
      </c>
      <c r="H2934" s="13">
        <v>18.379999160766602</v>
      </c>
      <c r="I2934" s="14">
        <v>18.649999618530273</v>
      </c>
      <c r="J2934" s="14">
        <v>18.260000228881836</v>
      </c>
      <c r="K2934" s="24">
        <v>18.639999389648438</v>
      </c>
      <c r="L2934">
        <f t="shared" si="138"/>
        <v>0</v>
      </c>
      <c r="M2934">
        <f>IF(AND(B2934&gt;Summary!$E$17,B2934&lt;Summary!$E$18),1,0)</f>
        <v>1</v>
      </c>
      <c r="N2934">
        <f>IF(M2934=1,oneday(G2933,G2934,K2934,L2934,Summary!$E$13/2,Data!N2933,Data!O2933,Summary!$E$15,Summary!$E$14,Summary!$E$16,1),0)</f>
        <v>-2400</v>
      </c>
      <c r="O2934" s="31">
        <f>IF(M2934=1,oneday(G2933,G2934,K2934,L2934,Summary!$E$13/2,Data!N2933,Data!O2933,Summary!$E$15,Summary!$E$14,Summary!$E$16,2),0)</f>
        <v>827005.9970970155</v>
      </c>
      <c r="P2934" s="31">
        <f t="shared" si="137"/>
        <v>1460</v>
      </c>
      <c r="Q2934" s="31">
        <f>IF(M2934=1,oneday(G2933,G2934,K2934,L2934,Summary!$E$13/2,Data!N2933,Data!O2933,Summary!$E$15,Summary!$E$14,Summary!$E$16,3),0)</f>
        <v>0</v>
      </c>
    </row>
    <row r="2935" spans="1:17" x14ac:dyDescent="0.25">
      <c r="A2935" s="32">
        <f>VLOOKUP(B2935,'Expiration Dates'!$C$40:$J$272,8)</f>
        <v>34656</v>
      </c>
      <c r="B2935" s="1">
        <v>34641</v>
      </c>
      <c r="C2935">
        <f t="shared" si="136"/>
        <v>2935</v>
      </c>
      <c r="D2935" s="27">
        <v>18.799999237060547</v>
      </c>
      <c r="E2935" s="28">
        <v>19.010000228881836</v>
      </c>
      <c r="F2935" s="28">
        <v>18.690000534057617</v>
      </c>
      <c r="G2935" s="24">
        <v>18.899999618530273</v>
      </c>
      <c r="H2935" s="13">
        <v>18.540000915527344</v>
      </c>
      <c r="I2935" s="14">
        <v>18.680000305175781</v>
      </c>
      <c r="J2935" s="14">
        <v>18.399999618530273</v>
      </c>
      <c r="K2935" s="24">
        <v>18.590000152587891</v>
      </c>
      <c r="L2935">
        <f t="shared" si="138"/>
        <v>0</v>
      </c>
      <c r="M2935">
        <f>IF(AND(B2935&gt;Summary!$E$17,B2935&lt;Summary!$E$18),1,0)</f>
        <v>1</v>
      </c>
      <c r="N2935">
        <f>IF(M2935=1,oneday(G2934,G2935,K2935,L2935,Summary!$E$13/2,Data!N2934,Data!O2934,Summary!$E$15,Summary!$E$14,Summary!$E$16,1),0)</f>
        <v>-2400</v>
      </c>
      <c r="O2935" s="31">
        <f>IF(M2935=1,oneday(G2934,G2935,K2935,L2935,Summary!$E$13/2,Data!N2934,Data!O2934,Summary!$E$15,Summary!$E$14,Summary!$E$16,2),0)</f>
        <v>829077.99874496472</v>
      </c>
      <c r="P2935" s="31">
        <f t="shared" si="137"/>
        <v>2072.0016479492188</v>
      </c>
      <c r="Q2935" s="31">
        <f>IF(M2935=1,oneday(G2934,G2935,K2935,L2935,Summary!$E$13/2,Data!N2934,Data!O2934,Summary!$E$15,Summary!$E$14,Summary!$E$16,3),0)</f>
        <v>0</v>
      </c>
    </row>
    <row r="2936" spans="1:17" x14ac:dyDescent="0.25">
      <c r="A2936" s="32">
        <f>VLOOKUP(B2936,'Expiration Dates'!$C$40:$J$272,8)</f>
        <v>34656</v>
      </c>
      <c r="B2936" s="1">
        <v>34642</v>
      </c>
      <c r="C2936">
        <f t="shared" si="136"/>
        <v>2936</v>
      </c>
      <c r="D2936" s="27">
        <v>19.020000457763672</v>
      </c>
      <c r="E2936" s="28">
        <v>19.190000534057617</v>
      </c>
      <c r="F2936" s="28">
        <v>18.719999313354492</v>
      </c>
      <c r="G2936" s="24">
        <v>18.760000228881836</v>
      </c>
      <c r="H2936" s="13">
        <v>18.700000762939453</v>
      </c>
      <c r="I2936" s="14">
        <v>18.860000610351563</v>
      </c>
      <c r="J2936" s="14">
        <v>18.469999313354492</v>
      </c>
      <c r="K2936" s="24">
        <v>18.510000228881836</v>
      </c>
      <c r="L2936">
        <f t="shared" si="138"/>
        <v>0</v>
      </c>
      <c r="M2936">
        <f>IF(AND(B2936&gt;Summary!$E$17,B2936&lt;Summary!$E$18),1,0)</f>
        <v>1</v>
      </c>
      <c r="N2936">
        <f>IF(M2936=1,oneday(G2935,G2936,K2936,L2936,Summary!$E$13/2,Data!N2935,Data!O2935,Summary!$E$15,Summary!$E$14,Summary!$E$16,1),0)</f>
        <v>-2100</v>
      </c>
      <c r="O2936" s="31">
        <f>IF(M2936=1,oneday(G2935,G2936,K2936,L2936,Summary!$E$13/2,Data!N2935,Data!O2935,Summary!$E$15,Summary!$E$14,Summary!$E$16,2),0)</f>
        <v>831383.99746322643</v>
      </c>
      <c r="P2936" s="31">
        <f t="shared" si="137"/>
        <v>2305.9987182617188</v>
      </c>
      <c r="Q2936" s="31">
        <f>IF(M2936=1,oneday(G2935,G2936,K2936,L2936,Summary!$E$13/2,Data!N2935,Data!O2935,Summary!$E$15,Summary!$E$14,Summary!$E$16,3),0)</f>
        <v>0</v>
      </c>
    </row>
    <row r="2937" spans="1:17" x14ac:dyDescent="0.25">
      <c r="A2937" s="32">
        <f>VLOOKUP(B2937,'Expiration Dates'!$C$40:$J$272,8)</f>
        <v>34656</v>
      </c>
      <c r="B2937" s="1">
        <v>34645</v>
      </c>
      <c r="C2937">
        <f t="shared" si="136"/>
        <v>2937</v>
      </c>
      <c r="D2937" s="27">
        <v>18.559999465942383</v>
      </c>
      <c r="E2937" s="28">
        <v>18.600000381469727</v>
      </c>
      <c r="F2937" s="28">
        <v>18.260000228881836</v>
      </c>
      <c r="G2937" s="24">
        <v>18.389999389648438</v>
      </c>
      <c r="H2937" s="13">
        <v>18.340000152587891</v>
      </c>
      <c r="I2937" s="14">
        <v>18.370000839233398</v>
      </c>
      <c r="J2937" s="14">
        <v>18.079999923706055</v>
      </c>
      <c r="K2937" s="24">
        <v>18.159999847412109</v>
      </c>
      <c r="L2937">
        <f t="shared" si="138"/>
        <v>0</v>
      </c>
      <c r="M2937">
        <f>IF(AND(B2937&gt;Summary!$E$17,B2937&lt;Summary!$E$18),1,0)</f>
        <v>1</v>
      </c>
      <c r="N2937">
        <f>IF(M2937=1,oneday(G2936,G2937,K2937,L2937,Summary!$E$13/2,Data!N2936,Data!O2936,Summary!$E$15,Summary!$E$14,Summary!$E$16,1),0)</f>
        <v>-1200</v>
      </c>
      <c r="O2937" s="31">
        <f>IF(M2937=1,oneday(G2936,G2937,K2937,L2937,Summary!$E$13/2,Data!N2936,Data!O2936,Summary!$E$15,Summary!$E$14,Summary!$E$16,2),0)</f>
        <v>833971.99847030651</v>
      </c>
      <c r="P2937" s="31">
        <f t="shared" si="137"/>
        <v>2588.0010070800781</v>
      </c>
      <c r="Q2937" s="31">
        <f>IF(M2937=1,oneday(G2936,G2937,K2937,L2937,Summary!$E$13/2,Data!N2936,Data!O2936,Summary!$E$15,Summary!$E$14,Summary!$E$16,3),0)</f>
        <v>0</v>
      </c>
    </row>
    <row r="2938" spans="1:17" x14ac:dyDescent="0.25">
      <c r="A2938" s="32">
        <f>VLOOKUP(B2938,'Expiration Dates'!$C$40:$J$272,8)</f>
        <v>34656</v>
      </c>
      <c r="B2938" s="1">
        <v>34646</v>
      </c>
      <c r="C2938">
        <f t="shared" si="136"/>
        <v>2938</v>
      </c>
      <c r="D2938" s="27">
        <v>18.219999313354492</v>
      </c>
      <c r="E2938" s="28">
        <v>18.600000381469727</v>
      </c>
      <c r="F2938" s="28">
        <v>18.120000839233398</v>
      </c>
      <c r="G2938" s="24">
        <v>18.579999923706055</v>
      </c>
      <c r="H2938" s="13">
        <v>18.030000686645508</v>
      </c>
      <c r="I2938" s="14">
        <v>18.409999847412109</v>
      </c>
      <c r="J2938" s="14">
        <v>17.959999084472656</v>
      </c>
      <c r="K2938" s="24">
        <v>18.389999389648438</v>
      </c>
      <c r="L2938">
        <f t="shared" si="138"/>
        <v>0</v>
      </c>
      <c r="M2938">
        <f>IF(AND(B2938&gt;Summary!$E$17,B2938&lt;Summary!$E$18),1,0)</f>
        <v>1</v>
      </c>
      <c r="N2938">
        <f>IF(M2938=1,oneday(G2937,G2938,K2938,L2938,Summary!$E$13/2,Data!N2937,Data!O2937,Summary!$E$15,Summary!$E$14,Summary!$E$16,1),0)</f>
        <v>-1600</v>
      </c>
      <c r="O2938" s="31">
        <f>IF(M2938=1,oneday(G2937,G2938,K2938,L2938,Summary!$E$13/2,Data!N2937,Data!O2937,Summary!$E$15,Summary!$E$14,Summary!$E$16,2),0)</f>
        <v>835691.99761581433</v>
      </c>
      <c r="P2938" s="31">
        <f t="shared" si="137"/>
        <v>1719.9991455078125</v>
      </c>
      <c r="Q2938" s="31">
        <f>IF(M2938=1,oneday(G2937,G2938,K2938,L2938,Summary!$E$13/2,Data!N2937,Data!O2937,Summary!$E$15,Summary!$E$14,Summary!$E$16,3),0)</f>
        <v>0</v>
      </c>
    </row>
    <row r="2939" spans="1:17" x14ac:dyDescent="0.25">
      <c r="A2939" s="32">
        <f>VLOOKUP(B2939,'Expiration Dates'!$C$40:$J$272,8)</f>
        <v>34656</v>
      </c>
      <c r="B2939" s="1">
        <v>34647</v>
      </c>
      <c r="C2939">
        <f t="shared" si="136"/>
        <v>2939</v>
      </c>
      <c r="D2939" s="27">
        <v>18.350000381469727</v>
      </c>
      <c r="E2939" s="28">
        <v>18.489999771118164</v>
      </c>
      <c r="F2939" s="28">
        <v>18.139999389648438</v>
      </c>
      <c r="G2939" s="24">
        <v>18.159999847412109</v>
      </c>
      <c r="H2939" s="13">
        <v>18.209999084472656</v>
      </c>
      <c r="I2939" s="14">
        <v>18.309999465942383</v>
      </c>
      <c r="J2939" s="14">
        <v>18.059999465942383</v>
      </c>
      <c r="K2939" s="24">
        <v>18.079999923706055</v>
      </c>
      <c r="L2939">
        <f t="shared" si="138"/>
        <v>0</v>
      </c>
      <c r="M2939">
        <f>IF(AND(B2939&gt;Summary!$E$17,B2939&lt;Summary!$E$18),1,0)</f>
        <v>1</v>
      </c>
      <c r="N2939">
        <f>IF(M2939=1,oneday(G2938,G2939,K2939,L2939,Summary!$E$13/2,Data!N2938,Data!O2938,Summary!$E$15,Summary!$E$14,Summary!$E$16,1),0)</f>
        <v>-600</v>
      </c>
      <c r="O2939" s="31">
        <f>IF(M2939=1,oneday(G2938,G2939,K2939,L2939,Summary!$E$13/2,Data!N2938,Data!O2938,Summary!$E$15,Summary!$E$14,Summary!$E$16,2),0)</f>
        <v>838123.99766159069</v>
      </c>
      <c r="P2939" s="31">
        <f t="shared" si="137"/>
        <v>2432.0000457763672</v>
      </c>
      <c r="Q2939" s="31">
        <f>IF(M2939=1,oneday(G2938,G2939,K2939,L2939,Summary!$E$13/2,Data!N2938,Data!O2938,Summary!$E$15,Summary!$E$14,Summary!$E$16,3),0)</f>
        <v>0</v>
      </c>
    </row>
    <row r="2940" spans="1:17" x14ac:dyDescent="0.25">
      <c r="A2940" s="32">
        <f>VLOOKUP(B2940,'Expiration Dates'!$C$40:$J$272,8)</f>
        <v>34656</v>
      </c>
      <c r="B2940" s="1">
        <v>34648</v>
      </c>
      <c r="C2940">
        <f t="shared" si="136"/>
        <v>2940</v>
      </c>
      <c r="D2940" s="27">
        <v>17.879999160766602</v>
      </c>
      <c r="E2940" s="28">
        <v>18.340000152587891</v>
      </c>
      <c r="F2940" s="28">
        <v>17.829999923706055</v>
      </c>
      <c r="G2940" s="24">
        <v>18.190000534057617</v>
      </c>
      <c r="H2940" s="13">
        <v>17.780000686645508</v>
      </c>
      <c r="I2940" s="14">
        <v>18.229999542236328</v>
      </c>
      <c r="J2940" s="14">
        <v>17.770000457763672</v>
      </c>
      <c r="K2940" s="24">
        <v>18.090000152587891</v>
      </c>
      <c r="L2940">
        <f t="shared" si="138"/>
        <v>0</v>
      </c>
      <c r="M2940">
        <f>IF(AND(B2940&gt;Summary!$E$17,B2940&lt;Summary!$E$18),1,0)</f>
        <v>1</v>
      </c>
      <c r="N2940">
        <f>IF(M2940=1,oneday(G2939,G2940,K2940,L2940,Summary!$E$13/2,Data!N2939,Data!O2939,Summary!$E$15,Summary!$E$14,Summary!$E$16,1),0)</f>
        <v>-600</v>
      </c>
      <c r="O2940" s="31">
        <f>IF(M2940=1,oneday(G2939,G2940,K2940,L2940,Summary!$E$13/2,Data!N2939,Data!O2939,Summary!$E$15,Summary!$E$14,Summary!$E$16,2),0)</f>
        <v>840105.99724960339</v>
      </c>
      <c r="P2940" s="31">
        <f t="shared" si="137"/>
        <v>1981.9995880126953</v>
      </c>
      <c r="Q2940" s="31">
        <f>IF(M2940=1,oneday(G2939,G2940,K2940,L2940,Summary!$E$13/2,Data!N2939,Data!O2939,Summary!$E$15,Summary!$E$14,Summary!$E$16,3),0)</f>
        <v>0</v>
      </c>
    </row>
    <row r="2941" spans="1:17" x14ac:dyDescent="0.25">
      <c r="A2941" s="32">
        <f>VLOOKUP(B2941,'Expiration Dates'!$C$40:$J$272,8)</f>
        <v>34656</v>
      </c>
      <c r="B2941" s="1">
        <v>34649</v>
      </c>
      <c r="C2941">
        <f t="shared" si="136"/>
        <v>2941</v>
      </c>
      <c r="D2941" s="27">
        <v>18.200000762939453</v>
      </c>
      <c r="E2941" s="28">
        <v>18.239999771118164</v>
      </c>
      <c r="F2941" s="28">
        <v>17.950000762939453</v>
      </c>
      <c r="G2941" s="24">
        <v>18.040000915527344</v>
      </c>
      <c r="H2941" s="13">
        <v>18.120000839233398</v>
      </c>
      <c r="I2941" s="14">
        <v>18.139999389648438</v>
      </c>
      <c r="J2941" s="14">
        <v>17.930000305175781</v>
      </c>
      <c r="K2941" s="24">
        <v>18.040000915527344</v>
      </c>
      <c r="L2941">
        <f t="shared" si="138"/>
        <v>0</v>
      </c>
      <c r="M2941">
        <f>IF(AND(B2941&gt;Summary!$E$17,B2941&lt;Summary!$E$18),1,0)</f>
        <v>1</v>
      </c>
      <c r="N2941">
        <f>IF(M2941=1,oneday(G2940,G2941,K2941,L2941,Summary!$E$13/2,Data!N2940,Data!O2940,Summary!$E$15,Summary!$E$14,Summary!$E$16,1),0)</f>
        <v>-300</v>
      </c>
      <c r="O2941" s="31">
        <f>IF(M2941=1,oneday(G2940,G2941,K2941,L2941,Summary!$E$13/2,Data!N2940,Data!O2940,Summary!$E$15,Summary!$E$14,Summary!$E$16,2),0)</f>
        <v>842162.99713516247</v>
      </c>
      <c r="P2941" s="31">
        <f t="shared" si="137"/>
        <v>2056.999885559082</v>
      </c>
      <c r="Q2941" s="31">
        <f>IF(M2941=1,oneday(G2940,G2941,K2941,L2941,Summary!$E$13/2,Data!N2940,Data!O2940,Summary!$E$15,Summary!$E$14,Summary!$E$16,3),0)</f>
        <v>0</v>
      </c>
    </row>
    <row r="2942" spans="1:17" x14ac:dyDescent="0.25">
      <c r="A2942" s="32">
        <f>VLOOKUP(B2942,'Expiration Dates'!$C$40:$J$272,8)</f>
        <v>34656</v>
      </c>
      <c r="B2942" s="1">
        <v>34652</v>
      </c>
      <c r="C2942">
        <f t="shared" si="136"/>
        <v>2942</v>
      </c>
      <c r="D2942" s="27">
        <v>17.950000762939453</v>
      </c>
      <c r="E2942" s="28">
        <v>18.079999923706055</v>
      </c>
      <c r="F2942" s="28">
        <v>17.409999847412109</v>
      </c>
      <c r="G2942" s="24">
        <v>17.469999313354492</v>
      </c>
      <c r="H2942" s="13">
        <v>17.969999313354492</v>
      </c>
      <c r="I2942" s="14">
        <v>18.090000152587891</v>
      </c>
      <c r="J2942" s="14">
        <v>17.459999084472656</v>
      </c>
      <c r="K2942" s="24">
        <v>17.5</v>
      </c>
      <c r="L2942">
        <f t="shared" si="138"/>
        <v>0</v>
      </c>
      <c r="M2942">
        <f>IF(AND(B2942&gt;Summary!$E$17,B2942&lt;Summary!$E$18),1,0)</f>
        <v>1</v>
      </c>
      <c r="N2942">
        <f>IF(M2942=1,oneday(G2941,G2942,K2942,L2942,Summary!$E$13/2,Data!N2941,Data!O2941,Summary!$E$15,Summary!$E$14,Summary!$E$16,1),0)</f>
        <v>1100</v>
      </c>
      <c r="O2942" s="31">
        <f>IF(M2942=1,oneday(G2941,G2942,K2942,L2942,Summary!$E$13/2,Data!N2941,Data!O2941,Summary!$E$15,Summary!$E$14,Summary!$E$16,2),0)</f>
        <v>843899.99537277233</v>
      </c>
      <c r="P2942" s="31">
        <f t="shared" si="137"/>
        <v>1736.9982376098633</v>
      </c>
      <c r="Q2942" s="31">
        <f>IF(M2942=1,oneday(G2941,G2942,K2942,L2942,Summary!$E$13/2,Data!N2941,Data!O2941,Summary!$E$15,Summary!$E$14,Summary!$E$16,3),0)</f>
        <v>0</v>
      </c>
    </row>
    <row r="2943" spans="1:17" x14ac:dyDescent="0.25">
      <c r="A2943" s="32">
        <f>VLOOKUP(B2943,'Expiration Dates'!$C$40:$J$272,8)</f>
        <v>34656</v>
      </c>
      <c r="B2943" s="1">
        <v>34653</v>
      </c>
      <c r="C2943">
        <f t="shared" si="136"/>
        <v>2943</v>
      </c>
      <c r="D2943" s="27">
        <v>17.549999237060547</v>
      </c>
      <c r="E2943" s="28">
        <v>17.659999847412109</v>
      </c>
      <c r="F2943" s="28">
        <v>17.350000381469727</v>
      </c>
      <c r="G2943" s="24">
        <v>17.579999923706055</v>
      </c>
      <c r="H2943" s="13">
        <v>17.600000381469727</v>
      </c>
      <c r="I2943" s="14">
        <v>17.719999313354492</v>
      </c>
      <c r="J2943" s="14">
        <v>17.399999618530273</v>
      </c>
      <c r="K2943" s="24">
        <v>17.610000610351563</v>
      </c>
      <c r="L2943">
        <f t="shared" si="138"/>
        <v>0</v>
      </c>
      <c r="M2943">
        <f>IF(AND(B2943&gt;Summary!$E$17,B2943&lt;Summary!$E$18),1,0)</f>
        <v>1</v>
      </c>
      <c r="N2943">
        <f>IF(M2943=1,oneday(G2942,G2943,K2943,L2943,Summary!$E$13/2,Data!N2942,Data!O2942,Summary!$E$15,Summary!$E$14,Summary!$E$16,1),0)</f>
        <v>900</v>
      </c>
      <c r="O2943" s="31">
        <f>IF(M2943=1,oneday(G2942,G2943,K2943,L2943,Summary!$E$13/2,Data!N2942,Data!O2942,Summary!$E$15,Summary!$E$14,Summary!$E$16,2),0)</f>
        <v>846002.99592208874</v>
      </c>
      <c r="P2943" s="31">
        <f t="shared" si="137"/>
        <v>2103.0005493164063</v>
      </c>
      <c r="Q2943" s="31">
        <f>IF(M2943=1,oneday(G2942,G2943,K2943,L2943,Summary!$E$13/2,Data!N2942,Data!O2942,Summary!$E$15,Summary!$E$14,Summary!$E$16,3),0)</f>
        <v>0</v>
      </c>
    </row>
    <row r="2944" spans="1:17" x14ac:dyDescent="0.25">
      <c r="A2944" s="32">
        <f>VLOOKUP(B2944,'Expiration Dates'!$C$40:$J$272,8)</f>
        <v>34656</v>
      </c>
      <c r="B2944" s="1">
        <v>34654</v>
      </c>
      <c r="C2944">
        <f t="shared" si="136"/>
        <v>2944</v>
      </c>
      <c r="D2944" s="27">
        <v>17.579999923706055</v>
      </c>
      <c r="E2944" s="28">
        <v>17.649999618530273</v>
      </c>
      <c r="F2944" s="28">
        <v>17.239999771118164</v>
      </c>
      <c r="G2944" s="24">
        <v>17.370000839233398</v>
      </c>
      <c r="H2944" s="13">
        <v>17.639999389648438</v>
      </c>
      <c r="I2944" s="14">
        <v>17.700000762939453</v>
      </c>
      <c r="J2944" s="14">
        <v>17.260000228881836</v>
      </c>
      <c r="K2944" s="24">
        <v>17.379999160766602</v>
      </c>
      <c r="L2944">
        <f t="shared" si="138"/>
        <v>0</v>
      </c>
      <c r="M2944">
        <f>IF(AND(B2944&gt;Summary!$E$17,B2944&lt;Summary!$E$18),1,0)</f>
        <v>1</v>
      </c>
      <c r="N2944">
        <f>IF(M2944=1,oneday(G2943,G2944,K2944,L2944,Summary!$E$13/2,Data!N2943,Data!O2943,Summary!$E$15,Summary!$E$14,Summary!$E$16,1),0)</f>
        <v>1400</v>
      </c>
      <c r="O2944" s="31">
        <f>IF(M2944=1,oneday(G2943,G2944,K2944,L2944,Summary!$E$13/2,Data!N2943,Data!O2943,Summary!$E$15,Summary!$E$14,Summary!$E$16,2),0)</f>
        <v>847748.99720382702</v>
      </c>
      <c r="P2944" s="31">
        <f t="shared" si="137"/>
        <v>1746.0012817382813</v>
      </c>
      <c r="Q2944" s="31">
        <f>IF(M2944=1,oneday(G2943,G2944,K2944,L2944,Summary!$E$13/2,Data!N2943,Data!O2943,Summary!$E$15,Summary!$E$14,Summary!$E$16,3),0)</f>
        <v>0</v>
      </c>
    </row>
    <row r="2945" spans="1:17" x14ac:dyDescent="0.25">
      <c r="A2945" s="32">
        <f>VLOOKUP(B2945,'Expiration Dates'!$C$40:$J$272,8)</f>
        <v>34656</v>
      </c>
      <c r="B2945" s="1">
        <v>34655</v>
      </c>
      <c r="C2945">
        <f t="shared" si="136"/>
        <v>2945</v>
      </c>
      <c r="D2945" s="27">
        <v>17.379999160766602</v>
      </c>
      <c r="E2945" s="28">
        <v>17.760000228881836</v>
      </c>
      <c r="F2945" s="28">
        <v>17.360000610351563</v>
      </c>
      <c r="G2945" s="24">
        <v>17.649999618530273</v>
      </c>
      <c r="H2945" s="13">
        <v>17.360000610351563</v>
      </c>
      <c r="I2945" s="14">
        <v>17.770000457763672</v>
      </c>
      <c r="J2945" s="14">
        <v>17.329999923706055</v>
      </c>
      <c r="K2945" s="24">
        <v>17.659999847412109</v>
      </c>
      <c r="L2945">
        <f t="shared" si="138"/>
        <v>0</v>
      </c>
      <c r="M2945">
        <f>IF(AND(B2945&gt;Summary!$E$17,B2945&lt;Summary!$E$18),1,0)</f>
        <v>1</v>
      </c>
      <c r="N2945">
        <f>IF(M2945=1,oneday(G2944,G2945,K2945,L2945,Summary!$E$13/2,Data!N2944,Data!O2944,Summary!$E$15,Summary!$E$14,Summary!$E$16,1),0)</f>
        <v>800</v>
      </c>
      <c r="O2945" s="31">
        <f>IF(M2945=1,oneday(G2944,G2945,K2945,L2945,Summary!$E$13/2,Data!N2944,Data!O2944,Summary!$E$15,Summary!$E$14,Summary!$E$16,2),0)</f>
        <v>850032.99622726452</v>
      </c>
      <c r="P2945" s="31">
        <f t="shared" si="137"/>
        <v>2283.9990234375</v>
      </c>
      <c r="Q2945" s="31">
        <f>IF(M2945=1,oneday(G2944,G2945,K2945,L2945,Summary!$E$13/2,Data!N2944,Data!O2944,Summary!$E$15,Summary!$E$14,Summary!$E$16,3),0)</f>
        <v>0</v>
      </c>
    </row>
    <row r="2946" spans="1:17" x14ac:dyDescent="0.25">
      <c r="A2946" s="32">
        <f>VLOOKUP(B2946,'Expiration Dates'!$C$40:$J$272,8)</f>
        <v>34656</v>
      </c>
      <c r="B2946" s="1">
        <v>34656</v>
      </c>
      <c r="C2946">
        <f t="shared" si="136"/>
        <v>2946</v>
      </c>
      <c r="D2946" s="27">
        <v>17.700000762939453</v>
      </c>
      <c r="E2946" s="28">
        <v>17.75</v>
      </c>
      <c r="F2946" s="28">
        <v>17.399999618530273</v>
      </c>
      <c r="G2946" s="24">
        <v>17.469999313354492</v>
      </c>
      <c r="H2946" s="13">
        <v>17.700000762939453</v>
      </c>
      <c r="I2946" s="14">
        <v>17.75</v>
      </c>
      <c r="J2946" s="14">
        <v>17.459999084472656</v>
      </c>
      <c r="K2946" s="24">
        <v>17.549999237060547</v>
      </c>
      <c r="L2946">
        <f t="shared" si="138"/>
        <v>1</v>
      </c>
      <c r="M2946">
        <f>IF(AND(B2946&gt;Summary!$E$17,B2946&lt;Summary!$E$18),1,0)</f>
        <v>1</v>
      </c>
      <c r="N2946">
        <f>IF(M2946=1,oneday(G2945,G2946,K2946,L2946,Summary!$E$13/2,Data!N2945,Data!O2945,Summary!$E$15,Summary!$E$14,Summary!$E$16,1),0)</f>
        <v>1200</v>
      </c>
      <c r="O2946" s="31">
        <f>IF(M2946=1,oneday(G2945,G2946,K2946,L2946,Summary!$E$13/2,Data!N2945,Data!O2945,Summary!$E$15,Summary!$E$14,Summary!$E$16,2),0)</f>
        <v>851744.99595260632</v>
      </c>
      <c r="P2946" s="31">
        <f t="shared" si="137"/>
        <v>1711.9997253417969</v>
      </c>
      <c r="Q2946" s="31">
        <f>IF(M2946=1,oneday(G2945,G2946,K2946,L2946,Summary!$E$13/2,Data!N2945,Data!O2945,Summary!$E$15,Summary!$E$14,Summary!$E$16,3),0)</f>
        <v>-95.999908447265625</v>
      </c>
    </row>
    <row r="2947" spans="1:17" x14ac:dyDescent="0.25">
      <c r="A2947" s="32">
        <f>VLOOKUP(B2947,'Expiration Dates'!$C$40:$J$272,8)</f>
        <v>34656</v>
      </c>
      <c r="B2947" s="1">
        <v>34659</v>
      </c>
      <c r="C2947">
        <f t="shared" si="136"/>
        <v>2947</v>
      </c>
      <c r="D2947" s="27">
        <v>17.850000381469727</v>
      </c>
      <c r="E2947" s="28">
        <v>17.940000534057617</v>
      </c>
      <c r="F2947" s="28">
        <v>17.459999084472656</v>
      </c>
      <c r="G2947" s="24">
        <v>17.559999465942383</v>
      </c>
      <c r="H2947" s="13">
        <v>17.850000381469727</v>
      </c>
      <c r="I2947" s="14">
        <v>17.879999160766602</v>
      </c>
      <c r="J2947" s="14">
        <v>17.520000457763672</v>
      </c>
      <c r="K2947" s="24">
        <v>17.559999465942383</v>
      </c>
      <c r="L2947">
        <f t="shared" si="138"/>
        <v>0</v>
      </c>
      <c r="M2947">
        <f>IF(AND(B2947&gt;Summary!$E$17,B2947&lt;Summary!$E$18),1,0)</f>
        <v>1</v>
      </c>
      <c r="N2947">
        <f>IF(M2947=1,oneday(G2946,G2947,K2947,L2947,Summary!$E$13/2,Data!N2946,Data!O2946,Summary!$E$15,Summary!$E$14,Summary!$E$16,1),0)</f>
        <v>1000</v>
      </c>
      <c r="O2947" s="31">
        <f>IF(M2947=1,oneday(G2946,G2947,K2947,L2947,Summary!$E$13/2,Data!N2946,Data!O2946,Summary!$E$15,Summary!$E$14,Summary!$E$16,2),0)</f>
        <v>853838.99610519421</v>
      </c>
      <c r="P2947" s="31">
        <f t="shared" si="137"/>
        <v>2094.0001525878906</v>
      </c>
      <c r="Q2947" s="31">
        <f>IF(M2947=1,oneday(G2946,G2947,K2947,L2947,Summary!$E$13/2,Data!N2946,Data!O2946,Summary!$E$15,Summary!$E$14,Summary!$E$16,3),0)</f>
        <v>0</v>
      </c>
    </row>
    <row r="2948" spans="1:17" x14ac:dyDescent="0.25">
      <c r="A2948" s="32">
        <f>VLOOKUP(B2948,'Expiration Dates'!$C$40:$J$272,8)</f>
        <v>34656</v>
      </c>
      <c r="B2948" s="1">
        <v>34660</v>
      </c>
      <c r="C2948">
        <f t="shared" si="136"/>
        <v>2948</v>
      </c>
      <c r="D2948" s="27">
        <v>17.559999465942383</v>
      </c>
      <c r="E2948" s="28">
        <v>17.840000152587891</v>
      </c>
      <c r="F2948" s="28">
        <v>17.510000228881836</v>
      </c>
      <c r="G2948" s="24">
        <v>17.819999694824219</v>
      </c>
      <c r="H2948" s="13">
        <v>17.600000381469727</v>
      </c>
      <c r="I2948" s="14">
        <v>17.840000152587891</v>
      </c>
      <c r="J2948" s="14">
        <v>17.549999237060547</v>
      </c>
      <c r="K2948" s="24">
        <v>17.819999694824219</v>
      </c>
      <c r="L2948">
        <f t="shared" si="138"/>
        <v>0</v>
      </c>
      <c r="M2948">
        <f>IF(AND(B2948&gt;Summary!$E$17,B2948&lt;Summary!$E$18),1,0)</f>
        <v>1</v>
      </c>
      <c r="N2948">
        <f>IF(M2948=1,oneday(G2947,G2948,K2948,L2948,Summary!$E$13/2,Data!N2947,Data!O2947,Summary!$E$15,Summary!$E$14,Summary!$E$16,1),0)</f>
        <v>400</v>
      </c>
      <c r="O2948" s="31">
        <f>IF(M2948=1,oneday(G2947,G2948,K2948,L2948,Summary!$E$13/2,Data!N2947,Data!O2947,Summary!$E$15,Summary!$E$14,Summary!$E$16,2),0)</f>
        <v>856002.99619674694</v>
      </c>
      <c r="P2948" s="31">
        <f t="shared" si="137"/>
        <v>2164.0000915527344</v>
      </c>
      <c r="Q2948" s="31">
        <f>IF(M2948=1,oneday(G2947,G2948,K2948,L2948,Summary!$E$13/2,Data!N2947,Data!O2947,Summary!$E$15,Summary!$E$14,Summary!$E$16,3),0)</f>
        <v>0</v>
      </c>
    </row>
    <row r="2949" spans="1:17" x14ac:dyDescent="0.25">
      <c r="A2949" s="32">
        <f>VLOOKUP(B2949,'Expiration Dates'!$C$40:$J$272,8)</f>
        <v>34656</v>
      </c>
      <c r="B2949" s="1">
        <v>34661</v>
      </c>
      <c r="C2949">
        <f t="shared" si="136"/>
        <v>2949</v>
      </c>
      <c r="D2949" s="27">
        <v>17.739999771118164</v>
      </c>
      <c r="E2949" s="28">
        <v>18.190000534057617</v>
      </c>
      <c r="F2949" s="28">
        <v>17.739999771118164</v>
      </c>
      <c r="G2949" s="24">
        <v>18.149999618530273</v>
      </c>
      <c r="H2949" s="13">
        <v>17.760000228881836</v>
      </c>
      <c r="I2949" s="14">
        <v>18.170000076293945</v>
      </c>
      <c r="J2949" s="14">
        <v>17.760000228881836</v>
      </c>
      <c r="K2949" s="24">
        <v>18.149999618530273</v>
      </c>
      <c r="L2949">
        <f t="shared" si="138"/>
        <v>0</v>
      </c>
      <c r="M2949">
        <f>IF(AND(B2949&gt;Summary!$E$17,B2949&lt;Summary!$E$18),1,0)</f>
        <v>1</v>
      </c>
      <c r="N2949">
        <f>IF(M2949=1,oneday(G2948,G2949,K2949,L2949,Summary!$E$13/2,Data!N2948,Data!O2948,Summary!$E$15,Summary!$E$14,Summary!$E$16,1),0)</f>
        <v>-400</v>
      </c>
      <c r="O2949" s="31">
        <f>IF(M2949=1,oneday(G2948,G2949,K2949,L2949,Summary!$E$13/2,Data!N2948,Data!O2948,Summary!$E$15,Summary!$E$14,Summary!$E$16,2),0)</f>
        <v>857982.99622726452</v>
      </c>
      <c r="P2949" s="31">
        <f t="shared" si="137"/>
        <v>1980.0000305175781</v>
      </c>
      <c r="Q2949" s="31">
        <f>IF(M2949=1,oneday(G2948,G2949,K2949,L2949,Summary!$E$13/2,Data!N2948,Data!O2948,Summary!$E$15,Summary!$E$14,Summary!$E$16,3),0)</f>
        <v>0</v>
      </c>
    </row>
    <row r="2950" spans="1:17" x14ac:dyDescent="0.25">
      <c r="A2950" s="32">
        <f>VLOOKUP(B2950,'Expiration Dates'!$C$40:$J$272,8)</f>
        <v>34656</v>
      </c>
      <c r="B2950" s="1">
        <v>34666</v>
      </c>
      <c r="C2950">
        <f t="shared" si="136"/>
        <v>2950</v>
      </c>
      <c r="D2950" s="27">
        <v>18.120000839233398</v>
      </c>
      <c r="E2950" s="28">
        <v>18.190000534057617</v>
      </c>
      <c r="F2950" s="28">
        <v>17.979999542236328</v>
      </c>
      <c r="G2950" s="24">
        <v>18.120000839233398</v>
      </c>
      <c r="H2950" s="13">
        <v>18.100000381469727</v>
      </c>
      <c r="I2950" s="14">
        <v>18.159999847412109</v>
      </c>
      <c r="J2950" s="14">
        <v>17.989999771118164</v>
      </c>
      <c r="K2950" s="24">
        <v>18.100000381469727</v>
      </c>
      <c r="L2950">
        <f t="shared" si="138"/>
        <v>0</v>
      </c>
      <c r="M2950">
        <f>IF(AND(B2950&gt;Summary!$E$17,B2950&lt;Summary!$E$18),1,0)</f>
        <v>1</v>
      </c>
      <c r="N2950">
        <f>IF(M2950=1,oneday(G2949,G2950,K2950,L2950,Summary!$E$13/2,Data!N2949,Data!O2949,Summary!$E$15,Summary!$E$14,Summary!$E$16,1),0)</f>
        <v>-400</v>
      </c>
      <c r="O2950" s="31">
        <f>IF(M2950=1,oneday(G2949,G2950,K2950,L2950,Summary!$E$13/2,Data!N2949,Data!O2949,Summary!$E$15,Summary!$E$14,Summary!$E$16,2),0)</f>
        <v>859994.99573898327</v>
      </c>
      <c r="P2950" s="31">
        <f t="shared" si="137"/>
        <v>2011.99951171875</v>
      </c>
      <c r="Q2950" s="31">
        <f>IF(M2950=1,oneday(G2949,G2950,K2950,L2950,Summary!$E$13/2,Data!N2949,Data!O2949,Summary!$E$15,Summary!$E$14,Summary!$E$16,3),0)</f>
        <v>0</v>
      </c>
    </row>
    <row r="2951" spans="1:17" x14ac:dyDescent="0.25">
      <c r="A2951" s="32">
        <f>VLOOKUP(B2951,'Expiration Dates'!$C$40:$J$272,8)</f>
        <v>34656</v>
      </c>
      <c r="B2951" s="1">
        <v>34667</v>
      </c>
      <c r="C2951">
        <f t="shared" si="136"/>
        <v>2951</v>
      </c>
      <c r="D2951" s="27">
        <v>18.049999237060547</v>
      </c>
      <c r="E2951" s="28">
        <v>18.149999618530273</v>
      </c>
      <c r="F2951" s="28">
        <v>17.909999847412109</v>
      </c>
      <c r="G2951" s="24">
        <v>18.049999237060547</v>
      </c>
      <c r="H2951" s="13">
        <v>18.049999237060547</v>
      </c>
      <c r="I2951" s="14">
        <v>18.129999160766602</v>
      </c>
      <c r="J2951" s="14">
        <v>17.940000534057617</v>
      </c>
      <c r="K2951" s="24">
        <v>18.020000457763672</v>
      </c>
      <c r="L2951">
        <f t="shared" si="138"/>
        <v>0</v>
      </c>
      <c r="M2951">
        <f>IF(AND(B2951&gt;Summary!$E$17,B2951&lt;Summary!$E$18),1,0)</f>
        <v>1</v>
      </c>
      <c r="N2951">
        <f>IF(M2951=1,oneday(G2950,G2951,K2951,L2951,Summary!$E$13/2,Data!N2950,Data!O2950,Summary!$E$15,Summary!$E$14,Summary!$E$16,1),0)</f>
        <v>-300</v>
      </c>
      <c r="O2951" s="31">
        <f>IF(M2951=1,oneday(G2950,G2951,K2951,L2951,Summary!$E$13/2,Data!N2950,Data!O2950,Summary!$E$15,Summary!$E$14,Summary!$E$16,2),0)</f>
        <v>862015.99621963513</v>
      </c>
      <c r="P2951" s="31">
        <f t="shared" si="137"/>
        <v>2021.0004806518555</v>
      </c>
      <c r="Q2951" s="31">
        <f>IF(M2951=1,oneday(G2950,G2951,K2951,L2951,Summary!$E$13/2,Data!N2950,Data!O2950,Summary!$E$15,Summary!$E$14,Summary!$E$16,3),0)</f>
        <v>0</v>
      </c>
    </row>
    <row r="2952" spans="1:17" x14ac:dyDescent="0.25">
      <c r="A2952" s="32">
        <f>VLOOKUP(B2952,'Expiration Dates'!$C$40:$J$272,8)</f>
        <v>34656</v>
      </c>
      <c r="B2952" s="1">
        <v>34668</v>
      </c>
      <c r="C2952">
        <f t="shared" si="136"/>
        <v>2952</v>
      </c>
      <c r="D2952" s="27">
        <v>17.930000305175781</v>
      </c>
      <c r="E2952" s="28">
        <v>18.139999389648438</v>
      </c>
      <c r="F2952" s="28">
        <v>17.850000381469727</v>
      </c>
      <c r="G2952" s="24">
        <v>18.049999237060547</v>
      </c>
      <c r="H2952" s="13">
        <v>17.899999618530273</v>
      </c>
      <c r="I2952" s="14">
        <v>18.090000152587891</v>
      </c>
      <c r="J2952" s="14">
        <v>17.829999923706055</v>
      </c>
      <c r="K2952" s="24">
        <v>18</v>
      </c>
      <c r="L2952">
        <f t="shared" si="138"/>
        <v>0</v>
      </c>
      <c r="M2952">
        <f>IF(AND(B2952&gt;Summary!$E$17,B2952&lt;Summary!$E$18),1,0)</f>
        <v>1</v>
      </c>
      <c r="N2952">
        <f>IF(M2952=1,oneday(G2951,G2952,K2952,L2952,Summary!$E$13/2,Data!N2951,Data!O2951,Summary!$E$15,Summary!$E$14,Summary!$E$16,1),0)</f>
        <v>-300</v>
      </c>
      <c r="O2952" s="31">
        <f>IF(M2952=1,oneday(G2951,G2952,K2952,L2952,Summary!$E$13/2,Data!N2951,Data!O2951,Summary!$E$15,Summary!$E$14,Summary!$E$16,2),0)</f>
        <v>864015.99621963513</v>
      </c>
      <c r="P2952" s="31">
        <f t="shared" si="137"/>
        <v>2000</v>
      </c>
      <c r="Q2952" s="31">
        <f>IF(M2952=1,oneday(G2951,G2952,K2952,L2952,Summary!$E$13/2,Data!N2951,Data!O2951,Summary!$E$15,Summary!$E$14,Summary!$E$16,3),0)</f>
        <v>0</v>
      </c>
    </row>
    <row r="2953" spans="1:17" x14ac:dyDescent="0.25">
      <c r="A2953" s="32">
        <f>VLOOKUP(B2953,'Expiration Dates'!$C$40:$J$272,8)</f>
        <v>34688</v>
      </c>
      <c r="B2953" s="1">
        <v>34669</v>
      </c>
      <c r="C2953">
        <f t="shared" si="136"/>
        <v>2953</v>
      </c>
      <c r="D2953" s="27">
        <v>18.049999237060547</v>
      </c>
      <c r="E2953" s="28">
        <v>18.120000839233398</v>
      </c>
      <c r="F2953" s="28">
        <v>17.809999465942383</v>
      </c>
      <c r="G2953" s="24">
        <v>17.819999694824219</v>
      </c>
      <c r="H2953" s="13">
        <v>18</v>
      </c>
      <c r="I2953" s="14">
        <v>18.069999694824219</v>
      </c>
      <c r="J2953" s="14">
        <v>17.75</v>
      </c>
      <c r="K2953" s="24">
        <v>17.770000457763672</v>
      </c>
      <c r="L2953">
        <f t="shared" si="138"/>
        <v>0</v>
      </c>
      <c r="M2953">
        <f>IF(AND(B2953&gt;Summary!$E$17,B2953&lt;Summary!$E$18),1,0)</f>
        <v>1</v>
      </c>
      <c r="N2953">
        <f>IF(M2953=1,oneday(G2952,G2953,K2953,L2953,Summary!$E$13/2,Data!N2952,Data!O2952,Summary!$E$15,Summary!$E$14,Summary!$E$16,1),0)</f>
        <v>200</v>
      </c>
      <c r="O2953" s="31">
        <f>IF(M2953=1,oneday(G2952,G2953,K2953,L2953,Summary!$E$13/2,Data!N2952,Data!O2952,Summary!$E$15,Summary!$E$14,Summary!$E$16,2),0)</f>
        <v>866009.99631118786</v>
      </c>
      <c r="P2953" s="31">
        <f t="shared" si="137"/>
        <v>1994.0000915527344</v>
      </c>
      <c r="Q2953" s="31">
        <f>IF(M2953=1,oneday(G2952,G2953,K2953,L2953,Summary!$E$13/2,Data!N2952,Data!O2952,Summary!$E$15,Summary!$E$14,Summary!$E$16,3),0)</f>
        <v>0</v>
      </c>
    </row>
    <row r="2954" spans="1:17" x14ac:dyDescent="0.25">
      <c r="A2954" s="32">
        <f>VLOOKUP(B2954,'Expiration Dates'!$C$40:$J$272,8)</f>
        <v>34688</v>
      </c>
      <c r="B2954" s="1">
        <v>34670</v>
      </c>
      <c r="C2954">
        <f t="shared" si="136"/>
        <v>2954</v>
      </c>
      <c r="D2954" s="27">
        <v>17.680000305175781</v>
      </c>
      <c r="E2954" s="28">
        <v>17.729999542236328</v>
      </c>
      <c r="F2954" s="28">
        <v>16.829999923706055</v>
      </c>
      <c r="G2954" s="24">
        <v>16.989999771118164</v>
      </c>
      <c r="H2954" s="13">
        <v>17.629999160766602</v>
      </c>
      <c r="I2954" s="14">
        <v>17.680000305175781</v>
      </c>
      <c r="J2954" s="14">
        <v>16.860000610351563</v>
      </c>
      <c r="K2954" s="24">
        <v>16.989999771118164</v>
      </c>
      <c r="L2954">
        <f t="shared" si="138"/>
        <v>0</v>
      </c>
      <c r="M2954">
        <f>IF(AND(B2954&gt;Summary!$E$17,B2954&lt;Summary!$E$18),1,0)</f>
        <v>1</v>
      </c>
      <c r="N2954">
        <f>IF(M2954=1,oneday(G2953,G2954,K2954,L2954,Summary!$E$13/2,Data!N2953,Data!O2953,Summary!$E$15,Summary!$E$14,Summary!$E$16,1),0)</f>
        <v>2200</v>
      </c>
      <c r="O2954" s="31">
        <f>IF(M2954=1,oneday(G2953,G2954,K2954,L2954,Summary!$E$13/2,Data!N2953,Data!O2953,Summary!$E$15,Summary!$E$14,Summary!$E$16,2),0)</f>
        <v>866943.99647903454</v>
      </c>
      <c r="P2954" s="31">
        <f t="shared" si="137"/>
        <v>934.00016784667969</v>
      </c>
      <c r="Q2954" s="31">
        <f>IF(M2954=1,oneday(G2953,G2954,K2954,L2954,Summary!$E$13/2,Data!N2953,Data!O2953,Summary!$E$15,Summary!$E$14,Summary!$E$16,3),0)</f>
        <v>0</v>
      </c>
    </row>
    <row r="2955" spans="1:17" x14ac:dyDescent="0.25">
      <c r="A2955" s="32">
        <f>VLOOKUP(B2955,'Expiration Dates'!$C$40:$J$272,8)</f>
        <v>34688</v>
      </c>
      <c r="B2955" s="1">
        <v>34673</v>
      </c>
      <c r="C2955">
        <f t="shared" si="136"/>
        <v>2955</v>
      </c>
      <c r="D2955" s="27">
        <v>16.940000534057617</v>
      </c>
      <c r="E2955" s="28">
        <v>16.979999542236328</v>
      </c>
      <c r="F2955" s="28">
        <v>16.579999923706055</v>
      </c>
      <c r="G2955" s="24">
        <v>16.850000381469727</v>
      </c>
      <c r="H2955" s="13">
        <v>16.950000762939453</v>
      </c>
      <c r="I2955" s="14">
        <v>16.969999313354492</v>
      </c>
      <c r="J2955" s="14">
        <v>16.620000839233398</v>
      </c>
      <c r="K2955" s="24">
        <v>16.860000610351563</v>
      </c>
      <c r="L2955">
        <f t="shared" si="138"/>
        <v>0</v>
      </c>
      <c r="M2955">
        <f>IF(AND(B2955&gt;Summary!$E$17,B2955&lt;Summary!$E$18),1,0)</f>
        <v>1</v>
      </c>
      <c r="N2955">
        <f>IF(M2955=1,oneday(G2954,G2955,K2955,L2955,Summary!$E$13/2,Data!N2954,Data!O2954,Summary!$E$15,Summary!$E$14,Summary!$E$16,1),0)</f>
        <v>2500</v>
      </c>
      <c r="O2955" s="31">
        <f>IF(M2955=1,oneday(G2954,G2955,K2955,L2955,Summary!$E$13/2,Data!N2954,Data!O2954,Summary!$E$15,Summary!$E$14,Summary!$E$16,2),0)</f>
        <v>868605.99800491345</v>
      </c>
      <c r="P2955" s="31">
        <f t="shared" si="137"/>
        <v>1662.0015258789063</v>
      </c>
      <c r="Q2955" s="31">
        <f>IF(M2955=1,oneday(G2954,G2955,K2955,L2955,Summary!$E$13/2,Data!N2954,Data!O2954,Summary!$E$15,Summary!$E$14,Summary!$E$16,3),0)</f>
        <v>0</v>
      </c>
    </row>
    <row r="2956" spans="1:17" x14ac:dyDescent="0.25">
      <c r="A2956" s="32">
        <f>VLOOKUP(B2956,'Expiration Dates'!$C$40:$J$272,8)</f>
        <v>34688</v>
      </c>
      <c r="B2956" s="1">
        <v>34674</v>
      </c>
      <c r="C2956">
        <f t="shared" si="136"/>
        <v>2956</v>
      </c>
      <c r="D2956" s="27">
        <v>16.879999160766602</v>
      </c>
      <c r="E2956" s="28">
        <v>17.020000457763672</v>
      </c>
      <c r="F2956" s="28">
        <v>16.719999313354492</v>
      </c>
      <c r="G2956" s="24">
        <v>16.940000534057617</v>
      </c>
      <c r="H2956" s="13">
        <v>16.829999923706055</v>
      </c>
      <c r="I2956" s="14">
        <v>17.030000686645508</v>
      </c>
      <c r="J2956" s="14">
        <v>16.75</v>
      </c>
      <c r="K2956" s="24">
        <v>16.940000534057617</v>
      </c>
      <c r="L2956">
        <f t="shared" si="138"/>
        <v>0</v>
      </c>
      <c r="M2956">
        <f>IF(AND(B2956&gt;Summary!$E$17,B2956&lt;Summary!$E$18),1,0)</f>
        <v>1</v>
      </c>
      <c r="N2956">
        <f>IF(M2956=1,oneday(G2955,G2956,K2956,L2956,Summary!$E$13/2,Data!N2955,Data!O2955,Summary!$E$15,Summary!$E$14,Summary!$E$16,1),0)</f>
        <v>2300</v>
      </c>
      <c r="O2956" s="31">
        <f>IF(M2956=1,oneday(G2955,G2956,K2956,L2956,Summary!$E$13/2,Data!N2955,Data!O2955,Summary!$E$15,Summary!$E$14,Summary!$E$16,2),0)</f>
        <v>870816.99835586559</v>
      </c>
      <c r="P2956" s="31">
        <f t="shared" si="137"/>
        <v>2211.0003509521484</v>
      </c>
      <c r="Q2956" s="31">
        <f>IF(M2956=1,oneday(G2955,G2956,K2956,L2956,Summary!$E$13/2,Data!N2955,Data!O2955,Summary!$E$15,Summary!$E$14,Summary!$E$16,3),0)</f>
        <v>0</v>
      </c>
    </row>
    <row r="2957" spans="1:17" x14ac:dyDescent="0.25">
      <c r="A2957" s="32">
        <f>VLOOKUP(B2957,'Expiration Dates'!$C$40:$J$272,8)</f>
        <v>34688</v>
      </c>
      <c r="B2957" s="1">
        <v>34675</v>
      </c>
      <c r="C2957">
        <f t="shared" si="136"/>
        <v>2957</v>
      </c>
      <c r="D2957" s="27">
        <v>16.5</v>
      </c>
      <c r="E2957" s="28">
        <v>17</v>
      </c>
      <c r="F2957" s="28">
        <v>16.420000076293945</v>
      </c>
      <c r="G2957" s="24">
        <v>16.870000839233398</v>
      </c>
      <c r="H2957" s="13">
        <v>16.530000686645508</v>
      </c>
      <c r="I2957" s="14">
        <v>17</v>
      </c>
      <c r="J2957" s="14">
        <v>16.450000762939453</v>
      </c>
      <c r="K2957" s="24">
        <v>16.909999847412109</v>
      </c>
      <c r="L2957">
        <f t="shared" si="138"/>
        <v>0</v>
      </c>
      <c r="M2957">
        <f>IF(AND(B2957&gt;Summary!$E$17,B2957&lt;Summary!$E$18),1,0)</f>
        <v>1</v>
      </c>
      <c r="N2957">
        <f>IF(M2957=1,oneday(G2956,G2957,K2957,L2957,Summary!$E$13/2,Data!N2956,Data!O2956,Summary!$E$15,Summary!$E$14,Summary!$E$16,1),0)</f>
        <v>2400</v>
      </c>
      <c r="O2957" s="31">
        <f>IF(M2957=1,oneday(G2956,G2957,K2957,L2957,Summary!$E$13/2,Data!N2956,Data!O2956,Summary!$E$15,Summary!$E$14,Summary!$E$16,2),0)</f>
        <v>872648.99908828747</v>
      </c>
      <c r="P2957" s="31">
        <f t="shared" si="137"/>
        <v>1832.000732421875</v>
      </c>
      <c r="Q2957" s="31">
        <f>IF(M2957=1,oneday(G2956,G2957,K2957,L2957,Summary!$E$13/2,Data!N2956,Data!O2956,Summary!$E$15,Summary!$E$14,Summary!$E$16,3),0)</f>
        <v>0</v>
      </c>
    </row>
    <row r="2958" spans="1:17" x14ac:dyDescent="0.25">
      <c r="A2958" s="32">
        <f>VLOOKUP(B2958,'Expiration Dates'!$C$40:$J$272,8)</f>
        <v>34688</v>
      </c>
      <c r="B2958" s="1">
        <v>34676</v>
      </c>
      <c r="C2958">
        <f t="shared" si="136"/>
        <v>2958</v>
      </c>
      <c r="D2958" s="27">
        <v>16.950000762939453</v>
      </c>
      <c r="E2958" s="28">
        <v>17.180000305175781</v>
      </c>
      <c r="F2958" s="28">
        <v>16.920000076293945</v>
      </c>
      <c r="G2958" s="24">
        <v>17.120000839233398</v>
      </c>
      <c r="H2958" s="13">
        <v>17.020000457763672</v>
      </c>
      <c r="I2958" s="14">
        <v>17.219999313354492</v>
      </c>
      <c r="J2958" s="14">
        <v>16.969999313354492</v>
      </c>
      <c r="K2958" s="24">
        <v>17.159999847412109</v>
      </c>
      <c r="L2958">
        <f t="shared" si="138"/>
        <v>0</v>
      </c>
      <c r="M2958">
        <f>IF(AND(B2958&gt;Summary!$E$17,B2958&lt;Summary!$E$18),1,0)</f>
        <v>1</v>
      </c>
      <c r="N2958">
        <f>IF(M2958=1,oneday(G2957,G2958,K2958,L2958,Summary!$E$13/2,Data!N2957,Data!O2957,Summary!$E$15,Summary!$E$14,Summary!$E$16,1),0)</f>
        <v>1800</v>
      </c>
      <c r="O2958" s="31">
        <f>IF(M2958=1,oneday(G2957,G2958,K2958,L2958,Summary!$E$13/2,Data!N2957,Data!O2957,Summary!$E$15,Summary!$E$14,Summary!$E$16,2),0)</f>
        <v>875158.99908828747</v>
      </c>
      <c r="P2958" s="31">
        <f t="shared" si="137"/>
        <v>2510</v>
      </c>
      <c r="Q2958" s="31">
        <f>IF(M2958=1,oneday(G2957,G2958,K2958,L2958,Summary!$E$13/2,Data!N2957,Data!O2957,Summary!$E$15,Summary!$E$14,Summary!$E$16,3),0)</f>
        <v>0</v>
      </c>
    </row>
    <row r="2959" spans="1:17" x14ac:dyDescent="0.25">
      <c r="A2959" s="32">
        <f>VLOOKUP(B2959,'Expiration Dates'!$C$40:$J$272,8)</f>
        <v>34688</v>
      </c>
      <c r="B2959" s="1">
        <v>34677</v>
      </c>
      <c r="C2959">
        <f t="shared" ref="C2959:C3022" si="139">ROW(B2959)</f>
        <v>2959</v>
      </c>
      <c r="D2959" s="27">
        <v>17.25</v>
      </c>
      <c r="E2959" s="28">
        <v>17.360000610351563</v>
      </c>
      <c r="F2959" s="28">
        <v>16.989999771118164</v>
      </c>
      <c r="G2959" s="24">
        <v>17.129999160766602</v>
      </c>
      <c r="H2959" s="13">
        <v>17.280000686645508</v>
      </c>
      <c r="I2959" s="14">
        <v>17.389999389648438</v>
      </c>
      <c r="J2959" s="14">
        <v>17.059999465942383</v>
      </c>
      <c r="K2959" s="24">
        <v>17.170000076293945</v>
      </c>
      <c r="L2959">
        <f t="shared" si="138"/>
        <v>0</v>
      </c>
      <c r="M2959">
        <f>IF(AND(B2959&gt;Summary!$E$17,B2959&lt;Summary!$E$18),1,0)</f>
        <v>1</v>
      </c>
      <c r="N2959">
        <f>IF(M2959=1,oneday(G2958,G2959,K2959,L2959,Summary!$E$13/2,Data!N2958,Data!O2958,Summary!$E$15,Summary!$E$14,Summary!$E$16,1),0)</f>
        <v>1800</v>
      </c>
      <c r="O2959" s="31">
        <f>IF(M2959=1,oneday(G2958,G2959,K2959,L2959,Summary!$E$13/2,Data!N2958,Data!O2958,Summary!$E$15,Summary!$E$14,Summary!$E$16,2),0)</f>
        <v>877176.99606704724</v>
      </c>
      <c r="P2959" s="31">
        <f t="shared" si="137"/>
        <v>2017.9969787597656</v>
      </c>
      <c r="Q2959" s="31">
        <f>IF(M2959=1,oneday(G2958,G2959,K2959,L2959,Summary!$E$13/2,Data!N2958,Data!O2958,Summary!$E$15,Summary!$E$14,Summary!$E$16,3),0)</f>
        <v>0</v>
      </c>
    </row>
    <row r="2960" spans="1:17" x14ac:dyDescent="0.25">
      <c r="A2960" s="32">
        <f>VLOOKUP(B2960,'Expiration Dates'!$C$40:$J$272,8)</f>
        <v>34688</v>
      </c>
      <c r="B2960" s="1">
        <v>34680</v>
      </c>
      <c r="C2960">
        <f t="shared" si="139"/>
        <v>2960</v>
      </c>
      <c r="D2960" s="27">
        <v>17.010000228881836</v>
      </c>
      <c r="E2960" s="28">
        <v>17.270000457763672</v>
      </c>
      <c r="F2960" s="28">
        <v>16.819999694824219</v>
      </c>
      <c r="G2960" s="24">
        <v>16.909999847412109</v>
      </c>
      <c r="H2960" s="13">
        <v>17.059999465942383</v>
      </c>
      <c r="I2960" s="14">
        <v>17.319999694824219</v>
      </c>
      <c r="J2960" s="14">
        <v>16.899999618530273</v>
      </c>
      <c r="K2960" s="24">
        <v>16.950000762939453</v>
      </c>
      <c r="L2960">
        <f t="shared" si="138"/>
        <v>0</v>
      </c>
      <c r="M2960">
        <f>IF(AND(B2960&gt;Summary!$E$17,B2960&lt;Summary!$E$18),1,0)</f>
        <v>1</v>
      </c>
      <c r="N2960">
        <f>IF(M2960=1,oneday(G2959,G2960,K2960,L2960,Summary!$E$13/2,Data!N2959,Data!O2959,Summary!$E$15,Summary!$E$14,Summary!$E$16,1),0)</f>
        <v>2300</v>
      </c>
      <c r="O2960" s="31">
        <f>IF(M2960=1,oneday(G2959,G2960,K2960,L2960,Summary!$E$13/2,Data!N2959,Data!O2959,Summary!$E$15,Summary!$E$14,Summary!$E$16,2),0)</f>
        <v>878710.9976463319</v>
      </c>
      <c r="P2960" s="31">
        <f t="shared" ref="P2960:P3023" si="140">IF(M2960=1,O2960-O2959,0)</f>
        <v>1534.001579284668</v>
      </c>
      <c r="Q2960" s="31">
        <f>IF(M2960=1,oneday(G2959,G2960,K2960,L2960,Summary!$E$13/2,Data!N2959,Data!O2959,Summary!$E$15,Summary!$E$14,Summary!$E$16,3),0)</f>
        <v>0</v>
      </c>
    </row>
    <row r="2961" spans="1:17" x14ac:dyDescent="0.25">
      <c r="A2961" s="32">
        <f>VLOOKUP(B2961,'Expiration Dates'!$C$40:$J$272,8)</f>
        <v>34688</v>
      </c>
      <c r="B2961" s="1">
        <v>34681</v>
      </c>
      <c r="C2961">
        <f t="shared" si="139"/>
        <v>2961</v>
      </c>
      <c r="D2961" s="27">
        <v>16.870000839233398</v>
      </c>
      <c r="E2961" s="28">
        <v>17</v>
      </c>
      <c r="F2961" s="28">
        <v>16.780000686645508</v>
      </c>
      <c r="G2961" s="24">
        <v>16.909999847412109</v>
      </c>
      <c r="H2961" s="13">
        <v>16.899999618530273</v>
      </c>
      <c r="I2961" s="14">
        <v>17.049999237060547</v>
      </c>
      <c r="J2961" s="14">
        <v>16.870000839233398</v>
      </c>
      <c r="K2961" s="24">
        <v>16.940000534057617</v>
      </c>
      <c r="L2961">
        <f t="shared" si="138"/>
        <v>0</v>
      </c>
      <c r="M2961">
        <f>IF(AND(B2961&gt;Summary!$E$17,B2961&lt;Summary!$E$18),1,0)</f>
        <v>1</v>
      </c>
      <c r="N2961">
        <f>IF(M2961=1,oneday(G2960,G2961,K2961,L2961,Summary!$E$13/2,Data!N2960,Data!O2960,Summary!$E$15,Summary!$E$14,Summary!$E$16,1),0)</f>
        <v>2300</v>
      </c>
      <c r="O2961" s="31">
        <f>IF(M2961=1,oneday(G2960,G2961,K2961,L2961,Summary!$E$13/2,Data!N2960,Data!O2960,Summary!$E$15,Summary!$E$14,Summary!$E$16,2),0)</f>
        <v>880710.9976463319</v>
      </c>
      <c r="P2961" s="31">
        <f t="shared" si="140"/>
        <v>2000</v>
      </c>
      <c r="Q2961" s="31">
        <f>IF(M2961=1,oneday(G2960,G2961,K2961,L2961,Summary!$E$13/2,Data!N2960,Data!O2960,Summary!$E$15,Summary!$E$14,Summary!$E$16,3),0)</f>
        <v>0</v>
      </c>
    </row>
    <row r="2962" spans="1:17" x14ac:dyDescent="0.25">
      <c r="A2962" s="32">
        <f>VLOOKUP(B2962,'Expiration Dates'!$C$40:$J$272,8)</f>
        <v>34688</v>
      </c>
      <c r="B2962" s="1">
        <v>34682</v>
      </c>
      <c r="C2962">
        <f t="shared" si="139"/>
        <v>2962</v>
      </c>
      <c r="D2962" s="27">
        <v>17.049999237060547</v>
      </c>
      <c r="E2962" s="28">
        <v>17.149999618530273</v>
      </c>
      <c r="F2962" s="28">
        <v>16.920000076293945</v>
      </c>
      <c r="G2962" s="24">
        <v>16.989999771118164</v>
      </c>
      <c r="H2962" s="13">
        <v>17.100000381469727</v>
      </c>
      <c r="I2962" s="14">
        <v>17.219999313354492</v>
      </c>
      <c r="J2962" s="14">
        <v>16.969999313354492</v>
      </c>
      <c r="K2962" s="24">
        <v>17.059999465942383</v>
      </c>
      <c r="L2962">
        <f t="shared" si="138"/>
        <v>0</v>
      </c>
      <c r="M2962">
        <f>IF(AND(B2962&gt;Summary!$E$17,B2962&lt;Summary!$E$18),1,0)</f>
        <v>1</v>
      </c>
      <c r="N2962">
        <f>IF(M2962=1,oneday(G2961,G2962,K2962,L2962,Summary!$E$13/2,Data!N2961,Data!O2961,Summary!$E$15,Summary!$E$14,Summary!$E$16,1),0)</f>
        <v>2200</v>
      </c>
      <c r="O2962" s="31">
        <f>IF(M2962=1,oneday(G2961,G2962,K2962,L2962,Summary!$E$13/2,Data!N2961,Data!O2961,Summary!$E$15,Summary!$E$14,Summary!$E$16,2),0)</f>
        <v>882886.99747848522</v>
      </c>
      <c r="P2962" s="31">
        <f t="shared" si="140"/>
        <v>2175.9998321533203</v>
      </c>
      <c r="Q2962" s="31">
        <f>IF(M2962=1,oneday(G2961,G2962,K2962,L2962,Summary!$E$13/2,Data!N2961,Data!O2961,Summary!$E$15,Summary!$E$14,Summary!$E$16,3),0)</f>
        <v>0</v>
      </c>
    </row>
    <row r="2963" spans="1:17" x14ac:dyDescent="0.25">
      <c r="A2963" s="32">
        <f>VLOOKUP(B2963,'Expiration Dates'!$C$40:$J$272,8)</f>
        <v>34688</v>
      </c>
      <c r="B2963" s="1">
        <v>34683</v>
      </c>
      <c r="C2963">
        <f t="shared" si="139"/>
        <v>2963</v>
      </c>
      <c r="D2963" s="27">
        <v>16.870000839233398</v>
      </c>
      <c r="E2963" s="28">
        <v>16.930000305175781</v>
      </c>
      <c r="F2963" s="28">
        <v>16.629999160766602</v>
      </c>
      <c r="G2963" s="24">
        <v>16.729999542236328</v>
      </c>
      <c r="H2963" s="13">
        <v>16.930000305175781</v>
      </c>
      <c r="I2963" s="14">
        <v>17.010000228881836</v>
      </c>
      <c r="J2963" s="14">
        <v>16.75</v>
      </c>
      <c r="K2963" s="24">
        <v>16.829999923706055</v>
      </c>
      <c r="L2963">
        <f t="shared" si="138"/>
        <v>0</v>
      </c>
      <c r="M2963">
        <f>IF(AND(B2963&gt;Summary!$E$17,B2963&lt;Summary!$E$18),1,0)</f>
        <v>1</v>
      </c>
      <c r="N2963">
        <f>IF(M2963=1,oneday(G2962,G2963,K2963,L2963,Summary!$E$13/2,Data!N2962,Data!O2962,Summary!$E$15,Summary!$E$14,Summary!$E$16,1),0)</f>
        <v>2800</v>
      </c>
      <c r="O2963" s="31">
        <f>IF(M2963=1,oneday(G2962,G2963,K2963,L2963,Summary!$E$13/2,Data!N2962,Data!O2962,Summary!$E$15,Summary!$E$14,Summary!$E$16,2),0)</f>
        <v>884218.99683761608</v>
      </c>
      <c r="P2963" s="31">
        <f t="shared" si="140"/>
        <v>1331.9993591308594</v>
      </c>
      <c r="Q2963" s="31">
        <f>IF(M2963=1,oneday(G2962,G2963,K2963,L2963,Summary!$E$13/2,Data!N2962,Data!O2962,Summary!$E$15,Summary!$E$14,Summary!$E$16,3),0)</f>
        <v>0</v>
      </c>
    </row>
    <row r="2964" spans="1:17" x14ac:dyDescent="0.25">
      <c r="A2964" s="32">
        <f>VLOOKUP(B2964,'Expiration Dates'!$C$40:$J$272,8)</f>
        <v>34688</v>
      </c>
      <c r="B2964" s="1">
        <v>34684</v>
      </c>
      <c r="C2964">
        <f t="shared" si="139"/>
        <v>2964</v>
      </c>
      <c r="D2964" s="27">
        <v>16.549999237060547</v>
      </c>
      <c r="E2964" s="28">
        <v>16.870000839233398</v>
      </c>
      <c r="F2964" s="28">
        <v>16.479999542236328</v>
      </c>
      <c r="G2964" s="24">
        <v>16.760000228881836</v>
      </c>
      <c r="H2964" s="13">
        <v>16.670000076293945</v>
      </c>
      <c r="I2964" s="14">
        <v>17</v>
      </c>
      <c r="J2964" s="14">
        <v>16.579999923706055</v>
      </c>
      <c r="K2964" s="24">
        <v>16.860000610351563</v>
      </c>
      <c r="L2964">
        <f t="shared" si="138"/>
        <v>0</v>
      </c>
      <c r="M2964">
        <f>IF(AND(B2964&gt;Summary!$E$17,B2964&lt;Summary!$E$18),1,0)</f>
        <v>1</v>
      </c>
      <c r="N2964">
        <f>IF(M2964=1,oneday(G2963,G2964,K2964,L2964,Summary!$E$13/2,Data!N2963,Data!O2963,Summary!$E$15,Summary!$E$14,Summary!$E$16,1),0)</f>
        <v>2800</v>
      </c>
      <c r="O2964" s="31">
        <f>IF(M2964=1,oneday(G2963,G2964,K2964,L2964,Summary!$E$13/2,Data!N2963,Data!O2963,Summary!$E$15,Summary!$E$14,Summary!$E$16,2),0)</f>
        <v>886302.99876022351</v>
      </c>
      <c r="P2964" s="31">
        <f t="shared" si="140"/>
        <v>2084.0019226074219</v>
      </c>
      <c r="Q2964" s="31">
        <f>IF(M2964=1,oneday(G2963,G2964,K2964,L2964,Summary!$E$13/2,Data!N2963,Data!O2963,Summary!$E$15,Summary!$E$14,Summary!$E$16,3),0)</f>
        <v>0</v>
      </c>
    </row>
    <row r="2965" spans="1:17" x14ac:dyDescent="0.25">
      <c r="A2965" s="32">
        <f>VLOOKUP(B2965,'Expiration Dates'!$C$40:$J$272,8)</f>
        <v>34688</v>
      </c>
      <c r="B2965" s="1">
        <v>34687</v>
      </c>
      <c r="C2965">
        <f t="shared" si="139"/>
        <v>2965</v>
      </c>
      <c r="D2965" s="27">
        <v>16.860000610351563</v>
      </c>
      <c r="E2965" s="28">
        <v>16.950000762939453</v>
      </c>
      <c r="F2965" s="28">
        <v>16.719999313354492</v>
      </c>
      <c r="G2965" s="24">
        <v>16.909999847412109</v>
      </c>
      <c r="H2965" s="13">
        <v>16.829999923706055</v>
      </c>
      <c r="I2965" s="14">
        <v>17</v>
      </c>
      <c r="J2965" s="14">
        <v>16.809999465942383</v>
      </c>
      <c r="K2965" s="24">
        <v>16.940000534057617</v>
      </c>
      <c r="L2965">
        <f t="shared" si="138"/>
        <v>0</v>
      </c>
      <c r="M2965">
        <f>IF(AND(B2965&gt;Summary!$E$17,B2965&lt;Summary!$E$18),1,0)</f>
        <v>1</v>
      </c>
      <c r="N2965">
        <f>IF(M2965=1,oneday(G2964,G2965,K2965,L2965,Summary!$E$13/2,Data!N2964,Data!O2964,Summary!$E$15,Summary!$E$14,Summary!$E$16,1),0)</f>
        <v>2500</v>
      </c>
      <c r="O2965" s="31">
        <f>IF(M2965=1,oneday(G2964,G2965,K2965,L2965,Summary!$E$13/2,Data!N2964,Data!O2964,Summary!$E$15,Summary!$E$14,Summary!$E$16,2),0)</f>
        <v>888689.99780654919</v>
      </c>
      <c r="P2965" s="31">
        <f t="shared" si="140"/>
        <v>2386.9990463256836</v>
      </c>
      <c r="Q2965" s="31">
        <f>IF(M2965=1,oneday(G2964,G2965,K2965,L2965,Summary!$E$13/2,Data!N2964,Data!O2964,Summary!$E$15,Summary!$E$14,Summary!$E$16,3),0)</f>
        <v>0</v>
      </c>
    </row>
    <row r="2966" spans="1:17" x14ac:dyDescent="0.25">
      <c r="A2966" s="32">
        <f>VLOOKUP(B2966,'Expiration Dates'!$C$40:$J$272,8)</f>
        <v>34688</v>
      </c>
      <c r="B2966" s="1">
        <v>34688</v>
      </c>
      <c r="C2966">
        <f t="shared" si="139"/>
        <v>2966</v>
      </c>
      <c r="D2966" s="27">
        <v>17</v>
      </c>
      <c r="E2966" s="28">
        <v>17.139999389648438</v>
      </c>
      <c r="F2966" s="28">
        <v>16.899999618530273</v>
      </c>
      <c r="G2966" s="24">
        <v>16.979999542236328</v>
      </c>
      <c r="H2966" s="13">
        <v>17.010000228881836</v>
      </c>
      <c r="I2966" s="14">
        <v>17.149999618530273</v>
      </c>
      <c r="J2966" s="14">
        <v>16.959999084472656</v>
      </c>
      <c r="K2966" s="24">
        <v>17.020000457763672</v>
      </c>
      <c r="L2966">
        <f t="shared" si="138"/>
        <v>1</v>
      </c>
      <c r="M2966">
        <f>IF(AND(B2966&gt;Summary!$E$17,B2966&lt;Summary!$E$18),1,0)</f>
        <v>1</v>
      </c>
      <c r="N2966">
        <f>IF(M2966=1,oneday(G2965,G2966,K2966,L2966,Summary!$E$13/2,Data!N2965,Data!O2965,Summary!$E$15,Summary!$E$14,Summary!$E$16,1),0)</f>
        <v>2400</v>
      </c>
      <c r="O2966" s="31">
        <f>IF(M2966=1,oneday(G2965,G2966,K2966,L2966,Summary!$E$13/2,Data!N2965,Data!O2965,Summary!$E$15,Summary!$E$14,Summary!$E$16,2),0)</f>
        <v>890761.99487686169</v>
      </c>
      <c r="P2966" s="31">
        <f t="shared" si="140"/>
        <v>2071.9970703125</v>
      </c>
      <c r="Q2966" s="31">
        <f>IF(M2966=1,oneday(G2965,G2966,K2966,L2966,Summary!$E$13/2,Data!N2965,Data!O2965,Summary!$E$15,Summary!$E$14,Summary!$E$16,3),0)</f>
        <v>-96.002197265625</v>
      </c>
    </row>
    <row r="2967" spans="1:17" x14ac:dyDescent="0.25">
      <c r="A2967" s="32">
        <f>VLOOKUP(B2967,'Expiration Dates'!$C$40:$J$272,8)</f>
        <v>34688</v>
      </c>
      <c r="B2967" s="1">
        <v>34689</v>
      </c>
      <c r="C2967">
        <f t="shared" si="139"/>
        <v>2967</v>
      </c>
      <c r="D2967" s="27">
        <v>17.079999923706055</v>
      </c>
      <c r="E2967" s="28">
        <v>17.180000305175781</v>
      </c>
      <c r="F2967" s="28">
        <v>16.950000762939453</v>
      </c>
      <c r="G2967" s="24">
        <v>17.020000457763672</v>
      </c>
      <c r="H2967" s="13">
        <v>17.190000534057617</v>
      </c>
      <c r="I2967" s="14">
        <v>17.25</v>
      </c>
      <c r="J2967" s="14">
        <v>17.059999465942383</v>
      </c>
      <c r="K2967" s="24">
        <v>17.090000152587891</v>
      </c>
      <c r="L2967">
        <f t="shared" si="138"/>
        <v>0</v>
      </c>
      <c r="M2967">
        <f>IF(AND(B2967&gt;Summary!$E$17,B2967&lt;Summary!$E$18),1,0)</f>
        <v>1</v>
      </c>
      <c r="N2967">
        <f>IF(M2967=1,oneday(G2966,G2967,K2967,L2967,Summary!$E$13/2,Data!N2966,Data!O2966,Summary!$E$15,Summary!$E$14,Summary!$E$16,1),0)</f>
        <v>2300</v>
      </c>
      <c r="O2967" s="31">
        <f>IF(M2967=1,oneday(G2966,G2967,K2967,L2967,Summary!$E$13/2,Data!N2966,Data!O2966,Summary!$E$15,Summary!$E$14,Summary!$E$16,2),0)</f>
        <v>892853.99698257458</v>
      </c>
      <c r="P2967" s="31">
        <f t="shared" si="140"/>
        <v>2092.0021057128906</v>
      </c>
      <c r="Q2967" s="31">
        <f>IF(M2967=1,oneday(G2966,G2967,K2967,L2967,Summary!$E$13/2,Data!N2966,Data!O2966,Summary!$E$15,Summary!$E$14,Summary!$E$16,3),0)</f>
        <v>0</v>
      </c>
    </row>
    <row r="2968" spans="1:17" x14ac:dyDescent="0.25">
      <c r="A2968" s="32">
        <f>VLOOKUP(B2968,'Expiration Dates'!$C$40:$J$272,8)</f>
        <v>34688</v>
      </c>
      <c r="B2968" s="1">
        <v>34690</v>
      </c>
      <c r="C2968">
        <f t="shared" si="139"/>
        <v>2968</v>
      </c>
      <c r="D2968" s="27">
        <v>17.069999694824219</v>
      </c>
      <c r="E2968" s="28">
        <v>17.139999389648438</v>
      </c>
      <c r="F2968" s="28">
        <v>17.030000686645508</v>
      </c>
      <c r="G2968" s="24">
        <v>17.090000152587891</v>
      </c>
      <c r="H2968" s="13">
        <v>17.120000839233398</v>
      </c>
      <c r="I2968" s="14">
        <v>17.170000076293945</v>
      </c>
      <c r="J2968" s="14">
        <v>17.090000152587891</v>
      </c>
      <c r="K2968" s="24">
        <v>17.129999160766602</v>
      </c>
      <c r="L2968">
        <f t="shared" si="138"/>
        <v>0</v>
      </c>
      <c r="M2968">
        <f>IF(AND(B2968&gt;Summary!$E$17,B2968&lt;Summary!$E$18),1,0)</f>
        <v>1</v>
      </c>
      <c r="N2968">
        <f>IF(M2968=1,oneday(G2967,G2968,K2968,L2968,Summary!$E$13/2,Data!N2967,Data!O2967,Summary!$E$15,Summary!$E$14,Summary!$E$16,1),0)</f>
        <v>2200</v>
      </c>
      <c r="O2968" s="31">
        <f>IF(M2968=1,oneday(G2967,G2968,K2968,L2968,Summary!$E$13/2,Data!N2967,Data!O2967,Summary!$E$15,Summary!$E$14,Summary!$E$16,2),0)</f>
        <v>895007.99631118786</v>
      </c>
      <c r="P2968" s="31">
        <f t="shared" si="140"/>
        <v>2153.9993286132813</v>
      </c>
      <c r="Q2968" s="31">
        <f>IF(M2968=1,oneday(G2967,G2968,K2968,L2968,Summary!$E$13/2,Data!N2967,Data!O2967,Summary!$E$15,Summary!$E$14,Summary!$E$16,3),0)</f>
        <v>0</v>
      </c>
    </row>
    <row r="2969" spans="1:17" x14ac:dyDescent="0.25">
      <c r="A2969" s="32">
        <f>VLOOKUP(B2969,'Expiration Dates'!$C$40:$J$272,8)</f>
        <v>34688</v>
      </c>
      <c r="B2969" s="1">
        <v>34691</v>
      </c>
      <c r="C2969">
        <f t="shared" si="139"/>
        <v>2969</v>
      </c>
      <c r="D2969" s="27">
        <v>17</v>
      </c>
      <c r="E2969" s="28">
        <v>17.399999618530273</v>
      </c>
      <c r="F2969" s="28">
        <v>17</v>
      </c>
      <c r="G2969" s="24">
        <v>17.350000381469727</v>
      </c>
      <c r="H2969" s="13">
        <v>17.090000152587891</v>
      </c>
      <c r="I2969" s="14">
        <v>17.299999237060547</v>
      </c>
      <c r="J2969" s="14">
        <v>17.069999694824219</v>
      </c>
      <c r="K2969" s="24">
        <v>17.25</v>
      </c>
      <c r="L2969">
        <f t="shared" si="138"/>
        <v>0</v>
      </c>
      <c r="M2969">
        <f>IF(AND(B2969&gt;Summary!$E$17,B2969&lt;Summary!$E$18),1,0)</f>
        <v>1</v>
      </c>
      <c r="N2969">
        <f>IF(M2969=1,oneday(G2968,G2969,K2969,L2969,Summary!$E$13/2,Data!N2968,Data!O2968,Summary!$E$15,Summary!$E$14,Summary!$E$16,1),0)</f>
        <v>1600</v>
      </c>
      <c r="O2969" s="31">
        <f>IF(M2969=1,oneday(G2968,G2969,K2969,L2969,Summary!$E$13/2,Data!N2968,Data!O2968,Summary!$E$15,Summary!$E$14,Summary!$E$16,2),0)</f>
        <v>897483.9966773988</v>
      </c>
      <c r="P2969" s="31">
        <f t="shared" si="140"/>
        <v>2476.0003662109375</v>
      </c>
      <c r="Q2969" s="31">
        <f>IF(M2969=1,oneday(G2968,G2969,K2969,L2969,Summary!$E$13/2,Data!N2968,Data!O2968,Summary!$E$15,Summary!$E$14,Summary!$E$16,3),0)</f>
        <v>0</v>
      </c>
    </row>
    <row r="2970" spans="1:17" x14ac:dyDescent="0.25">
      <c r="A2970" s="32">
        <f>VLOOKUP(B2970,'Expiration Dates'!$C$40:$J$272,8)</f>
        <v>34688</v>
      </c>
      <c r="B2970" s="1">
        <v>34695</v>
      </c>
      <c r="C2970">
        <f t="shared" si="139"/>
        <v>2970</v>
      </c>
      <c r="D2970" s="27">
        <v>17.280000686645508</v>
      </c>
      <c r="E2970" s="28">
        <v>17.680000305175781</v>
      </c>
      <c r="F2970" s="28">
        <v>17.280000686645508</v>
      </c>
      <c r="G2970" s="24">
        <v>17.639999389648438</v>
      </c>
      <c r="H2970" s="13">
        <v>17.219999313354492</v>
      </c>
      <c r="I2970" s="14">
        <v>17.639999389648438</v>
      </c>
      <c r="J2970" s="14">
        <v>17.219999313354492</v>
      </c>
      <c r="K2970" s="24">
        <v>17.600000381469727</v>
      </c>
      <c r="L2970">
        <f t="shared" si="138"/>
        <v>0</v>
      </c>
      <c r="M2970">
        <f>IF(AND(B2970&gt;Summary!$E$17,B2970&lt;Summary!$E$18),1,0)</f>
        <v>1</v>
      </c>
      <c r="N2970">
        <f>IF(M2970=1,oneday(G2969,G2970,K2970,L2970,Summary!$E$13/2,Data!N2969,Data!O2969,Summary!$E$15,Summary!$E$14,Summary!$E$16,1),0)</f>
        <v>900</v>
      </c>
      <c r="O2970" s="31">
        <f>IF(M2970=1,oneday(G2969,G2970,K2970,L2970,Summary!$E$13/2,Data!N2969,Data!O2969,Summary!$E$15,Summary!$E$14,Summary!$E$16,2),0)</f>
        <v>899828.99578475964</v>
      </c>
      <c r="P2970" s="31">
        <f t="shared" si="140"/>
        <v>2344.9991073608398</v>
      </c>
      <c r="Q2970" s="31">
        <f>IF(M2970=1,oneday(G2969,G2970,K2970,L2970,Summary!$E$13/2,Data!N2969,Data!O2969,Summary!$E$15,Summary!$E$14,Summary!$E$16,3),0)</f>
        <v>0</v>
      </c>
    </row>
    <row r="2971" spans="1:17" x14ac:dyDescent="0.25">
      <c r="A2971" s="32">
        <f>VLOOKUP(B2971,'Expiration Dates'!$C$40:$J$272,8)</f>
        <v>34688</v>
      </c>
      <c r="B2971" s="1">
        <v>34696</v>
      </c>
      <c r="C2971">
        <f t="shared" si="139"/>
        <v>2971</v>
      </c>
      <c r="D2971" s="27">
        <v>17.559999465942383</v>
      </c>
      <c r="E2971" s="28">
        <v>17.920000076293945</v>
      </c>
      <c r="F2971" s="28">
        <v>17.559999465942383</v>
      </c>
      <c r="G2971" s="24">
        <v>17.790000915527344</v>
      </c>
      <c r="H2971" s="13">
        <v>17.540000915527344</v>
      </c>
      <c r="I2971" s="14">
        <v>17.889999389648438</v>
      </c>
      <c r="J2971" s="14">
        <v>17.540000915527344</v>
      </c>
      <c r="K2971" s="24">
        <v>17.770000457763672</v>
      </c>
      <c r="L2971">
        <f t="shared" si="138"/>
        <v>0</v>
      </c>
      <c r="M2971">
        <f>IF(AND(B2971&gt;Summary!$E$17,B2971&lt;Summary!$E$18),1,0)</f>
        <v>1</v>
      </c>
      <c r="N2971">
        <f>IF(M2971=1,oneday(G2970,G2971,K2971,L2971,Summary!$E$13/2,Data!N2970,Data!O2970,Summary!$E$15,Summary!$E$14,Summary!$E$16,1),0)</f>
        <v>600</v>
      </c>
      <c r="O2971" s="31">
        <f>IF(M2971=1,oneday(G2970,G2971,K2971,L2971,Summary!$E$13/2,Data!N2970,Data!O2970,Summary!$E$15,Summary!$E$14,Summary!$E$16,2),0)</f>
        <v>901930.99670028698</v>
      </c>
      <c r="P2971" s="31">
        <f t="shared" si="140"/>
        <v>2102.0009155273438</v>
      </c>
      <c r="Q2971" s="31">
        <f>IF(M2971=1,oneday(G2970,G2971,K2971,L2971,Summary!$E$13/2,Data!N2970,Data!O2970,Summary!$E$15,Summary!$E$14,Summary!$E$16,3),0)</f>
        <v>0</v>
      </c>
    </row>
    <row r="2972" spans="1:17" x14ac:dyDescent="0.25">
      <c r="A2972" s="32">
        <f>VLOOKUP(B2972,'Expiration Dates'!$C$40:$J$272,8)</f>
        <v>34688</v>
      </c>
      <c r="B2972" s="1">
        <v>34697</v>
      </c>
      <c r="C2972">
        <f t="shared" si="139"/>
        <v>2972</v>
      </c>
      <c r="D2972" s="27">
        <v>17.840000152587891</v>
      </c>
      <c r="E2972" s="28">
        <v>17.959999084472656</v>
      </c>
      <c r="F2972" s="28">
        <v>17.700000762939453</v>
      </c>
      <c r="G2972" s="24">
        <v>17.719999313354492</v>
      </c>
      <c r="H2972" s="13">
        <v>17.819999694824219</v>
      </c>
      <c r="I2972" s="14">
        <v>17.899999618530273</v>
      </c>
      <c r="J2972" s="14">
        <v>17.649999618530273</v>
      </c>
      <c r="K2972" s="24">
        <v>17.670000076293945</v>
      </c>
      <c r="L2972">
        <f t="shared" si="138"/>
        <v>0</v>
      </c>
      <c r="M2972">
        <f>IF(AND(B2972&gt;Summary!$E$17,B2972&lt;Summary!$E$18),1,0)</f>
        <v>1</v>
      </c>
      <c r="N2972">
        <f>IF(M2972=1,oneday(G2971,G2972,K2972,L2972,Summary!$E$13/2,Data!N2971,Data!O2971,Summary!$E$15,Summary!$E$14,Summary!$E$16,1),0)</f>
        <v>700</v>
      </c>
      <c r="O2972" s="31">
        <f>IF(M2972=1,oneday(G2971,G2972,K2972,L2972,Summary!$E$13/2,Data!N2971,Data!O2971,Summary!$E$15,Summary!$E$14,Summary!$E$16,2),0)</f>
        <v>903881.99557876599</v>
      </c>
      <c r="P2972" s="31">
        <f t="shared" si="140"/>
        <v>1950.9988784790039</v>
      </c>
      <c r="Q2972" s="31">
        <f>IF(M2972=1,oneday(G2971,G2972,K2972,L2972,Summary!$E$13/2,Data!N2971,Data!O2971,Summary!$E$15,Summary!$E$14,Summary!$E$16,3),0)</f>
        <v>0</v>
      </c>
    </row>
    <row r="2973" spans="1:17" x14ac:dyDescent="0.25">
      <c r="A2973" s="32">
        <f>VLOOKUP(B2973,'Expiration Dates'!$C$40:$J$272,8)</f>
        <v>34688</v>
      </c>
      <c r="B2973" s="1">
        <v>34698</v>
      </c>
      <c r="C2973">
        <f t="shared" si="139"/>
        <v>2973</v>
      </c>
      <c r="D2973" s="27">
        <v>17.729999542236328</v>
      </c>
      <c r="E2973" s="28">
        <v>17.840000152587891</v>
      </c>
      <c r="F2973" s="28">
        <v>17.649999618530273</v>
      </c>
      <c r="G2973" s="24">
        <v>17.760000228881836</v>
      </c>
      <c r="H2973" s="13">
        <v>17.719999313354492</v>
      </c>
      <c r="I2973" s="14">
        <v>17.799999237060547</v>
      </c>
      <c r="J2973" s="14">
        <v>17.629999160766602</v>
      </c>
      <c r="K2973" s="24">
        <v>17.709999084472656</v>
      </c>
      <c r="L2973">
        <f t="shared" si="138"/>
        <v>0</v>
      </c>
      <c r="M2973">
        <f>IF(AND(B2973&gt;Summary!$E$17,B2973&lt;Summary!$E$18),1,0)</f>
        <v>1</v>
      </c>
      <c r="N2973">
        <f>IF(M2973=1,oneday(G2972,G2973,K2973,L2973,Summary!$E$13/2,Data!N2972,Data!O2972,Summary!$E$15,Summary!$E$14,Summary!$E$16,1),0)</f>
        <v>600</v>
      </c>
      <c r="O2973" s="31">
        <f>IF(M2973=1,oneday(G2972,G2973,K2973,L2973,Summary!$E$13/2,Data!N2972,Data!O2972,Summary!$E$15,Summary!$E$14,Summary!$E$16,2),0)</f>
        <v>905905.99612808239</v>
      </c>
      <c r="P2973" s="31">
        <f t="shared" si="140"/>
        <v>2024.0005493164063</v>
      </c>
      <c r="Q2973" s="31">
        <f>IF(M2973=1,oneday(G2972,G2973,K2973,L2973,Summary!$E$13/2,Data!N2972,Data!O2972,Summary!$E$15,Summary!$E$14,Summary!$E$16,3),0)</f>
        <v>0</v>
      </c>
    </row>
    <row r="2974" spans="1:17" x14ac:dyDescent="0.25">
      <c r="A2974" s="32">
        <f>VLOOKUP(B2974,'Expiration Dates'!$C$40:$J$272,8)</f>
        <v>34719</v>
      </c>
      <c r="B2974" s="1">
        <v>34702</v>
      </c>
      <c r="C2974">
        <f t="shared" si="139"/>
        <v>2974</v>
      </c>
      <c r="D2974" s="27">
        <v>17.700000762939453</v>
      </c>
      <c r="E2974" s="28">
        <v>17.739999771118164</v>
      </c>
      <c r="F2974" s="28">
        <v>17.409999847412109</v>
      </c>
      <c r="G2974" s="24">
        <v>17.440000534057617</v>
      </c>
      <c r="H2974" s="13">
        <v>17.680000305175781</v>
      </c>
      <c r="I2974" s="14">
        <v>17.700000762939453</v>
      </c>
      <c r="J2974" s="14">
        <v>17.399999618530273</v>
      </c>
      <c r="K2974" s="24">
        <v>17.409999847412109</v>
      </c>
      <c r="L2974">
        <f t="shared" si="138"/>
        <v>0</v>
      </c>
      <c r="M2974">
        <f>IF(AND(B2974&gt;Summary!$E$17,B2974&lt;Summary!$E$18),1,0)</f>
        <v>1</v>
      </c>
      <c r="N2974">
        <f>IF(M2974=1,oneday(G2973,G2974,K2974,L2974,Summary!$E$13/2,Data!N2973,Data!O2973,Summary!$E$15,Summary!$E$14,Summary!$E$16,1),0)</f>
        <v>1300</v>
      </c>
      <c r="O2974" s="31">
        <f>IF(M2974=1,oneday(G2973,G2974,K2974,L2974,Summary!$E$13/2,Data!N2973,Data!O2973,Summary!$E$15,Summary!$E$14,Summary!$E$16,2),0)</f>
        <v>907573.99652481091</v>
      </c>
      <c r="P2974" s="31">
        <f t="shared" si="140"/>
        <v>1668.0003967285156</v>
      </c>
      <c r="Q2974" s="31">
        <f>IF(M2974=1,oneday(G2973,G2974,K2974,L2974,Summary!$E$13/2,Data!N2973,Data!O2973,Summary!$E$15,Summary!$E$14,Summary!$E$16,3),0)</f>
        <v>0</v>
      </c>
    </row>
    <row r="2975" spans="1:17" x14ac:dyDescent="0.25">
      <c r="A2975" s="32">
        <f>VLOOKUP(B2975,'Expiration Dates'!$C$40:$J$272,8)</f>
        <v>34719</v>
      </c>
      <c r="B2975" s="1">
        <v>34703</v>
      </c>
      <c r="C2975">
        <f t="shared" si="139"/>
        <v>2975</v>
      </c>
      <c r="D2975" s="27">
        <v>17.379999160766602</v>
      </c>
      <c r="E2975" s="28">
        <v>17.649999618530273</v>
      </c>
      <c r="F2975" s="28">
        <v>17.350000381469727</v>
      </c>
      <c r="G2975" s="24">
        <v>17.479999542236328</v>
      </c>
      <c r="H2975" s="13">
        <v>17.350000381469727</v>
      </c>
      <c r="I2975" s="14">
        <v>17.629999160766602</v>
      </c>
      <c r="J2975" s="14">
        <v>17.350000381469727</v>
      </c>
      <c r="K2975" s="24">
        <v>17.489999771118164</v>
      </c>
      <c r="L2975">
        <f t="shared" si="138"/>
        <v>0</v>
      </c>
      <c r="M2975">
        <f>IF(AND(B2975&gt;Summary!$E$17,B2975&lt;Summary!$E$18),1,0)</f>
        <v>1</v>
      </c>
      <c r="N2975">
        <f>IF(M2975=1,oneday(G2974,G2975,K2975,L2975,Summary!$E$13/2,Data!N2974,Data!O2974,Summary!$E$15,Summary!$E$14,Summary!$E$16,1),0)</f>
        <v>1300</v>
      </c>
      <c r="O2975" s="31">
        <f>IF(M2975=1,oneday(G2974,G2975,K2975,L2975,Summary!$E$13/2,Data!N2974,Data!O2974,Summary!$E$15,Summary!$E$14,Summary!$E$16,2),0)</f>
        <v>909625.99523544323</v>
      </c>
      <c r="P2975" s="31">
        <f t="shared" si="140"/>
        <v>2051.9987106323242</v>
      </c>
      <c r="Q2975" s="31">
        <f>IF(M2975=1,oneday(G2974,G2975,K2975,L2975,Summary!$E$13/2,Data!N2974,Data!O2974,Summary!$E$15,Summary!$E$14,Summary!$E$16,3),0)</f>
        <v>0</v>
      </c>
    </row>
    <row r="2976" spans="1:17" x14ac:dyDescent="0.25">
      <c r="A2976" s="32">
        <f>VLOOKUP(B2976,'Expiration Dates'!$C$40:$J$272,8)</f>
        <v>34719</v>
      </c>
      <c r="B2976" s="1">
        <v>34704</v>
      </c>
      <c r="C2976">
        <f t="shared" si="139"/>
        <v>2976</v>
      </c>
      <c r="D2976" s="27">
        <v>17.530000686645508</v>
      </c>
      <c r="E2976" s="28">
        <v>17.770000457763672</v>
      </c>
      <c r="F2976" s="28">
        <v>17.489999771118164</v>
      </c>
      <c r="G2976" s="24">
        <v>17.719999313354492</v>
      </c>
      <c r="H2976" s="13">
        <v>17.559999465942383</v>
      </c>
      <c r="I2976" s="14">
        <v>17.739999771118164</v>
      </c>
      <c r="J2976" s="14">
        <v>17.510000228881836</v>
      </c>
      <c r="K2976" s="24">
        <v>17.690000534057617</v>
      </c>
      <c r="L2976">
        <f t="shared" si="138"/>
        <v>0</v>
      </c>
      <c r="M2976">
        <f>IF(AND(B2976&gt;Summary!$E$17,B2976&lt;Summary!$E$18),1,0)</f>
        <v>1</v>
      </c>
      <c r="N2976">
        <f>IF(M2976=1,oneday(G2975,G2976,K2976,L2976,Summary!$E$13/2,Data!N2975,Data!O2975,Summary!$E$15,Summary!$E$14,Summary!$E$16,1),0)</f>
        <v>800</v>
      </c>
      <c r="O2976" s="31">
        <f>IF(M2976=1,oneday(G2975,G2976,K2976,L2976,Summary!$E$13/2,Data!N2975,Data!O2975,Summary!$E$15,Summary!$E$14,Summary!$E$16,2),0)</f>
        <v>911857.99505233776</v>
      </c>
      <c r="P2976" s="31">
        <f t="shared" si="140"/>
        <v>2231.9998168945313</v>
      </c>
      <c r="Q2976" s="31">
        <f>IF(M2976=1,oneday(G2975,G2976,K2976,L2976,Summary!$E$13/2,Data!N2975,Data!O2975,Summary!$E$15,Summary!$E$14,Summary!$E$16,3),0)</f>
        <v>0</v>
      </c>
    </row>
    <row r="2977" spans="1:17" x14ac:dyDescent="0.25">
      <c r="A2977" s="32">
        <f>VLOOKUP(B2977,'Expiration Dates'!$C$40:$J$272,8)</f>
        <v>34719</v>
      </c>
      <c r="B2977" s="1">
        <v>34705</v>
      </c>
      <c r="C2977">
        <f t="shared" si="139"/>
        <v>2977</v>
      </c>
      <c r="D2977" s="27">
        <v>17.850000381469727</v>
      </c>
      <c r="E2977" s="28">
        <v>18.020000457763672</v>
      </c>
      <c r="F2977" s="28">
        <v>17.620000839233398</v>
      </c>
      <c r="G2977" s="24">
        <v>17.670000076293945</v>
      </c>
      <c r="H2977" s="13">
        <v>17.829999923706055</v>
      </c>
      <c r="I2977" s="14">
        <v>17.950000762939453</v>
      </c>
      <c r="J2977" s="14">
        <v>17.569999694824219</v>
      </c>
      <c r="K2977" s="24">
        <v>17.620000839233398</v>
      </c>
      <c r="L2977">
        <f t="shared" si="138"/>
        <v>0</v>
      </c>
      <c r="M2977">
        <f>IF(AND(B2977&gt;Summary!$E$17,B2977&lt;Summary!$E$18),1,0)</f>
        <v>1</v>
      </c>
      <c r="N2977">
        <f>IF(M2977=1,oneday(G2976,G2977,K2977,L2977,Summary!$E$13/2,Data!N2976,Data!O2976,Summary!$E$15,Summary!$E$14,Summary!$E$16,1),0)</f>
        <v>900</v>
      </c>
      <c r="O2977" s="31">
        <f>IF(M2977=1,oneday(G2976,G2977,K2977,L2977,Summary!$E$13/2,Data!N2976,Data!O2976,Summary!$E$15,Summary!$E$14,Summary!$E$16,2),0)</f>
        <v>913812.99573898327</v>
      </c>
      <c r="P2977" s="31">
        <f t="shared" si="140"/>
        <v>1955.0006866455078</v>
      </c>
      <c r="Q2977" s="31">
        <f>IF(M2977=1,oneday(G2976,G2977,K2977,L2977,Summary!$E$13/2,Data!N2976,Data!O2976,Summary!$E$15,Summary!$E$14,Summary!$E$16,3),0)</f>
        <v>0</v>
      </c>
    </row>
    <row r="2978" spans="1:17" x14ac:dyDescent="0.25">
      <c r="A2978" s="32">
        <f>VLOOKUP(B2978,'Expiration Dates'!$C$40:$J$272,8)</f>
        <v>34719</v>
      </c>
      <c r="B2978" s="1">
        <v>34708</v>
      </c>
      <c r="C2978">
        <f t="shared" si="139"/>
        <v>2978</v>
      </c>
      <c r="D2978" s="27">
        <v>17.579999923706055</v>
      </c>
      <c r="E2978" s="28">
        <v>17.639999389648438</v>
      </c>
      <c r="F2978" s="28">
        <v>17.389999389648438</v>
      </c>
      <c r="G2978" s="24">
        <v>17.399999618530273</v>
      </c>
      <c r="H2978" s="13">
        <v>17.559999465942383</v>
      </c>
      <c r="I2978" s="14">
        <v>17.600000381469727</v>
      </c>
      <c r="J2978" s="14">
        <v>17.340000152587891</v>
      </c>
      <c r="K2978" s="24">
        <v>17.350000381469727</v>
      </c>
      <c r="L2978">
        <f t="shared" si="138"/>
        <v>0</v>
      </c>
      <c r="M2978">
        <f>IF(AND(B2978&gt;Summary!$E$17,B2978&lt;Summary!$E$18),1,0)</f>
        <v>1</v>
      </c>
      <c r="N2978">
        <f>IF(M2978=1,oneday(G2977,G2978,K2978,L2978,Summary!$E$13/2,Data!N2977,Data!O2977,Summary!$E$15,Summary!$E$14,Summary!$E$16,1),0)</f>
        <v>1500</v>
      </c>
      <c r="O2978" s="31">
        <f>IF(M2978=1,oneday(G2977,G2978,K2978,L2978,Summary!$E$13/2,Data!N2977,Data!O2977,Summary!$E$15,Summary!$E$14,Summary!$E$16,2),0)</f>
        <v>915467.99505233776</v>
      </c>
      <c r="P2978" s="31">
        <f t="shared" si="140"/>
        <v>1654.9993133544922</v>
      </c>
      <c r="Q2978" s="31">
        <f>IF(M2978=1,oneday(G2977,G2978,K2978,L2978,Summary!$E$13/2,Data!N2977,Data!O2977,Summary!$E$15,Summary!$E$14,Summary!$E$16,3),0)</f>
        <v>0</v>
      </c>
    </row>
    <row r="2979" spans="1:17" x14ac:dyDescent="0.25">
      <c r="A2979" s="32">
        <f>VLOOKUP(B2979,'Expiration Dates'!$C$40:$J$272,8)</f>
        <v>34719</v>
      </c>
      <c r="B2979" s="1">
        <v>34709</v>
      </c>
      <c r="C2979">
        <f t="shared" si="139"/>
        <v>2979</v>
      </c>
      <c r="D2979" s="27">
        <v>17.379999160766602</v>
      </c>
      <c r="E2979" s="28">
        <v>17.5</v>
      </c>
      <c r="F2979" s="28">
        <v>17.270000457763672</v>
      </c>
      <c r="G2979" s="24">
        <v>17.370000839233398</v>
      </c>
      <c r="H2979" s="13">
        <v>17.329999923706055</v>
      </c>
      <c r="I2979" s="14">
        <v>17.450000762939453</v>
      </c>
      <c r="J2979" s="14">
        <v>17.25</v>
      </c>
      <c r="K2979" s="24">
        <v>17.319999694824219</v>
      </c>
      <c r="L2979">
        <f t="shared" si="138"/>
        <v>0</v>
      </c>
      <c r="M2979">
        <f>IF(AND(B2979&gt;Summary!$E$17,B2979&lt;Summary!$E$18),1,0)</f>
        <v>1</v>
      </c>
      <c r="N2979">
        <f>IF(M2979=1,oneday(G2978,G2979,K2979,L2979,Summary!$E$13/2,Data!N2978,Data!O2978,Summary!$E$15,Summary!$E$14,Summary!$E$16,1),0)</f>
        <v>1500</v>
      </c>
      <c r="O2979" s="31">
        <f>IF(M2979=1,oneday(G2978,G2979,K2979,L2979,Summary!$E$13/2,Data!N2978,Data!O2978,Summary!$E$15,Summary!$E$14,Summary!$E$16,2),0)</f>
        <v>917422.99688339245</v>
      </c>
      <c r="P2979" s="31">
        <f t="shared" si="140"/>
        <v>1955.0018310546875</v>
      </c>
      <c r="Q2979" s="31">
        <f>IF(M2979=1,oneday(G2978,G2979,K2979,L2979,Summary!$E$13/2,Data!N2978,Data!O2978,Summary!$E$15,Summary!$E$14,Summary!$E$16,3),0)</f>
        <v>0</v>
      </c>
    </row>
    <row r="2980" spans="1:17" x14ac:dyDescent="0.25">
      <c r="A2980" s="32">
        <f>VLOOKUP(B2980,'Expiration Dates'!$C$40:$J$272,8)</f>
        <v>34719</v>
      </c>
      <c r="B2980" s="1">
        <v>34710</v>
      </c>
      <c r="C2980">
        <f t="shared" si="139"/>
        <v>2980</v>
      </c>
      <c r="D2980" s="27">
        <v>17.459999084472656</v>
      </c>
      <c r="E2980" s="28">
        <v>17.75</v>
      </c>
      <c r="F2980" s="28">
        <v>17.430000305175781</v>
      </c>
      <c r="G2980" s="24">
        <v>17.719999313354492</v>
      </c>
      <c r="H2980" s="13">
        <v>17.420000076293945</v>
      </c>
      <c r="I2980" s="14">
        <v>17.649999618530273</v>
      </c>
      <c r="J2980" s="14">
        <v>17.370000839233398</v>
      </c>
      <c r="K2980" s="24">
        <v>17.620000839233398</v>
      </c>
      <c r="L2980">
        <f t="shared" ref="L2980:L3043" si="141">IF(A2980=B2980,1,0)</f>
        <v>0</v>
      </c>
      <c r="M2980">
        <f>IF(AND(B2980&gt;Summary!$E$17,B2980&lt;Summary!$E$18),1,0)</f>
        <v>1</v>
      </c>
      <c r="N2980">
        <f>IF(M2980=1,oneday(G2979,G2980,K2980,L2980,Summary!$E$13/2,Data!N2979,Data!O2979,Summary!$E$15,Summary!$E$14,Summary!$E$16,1),0)</f>
        <v>700</v>
      </c>
      <c r="O2980" s="31">
        <f>IF(M2980=1,oneday(G2979,G2980,K2980,L2980,Summary!$E$13/2,Data!N2979,Data!O2979,Summary!$E$15,Summary!$E$14,Summary!$E$16,2),0)</f>
        <v>919779.99581527722</v>
      </c>
      <c r="P2980" s="31">
        <f t="shared" si="140"/>
        <v>2356.9989318847656</v>
      </c>
      <c r="Q2980" s="31">
        <f>IF(M2980=1,oneday(G2979,G2980,K2980,L2980,Summary!$E$13/2,Data!N2979,Data!O2979,Summary!$E$15,Summary!$E$14,Summary!$E$16,3),0)</f>
        <v>0</v>
      </c>
    </row>
    <row r="2981" spans="1:17" x14ac:dyDescent="0.25">
      <c r="A2981" s="32">
        <f>VLOOKUP(B2981,'Expiration Dates'!$C$40:$J$272,8)</f>
        <v>34719</v>
      </c>
      <c r="B2981" s="1">
        <v>34711</v>
      </c>
      <c r="C2981">
        <f t="shared" si="139"/>
        <v>2981</v>
      </c>
      <c r="D2981" s="27">
        <v>17.709999084472656</v>
      </c>
      <c r="E2981" s="28">
        <v>17.770000457763672</v>
      </c>
      <c r="F2981" s="28">
        <v>17.579999923706055</v>
      </c>
      <c r="G2981" s="24">
        <v>17.719999313354492</v>
      </c>
      <c r="H2981" s="13">
        <v>17.620000839233398</v>
      </c>
      <c r="I2981" s="14">
        <v>17.680000305175781</v>
      </c>
      <c r="J2981" s="14">
        <v>17.520000457763672</v>
      </c>
      <c r="K2981" s="24">
        <v>17.639999389648438</v>
      </c>
      <c r="L2981">
        <f t="shared" si="141"/>
        <v>0</v>
      </c>
      <c r="M2981">
        <f>IF(AND(B2981&gt;Summary!$E$17,B2981&lt;Summary!$E$18),1,0)</f>
        <v>1</v>
      </c>
      <c r="N2981">
        <f>IF(M2981=1,oneday(G2980,G2981,K2981,L2981,Summary!$E$13/2,Data!N2980,Data!O2980,Summary!$E$15,Summary!$E$14,Summary!$E$16,1),0)</f>
        <v>700</v>
      </c>
      <c r="O2981" s="31">
        <f>IF(M2981=1,oneday(G2980,G2981,K2981,L2981,Summary!$E$13/2,Data!N2980,Data!O2980,Summary!$E$15,Summary!$E$14,Summary!$E$16,2),0)</f>
        <v>921779.99581527722</v>
      </c>
      <c r="P2981" s="31">
        <f t="shared" si="140"/>
        <v>2000</v>
      </c>
      <c r="Q2981" s="31">
        <f>IF(M2981=1,oneday(G2980,G2981,K2981,L2981,Summary!$E$13/2,Data!N2980,Data!O2980,Summary!$E$15,Summary!$E$14,Summary!$E$16,3),0)</f>
        <v>0</v>
      </c>
    </row>
    <row r="2982" spans="1:17" x14ac:dyDescent="0.25">
      <c r="A2982" s="32">
        <f>VLOOKUP(B2982,'Expiration Dates'!$C$40:$J$272,8)</f>
        <v>34719</v>
      </c>
      <c r="B2982" s="1">
        <v>34712</v>
      </c>
      <c r="C2982">
        <f t="shared" si="139"/>
        <v>2982</v>
      </c>
      <c r="D2982" s="27">
        <v>17.540000915527344</v>
      </c>
      <c r="E2982" s="28">
        <v>17.670000076293945</v>
      </c>
      <c r="F2982" s="28">
        <v>17.459999084472656</v>
      </c>
      <c r="G2982" s="24">
        <v>17.520000457763672</v>
      </c>
      <c r="H2982" s="13">
        <v>17.479999542236328</v>
      </c>
      <c r="I2982" s="14">
        <v>17.600000381469727</v>
      </c>
      <c r="J2982" s="14">
        <v>17.360000610351563</v>
      </c>
      <c r="K2982" s="24">
        <v>17.459999084472656</v>
      </c>
      <c r="L2982">
        <f t="shared" si="141"/>
        <v>0</v>
      </c>
      <c r="M2982">
        <f>IF(AND(B2982&gt;Summary!$E$17,B2982&lt;Summary!$E$18),1,0)</f>
        <v>1</v>
      </c>
      <c r="N2982">
        <f>IF(M2982=1,oneday(G2981,G2982,K2982,L2982,Summary!$E$13/2,Data!N2981,Data!O2981,Summary!$E$15,Summary!$E$14,Summary!$E$16,1),0)</f>
        <v>1100</v>
      </c>
      <c r="O2982" s="31">
        <f>IF(M2982=1,oneday(G2981,G2982,K2982,L2982,Summary!$E$13/2,Data!N2981,Data!O2981,Summary!$E$15,Summary!$E$14,Summary!$E$16,2),0)</f>
        <v>923583.99707412731</v>
      </c>
      <c r="P2982" s="31">
        <f t="shared" si="140"/>
        <v>1804.0012588500977</v>
      </c>
      <c r="Q2982" s="31">
        <f>IF(M2982=1,oneday(G2981,G2982,K2982,L2982,Summary!$E$13/2,Data!N2981,Data!O2981,Summary!$E$15,Summary!$E$14,Summary!$E$16,3),0)</f>
        <v>0</v>
      </c>
    </row>
    <row r="2983" spans="1:17" x14ac:dyDescent="0.25">
      <c r="A2983" s="32">
        <f>VLOOKUP(B2983,'Expiration Dates'!$C$40:$J$272,8)</f>
        <v>34719</v>
      </c>
      <c r="B2983" s="1">
        <v>34715</v>
      </c>
      <c r="C2983">
        <f t="shared" si="139"/>
        <v>2983</v>
      </c>
      <c r="D2983" s="27">
        <v>17.459999084472656</v>
      </c>
      <c r="E2983" s="28">
        <v>17.899999618530273</v>
      </c>
      <c r="F2983" s="28">
        <v>17.409999847412109</v>
      </c>
      <c r="G2983" s="24">
        <v>17.879999160766602</v>
      </c>
      <c r="H2983" s="13">
        <v>17.409999847412109</v>
      </c>
      <c r="I2983" s="14">
        <v>17.799999237060547</v>
      </c>
      <c r="J2983" s="14">
        <v>17.389999389648438</v>
      </c>
      <c r="K2983" s="24">
        <v>17.780000686645508</v>
      </c>
      <c r="L2983">
        <f t="shared" si="141"/>
        <v>0</v>
      </c>
      <c r="M2983">
        <f>IF(AND(B2983&gt;Summary!$E$17,B2983&lt;Summary!$E$18),1,0)</f>
        <v>1</v>
      </c>
      <c r="N2983">
        <f>IF(M2983=1,oneday(G2982,G2983,K2983,L2983,Summary!$E$13/2,Data!N2982,Data!O2982,Summary!$E$15,Summary!$E$14,Summary!$E$16,1),0)</f>
        <v>300</v>
      </c>
      <c r="O2983" s="31">
        <f>IF(M2983=1,oneday(G2982,G2983,K2983,L2983,Summary!$E$13/2,Data!N2982,Data!O2982,Summary!$E$15,Summary!$E$14,Summary!$E$16,2),0)</f>
        <v>925803.99668502819</v>
      </c>
      <c r="P2983" s="31">
        <f t="shared" si="140"/>
        <v>2219.9996109008789</v>
      </c>
      <c r="Q2983" s="31">
        <f>IF(M2983=1,oneday(G2982,G2983,K2983,L2983,Summary!$E$13/2,Data!N2982,Data!O2982,Summary!$E$15,Summary!$E$14,Summary!$E$16,3),0)</f>
        <v>0</v>
      </c>
    </row>
    <row r="2984" spans="1:17" x14ac:dyDescent="0.25">
      <c r="A2984" s="32">
        <f>VLOOKUP(B2984,'Expiration Dates'!$C$40:$J$272,8)</f>
        <v>34719</v>
      </c>
      <c r="B2984" s="1">
        <v>34716</v>
      </c>
      <c r="C2984">
        <f t="shared" si="139"/>
        <v>2984</v>
      </c>
      <c r="D2984" s="27">
        <v>17.930000305175781</v>
      </c>
      <c r="E2984" s="28">
        <v>18.340000152587891</v>
      </c>
      <c r="F2984" s="28">
        <v>17.930000305175781</v>
      </c>
      <c r="G2984" s="24">
        <v>18.319999694824219</v>
      </c>
      <c r="H2984" s="13">
        <v>17.819999694824219</v>
      </c>
      <c r="I2984" s="14">
        <v>18.239999771118164</v>
      </c>
      <c r="J2984" s="14">
        <v>17.819999694824219</v>
      </c>
      <c r="K2984" s="24">
        <v>18.219999313354492</v>
      </c>
      <c r="L2984">
        <f t="shared" si="141"/>
        <v>0</v>
      </c>
      <c r="M2984">
        <f>IF(AND(B2984&gt;Summary!$E$17,B2984&lt;Summary!$E$18),1,0)</f>
        <v>1</v>
      </c>
      <c r="N2984">
        <f>IF(M2984=1,oneday(G2983,G2984,K2984,L2984,Summary!$E$13/2,Data!N2983,Data!O2983,Summary!$E$15,Summary!$E$14,Summary!$E$16,1),0)</f>
        <v>-800</v>
      </c>
      <c r="O2984" s="31">
        <f>IF(M2984=1,oneday(G2983,G2984,K2984,L2984,Summary!$E$13/2,Data!N2983,Data!O2983,Summary!$E$15,Summary!$E$14,Summary!$E$16,2),0)</f>
        <v>927671.9962577821</v>
      </c>
      <c r="P2984" s="31">
        <f t="shared" si="140"/>
        <v>1867.9995727539063</v>
      </c>
      <c r="Q2984" s="31">
        <f>IF(M2984=1,oneday(G2983,G2984,K2984,L2984,Summary!$E$13/2,Data!N2983,Data!O2983,Summary!$E$15,Summary!$E$14,Summary!$E$16,3),0)</f>
        <v>0</v>
      </c>
    </row>
    <row r="2985" spans="1:17" x14ac:dyDescent="0.25">
      <c r="A2985" s="32">
        <f>VLOOKUP(B2985,'Expiration Dates'!$C$40:$J$272,8)</f>
        <v>34719</v>
      </c>
      <c r="B2985" s="1">
        <v>34717</v>
      </c>
      <c r="C2985">
        <f t="shared" si="139"/>
        <v>2985</v>
      </c>
      <c r="D2985" s="27">
        <v>18.370000839233398</v>
      </c>
      <c r="E2985" s="28">
        <v>18.75</v>
      </c>
      <c r="F2985" s="28">
        <v>18.329999923706055</v>
      </c>
      <c r="G2985" s="24">
        <v>18.729999542236328</v>
      </c>
      <c r="H2985" s="13">
        <v>18.260000228881836</v>
      </c>
      <c r="I2985" s="14">
        <v>18.530000686645508</v>
      </c>
      <c r="J2985" s="14">
        <v>18.180000305175781</v>
      </c>
      <c r="K2985" s="24">
        <v>18.510000228881836</v>
      </c>
      <c r="L2985">
        <f t="shared" si="141"/>
        <v>0</v>
      </c>
      <c r="M2985">
        <f>IF(AND(B2985&gt;Summary!$E$17,B2985&lt;Summary!$E$18),1,0)</f>
        <v>1</v>
      </c>
      <c r="N2985">
        <f>IF(M2985=1,oneday(G2984,G2985,K2985,L2985,Summary!$E$13/2,Data!N2984,Data!O2984,Summary!$E$15,Summary!$E$14,Summary!$E$16,1),0)</f>
        <v>-1800</v>
      </c>
      <c r="O2985" s="31">
        <f>IF(M2985=1,oneday(G2984,G2985,K2985,L2985,Summary!$E$13/2,Data!N2984,Data!O2984,Summary!$E$15,Summary!$E$14,Summary!$E$16,2),0)</f>
        <v>929113.9965324403</v>
      </c>
      <c r="P2985" s="31">
        <f t="shared" si="140"/>
        <v>1442.0002746582031</v>
      </c>
      <c r="Q2985" s="31">
        <f>IF(M2985=1,oneday(G2984,G2985,K2985,L2985,Summary!$E$13/2,Data!N2984,Data!O2984,Summary!$E$15,Summary!$E$14,Summary!$E$16,3),0)</f>
        <v>0</v>
      </c>
    </row>
    <row r="2986" spans="1:17" x14ac:dyDescent="0.25">
      <c r="A2986" s="32">
        <f>VLOOKUP(B2986,'Expiration Dates'!$C$40:$J$272,8)</f>
        <v>34719</v>
      </c>
      <c r="B2986" s="1">
        <v>34718</v>
      </c>
      <c r="C2986">
        <f t="shared" si="139"/>
        <v>2986</v>
      </c>
      <c r="D2986" s="27">
        <v>18.600000381469727</v>
      </c>
      <c r="E2986" s="28">
        <v>18.850000381469727</v>
      </c>
      <c r="F2986" s="28">
        <v>18.549999237060547</v>
      </c>
      <c r="G2986" s="24">
        <v>18.690000534057617</v>
      </c>
      <c r="H2986" s="13">
        <v>18.379999160766602</v>
      </c>
      <c r="I2986" s="14">
        <v>18.5</v>
      </c>
      <c r="J2986" s="14">
        <v>18.299999237060547</v>
      </c>
      <c r="K2986" s="24">
        <v>18.360000610351563</v>
      </c>
      <c r="L2986">
        <f t="shared" si="141"/>
        <v>0</v>
      </c>
      <c r="M2986">
        <f>IF(AND(B2986&gt;Summary!$E$17,B2986&lt;Summary!$E$18),1,0)</f>
        <v>1</v>
      </c>
      <c r="N2986">
        <f>IF(M2986=1,oneday(G2985,G2986,K2986,L2986,Summary!$E$13/2,Data!N2985,Data!O2985,Summary!$E$15,Summary!$E$14,Summary!$E$16,1),0)</f>
        <v>-1800</v>
      </c>
      <c r="O2986" s="31">
        <f>IF(M2986=1,oneday(G2985,G2986,K2986,L2986,Summary!$E$13/2,Data!N2985,Data!O2985,Summary!$E$15,Summary!$E$14,Summary!$E$16,2),0)</f>
        <v>931185.99474716198</v>
      </c>
      <c r="P2986" s="31">
        <f t="shared" si="140"/>
        <v>2071.9982147216797</v>
      </c>
      <c r="Q2986" s="31">
        <f>IF(M2986=1,oneday(G2985,G2986,K2986,L2986,Summary!$E$13/2,Data!N2985,Data!O2985,Summary!$E$15,Summary!$E$14,Summary!$E$16,3),0)</f>
        <v>0</v>
      </c>
    </row>
    <row r="2987" spans="1:17" x14ac:dyDescent="0.25">
      <c r="A2987" s="32">
        <f>VLOOKUP(B2987,'Expiration Dates'!$C$40:$J$272,8)</f>
        <v>34719</v>
      </c>
      <c r="B2987" s="1">
        <v>34719</v>
      </c>
      <c r="C2987">
        <f t="shared" si="139"/>
        <v>2987</v>
      </c>
      <c r="D2987" s="27">
        <v>18.579999923706055</v>
      </c>
      <c r="E2987" s="28">
        <v>18.840000152587891</v>
      </c>
      <c r="F2987" s="28">
        <v>18.5</v>
      </c>
      <c r="G2987" s="24">
        <v>18.649999618530273</v>
      </c>
      <c r="H2987" s="13">
        <v>18.260000228881836</v>
      </c>
      <c r="I2987" s="14">
        <v>18.520000457763672</v>
      </c>
      <c r="J2987" s="14">
        <v>18.209999084472656</v>
      </c>
      <c r="K2987" s="24">
        <v>18.420000076293945</v>
      </c>
      <c r="L2987">
        <f t="shared" si="141"/>
        <v>1</v>
      </c>
      <c r="M2987">
        <f>IF(AND(B2987&gt;Summary!$E$17,B2987&lt;Summary!$E$18),1,0)</f>
        <v>1</v>
      </c>
      <c r="N2987">
        <f>IF(M2987=1,oneday(G2986,G2987,K2987,L2987,Summary!$E$13/2,Data!N2986,Data!O2986,Summary!$E$15,Summary!$E$14,Summary!$E$16,1),0)</f>
        <v>-1700</v>
      </c>
      <c r="O2987" s="31">
        <f>IF(M2987=1,oneday(G2986,G2987,K2987,L2987,Summary!$E$13/2,Data!N2986,Data!O2986,Summary!$E$15,Summary!$E$14,Summary!$E$16,2),0)</f>
        <v>932862.99708175671</v>
      </c>
      <c r="P2987" s="31">
        <f t="shared" si="140"/>
        <v>1677.0023345947266</v>
      </c>
      <c r="Q2987" s="31">
        <f>IF(M2987=1,oneday(G2986,G2987,K2987,L2987,Summary!$E$13/2,Data!N2986,Data!O2986,Summary!$E$15,Summary!$E$14,Summary!$E$16,3),0)</f>
        <v>-390.99922180175781</v>
      </c>
    </row>
    <row r="2988" spans="1:17" x14ac:dyDescent="0.25">
      <c r="A2988" s="32">
        <f>VLOOKUP(B2988,'Expiration Dates'!$C$40:$J$272,8)</f>
        <v>34719</v>
      </c>
      <c r="B2988" s="1">
        <v>34722</v>
      </c>
      <c r="C2988">
        <f t="shared" si="139"/>
        <v>2988</v>
      </c>
      <c r="D2988" s="27">
        <v>18.389999389648438</v>
      </c>
      <c r="E2988" s="28">
        <v>18.459999084472656</v>
      </c>
      <c r="F2988" s="28">
        <v>18.090000152587891</v>
      </c>
      <c r="G2988" s="24">
        <v>18.100000381469727</v>
      </c>
      <c r="H2988" s="13">
        <v>18.229999542236328</v>
      </c>
      <c r="I2988" s="14">
        <v>18.290000915527344</v>
      </c>
      <c r="J2988" s="14">
        <v>17.959999084472656</v>
      </c>
      <c r="K2988" s="24">
        <v>17.969999313354492</v>
      </c>
      <c r="L2988">
        <f t="shared" si="141"/>
        <v>0</v>
      </c>
      <c r="M2988">
        <f>IF(AND(B2988&gt;Summary!$E$17,B2988&lt;Summary!$E$18),1,0)</f>
        <v>1</v>
      </c>
      <c r="N2988">
        <f>IF(M2988=1,oneday(G2987,G2988,K2988,L2988,Summary!$E$13/2,Data!N2987,Data!O2987,Summary!$E$15,Summary!$E$14,Summary!$E$16,1),0)</f>
        <v>-400</v>
      </c>
      <c r="O2988" s="31">
        <f>IF(M2988=1,oneday(G2987,G2988,K2988,L2988,Summary!$E$13/2,Data!N2987,Data!O2987,Summary!$E$15,Summary!$E$14,Summary!$E$16,2),0)</f>
        <v>935394.99677658093</v>
      </c>
      <c r="P2988" s="31">
        <f t="shared" si="140"/>
        <v>2531.9996948242188</v>
      </c>
      <c r="Q2988" s="31">
        <f>IF(M2988=1,oneday(G2987,G2988,K2988,L2988,Summary!$E$13/2,Data!N2987,Data!O2987,Summary!$E$15,Summary!$E$14,Summary!$E$16,3),0)</f>
        <v>0</v>
      </c>
    </row>
    <row r="2989" spans="1:17" x14ac:dyDescent="0.25">
      <c r="A2989" s="32">
        <f>VLOOKUP(B2989,'Expiration Dates'!$C$40:$J$272,8)</f>
        <v>34719</v>
      </c>
      <c r="B2989" s="1">
        <v>34723</v>
      </c>
      <c r="C2989">
        <f t="shared" si="139"/>
        <v>2989</v>
      </c>
      <c r="D2989" s="27">
        <v>18.079999923706055</v>
      </c>
      <c r="E2989" s="28">
        <v>18.549999237060547</v>
      </c>
      <c r="F2989" s="28">
        <v>18.059999465942383</v>
      </c>
      <c r="G2989" s="24">
        <v>18.389999389648438</v>
      </c>
      <c r="H2989" s="13">
        <v>17.969999313354492</v>
      </c>
      <c r="I2989" s="14">
        <v>18.379999160766602</v>
      </c>
      <c r="J2989" s="14">
        <v>17.959999084472656</v>
      </c>
      <c r="K2989" s="24">
        <v>18.219999313354492</v>
      </c>
      <c r="L2989">
        <f t="shared" si="141"/>
        <v>0</v>
      </c>
      <c r="M2989">
        <f>IF(AND(B2989&gt;Summary!$E$17,B2989&lt;Summary!$E$18),1,0)</f>
        <v>1</v>
      </c>
      <c r="N2989">
        <f>IF(M2989=1,oneday(G2988,G2989,K2989,L2989,Summary!$E$13/2,Data!N2988,Data!O2988,Summary!$E$15,Summary!$E$14,Summary!$E$16,1),0)</f>
        <v>-1100</v>
      </c>
      <c r="O2989" s="31">
        <f>IF(M2989=1,oneday(G2988,G2989,K2989,L2989,Summary!$E$13/2,Data!N2988,Data!O2988,Summary!$E$15,Summary!$E$14,Summary!$E$16,2),0)</f>
        <v>937159.99786758434</v>
      </c>
      <c r="P2989" s="31">
        <f t="shared" si="140"/>
        <v>1765.001091003418</v>
      </c>
      <c r="Q2989" s="31">
        <f>IF(M2989=1,oneday(G2988,G2989,K2989,L2989,Summary!$E$13/2,Data!N2988,Data!O2988,Summary!$E$15,Summary!$E$14,Summary!$E$16,3),0)</f>
        <v>0</v>
      </c>
    </row>
    <row r="2990" spans="1:17" x14ac:dyDescent="0.25">
      <c r="A2990" s="32">
        <f>VLOOKUP(B2990,'Expiration Dates'!$C$40:$J$272,8)</f>
        <v>34719</v>
      </c>
      <c r="B2990" s="1">
        <v>34724</v>
      </c>
      <c r="C2990">
        <f t="shared" si="139"/>
        <v>2990</v>
      </c>
      <c r="D2990" s="27">
        <v>18.520000457763672</v>
      </c>
      <c r="E2990" s="28">
        <v>18.649999618530273</v>
      </c>
      <c r="F2990" s="28">
        <v>18.149999618530273</v>
      </c>
      <c r="G2990" s="24">
        <v>18.389999389648438</v>
      </c>
      <c r="H2990" s="13">
        <v>18.329999923706055</v>
      </c>
      <c r="I2990" s="14">
        <v>18.430000305175781</v>
      </c>
      <c r="J2990" s="14">
        <v>18.010000228881836</v>
      </c>
      <c r="K2990" s="24">
        <v>18.180000305175781</v>
      </c>
      <c r="L2990">
        <f t="shared" si="141"/>
        <v>0</v>
      </c>
      <c r="M2990">
        <f>IF(AND(B2990&gt;Summary!$E$17,B2990&lt;Summary!$E$18),1,0)</f>
        <v>1</v>
      </c>
      <c r="N2990">
        <f>IF(M2990=1,oneday(G2989,G2990,K2990,L2990,Summary!$E$13/2,Data!N2989,Data!O2989,Summary!$E$15,Summary!$E$14,Summary!$E$16,1),0)</f>
        <v>-1100</v>
      </c>
      <c r="O2990" s="31">
        <f>IF(M2990=1,oneday(G2989,G2990,K2990,L2990,Summary!$E$13/2,Data!N2989,Data!O2989,Summary!$E$15,Summary!$E$14,Summary!$E$16,2),0)</f>
        <v>939159.99786758434</v>
      </c>
      <c r="P2990" s="31">
        <f t="shared" si="140"/>
        <v>2000</v>
      </c>
      <c r="Q2990" s="31">
        <f>IF(M2990=1,oneday(G2989,G2990,K2990,L2990,Summary!$E$13/2,Data!N2989,Data!O2989,Summary!$E$15,Summary!$E$14,Summary!$E$16,3),0)</f>
        <v>0</v>
      </c>
    </row>
    <row r="2991" spans="1:17" x14ac:dyDescent="0.25">
      <c r="A2991" s="32">
        <f>VLOOKUP(B2991,'Expiration Dates'!$C$40:$J$272,8)</f>
        <v>34719</v>
      </c>
      <c r="B2991" s="1">
        <v>34725</v>
      </c>
      <c r="C2991">
        <f t="shared" si="139"/>
        <v>2991</v>
      </c>
      <c r="D2991" s="27">
        <v>18.260000228881836</v>
      </c>
      <c r="E2991" s="28">
        <v>18.469999313354492</v>
      </c>
      <c r="F2991" s="28">
        <v>18.200000762939453</v>
      </c>
      <c r="G2991" s="24">
        <v>18.239999771118164</v>
      </c>
      <c r="H2991" s="13">
        <v>18.100000381469727</v>
      </c>
      <c r="I2991" s="14">
        <v>18.280000686645508</v>
      </c>
      <c r="J2991" s="14">
        <v>18.049999237060547</v>
      </c>
      <c r="K2991" s="24">
        <v>18.090000152587891</v>
      </c>
      <c r="L2991">
        <f t="shared" si="141"/>
        <v>0</v>
      </c>
      <c r="M2991">
        <f>IF(AND(B2991&gt;Summary!$E$17,B2991&lt;Summary!$E$18),1,0)</f>
        <v>1</v>
      </c>
      <c r="N2991">
        <f>IF(M2991=1,oneday(G2990,G2991,K2991,L2991,Summary!$E$13/2,Data!N2990,Data!O2990,Summary!$E$15,Summary!$E$14,Summary!$E$16,1),0)</f>
        <v>-800</v>
      </c>
      <c r="O2991" s="31">
        <f>IF(M2991=1,oneday(G2990,G2991,K2991,L2991,Summary!$E$13/2,Data!N2990,Data!O2990,Summary!$E$15,Summary!$E$14,Summary!$E$16,2),0)</f>
        <v>941291.99756240856</v>
      </c>
      <c r="P2991" s="31">
        <f t="shared" si="140"/>
        <v>2131.9996948242188</v>
      </c>
      <c r="Q2991" s="31">
        <f>IF(M2991=1,oneday(G2990,G2991,K2991,L2991,Summary!$E$13/2,Data!N2990,Data!O2990,Summary!$E$15,Summary!$E$14,Summary!$E$16,3),0)</f>
        <v>0</v>
      </c>
    </row>
    <row r="2992" spans="1:17" x14ac:dyDescent="0.25">
      <c r="A2992" s="32">
        <f>VLOOKUP(B2992,'Expiration Dates'!$C$40:$J$272,8)</f>
        <v>34719</v>
      </c>
      <c r="B2992" s="1">
        <v>34726</v>
      </c>
      <c r="C2992">
        <f t="shared" si="139"/>
        <v>2992</v>
      </c>
      <c r="D2992" s="27">
        <v>18.069999694824219</v>
      </c>
      <c r="E2992" s="28">
        <v>18.139999389648438</v>
      </c>
      <c r="F2992" s="28">
        <v>17.829999923706055</v>
      </c>
      <c r="G2992" s="24">
        <v>17.950000762939453</v>
      </c>
      <c r="H2992" s="13">
        <v>17.950000762939453</v>
      </c>
      <c r="I2992" s="14">
        <v>18</v>
      </c>
      <c r="J2992" s="14">
        <v>17.770000457763672</v>
      </c>
      <c r="K2992" s="24">
        <v>17.860000610351563</v>
      </c>
      <c r="L2992">
        <f t="shared" si="141"/>
        <v>0</v>
      </c>
      <c r="M2992">
        <f>IF(AND(B2992&gt;Summary!$E$17,B2992&lt;Summary!$E$18),1,0)</f>
        <v>1</v>
      </c>
      <c r="N2992">
        <f>IF(M2992=1,oneday(G2991,G2992,K2992,L2992,Summary!$E$13/2,Data!N2991,Data!O2991,Summary!$E$15,Summary!$E$14,Summary!$E$16,1),0)</f>
        <v>-100</v>
      </c>
      <c r="O2992" s="31">
        <f>IF(M2992=1,oneday(G2991,G2992,K2992,L2992,Summary!$E$13/2,Data!N2991,Data!O2991,Summary!$E$15,Summary!$E$14,Summary!$E$16,2),0)</f>
        <v>943404.99746322643</v>
      </c>
      <c r="P2992" s="31">
        <f t="shared" si="140"/>
        <v>2112.9999008178711</v>
      </c>
      <c r="Q2992" s="31">
        <f>IF(M2992=1,oneday(G2991,G2992,K2992,L2992,Summary!$E$13/2,Data!N2991,Data!O2991,Summary!$E$15,Summary!$E$14,Summary!$E$16,3),0)</f>
        <v>0</v>
      </c>
    </row>
    <row r="2993" spans="1:17" x14ac:dyDescent="0.25">
      <c r="A2993" s="32">
        <f>VLOOKUP(B2993,'Expiration Dates'!$C$40:$J$272,8)</f>
        <v>34719</v>
      </c>
      <c r="B2993" s="1">
        <v>34729</v>
      </c>
      <c r="C2993">
        <f t="shared" si="139"/>
        <v>2993</v>
      </c>
      <c r="D2993" s="27">
        <v>17.940000534057617</v>
      </c>
      <c r="E2993" s="28">
        <v>18.129999160766602</v>
      </c>
      <c r="F2993" s="28">
        <v>17.930000305175781</v>
      </c>
      <c r="G2993" s="24">
        <v>18.090000152587891</v>
      </c>
      <c r="H2993" s="13">
        <v>17.840000152587891</v>
      </c>
      <c r="I2993" s="14">
        <v>17.979999542236328</v>
      </c>
      <c r="J2993" s="14">
        <v>17.840000152587891</v>
      </c>
      <c r="K2993" s="24">
        <v>17.950000762939453</v>
      </c>
      <c r="L2993">
        <f t="shared" si="141"/>
        <v>0</v>
      </c>
      <c r="M2993">
        <f>IF(AND(B2993&gt;Summary!$E$17,B2993&lt;Summary!$E$18),1,0)</f>
        <v>1</v>
      </c>
      <c r="N2993">
        <f>IF(M2993=1,oneday(G2992,G2993,K2993,L2993,Summary!$E$13/2,Data!N2992,Data!O2992,Summary!$E$15,Summary!$E$14,Summary!$E$16,1),0)</f>
        <v>-400</v>
      </c>
      <c r="O2993" s="31">
        <f>IF(M2993=1,oneday(G2992,G2993,K2993,L2993,Summary!$E$13/2,Data!N2992,Data!O2992,Summary!$E$15,Summary!$E$14,Summary!$E$16,2),0)</f>
        <v>945360.99770736706</v>
      </c>
      <c r="P2993" s="31">
        <f t="shared" si="140"/>
        <v>1956.000244140625</v>
      </c>
      <c r="Q2993" s="31">
        <f>IF(M2993=1,oneday(G2992,G2993,K2993,L2993,Summary!$E$13/2,Data!N2992,Data!O2992,Summary!$E$15,Summary!$E$14,Summary!$E$16,3),0)</f>
        <v>0</v>
      </c>
    </row>
    <row r="2994" spans="1:17" x14ac:dyDescent="0.25">
      <c r="A2994" s="32">
        <f>VLOOKUP(B2994,'Expiration Dates'!$C$40:$J$272,8)</f>
        <v>34719</v>
      </c>
      <c r="B2994" s="1">
        <v>34730</v>
      </c>
      <c r="C2994">
        <f t="shared" si="139"/>
        <v>2994</v>
      </c>
      <c r="D2994" s="27">
        <v>18.129999160766602</v>
      </c>
      <c r="E2994" s="28">
        <v>18.399999618530273</v>
      </c>
      <c r="F2994" s="28">
        <v>18.069999694824219</v>
      </c>
      <c r="G2994" s="24">
        <v>18.389999389648438</v>
      </c>
      <c r="H2994" s="13">
        <v>18</v>
      </c>
      <c r="I2994" s="14">
        <v>18.270000457763672</v>
      </c>
      <c r="J2994" s="14">
        <v>17.959999084472656</v>
      </c>
      <c r="K2994" s="24">
        <v>18.239999771118164</v>
      </c>
      <c r="L2994">
        <f t="shared" si="141"/>
        <v>0</v>
      </c>
      <c r="M2994">
        <f>IF(AND(B2994&gt;Summary!$E$17,B2994&lt;Summary!$E$18),1,0)</f>
        <v>1</v>
      </c>
      <c r="N2994">
        <f>IF(M2994=1,oneday(G2993,G2994,K2994,L2994,Summary!$E$13/2,Data!N2993,Data!O2993,Summary!$E$15,Summary!$E$14,Summary!$E$16,1),0)</f>
        <v>-1100</v>
      </c>
      <c r="O2994" s="31">
        <f>IF(M2994=1,oneday(G2993,G2994,K2994,L2994,Summary!$E$13/2,Data!N2993,Data!O2993,Summary!$E$15,Summary!$E$14,Summary!$E$16,2),0)</f>
        <v>947114.99854660046</v>
      </c>
      <c r="P2994" s="31">
        <f t="shared" si="140"/>
        <v>1754.0008392333984</v>
      </c>
      <c r="Q2994" s="31">
        <f>IF(M2994=1,oneday(G2993,G2994,K2994,L2994,Summary!$E$13/2,Data!N2993,Data!O2993,Summary!$E$15,Summary!$E$14,Summary!$E$16,3),0)</f>
        <v>0</v>
      </c>
    </row>
    <row r="2995" spans="1:17" x14ac:dyDescent="0.25">
      <c r="A2995" s="32">
        <f>VLOOKUP(B2995,'Expiration Dates'!$C$40:$J$272,8)</f>
        <v>34747</v>
      </c>
      <c r="B2995" s="1">
        <v>34731</v>
      </c>
      <c r="C2995">
        <f t="shared" si="139"/>
        <v>2995</v>
      </c>
      <c r="D2995" s="27">
        <v>18.450000762939453</v>
      </c>
      <c r="E2995" s="28">
        <v>18.540000915527344</v>
      </c>
      <c r="F2995" s="28">
        <v>18.340000152587891</v>
      </c>
      <c r="G2995" s="24">
        <v>18.520000457763672</v>
      </c>
      <c r="H2995" s="13">
        <v>18.299999237060547</v>
      </c>
      <c r="I2995" s="14">
        <v>18.340000152587891</v>
      </c>
      <c r="J2995" s="14">
        <v>18.149999618530273</v>
      </c>
      <c r="K2995" s="24">
        <v>18.280000686645508</v>
      </c>
      <c r="L2995">
        <f t="shared" si="141"/>
        <v>0</v>
      </c>
      <c r="M2995">
        <f>IF(AND(B2995&gt;Summary!$E$17,B2995&lt;Summary!$E$18),1,0)</f>
        <v>1</v>
      </c>
      <c r="N2995">
        <f>IF(M2995=1,oneday(G2994,G2995,K2995,L2995,Summary!$E$13/2,Data!N2994,Data!O2994,Summary!$E$15,Summary!$E$14,Summary!$E$16,1),0)</f>
        <v>-1400</v>
      </c>
      <c r="O2995" s="31">
        <f>IF(M2995=1,oneday(G2994,G2995,K2995,L2995,Summary!$E$13/2,Data!N2994,Data!O2994,Summary!$E$15,Summary!$E$14,Summary!$E$16,2),0)</f>
        <v>948944.99705123913</v>
      </c>
      <c r="P2995" s="31">
        <f t="shared" si="140"/>
        <v>1829.9985046386719</v>
      </c>
      <c r="Q2995" s="31">
        <f>IF(M2995=1,oneday(G2994,G2995,K2995,L2995,Summary!$E$13/2,Data!N2994,Data!O2994,Summary!$E$15,Summary!$E$14,Summary!$E$16,3),0)</f>
        <v>0</v>
      </c>
    </row>
    <row r="2996" spans="1:17" x14ac:dyDescent="0.25">
      <c r="A2996" s="32">
        <f>VLOOKUP(B2996,'Expiration Dates'!$C$40:$J$272,8)</f>
        <v>34747</v>
      </c>
      <c r="B2996" s="1">
        <v>34732</v>
      </c>
      <c r="C2996">
        <f t="shared" si="139"/>
        <v>2996</v>
      </c>
      <c r="D2996" s="27">
        <v>18.200000762939453</v>
      </c>
      <c r="E2996" s="28">
        <v>18.700000762939453</v>
      </c>
      <c r="F2996" s="28">
        <v>18.129999160766602</v>
      </c>
      <c r="G2996" s="24">
        <v>18.540000915527344</v>
      </c>
      <c r="H2996" s="13">
        <v>18.049999237060547</v>
      </c>
      <c r="I2996" s="14">
        <v>18.399999618530273</v>
      </c>
      <c r="J2996" s="14">
        <v>17.989999771118164</v>
      </c>
      <c r="K2996" s="24">
        <v>18.280000686645508</v>
      </c>
      <c r="L2996">
        <f t="shared" si="141"/>
        <v>0</v>
      </c>
      <c r="M2996">
        <f>IF(AND(B2996&gt;Summary!$E$17,B2996&lt;Summary!$E$18),1,0)</f>
        <v>1</v>
      </c>
      <c r="N2996">
        <f>IF(M2996=1,oneday(G2995,G2996,K2996,L2996,Summary!$E$13/2,Data!N2995,Data!O2995,Summary!$E$15,Summary!$E$14,Summary!$E$16,1),0)</f>
        <v>-1400</v>
      </c>
      <c r="O2996" s="31">
        <f>IF(M2996=1,oneday(G2995,G2996,K2996,L2996,Summary!$E$13/2,Data!N2995,Data!O2995,Summary!$E$15,Summary!$E$14,Summary!$E$16,2),0)</f>
        <v>950916.99641036999</v>
      </c>
      <c r="P2996" s="31">
        <f t="shared" si="140"/>
        <v>1971.9993591308594</v>
      </c>
      <c r="Q2996" s="31">
        <f>IF(M2996=1,oneday(G2995,G2996,K2996,L2996,Summary!$E$13/2,Data!N2995,Data!O2995,Summary!$E$15,Summary!$E$14,Summary!$E$16,3),0)</f>
        <v>0</v>
      </c>
    </row>
    <row r="2997" spans="1:17" x14ac:dyDescent="0.25">
      <c r="A2997" s="32">
        <f>VLOOKUP(B2997,'Expiration Dates'!$C$40:$J$272,8)</f>
        <v>34747</v>
      </c>
      <c r="B2997" s="1">
        <v>34733</v>
      </c>
      <c r="C2997">
        <f t="shared" si="139"/>
        <v>2997</v>
      </c>
      <c r="D2997" s="27">
        <v>18.629999160766602</v>
      </c>
      <c r="E2997" s="28">
        <v>18.829999923706055</v>
      </c>
      <c r="F2997" s="28">
        <v>18.559999465942383</v>
      </c>
      <c r="G2997" s="24">
        <v>18.780000686645508</v>
      </c>
      <c r="H2997" s="13">
        <v>18.360000610351563</v>
      </c>
      <c r="I2997" s="14">
        <v>18.510000228881836</v>
      </c>
      <c r="J2997" s="14">
        <v>18.270000457763672</v>
      </c>
      <c r="K2997" s="24">
        <v>18.469999313354492</v>
      </c>
      <c r="L2997">
        <f t="shared" si="141"/>
        <v>0</v>
      </c>
      <c r="M2997">
        <f>IF(AND(B2997&gt;Summary!$E$17,B2997&lt;Summary!$E$18),1,0)</f>
        <v>1</v>
      </c>
      <c r="N2997">
        <f>IF(M2997=1,oneday(G2996,G2997,K2997,L2997,Summary!$E$13/2,Data!N2996,Data!O2996,Summary!$E$15,Summary!$E$14,Summary!$E$16,1),0)</f>
        <v>-1900</v>
      </c>
      <c r="O2997" s="31">
        <f>IF(M2997=1,oneday(G2996,G2997,K2997,L2997,Summary!$E$13/2,Data!N2996,Data!O2996,Summary!$E$15,Summary!$E$14,Summary!$E$16,2),0)</f>
        <v>952500.99684524548</v>
      </c>
      <c r="P2997" s="31">
        <f t="shared" si="140"/>
        <v>1584.0004348754883</v>
      </c>
      <c r="Q2997" s="31">
        <f>IF(M2997=1,oneday(G2996,G2997,K2997,L2997,Summary!$E$13/2,Data!N2996,Data!O2996,Summary!$E$15,Summary!$E$14,Summary!$E$16,3),0)</f>
        <v>0</v>
      </c>
    </row>
    <row r="2998" spans="1:17" x14ac:dyDescent="0.25">
      <c r="A2998" s="32">
        <f>VLOOKUP(B2998,'Expiration Dates'!$C$40:$J$272,8)</f>
        <v>34747</v>
      </c>
      <c r="B2998" s="1">
        <v>34736</v>
      </c>
      <c r="C2998">
        <f t="shared" si="139"/>
        <v>2998</v>
      </c>
      <c r="D2998" s="27">
        <v>18.860000610351563</v>
      </c>
      <c r="E2998" s="28">
        <v>18.920000076293945</v>
      </c>
      <c r="F2998" s="28">
        <v>18.350000381469727</v>
      </c>
      <c r="G2998" s="24">
        <v>18.590000152587891</v>
      </c>
      <c r="H2998" s="13">
        <v>18.530000686645508</v>
      </c>
      <c r="I2998" s="14">
        <v>18.579999923706055</v>
      </c>
      <c r="J2998" s="14">
        <v>18.159999847412109</v>
      </c>
      <c r="K2998" s="24">
        <v>18.340000152587891</v>
      </c>
      <c r="L2998">
        <f t="shared" si="141"/>
        <v>0</v>
      </c>
      <c r="M2998">
        <f>IF(AND(B2998&gt;Summary!$E$17,B2998&lt;Summary!$E$18),1,0)</f>
        <v>1</v>
      </c>
      <c r="N2998">
        <f>IF(M2998=1,oneday(G2997,G2998,K2998,L2998,Summary!$E$13/2,Data!N2997,Data!O2997,Summary!$E$15,Summary!$E$14,Summary!$E$16,1),0)</f>
        <v>-1500</v>
      </c>
      <c r="O2998" s="31">
        <f>IF(M2998=1,oneday(G2997,G2998,K2998,L2998,Summary!$E$13/2,Data!N2997,Data!O2997,Summary!$E$15,Summary!$E$14,Summary!$E$16,2),0)</f>
        <v>954809.9976463319</v>
      </c>
      <c r="P2998" s="31">
        <f t="shared" si="140"/>
        <v>2309.0008010864258</v>
      </c>
      <c r="Q2998" s="31">
        <f>IF(M2998=1,oneday(G2997,G2998,K2998,L2998,Summary!$E$13/2,Data!N2997,Data!O2997,Summary!$E$15,Summary!$E$14,Summary!$E$16,3),0)</f>
        <v>0</v>
      </c>
    </row>
    <row r="2999" spans="1:17" x14ac:dyDescent="0.25">
      <c r="A2999" s="32">
        <f>VLOOKUP(B2999,'Expiration Dates'!$C$40:$J$272,8)</f>
        <v>34747</v>
      </c>
      <c r="B2999" s="1">
        <v>34737</v>
      </c>
      <c r="C2999">
        <f t="shared" si="139"/>
        <v>2999</v>
      </c>
      <c r="D2999" s="27">
        <v>18.479999542236328</v>
      </c>
      <c r="E2999" s="28">
        <v>18.610000610351563</v>
      </c>
      <c r="F2999" s="28">
        <v>18.420000076293945</v>
      </c>
      <c r="G2999" s="24">
        <v>18.459999084472656</v>
      </c>
      <c r="H2999" s="13">
        <v>18.280000686645508</v>
      </c>
      <c r="I2999" s="14">
        <v>18.360000610351563</v>
      </c>
      <c r="J2999" s="14">
        <v>18.180000305175781</v>
      </c>
      <c r="K2999" s="24">
        <v>18.190000534057617</v>
      </c>
      <c r="L2999">
        <f t="shared" si="141"/>
        <v>0</v>
      </c>
      <c r="M2999">
        <f>IF(AND(B2999&gt;Summary!$E$17,B2999&lt;Summary!$E$18),1,0)</f>
        <v>1</v>
      </c>
      <c r="N2999">
        <f>IF(M2999=1,oneday(G2998,G2999,K2999,L2999,Summary!$E$13/2,Data!N2998,Data!O2998,Summary!$E$15,Summary!$E$14,Summary!$E$16,1),0)</f>
        <v>-1200</v>
      </c>
      <c r="O2999" s="31">
        <f>IF(M2999=1,oneday(G2998,G2999,K2999,L2999,Summary!$E$13/2,Data!N2998,Data!O2998,Summary!$E$15,Summary!$E$14,Summary!$E$16,2),0)</f>
        <v>956977.99892807018</v>
      </c>
      <c r="P2999" s="31">
        <f t="shared" si="140"/>
        <v>2168.0012817382813</v>
      </c>
      <c r="Q2999" s="31">
        <f>IF(M2999=1,oneday(G2998,G2999,K2999,L2999,Summary!$E$13/2,Data!N2998,Data!O2998,Summary!$E$15,Summary!$E$14,Summary!$E$16,3),0)</f>
        <v>0</v>
      </c>
    </row>
    <row r="3000" spans="1:17" x14ac:dyDescent="0.25">
      <c r="A3000" s="32">
        <f>VLOOKUP(B3000,'Expiration Dates'!$C$40:$J$272,8)</f>
        <v>34747</v>
      </c>
      <c r="B3000" s="1">
        <v>34738</v>
      </c>
      <c r="C3000">
        <f t="shared" si="139"/>
        <v>3000</v>
      </c>
      <c r="D3000" s="27">
        <v>18.389999389648438</v>
      </c>
      <c r="E3000" s="28">
        <v>18.510000228881836</v>
      </c>
      <c r="F3000" s="28">
        <v>18.25</v>
      </c>
      <c r="G3000" s="24">
        <v>18.299999237060547</v>
      </c>
      <c r="H3000" s="13">
        <v>18.120000839233398</v>
      </c>
      <c r="I3000" s="14">
        <v>18.25</v>
      </c>
      <c r="J3000" s="14">
        <v>18.049999237060547</v>
      </c>
      <c r="K3000" s="24">
        <v>18.079999923706055</v>
      </c>
      <c r="L3000">
        <f t="shared" si="141"/>
        <v>0</v>
      </c>
      <c r="M3000">
        <f>IF(AND(B3000&gt;Summary!$E$17,B3000&lt;Summary!$E$18),1,0)</f>
        <v>1</v>
      </c>
      <c r="N3000">
        <f>IF(M3000=1,oneday(G2999,G3000,K3000,L3000,Summary!$E$13/2,Data!N2999,Data!O2999,Summary!$E$15,Summary!$E$14,Summary!$E$16,1),0)</f>
        <v>-900</v>
      </c>
      <c r="O3000" s="31">
        <f>IF(M3000=1,oneday(G2999,G3000,K3000,L3000,Summary!$E$13/2,Data!N2999,Data!O2999,Summary!$E$15,Summary!$E$14,Summary!$E$16,2),0)</f>
        <v>959133.99879074108</v>
      </c>
      <c r="P3000" s="31">
        <f t="shared" si="140"/>
        <v>2155.9998626708984</v>
      </c>
      <c r="Q3000" s="31">
        <f>IF(M3000=1,oneday(G2999,G3000,K3000,L3000,Summary!$E$13/2,Data!N2999,Data!O2999,Summary!$E$15,Summary!$E$14,Summary!$E$16,3),0)</f>
        <v>0</v>
      </c>
    </row>
    <row r="3001" spans="1:17" x14ac:dyDescent="0.25">
      <c r="A3001" s="32">
        <f>VLOOKUP(B3001,'Expiration Dates'!$C$40:$J$272,8)</f>
        <v>34747</v>
      </c>
      <c r="B3001" s="1">
        <v>34739</v>
      </c>
      <c r="C3001">
        <f t="shared" si="139"/>
        <v>3001</v>
      </c>
      <c r="D3001" s="27">
        <v>18.309999465942383</v>
      </c>
      <c r="E3001" s="28">
        <v>18.379999160766602</v>
      </c>
      <c r="F3001" s="28">
        <v>18.209999084472656</v>
      </c>
      <c r="G3001" s="24">
        <v>18.239999771118164</v>
      </c>
      <c r="H3001" s="13">
        <v>18.100000381469727</v>
      </c>
      <c r="I3001" s="14">
        <v>18.180000305175781</v>
      </c>
      <c r="J3001" s="14">
        <v>18.049999237060547</v>
      </c>
      <c r="K3001" s="24">
        <v>18.059999465942383</v>
      </c>
      <c r="L3001">
        <f t="shared" si="141"/>
        <v>0</v>
      </c>
      <c r="M3001">
        <f>IF(AND(B3001&gt;Summary!$E$17,B3001&lt;Summary!$E$18),1,0)</f>
        <v>1</v>
      </c>
      <c r="N3001">
        <f>IF(M3001=1,oneday(G3000,G3001,K3001,L3001,Summary!$E$13/2,Data!N3000,Data!O3000,Summary!$E$15,Summary!$E$14,Summary!$E$16,1),0)</f>
        <v>-800</v>
      </c>
      <c r="O3001" s="31">
        <f>IF(M3001=1,oneday(G3000,G3001,K3001,L3001,Summary!$E$13/2,Data!N3000,Data!O3000,Summary!$E$15,Summary!$E$14,Summary!$E$16,2),0)</f>
        <v>961181.99836349499</v>
      </c>
      <c r="P3001" s="31">
        <f t="shared" si="140"/>
        <v>2047.9995727539063</v>
      </c>
      <c r="Q3001" s="31">
        <f>IF(M3001=1,oneday(G3000,G3001,K3001,L3001,Summary!$E$13/2,Data!N3000,Data!O3000,Summary!$E$15,Summary!$E$14,Summary!$E$16,3),0)</f>
        <v>0</v>
      </c>
    </row>
    <row r="3002" spans="1:17" x14ac:dyDescent="0.25">
      <c r="A3002" s="32">
        <f>VLOOKUP(B3002,'Expiration Dates'!$C$40:$J$272,8)</f>
        <v>34747</v>
      </c>
      <c r="B3002" s="1">
        <v>34740</v>
      </c>
      <c r="C3002">
        <f t="shared" si="139"/>
        <v>3002</v>
      </c>
      <c r="D3002" s="27">
        <v>18.25</v>
      </c>
      <c r="E3002" s="28">
        <v>18.520000457763672</v>
      </c>
      <c r="F3002" s="28">
        <v>18.25</v>
      </c>
      <c r="G3002" s="24">
        <v>18.459999084472656</v>
      </c>
      <c r="H3002" s="13">
        <v>18.090000152587891</v>
      </c>
      <c r="I3002" s="14">
        <v>18.319999694824219</v>
      </c>
      <c r="J3002" s="14">
        <v>18.090000152587891</v>
      </c>
      <c r="K3002" s="24">
        <v>18.299999237060547</v>
      </c>
      <c r="L3002">
        <f t="shared" si="141"/>
        <v>0</v>
      </c>
      <c r="M3002">
        <f>IF(AND(B3002&gt;Summary!$E$17,B3002&lt;Summary!$E$18),1,0)</f>
        <v>1</v>
      </c>
      <c r="N3002">
        <f>IF(M3002=1,oneday(G3001,G3002,K3002,L3002,Summary!$E$13/2,Data!N3001,Data!O3001,Summary!$E$15,Summary!$E$14,Summary!$E$16,1),0)</f>
        <v>-1300</v>
      </c>
      <c r="O3002" s="31">
        <f>IF(M3002=1,oneday(G3001,G3002,K3002,L3002,Summary!$E$13/2,Data!N3001,Data!O3001,Summary!$E$15,Summary!$E$14,Summary!$E$16,2),0)</f>
        <v>962935.99925613415</v>
      </c>
      <c r="P3002" s="31">
        <f t="shared" si="140"/>
        <v>1754.0008926391602</v>
      </c>
      <c r="Q3002" s="31">
        <f>IF(M3002=1,oneday(G3001,G3002,K3002,L3002,Summary!$E$13/2,Data!N3001,Data!O3001,Summary!$E$15,Summary!$E$14,Summary!$E$16,3),0)</f>
        <v>0</v>
      </c>
    </row>
    <row r="3003" spans="1:17" x14ac:dyDescent="0.25">
      <c r="A3003" s="32">
        <f>VLOOKUP(B3003,'Expiration Dates'!$C$40:$J$272,8)</f>
        <v>34747</v>
      </c>
      <c r="B3003" s="1">
        <v>34743</v>
      </c>
      <c r="C3003">
        <f t="shared" si="139"/>
        <v>3003</v>
      </c>
      <c r="D3003" s="27">
        <v>18.440000534057617</v>
      </c>
      <c r="E3003" s="28">
        <v>18.479999542236328</v>
      </c>
      <c r="F3003" s="28">
        <v>18.129999160766602</v>
      </c>
      <c r="G3003" s="24">
        <v>18.270000457763672</v>
      </c>
      <c r="H3003" s="13">
        <v>18.299999237060547</v>
      </c>
      <c r="I3003" s="14">
        <v>18.340000152587891</v>
      </c>
      <c r="J3003" s="14">
        <v>18</v>
      </c>
      <c r="K3003" s="24">
        <v>18.180000305175781</v>
      </c>
      <c r="L3003">
        <f t="shared" si="141"/>
        <v>0</v>
      </c>
      <c r="M3003">
        <f>IF(AND(B3003&gt;Summary!$E$17,B3003&lt;Summary!$E$18),1,0)</f>
        <v>1</v>
      </c>
      <c r="N3003">
        <f>IF(M3003=1,oneday(G3002,G3003,K3003,L3003,Summary!$E$13/2,Data!N3002,Data!O3002,Summary!$E$15,Summary!$E$14,Summary!$E$16,1),0)</f>
        <v>-900</v>
      </c>
      <c r="O3003" s="31">
        <f>IF(M3003=1,oneday(G3002,G3003,K3003,L3003,Summary!$E$13/2,Data!N3002,Data!O3002,Summary!$E$15,Summary!$E$14,Summary!$E$16,2),0)</f>
        <v>965130.99802017224</v>
      </c>
      <c r="P3003" s="31">
        <f t="shared" si="140"/>
        <v>2194.9987640380859</v>
      </c>
      <c r="Q3003" s="31">
        <f>IF(M3003=1,oneday(G3002,G3003,K3003,L3003,Summary!$E$13/2,Data!N3002,Data!O3002,Summary!$E$15,Summary!$E$14,Summary!$E$16,3),0)</f>
        <v>0</v>
      </c>
    </row>
    <row r="3004" spans="1:17" x14ac:dyDescent="0.25">
      <c r="A3004" s="32">
        <f>VLOOKUP(B3004,'Expiration Dates'!$C$40:$J$272,8)</f>
        <v>34747</v>
      </c>
      <c r="B3004" s="1">
        <v>34744</v>
      </c>
      <c r="C3004">
        <f t="shared" si="139"/>
        <v>3004</v>
      </c>
      <c r="D3004" s="27">
        <v>18.239999771118164</v>
      </c>
      <c r="E3004" s="28">
        <v>18.450000762939453</v>
      </c>
      <c r="F3004" s="28">
        <v>18.239999771118164</v>
      </c>
      <c r="G3004" s="24">
        <v>18.319999694824219</v>
      </c>
      <c r="H3004" s="13">
        <v>18.170000076293945</v>
      </c>
      <c r="I3004" s="14">
        <v>18.370000839233398</v>
      </c>
      <c r="J3004" s="14">
        <v>18.170000076293945</v>
      </c>
      <c r="K3004" s="24">
        <v>18.270000457763672</v>
      </c>
      <c r="L3004">
        <f t="shared" si="141"/>
        <v>0</v>
      </c>
      <c r="M3004">
        <f>IF(AND(B3004&gt;Summary!$E$17,B3004&lt;Summary!$E$18),1,0)</f>
        <v>1</v>
      </c>
      <c r="N3004">
        <f>IF(M3004=1,oneday(G3003,G3004,K3004,L3004,Summary!$E$13/2,Data!N3003,Data!O3003,Summary!$E$15,Summary!$E$14,Summary!$E$16,1),0)</f>
        <v>-1000</v>
      </c>
      <c r="O3004" s="31">
        <f>IF(M3004=1,oneday(G3003,G3004,K3004,L3004,Summary!$E$13/2,Data!N3003,Data!O3003,Summary!$E$15,Summary!$E$14,Summary!$E$16,2),0)</f>
        <v>967080.99878311169</v>
      </c>
      <c r="P3004" s="31">
        <f t="shared" si="140"/>
        <v>1950.0007629394531</v>
      </c>
      <c r="Q3004" s="31">
        <f>IF(M3004=1,oneday(G3003,G3004,K3004,L3004,Summary!$E$13/2,Data!N3003,Data!O3003,Summary!$E$15,Summary!$E$14,Summary!$E$16,3),0)</f>
        <v>0</v>
      </c>
    </row>
    <row r="3005" spans="1:17" x14ac:dyDescent="0.25">
      <c r="A3005" s="32">
        <f>VLOOKUP(B3005,'Expiration Dates'!$C$40:$J$272,8)</f>
        <v>34747</v>
      </c>
      <c r="B3005" s="1">
        <v>34745</v>
      </c>
      <c r="C3005">
        <f t="shared" si="139"/>
        <v>3005</v>
      </c>
      <c r="D3005" s="27">
        <v>18.430000305175781</v>
      </c>
      <c r="E3005" s="28">
        <v>18.600000381469727</v>
      </c>
      <c r="F3005" s="28">
        <v>18.309999465942383</v>
      </c>
      <c r="G3005" s="24">
        <v>18.420000076293945</v>
      </c>
      <c r="H3005" s="13">
        <v>18.409999847412109</v>
      </c>
      <c r="I3005" s="14">
        <v>18.520000457763672</v>
      </c>
      <c r="J3005" s="14">
        <v>18.299999237060547</v>
      </c>
      <c r="K3005" s="24">
        <v>18.340000152587891</v>
      </c>
      <c r="L3005">
        <f t="shared" si="141"/>
        <v>0</v>
      </c>
      <c r="M3005">
        <f>IF(AND(B3005&gt;Summary!$E$17,B3005&lt;Summary!$E$18),1,0)</f>
        <v>1</v>
      </c>
      <c r="N3005">
        <f>IF(M3005=1,oneday(G3004,G3005,K3005,L3005,Summary!$E$13/2,Data!N3004,Data!O3004,Summary!$E$15,Summary!$E$14,Summary!$E$16,1),0)</f>
        <v>-1200</v>
      </c>
      <c r="O3005" s="31">
        <f>IF(M3005=1,oneday(G3004,G3005,K3005,L3005,Summary!$E$13/2,Data!N3004,Data!O3004,Summary!$E$15,Summary!$E$14,Summary!$E$16,2),0)</f>
        <v>968964.99832534802</v>
      </c>
      <c r="P3005" s="31">
        <f t="shared" si="140"/>
        <v>1883.9995422363281</v>
      </c>
      <c r="Q3005" s="31">
        <f>IF(M3005=1,oneday(G3004,G3005,K3005,L3005,Summary!$E$13/2,Data!N3004,Data!O3004,Summary!$E$15,Summary!$E$14,Summary!$E$16,3),0)</f>
        <v>0</v>
      </c>
    </row>
    <row r="3006" spans="1:17" x14ac:dyDescent="0.25">
      <c r="A3006" s="32">
        <f>VLOOKUP(B3006,'Expiration Dates'!$C$40:$J$272,8)</f>
        <v>34747</v>
      </c>
      <c r="B3006" s="1">
        <v>34746</v>
      </c>
      <c r="C3006">
        <f t="shared" si="139"/>
        <v>3006</v>
      </c>
      <c r="D3006" s="27">
        <v>18.360000610351563</v>
      </c>
      <c r="E3006" s="28">
        <v>18.620000839233398</v>
      </c>
      <c r="F3006" s="28">
        <v>18.290000915527344</v>
      </c>
      <c r="G3006" s="24">
        <v>18.590000152587891</v>
      </c>
      <c r="H3006" s="13">
        <v>18.290000915527344</v>
      </c>
      <c r="I3006" s="14">
        <v>18.489999771118164</v>
      </c>
      <c r="J3006" s="14">
        <v>18.239999771118164</v>
      </c>
      <c r="K3006" s="24">
        <v>18.459999084472656</v>
      </c>
      <c r="L3006">
        <f t="shared" si="141"/>
        <v>0</v>
      </c>
      <c r="M3006">
        <f>IF(AND(B3006&gt;Summary!$E$17,B3006&lt;Summary!$E$18),1,0)</f>
        <v>1</v>
      </c>
      <c r="N3006">
        <f>IF(M3006=1,oneday(G3005,G3006,K3006,L3006,Summary!$E$13/2,Data!N3005,Data!O3005,Summary!$E$15,Summary!$E$14,Summary!$E$16,1),0)</f>
        <v>-1600</v>
      </c>
      <c r="O3006" s="31">
        <f>IF(M3006=1,oneday(G3005,G3006,K3006,L3006,Summary!$E$13/2,Data!N3005,Data!O3005,Summary!$E$15,Summary!$E$14,Summary!$E$16,2),0)</f>
        <v>970716.9982032777</v>
      </c>
      <c r="P3006" s="31">
        <f t="shared" si="140"/>
        <v>1751.9998779296875</v>
      </c>
      <c r="Q3006" s="31">
        <f>IF(M3006=1,oneday(G3005,G3006,K3006,L3006,Summary!$E$13/2,Data!N3005,Data!O3005,Summary!$E$15,Summary!$E$14,Summary!$E$16,3),0)</f>
        <v>0</v>
      </c>
    </row>
    <row r="3007" spans="1:17" x14ac:dyDescent="0.25">
      <c r="A3007" s="32">
        <f>VLOOKUP(B3007,'Expiration Dates'!$C$40:$J$272,8)</f>
        <v>34747</v>
      </c>
      <c r="B3007" s="1">
        <v>34747</v>
      </c>
      <c r="C3007">
        <f t="shared" si="139"/>
        <v>3007</v>
      </c>
      <c r="D3007" s="27">
        <v>18.590000152587891</v>
      </c>
      <c r="E3007" s="28">
        <v>18.930000305175781</v>
      </c>
      <c r="F3007" s="28">
        <v>18.590000152587891</v>
      </c>
      <c r="G3007" s="24">
        <v>18.909999847412109</v>
      </c>
      <c r="H3007" s="13">
        <v>18.469999313354492</v>
      </c>
      <c r="I3007" s="14">
        <v>18.799999237060547</v>
      </c>
      <c r="J3007" s="14">
        <v>18.469999313354492</v>
      </c>
      <c r="K3007" s="24">
        <v>18.729999542236328</v>
      </c>
      <c r="L3007">
        <f t="shared" si="141"/>
        <v>1</v>
      </c>
      <c r="M3007">
        <f>IF(AND(B3007&gt;Summary!$E$17,B3007&lt;Summary!$E$18),1,0)</f>
        <v>1</v>
      </c>
      <c r="N3007">
        <f>IF(M3007=1,oneday(G3006,G3007,K3007,L3007,Summary!$E$13/2,Data!N3006,Data!O3006,Summary!$E$15,Summary!$E$14,Summary!$E$16,1),0)</f>
        <v>-2300</v>
      </c>
      <c r="O3007" s="31">
        <f>IF(M3007=1,oneday(G3006,G3007,K3007,L3007,Summary!$E$13/2,Data!N3006,Data!O3006,Summary!$E$15,Summary!$E$14,Summary!$E$16,2),0)</f>
        <v>971650.9982032777</v>
      </c>
      <c r="P3007" s="31">
        <f t="shared" si="140"/>
        <v>934</v>
      </c>
      <c r="Q3007" s="31">
        <f>IF(M3007=1,oneday(G3006,G3007,K3007,L3007,Summary!$E$13/2,Data!N3006,Data!O3006,Summary!$E$15,Summary!$E$14,Summary!$E$16,3),0)</f>
        <v>-414.00070190429688</v>
      </c>
    </row>
    <row r="3008" spans="1:17" x14ac:dyDescent="0.25">
      <c r="A3008" s="32">
        <f>VLOOKUP(B3008,'Expiration Dates'!$C$40:$J$272,8)</f>
        <v>34747</v>
      </c>
      <c r="B3008" s="1">
        <v>34751</v>
      </c>
      <c r="C3008">
        <f t="shared" si="139"/>
        <v>3008</v>
      </c>
      <c r="D3008" s="27">
        <v>18.770000457763672</v>
      </c>
      <c r="E3008" s="28">
        <v>18.979999542236328</v>
      </c>
      <c r="F3008" s="28">
        <v>18.719999313354492</v>
      </c>
      <c r="G3008" s="24">
        <v>18.860000610351563</v>
      </c>
      <c r="H3008" s="13">
        <v>18.590000152587891</v>
      </c>
      <c r="I3008" s="14">
        <v>18.680000305175781</v>
      </c>
      <c r="J3008" s="14">
        <v>18.559999465942383</v>
      </c>
      <c r="K3008" s="24">
        <v>18.639999389648438</v>
      </c>
      <c r="L3008">
        <f t="shared" si="141"/>
        <v>0</v>
      </c>
      <c r="M3008">
        <f>IF(AND(B3008&gt;Summary!$E$17,B3008&lt;Summary!$E$18),1,0)</f>
        <v>1</v>
      </c>
      <c r="N3008">
        <f>IF(M3008=1,oneday(G3007,G3008,K3008,L3008,Summary!$E$13/2,Data!N3007,Data!O3007,Summary!$E$15,Summary!$E$14,Summary!$E$16,1),0)</f>
        <v>-2200</v>
      </c>
      <c r="O3008" s="31">
        <f>IF(M3008=1,oneday(G3007,G3008,K3008,L3008,Summary!$E$13/2,Data!N3007,Data!O3007,Summary!$E$15,Summary!$E$14,Summary!$E$16,2),0)</f>
        <v>973760.99652481091</v>
      </c>
      <c r="P3008" s="31">
        <f t="shared" si="140"/>
        <v>2109.9983215332031</v>
      </c>
      <c r="Q3008" s="31">
        <f>IF(M3008=1,oneday(G3007,G3008,K3008,L3008,Summary!$E$13/2,Data!N3007,Data!O3007,Summary!$E$15,Summary!$E$14,Summary!$E$16,3),0)</f>
        <v>0</v>
      </c>
    </row>
    <row r="3009" spans="1:17" x14ac:dyDescent="0.25">
      <c r="A3009" s="32">
        <f>VLOOKUP(B3009,'Expiration Dates'!$C$40:$J$272,8)</f>
        <v>34747</v>
      </c>
      <c r="B3009" s="1">
        <v>34752</v>
      </c>
      <c r="C3009">
        <f t="shared" si="139"/>
        <v>3009</v>
      </c>
      <c r="D3009" s="27">
        <v>18.540000915527344</v>
      </c>
      <c r="E3009" s="28">
        <v>18.729999542236328</v>
      </c>
      <c r="F3009" s="28">
        <v>18.540000915527344</v>
      </c>
      <c r="G3009" s="24">
        <v>18.629999160766602</v>
      </c>
      <c r="H3009" s="13">
        <v>18.360000610351563</v>
      </c>
      <c r="I3009" s="14">
        <v>18.549999237060547</v>
      </c>
      <c r="J3009" s="14">
        <v>18.360000610351563</v>
      </c>
      <c r="K3009" s="24">
        <v>18.459999084472656</v>
      </c>
      <c r="L3009">
        <f t="shared" si="141"/>
        <v>0</v>
      </c>
      <c r="M3009">
        <f>IF(AND(B3009&gt;Summary!$E$17,B3009&lt;Summary!$E$18),1,0)</f>
        <v>1</v>
      </c>
      <c r="N3009">
        <f>IF(M3009=1,oneday(G3008,G3009,K3009,L3009,Summary!$E$13/2,Data!N3008,Data!O3008,Summary!$E$15,Summary!$E$14,Summary!$E$16,1),0)</f>
        <v>-1700</v>
      </c>
      <c r="O3009" s="31">
        <f>IF(M3009=1,oneday(G3008,G3009,K3009,L3009,Summary!$E$13/2,Data!N3008,Data!O3008,Summary!$E$15,Summary!$E$14,Summary!$E$16,2),0)</f>
        <v>976191.99898910534</v>
      </c>
      <c r="P3009" s="31">
        <f t="shared" si="140"/>
        <v>2431.0024642944336</v>
      </c>
      <c r="Q3009" s="31">
        <f>IF(M3009=1,oneday(G3008,G3009,K3009,L3009,Summary!$E$13/2,Data!N3008,Data!O3008,Summary!$E$15,Summary!$E$14,Summary!$E$16,3),0)</f>
        <v>0</v>
      </c>
    </row>
    <row r="3010" spans="1:17" x14ac:dyDescent="0.25">
      <c r="A3010" s="32">
        <f>VLOOKUP(B3010,'Expiration Dates'!$C$40:$J$272,8)</f>
        <v>34747</v>
      </c>
      <c r="B3010" s="1">
        <v>34753</v>
      </c>
      <c r="C3010">
        <f t="shared" si="139"/>
        <v>3010</v>
      </c>
      <c r="D3010" s="27">
        <v>18.530000686645508</v>
      </c>
      <c r="E3010" s="28">
        <v>18.600000381469727</v>
      </c>
      <c r="F3010" s="28">
        <v>18.409999847412109</v>
      </c>
      <c r="G3010" s="24">
        <v>18.430000305175781</v>
      </c>
      <c r="H3010" s="13">
        <v>18.399999618530273</v>
      </c>
      <c r="I3010" s="14">
        <v>18.420000076293945</v>
      </c>
      <c r="J3010" s="14">
        <v>18.270000457763672</v>
      </c>
      <c r="K3010" s="24">
        <v>18.280000686645508</v>
      </c>
      <c r="L3010">
        <f t="shared" si="141"/>
        <v>0</v>
      </c>
      <c r="M3010">
        <f>IF(AND(B3010&gt;Summary!$E$17,B3010&lt;Summary!$E$18),1,0)</f>
        <v>1</v>
      </c>
      <c r="N3010">
        <f>IF(M3010=1,oneday(G3009,G3010,K3010,L3010,Summary!$E$13/2,Data!N3009,Data!O3009,Summary!$E$15,Summary!$E$14,Summary!$E$16,1),0)</f>
        <v>-1300</v>
      </c>
      <c r="O3010" s="31">
        <f>IF(M3010=1,oneday(G3009,G3010,K3010,L3010,Summary!$E$13/2,Data!N3009,Data!O3009,Summary!$E$15,Summary!$E$14,Summary!$E$16,2),0)</f>
        <v>978475.99750137341</v>
      </c>
      <c r="P3010" s="31">
        <f t="shared" si="140"/>
        <v>2283.9985122680664</v>
      </c>
      <c r="Q3010" s="31">
        <f>IF(M3010=1,oneday(G3009,G3010,K3010,L3010,Summary!$E$13/2,Data!N3009,Data!O3009,Summary!$E$15,Summary!$E$14,Summary!$E$16,3),0)</f>
        <v>0</v>
      </c>
    </row>
    <row r="3011" spans="1:17" x14ac:dyDescent="0.25">
      <c r="A3011" s="32">
        <f>VLOOKUP(B3011,'Expiration Dates'!$C$40:$J$272,8)</f>
        <v>34747</v>
      </c>
      <c r="B3011" s="1">
        <v>34754</v>
      </c>
      <c r="C3011">
        <f t="shared" si="139"/>
        <v>3011</v>
      </c>
      <c r="D3011" s="27">
        <v>18.430000305175781</v>
      </c>
      <c r="E3011" s="28">
        <v>18.700000762939453</v>
      </c>
      <c r="F3011" s="28">
        <v>18.430000305175781</v>
      </c>
      <c r="G3011" s="24">
        <v>18.690000534057617</v>
      </c>
      <c r="H3011" s="13">
        <v>18.280000686645508</v>
      </c>
      <c r="I3011" s="14">
        <v>18.520000457763672</v>
      </c>
      <c r="J3011" s="14">
        <v>18.280000686645508</v>
      </c>
      <c r="K3011" s="24">
        <v>18.489999771118164</v>
      </c>
      <c r="L3011">
        <f t="shared" si="141"/>
        <v>0</v>
      </c>
      <c r="M3011">
        <f>IF(AND(B3011&gt;Summary!$E$17,B3011&lt;Summary!$E$18),1,0)</f>
        <v>1</v>
      </c>
      <c r="N3011">
        <f>IF(M3011=1,oneday(G3010,G3011,K3011,L3011,Summary!$E$13/2,Data!N3010,Data!O3010,Summary!$E$15,Summary!$E$14,Summary!$E$16,1),0)</f>
        <v>-1900</v>
      </c>
      <c r="O3011" s="31">
        <f>IF(M3011=1,oneday(G3010,G3011,K3011,L3011,Summary!$E$13/2,Data!N3010,Data!O3010,Summary!$E$15,Summary!$E$14,Summary!$E$16,2),0)</f>
        <v>980041.99706649792</v>
      </c>
      <c r="P3011" s="31">
        <f t="shared" si="140"/>
        <v>1565.9995651245117</v>
      </c>
      <c r="Q3011" s="31">
        <f>IF(M3011=1,oneday(G3010,G3011,K3011,L3011,Summary!$E$13/2,Data!N3010,Data!O3010,Summary!$E$15,Summary!$E$14,Summary!$E$16,3),0)</f>
        <v>0</v>
      </c>
    </row>
    <row r="3012" spans="1:17" x14ac:dyDescent="0.25">
      <c r="A3012" s="32">
        <f>VLOOKUP(B3012,'Expiration Dates'!$C$40:$J$272,8)</f>
        <v>34747</v>
      </c>
      <c r="B3012" s="1">
        <v>34757</v>
      </c>
      <c r="C3012">
        <f t="shared" si="139"/>
        <v>3012</v>
      </c>
      <c r="D3012" s="27">
        <v>18.709999084472656</v>
      </c>
      <c r="E3012" s="28">
        <v>18.780000686645508</v>
      </c>
      <c r="F3012" s="28">
        <v>18.649999618530273</v>
      </c>
      <c r="G3012" s="24">
        <v>18.659999847412109</v>
      </c>
      <c r="H3012" s="13">
        <v>18.510000228881836</v>
      </c>
      <c r="I3012" s="14">
        <v>18.569999694824219</v>
      </c>
      <c r="J3012" s="14">
        <v>18.459999084472656</v>
      </c>
      <c r="K3012" s="24">
        <v>18.469999313354492</v>
      </c>
      <c r="L3012">
        <f t="shared" si="141"/>
        <v>0</v>
      </c>
      <c r="M3012">
        <f>IF(AND(B3012&gt;Summary!$E$17,B3012&lt;Summary!$E$18),1,0)</f>
        <v>1</v>
      </c>
      <c r="N3012">
        <f>IF(M3012=1,oneday(G3011,G3012,K3012,L3012,Summary!$E$13/2,Data!N3011,Data!O3011,Summary!$E$15,Summary!$E$14,Summary!$E$16,1),0)</f>
        <v>-1900</v>
      </c>
      <c r="O3012" s="31">
        <f>IF(M3012=1,oneday(G3011,G3012,K3012,L3012,Summary!$E$13/2,Data!N3011,Data!O3011,Summary!$E$15,Summary!$E$14,Summary!$E$16,2),0)</f>
        <v>982098.99837112438</v>
      </c>
      <c r="P3012" s="31">
        <f t="shared" si="140"/>
        <v>2057.0013046264648</v>
      </c>
      <c r="Q3012" s="31">
        <f>IF(M3012=1,oneday(G3011,G3012,K3012,L3012,Summary!$E$13/2,Data!N3011,Data!O3011,Summary!$E$15,Summary!$E$14,Summary!$E$16,3),0)</f>
        <v>0</v>
      </c>
    </row>
    <row r="3013" spans="1:17" x14ac:dyDescent="0.25">
      <c r="A3013" s="32">
        <f>VLOOKUP(B3013,'Expiration Dates'!$C$40:$J$272,8)</f>
        <v>34747</v>
      </c>
      <c r="B3013" s="1">
        <v>34758</v>
      </c>
      <c r="C3013">
        <f t="shared" si="139"/>
        <v>3013</v>
      </c>
      <c r="D3013" s="27">
        <v>18.549999237060547</v>
      </c>
      <c r="E3013" s="28">
        <v>18.620000839233398</v>
      </c>
      <c r="F3013" s="28">
        <v>18.469999313354492</v>
      </c>
      <c r="G3013" s="24">
        <v>18.489999771118164</v>
      </c>
      <c r="H3013" s="13">
        <v>18.370000839233398</v>
      </c>
      <c r="I3013" s="14">
        <v>18.450000762939453</v>
      </c>
      <c r="J3013" s="14">
        <v>18.329999923706055</v>
      </c>
      <c r="K3013" s="24">
        <v>18.350000381469727</v>
      </c>
      <c r="L3013">
        <f t="shared" si="141"/>
        <v>0</v>
      </c>
      <c r="M3013">
        <f>IF(AND(B3013&gt;Summary!$E$17,B3013&lt;Summary!$E$18),1,0)</f>
        <v>1</v>
      </c>
      <c r="N3013">
        <f>IF(M3013=1,oneday(G3012,G3013,K3013,L3013,Summary!$E$13/2,Data!N3012,Data!O3012,Summary!$E$15,Summary!$E$14,Summary!$E$16,1),0)</f>
        <v>-1500</v>
      </c>
      <c r="O3013" s="31">
        <f>IF(M3013=1,oneday(G3012,G3013,K3013,L3013,Summary!$E$13/2,Data!N3012,Data!O3012,Summary!$E$15,Summary!$E$14,Summary!$E$16,2),0)</f>
        <v>984377.9984855653</v>
      </c>
      <c r="P3013" s="31">
        <f t="shared" si="140"/>
        <v>2279.000114440918</v>
      </c>
      <c r="Q3013" s="31">
        <f>IF(M3013=1,oneday(G3012,G3013,K3013,L3013,Summary!$E$13/2,Data!N3012,Data!O3012,Summary!$E$15,Summary!$E$14,Summary!$E$16,3),0)</f>
        <v>0</v>
      </c>
    </row>
    <row r="3014" spans="1:17" x14ac:dyDescent="0.25">
      <c r="A3014" s="32">
        <f>VLOOKUP(B3014,'Expiration Dates'!$C$40:$J$272,8)</f>
        <v>34779</v>
      </c>
      <c r="B3014" s="1">
        <v>34759</v>
      </c>
      <c r="C3014">
        <f t="shared" si="139"/>
        <v>3014</v>
      </c>
      <c r="D3014" s="27">
        <v>18.510000228881836</v>
      </c>
      <c r="E3014" s="28">
        <v>18.579999923706055</v>
      </c>
      <c r="F3014" s="28">
        <v>18.299999237060547</v>
      </c>
      <c r="G3014" s="24">
        <v>18.319999694824219</v>
      </c>
      <c r="H3014" s="13">
        <v>18.370000839233398</v>
      </c>
      <c r="I3014" s="14">
        <v>18.440000534057617</v>
      </c>
      <c r="J3014" s="14">
        <v>18.170000076293945</v>
      </c>
      <c r="K3014" s="24">
        <v>18.180000305175781</v>
      </c>
      <c r="L3014">
        <f t="shared" si="141"/>
        <v>0</v>
      </c>
      <c r="M3014">
        <f>IF(AND(B3014&gt;Summary!$E$17,B3014&lt;Summary!$E$18),1,0)</f>
        <v>1</v>
      </c>
      <c r="N3014">
        <f>IF(M3014=1,oneday(G3013,G3014,K3014,L3014,Summary!$E$13/2,Data!N3013,Data!O3013,Summary!$E$15,Summary!$E$14,Summary!$E$16,1),0)</f>
        <v>-1100</v>
      </c>
      <c r="O3014" s="31">
        <f>IF(M3014=1,oneday(G3013,G3014,K3014,L3014,Summary!$E$13/2,Data!N3013,Data!O3013,Summary!$E$15,Summary!$E$14,Summary!$E$16,2),0)</f>
        <v>986588.99856948864</v>
      </c>
      <c r="P3014" s="31">
        <f t="shared" si="140"/>
        <v>2211.0000839233398</v>
      </c>
      <c r="Q3014" s="31">
        <f>IF(M3014=1,oneday(G3013,G3014,K3014,L3014,Summary!$E$13/2,Data!N3013,Data!O3013,Summary!$E$15,Summary!$E$14,Summary!$E$16,3),0)</f>
        <v>0</v>
      </c>
    </row>
    <row r="3015" spans="1:17" x14ac:dyDescent="0.25">
      <c r="A3015" s="32">
        <f>VLOOKUP(B3015,'Expiration Dates'!$C$40:$J$272,8)</f>
        <v>34779</v>
      </c>
      <c r="B3015" s="1">
        <v>34760</v>
      </c>
      <c r="C3015">
        <f t="shared" si="139"/>
        <v>3015</v>
      </c>
      <c r="D3015" s="27">
        <v>18.319999694824219</v>
      </c>
      <c r="E3015" s="28">
        <v>18.389999389648438</v>
      </c>
      <c r="F3015" s="28">
        <v>18.219999313354492</v>
      </c>
      <c r="G3015" s="24">
        <v>18.350000381469727</v>
      </c>
      <c r="H3015" s="13">
        <v>18.180000305175781</v>
      </c>
      <c r="I3015" s="14">
        <v>18.219999313354492</v>
      </c>
      <c r="J3015" s="14">
        <v>18.079999923706055</v>
      </c>
      <c r="K3015" s="24">
        <v>18.170000076293945</v>
      </c>
      <c r="L3015">
        <f t="shared" si="141"/>
        <v>0</v>
      </c>
      <c r="M3015">
        <f>IF(AND(B3015&gt;Summary!$E$17,B3015&lt;Summary!$E$18),1,0)</f>
        <v>1</v>
      </c>
      <c r="N3015">
        <f>IF(M3015=1,oneday(G3014,G3015,K3015,L3015,Summary!$E$13/2,Data!N3014,Data!O3014,Summary!$E$15,Summary!$E$14,Summary!$E$16,1),0)</f>
        <v>-1100</v>
      </c>
      <c r="O3015" s="31">
        <f>IF(M3015=1,oneday(G3014,G3015,K3015,L3015,Summary!$E$13/2,Data!N3014,Data!O3014,Summary!$E$15,Summary!$E$14,Summary!$E$16,2),0)</f>
        <v>988555.99781417858</v>
      </c>
      <c r="P3015" s="31">
        <f t="shared" si="140"/>
        <v>1966.9992446899414</v>
      </c>
      <c r="Q3015" s="31">
        <f>IF(M3015=1,oneday(G3014,G3015,K3015,L3015,Summary!$E$13/2,Data!N3014,Data!O3014,Summary!$E$15,Summary!$E$14,Summary!$E$16,3),0)</f>
        <v>0</v>
      </c>
    </row>
    <row r="3016" spans="1:17" x14ac:dyDescent="0.25">
      <c r="A3016" s="32">
        <f>VLOOKUP(B3016,'Expiration Dates'!$C$40:$J$272,8)</f>
        <v>34779</v>
      </c>
      <c r="B3016" s="1">
        <v>34761</v>
      </c>
      <c r="C3016">
        <f t="shared" si="139"/>
        <v>3016</v>
      </c>
      <c r="D3016" s="27">
        <v>18.389999389648438</v>
      </c>
      <c r="E3016" s="28">
        <v>18.649999618530273</v>
      </c>
      <c r="F3016" s="28">
        <v>18.379999160766602</v>
      </c>
      <c r="G3016" s="24">
        <v>18.629999160766602</v>
      </c>
      <c r="H3016" s="13">
        <v>18.219999313354492</v>
      </c>
      <c r="I3016" s="14">
        <v>18.450000762939453</v>
      </c>
      <c r="J3016" s="14">
        <v>18.200000762939453</v>
      </c>
      <c r="K3016" s="24">
        <v>18.420000076293945</v>
      </c>
      <c r="L3016">
        <f t="shared" si="141"/>
        <v>0</v>
      </c>
      <c r="M3016">
        <f>IF(AND(B3016&gt;Summary!$E$17,B3016&lt;Summary!$E$18),1,0)</f>
        <v>1</v>
      </c>
      <c r="N3016">
        <f>IF(M3016=1,oneday(G3015,G3016,K3016,L3016,Summary!$E$13/2,Data!N3015,Data!O3015,Summary!$E$15,Summary!$E$14,Summary!$E$16,1),0)</f>
        <v>-1700</v>
      </c>
      <c r="O3016" s="31">
        <f>IF(M3016=1,oneday(G3015,G3016,K3016,L3016,Summary!$E$13/2,Data!N3015,Data!O3015,Summary!$E$15,Summary!$E$14,Summary!$E$16,2),0)</f>
        <v>990139.9998893739</v>
      </c>
      <c r="P3016" s="31">
        <f t="shared" si="140"/>
        <v>1584.0020751953125</v>
      </c>
      <c r="Q3016" s="31">
        <f>IF(M3016=1,oneday(G3015,G3016,K3016,L3016,Summary!$E$13/2,Data!N3015,Data!O3015,Summary!$E$15,Summary!$E$14,Summary!$E$16,3),0)</f>
        <v>0</v>
      </c>
    </row>
    <row r="3017" spans="1:17" x14ac:dyDescent="0.25">
      <c r="A3017" s="32">
        <f>VLOOKUP(B3017,'Expiration Dates'!$C$40:$J$272,8)</f>
        <v>34779</v>
      </c>
      <c r="B3017" s="1">
        <v>34764</v>
      </c>
      <c r="C3017">
        <f t="shared" si="139"/>
        <v>3017</v>
      </c>
      <c r="D3017" s="27">
        <v>18.579999923706055</v>
      </c>
      <c r="E3017" s="28">
        <v>18.690000534057617</v>
      </c>
      <c r="F3017" s="28">
        <v>18.530000686645508</v>
      </c>
      <c r="G3017" s="24">
        <v>18.590000152587891</v>
      </c>
      <c r="H3017" s="13">
        <v>18.370000839233398</v>
      </c>
      <c r="I3017" s="14">
        <v>18.489999771118164</v>
      </c>
      <c r="J3017" s="14">
        <v>18.350000381469727</v>
      </c>
      <c r="K3017" s="24">
        <v>18.399999618530273</v>
      </c>
      <c r="L3017">
        <f t="shared" si="141"/>
        <v>0</v>
      </c>
      <c r="M3017">
        <f>IF(AND(B3017&gt;Summary!$E$17,B3017&lt;Summary!$E$18),1,0)</f>
        <v>1</v>
      </c>
      <c r="N3017">
        <f>IF(M3017=1,oneday(G3016,G3017,K3017,L3017,Summary!$E$13/2,Data!N3016,Data!O3016,Summary!$E$15,Summary!$E$14,Summary!$E$16,1),0)</f>
        <v>-1700</v>
      </c>
      <c r="O3017" s="31">
        <f>IF(M3017=1,oneday(G3016,G3017,K3017,L3017,Summary!$E$13/2,Data!N3016,Data!O3016,Summary!$E$15,Summary!$E$14,Summary!$E$16,2),0)</f>
        <v>992207.9982032777</v>
      </c>
      <c r="P3017" s="31">
        <f t="shared" si="140"/>
        <v>2067.9983139038086</v>
      </c>
      <c r="Q3017" s="31">
        <f>IF(M3017=1,oneday(G3016,G3017,K3017,L3017,Summary!$E$13/2,Data!N3016,Data!O3016,Summary!$E$15,Summary!$E$14,Summary!$E$16,3),0)</f>
        <v>0</v>
      </c>
    </row>
    <row r="3018" spans="1:17" x14ac:dyDescent="0.25">
      <c r="A3018" s="32">
        <f>VLOOKUP(B3018,'Expiration Dates'!$C$40:$J$272,8)</f>
        <v>34779</v>
      </c>
      <c r="B3018" s="1">
        <v>34765</v>
      </c>
      <c r="C3018">
        <f t="shared" si="139"/>
        <v>3018</v>
      </c>
      <c r="D3018" s="27">
        <v>18.510000228881836</v>
      </c>
      <c r="E3018" s="28">
        <v>18.680000305175781</v>
      </c>
      <c r="F3018" s="28">
        <v>18.430000305175781</v>
      </c>
      <c r="G3018" s="24">
        <v>18.629999160766602</v>
      </c>
      <c r="H3018" s="13">
        <v>18.329999923706055</v>
      </c>
      <c r="I3018" s="14">
        <v>18.5</v>
      </c>
      <c r="J3018" s="14">
        <v>18.260000228881836</v>
      </c>
      <c r="K3018" s="24">
        <v>18.459999084472656</v>
      </c>
      <c r="L3018">
        <f t="shared" si="141"/>
        <v>0</v>
      </c>
      <c r="M3018">
        <f>IF(AND(B3018&gt;Summary!$E$17,B3018&lt;Summary!$E$18),1,0)</f>
        <v>1</v>
      </c>
      <c r="N3018">
        <f>IF(M3018=1,oneday(G3017,G3018,K3018,L3018,Summary!$E$13/2,Data!N3017,Data!O3017,Summary!$E$15,Summary!$E$14,Summary!$E$16,1),0)</f>
        <v>-1700</v>
      </c>
      <c r="O3018" s="31">
        <f>IF(M3018=1,oneday(G3017,G3018,K3018,L3018,Summary!$E$13/2,Data!N3017,Data!O3017,Summary!$E$15,Summary!$E$14,Summary!$E$16,2),0)</f>
        <v>994139.9998893739</v>
      </c>
      <c r="P3018" s="31">
        <f t="shared" si="140"/>
        <v>1932.0016860961914</v>
      </c>
      <c r="Q3018" s="31">
        <f>IF(M3018=1,oneday(G3017,G3018,K3018,L3018,Summary!$E$13/2,Data!N3017,Data!O3017,Summary!$E$15,Summary!$E$14,Summary!$E$16,3),0)</f>
        <v>0</v>
      </c>
    </row>
    <row r="3019" spans="1:17" x14ac:dyDescent="0.25">
      <c r="A3019" s="32">
        <f>VLOOKUP(B3019,'Expiration Dates'!$C$40:$J$272,8)</f>
        <v>34779</v>
      </c>
      <c r="B3019" s="1">
        <v>34766</v>
      </c>
      <c r="C3019">
        <f t="shared" si="139"/>
        <v>3019</v>
      </c>
      <c r="D3019" s="27">
        <v>18.579999923706055</v>
      </c>
      <c r="E3019" s="28">
        <v>18.629999160766602</v>
      </c>
      <c r="F3019" s="28">
        <v>18.239999771118164</v>
      </c>
      <c r="G3019" s="24">
        <v>18.329999923706055</v>
      </c>
      <c r="H3019" s="13">
        <v>18.420000076293945</v>
      </c>
      <c r="I3019" s="14">
        <v>18.459999084472656</v>
      </c>
      <c r="J3019" s="14">
        <v>18.149999618530273</v>
      </c>
      <c r="K3019" s="24">
        <v>18.229999542236328</v>
      </c>
      <c r="L3019">
        <f t="shared" si="141"/>
        <v>0</v>
      </c>
      <c r="M3019">
        <f>IF(AND(B3019&gt;Summary!$E$17,B3019&lt;Summary!$E$18),1,0)</f>
        <v>1</v>
      </c>
      <c r="N3019">
        <f>IF(M3019=1,oneday(G3018,G3019,K3019,L3019,Summary!$E$13/2,Data!N3018,Data!O3018,Summary!$E$15,Summary!$E$14,Summary!$E$16,1),0)</f>
        <v>-1000</v>
      </c>
      <c r="O3019" s="31">
        <f>IF(M3019=1,oneday(G3018,G3019,K3019,L3019,Summary!$E$13/2,Data!N3018,Data!O3018,Summary!$E$15,Summary!$E$14,Summary!$E$16,2),0)</f>
        <v>996523.99912643444</v>
      </c>
      <c r="P3019" s="31">
        <f t="shared" si="140"/>
        <v>2383.9992370605469</v>
      </c>
      <c r="Q3019" s="31">
        <f>IF(M3019=1,oneday(G3018,G3019,K3019,L3019,Summary!$E$13/2,Data!N3018,Data!O3018,Summary!$E$15,Summary!$E$14,Summary!$E$16,3),0)</f>
        <v>0</v>
      </c>
    </row>
    <row r="3020" spans="1:17" x14ac:dyDescent="0.25">
      <c r="A3020" s="32">
        <f>VLOOKUP(B3020,'Expiration Dates'!$C$40:$J$272,8)</f>
        <v>34779</v>
      </c>
      <c r="B3020" s="1">
        <v>34767</v>
      </c>
      <c r="C3020">
        <f t="shared" si="139"/>
        <v>3020</v>
      </c>
      <c r="D3020" s="27">
        <v>18.340000152587891</v>
      </c>
      <c r="E3020" s="28">
        <v>18.370000839233398</v>
      </c>
      <c r="F3020" s="28">
        <v>17.950000762939453</v>
      </c>
      <c r="G3020" s="24">
        <v>18.020000457763672</v>
      </c>
      <c r="H3020" s="13">
        <v>18.25</v>
      </c>
      <c r="I3020" s="14">
        <v>18.280000686645508</v>
      </c>
      <c r="J3020" s="14">
        <v>17.930000305175781</v>
      </c>
      <c r="K3020" s="24">
        <v>18.020000457763672</v>
      </c>
      <c r="L3020">
        <f t="shared" si="141"/>
        <v>0</v>
      </c>
      <c r="M3020">
        <f>IF(AND(B3020&gt;Summary!$E$17,B3020&lt;Summary!$E$18),1,0)</f>
        <v>1</v>
      </c>
      <c r="N3020">
        <f>IF(M3020=1,oneday(G3019,G3020,K3020,L3020,Summary!$E$13/2,Data!N3019,Data!O3019,Summary!$E$15,Summary!$E$14,Summary!$E$16,1),0)</f>
        <v>-300</v>
      </c>
      <c r="O3020" s="31">
        <f>IF(M3020=1,oneday(G3019,G3020,K3020,L3020,Summary!$E$13/2,Data!N3019,Data!O3019,Summary!$E$15,Summary!$E$14,Summary!$E$16,2),0)</f>
        <v>998700.99896621716</v>
      </c>
      <c r="P3020" s="31">
        <f t="shared" si="140"/>
        <v>2176.9998397827148</v>
      </c>
      <c r="Q3020" s="31">
        <f>IF(M3020=1,oneday(G3019,G3020,K3020,L3020,Summary!$E$13/2,Data!N3019,Data!O3019,Summary!$E$15,Summary!$E$14,Summary!$E$16,3),0)</f>
        <v>0</v>
      </c>
    </row>
    <row r="3021" spans="1:17" x14ac:dyDescent="0.25">
      <c r="A3021" s="32">
        <f>VLOOKUP(B3021,'Expiration Dates'!$C$40:$J$272,8)</f>
        <v>34779</v>
      </c>
      <c r="B3021" s="1">
        <v>34768</v>
      </c>
      <c r="C3021">
        <f t="shared" si="139"/>
        <v>3021</v>
      </c>
      <c r="D3021" s="27">
        <v>17.889999389648438</v>
      </c>
      <c r="E3021" s="28">
        <v>18.040000915527344</v>
      </c>
      <c r="F3021" s="28">
        <v>17.829999923706055</v>
      </c>
      <c r="G3021" s="24">
        <v>17.909999847412109</v>
      </c>
      <c r="H3021" s="13">
        <v>17.889999389648438</v>
      </c>
      <c r="I3021" s="14">
        <v>18.020000457763672</v>
      </c>
      <c r="J3021" s="14">
        <v>17.850000381469727</v>
      </c>
      <c r="K3021" s="24">
        <v>17.909999847412109</v>
      </c>
      <c r="L3021">
        <f t="shared" si="141"/>
        <v>0</v>
      </c>
      <c r="M3021">
        <f>IF(AND(B3021&gt;Summary!$E$17,B3021&lt;Summary!$E$18),1,0)</f>
        <v>1</v>
      </c>
      <c r="N3021">
        <f>IF(M3021=1,oneday(G3020,G3021,K3021,L3021,Summary!$E$13/2,Data!N3020,Data!O3020,Summary!$E$15,Summary!$E$14,Summary!$E$16,1),0)</f>
        <v>-100</v>
      </c>
      <c r="O3021" s="31">
        <f>IF(M3021=1,oneday(G3020,G3021,K3021,L3021,Summary!$E$13/2,Data!N3020,Data!O3020,Summary!$E$15,Summary!$E$14,Summary!$E$16,2),0)</f>
        <v>1000715.9990272523</v>
      </c>
      <c r="P3021" s="31">
        <f t="shared" si="140"/>
        <v>2015.0000610351563</v>
      </c>
      <c r="Q3021" s="31">
        <f>IF(M3021=1,oneday(G3020,G3021,K3021,L3021,Summary!$E$13/2,Data!N3020,Data!O3020,Summary!$E$15,Summary!$E$14,Summary!$E$16,3),0)</f>
        <v>0</v>
      </c>
    </row>
    <row r="3022" spans="1:17" x14ac:dyDescent="0.25">
      <c r="A3022" s="32">
        <f>VLOOKUP(B3022,'Expiration Dates'!$C$40:$J$272,8)</f>
        <v>34779</v>
      </c>
      <c r="B3022" s="1">
        <v>34771</v>
      </c>
      <c r="C3022">
        <f t="shared" si="139"/>
        <v>3022</v>
      </c>
      <c r="D3022" s="27">
        <v>17.879999160766602</v>
      </c>
      <c r="E3022" s="28">
        <v>18.209999084472656</v>
      </c>
      <c r="F3022" s="28">
        <v>17.879999160766602</v>
      </c>
      <c r="G3022" s="24">
        <v>18.190000534057617</v>
      </c>
      <c r="H3022" s="13">
        <v>17.899999618530273</v>
      </c>
      <c r="I3022" s="14">
        <v>18.139999389648438</v>
      </c>
      <c r="J3022" s="14">
        <v>17.889999389648438</v>
      </c>
      <c r="K3022" s="24">
        <v>18.120000839233398</v>
      </c>
      <c r="L3022">
        <f t="shared" si="141"/>
        <v>0</v>
      </c>
      <c r="M3022">
        <f>IF(AND(B3022&gt;Summary!$E$17,B3022&lt;Summary!$E$18),1,0)</f>
        <v>1</v>
      </c>
      <c r="N3022">
        <f>IF(M3022=1,oneday(G3021,G3022,K3022,L3022,Summary!$E$13/2,Data!N3021,Data!O3021,Summary!$E$15,Summary!$E$14,Summary!$E$16,1),0)</f>
        <v>-800</v>
      </c>
      <c r="O3022" s="31">
        <f>IF(M3022=1,oneday(G3021,G3022,K3022,L3022,Summary!$E$13/2,Data!N3021,Data!O3021,Summary!$E$15,Summary!$E$14,Summary!$E$16,2),0)</f>
        <v>1002575.9984779359</v>
      </c>
      <c r="P3022" s="31">
        <f t="shared" si="140"/>
        <v>1859.9994506835938</v>
      </c>
      <c r="Q3022" s="31">
        <f>IF(M3022=1,oneday(G3021,G3022,K3022,L3022,Summary!$E$13/2,Data!N3021,Data!O3021,Summary!$E$15,Summary!$E$14,Summary!$E$16,3),0)</f>
        <v>0</v>
      </c>
    </row>
    <row r="3023" spans="1:17" x14ac:dyDescent="0.25">
      <c r="A3023" s="32">
        <f>VLOOKUP(B3023,'Expiration Dates'!$C$40:$J$272,8)</f>
        <v>34779</v>
      </c>
      <c r="B3023" s="1">
        <v>34772</v>
      </c>
      <c r="C3023">
        <f t="shared" ref="C3023:C3086" si="142">ROW(B3023)</f>
        <v>3023</v>
      </c>
      <c r="D3023" s="27">
        <v>18.149999618530273</v>
      </c>
      <c r="E3023" s="28">
        <v>18.200000762939453</v>
      </c>
      <c r="F3023" s="28">
        <v>17.840000152587891</v>
      </c>
      <c r="G3023" s="24">
        <v>17.940000534057617</v>
      </c>
      <c r="H3023" s="13">
        <v>18.090000152587891</v>
      </c>
      <c r="I3023" s="14">
        <v>18.110000610351563</v>
      </c>
      <c r="J3023" s="14">
        <v>17.850000381469727</v>
      </c>
      <c r="K3023" s="24">
        <v>17.940000534057617</v>
      </c>
      <c r="L3023">
        <f t="shared" si="141"/>
        <v>0</v>
      </c>
      <c r="M3023">
        <f>IF(AND(B3023&gt;Summary!$E$17,B3023&lt;Summary!$E$18),1,0)</f>
        <v>1</v>
      </c>
      <c r="N3023">
        <f>IF(M3023=1,oneday(G3022,G3023,K3023,L3023,Summary!$E$13/2,Data!N3022,Data!O3022,Summary!$E$15,Summary!$E$14,Summary!$E$16,1),0)</f>
        <v>-200</v>
      </c>
      <c r="O3023" s="31">
        <f>IF(M3023=1,oneday(G3022,G3023,K3023,L3023,Summary!$E$13/2,Data!N3022,Data!O3022,Summary!$E$15,Summary!$E$14,Summary!$E$16,2),0)</f>
        <v>1004685.9984779359</v>
      </c>
      <c r="P3023" s="31">
        <f t="shared" si="140"/>
        <v>2110</v>
      </c>
      <c r="Q3023" s="31">
        <f>IF(M3023=1,oneday(G3022,G3023,K3023,L3023,Summary!$E$13/2,Data!N3022,Data!O3022,Summary!$E$15,Summary!$E$14,Summary!$E$16,3),0)</f>
        <v>0</v>
      </c>
    </row>
    <row r="3024" spans="1:17" x14ac:dyDescent="0.25">
      <c r="A3024" s="32">
        <f>VLOOKUP(B3024,'Expiration Dates'!$C$40:$J$272,8)</f>
        <v>34779</v>
      </c>
      <c r="B3024" s="1">
        <v>34773</v>
      </c>
      <c r="C3024">
        <f t="shared" si="142"/>
        <v>3024</v>
      </c>
      <c r="D3024" s="27">
        <v>17.870000839233398</v>
      </c>
      <c r="E3024" s="28">
        <v>18.180000305175781</v>
      </c>
      <c r="F3024" s="28">
        <v>17.870000839233398</v>
      </c>
      <c r="G3024" s="24">
        <v>18.110000610351563</v>
      </c>
      <c r="H3024" s="13">
        <v>17.899999618530273</v>
      </c>
      <c r="I3024" s="14">
        <v>18.139999389648438</v>
      </c>
      <c r="J3024" s="14">
        <v>17.899999618530273</v>
      </c>
      <c r="K3024" s="24">
        <v>18.100000381469727</v>
      </c>
      <c r="L3024">
        <f t="shared" si="141"/>
        <v>0</v>
      </c>
      <c r="M3024">
        <f>IF(AND(B3024&gt;Summary!$E$17,B3024&lt;Summary!$E$18),1,0)</f>
        <v>1</v>
      </c>
      <c r="N3024">
        <f>IF(M3024=1,oneday(G3023,G3024,K3024,L3024,Summary!$E$13/2,Data!N3023,Data!O3023,Summary!$E$15,Summary!$E$14,Summary!$E$16,1),0)</f>
        <v>-600</v>
      </c>
      <c r="O3024" s="31">
        <f>IF(M3024=1,oneday(G3023,G3024,K3024,L3024,Summary!$E$13/2,Data!N3023,Data!O3023,Summary!$E$15,Summary!$E$14,Summary!$E$16,2),0)</f>
        <v>1006607.9984321595</v>
      </c>
      <c r="P3024" s="31">
        <f t="shared" ref="P3024:P3087" si="143">IF(M3024=1,O3024-O3023,0)</f>
        <v>1921.9999542236328</v>
      </c>
      <c r="Q3024" s="31">
        <f>IF(M3024=1,oneday(G3023,G3024,K3024,L3024,Summary!$E$13/2,Data!N3023,Data!O3023,Summary!$E$15,Summary!$E$14,Summary!$E$16,3),0)</f>
        <v>0</v>
      </c>
    </row>
    <row r="3025" spans="1:17" x14ac:dyDescent="0.25">
      <c r="A3025" s="32">
        <f>VLOOKUP(B3025,'Expiration Dates'!$C$40:$J$272,8)</f>
        <v>34779</v>
      </c>
      <c r="B3025" s="1">
        <v>34774</v>
      </c>
      <c r="C3025">
        <f t="shared" si="142"/>
        <v>3025</v>
      </c>
      <c r="D3025" s="27">
        <v>18.129999160766602</v>
      </c>
      <c r="E3025" s="28">
        <v>18.340000152587891</v>
      </c>
      <c r="F3025" s="28">
        <v>18.100000381469727</v>
      </c>
      <c r="G3025" s="24">
        <v>18.159999847412109</v>
      </c>
      <c r="H3025" s="13">
        <v>18.129999160766602</v>
      </c>
      <c r="I3025" s="14">
        <v>18.290000915527344</v>
      </c>
      <c r="J3025" s="14">
        <v>18.090000152587891</v>
      </c>
      <c r="K3025" s="24">
        <v>18.129999160766602</v>
      </c>
      <c r="L3025">
        <f t="shared" si="141"/>
        <v>0</v>
      </c>
      <c r="M3025">
        <f>IF(AND(B3025&gt;Summary!$E$17,B3025&lt;Summary!$E$18),1,0)</f>
        <v>1</v>
      </c>
      <c r="N3025">
        <f>IF(M3025=1,oneday(G3024,G3025,K3025,L3025,Summary!$E$13/2,Data!N3024,Data!O3024,Summary!$E$15,Summary!$E$14,Summary!$E$16,1),0)</f>
        <v>-700</v>
      </c>
      <c r="O3025" s="31">
        <f>IF(M3025=1,oneday(G3024,G3025,K3025,L3025,Summary!$E$13/2,Data!N3024,Data!O3024,Summary!$E$15,Summary!$E$14,Summary!$E$16,2),0)</f>
        <v>1008572.9989662172</v>
      </c>
      <c r="P3025" s="31">
        <f t="shared" si="143"/>
        <v>1965.0005340576172</v>
      </c>
      <c r="Q3025" s="31">
        <f>IF(M3025=1,oneday(G3024,G3025,K3025,L3025,Summary!$E$13/2,Data!N3024,Data!O3024,Summary!$E$15,Summary!$E$14,Summary!$E$16,3),0)</f>
        <v>0</v>
      </c>
    </row>
    <row r="3026" spans="1:17" x14ac:dyDescent="0.25">
      <c r="A3026" s="32">
        <f>VLOOKUP(B3026,'Expiration Dates'!$C$40:$J$272,8)</f>
        <v>34779</v>
      </c>
      <c r="B3026" s="1">
        <v>34775</v>
      </c>
      <c r="C3026">
        <f t="shared" si="142"/>
        <v>3026</v>
      </c>
      <c r="D3026" s="27">
        <v>18.170000076293945</v>
      </c>
      <c r="E3026" s="28">
        <v>18.280000686645508</v>
      </c>
      <c r="F3026" s="28">
        <v>18.100000381469727</v>
      </c>
      <c r="G3026" s="24">
        <v>18.260000228881836</v>
      </c>
      <c r="H3026" s="13">
        <v>18.149999618530273</v>
      </c>
      <c r="I3026" s="14">
        <v>18.25</v>
      </c>
      <c r="J3026" s="14">
        <v>18.049999237060547</v>
      </c>
      <c r="K3026" s="24">
        <v>18.209999084472656</v>
      </c>
      <c r="L3026">
        <f t="shared" si="141"/>
        <v>0</v>
      </c>
      <c r="M3026">
        <f>IF(AND(B3026&gt;Summary!$E$17,B3026&lt;Summary!$E$18),1,0)</f>
        <v>1</v>
      </c>
      <c r="N3026">
        <f>IF(M3026=1,oneday(G3025,G3026,K3026,L3026,Summary!$E$13/2,Data!N3025,Data!O3025,Summary!$E$15,Summary!$E$14,Summary!$E$16,1),0)</f>
        <v>-900</v>
      </c>
      <c r="O3026" s="31">
        <f>IF(M3026=1,oneday(G3025,G3026,K3026,L3026,Summary!$E$13/2,Data!N3025,Data!O3025,Summary!$E$15,Summary!$E$14,Summary!$E$16,2),0)</f>
        <v>1010486.9986228944</v>
      </c>
      <c r="P3026" s="31">
        <f t="shared" si="143"/>
        <v>1913.9996566772461</v>
      </c>
      <c r="Q3026" s="31">
        <f>IF(M3026=1,oneday(G3025,G3026,K3026,L3026,Summary!$E$13/2,Data!N3025,Data!O3025,Summary!$E$15,Summary!$E$14,Summary!$E$16,3),0)</f>
        <v>0</v>
      </c>
    </row>
    <row r="3027" spans="1:17" x14ac:dyDescent="0.25">
      <c r="A3027" s="32">
        <f>VLOOKUP(B3027,'Expiration Dates'!$C$40:$J$272,8)</f>
        <v>34779</v>
      </c>
      <c r="B3027" s="1">
        <v>34778</v>
      </c>
      <c r="C3027">
        <f t="shared" si="142"/>
        <v>3027</v>
      </c>
      <c r="D3027" s="27">
        <v>18.319999694824219</v>
      </c>
      <c r="E3027" s="28">
        <v>18.649999618530273</v>
      </c>
      <c r="F3027" s="28">
        <v>18.290000915527344</v>
      </c>
      <c r="G3027" s="24">
        <v>18.559999465942383</v>
      </c>
      <c r="H3027" s="13">
        <v>18.290000915527344</v>
      </c>
      <c r="I3027" s="14">
        <v>18.530000686645508</v>
      </c>
      <c r="J3027" s="14">
        <v>18.290000915527344</v>
      </c>
      <c r="K3027" s="24">
        <v>18.469999313354492</v>
      </c>
      <c r="L3027">
        <f t="shared" si="141"/>
        <v>0</v>
      </c>
      <c r="M3027">
        <f>IF(AND(B3027&gt;Summary!$E$17,B3027&lt;Summary!$E$18),1,0)</f>
        <v>1</v>
      </c>
      <c r="N3027">
        <f>IF(M3027=1,oneday(G3026,G3027,K3027,L3027,Summary!$E$13/2,Data!N3026,Data!O3026,Summary!$E$15,Summary!$E$14,Summary!$E$16,1),0)</f>
        <v>-1600</v>
      </c>
      <c r="O3027" s="31">
        <f>IF(M3027=1,oneday(G3026,G3027,K3027,L3027,Summary!$E$13/2,Data!N3026,Data!O3026,Summary!$E$15,Summary!$E$14,Summary!$E$16,2),0)</f>
        <v>1012090.9998435975</v>
      </c>
      <c r="P3027" s="31">
        <f t="shared" si="143"/>
        <v>1604.001220703125</v>
      </c>
      <c r="Q3027" s="31">
        <f>IF(M3027=1,oneday(G3026,G3027,K3027,L3027,Summary!$E$13/2,Data!N3026,Data!O3026,Summary!$E$15,Summary!$E$14,Summary!$E$16,3),0)</f>
        <v>0</v>
      </c>
    </row>
    <row r="3028" spans="1:17" x14ac:dyDescent="0.25">
      <c r="A3028" s="32">
        <f>VLOOKUP(B3028,'Expiration Dates'!$C$40:$J$272,8)</f>
        <v>34779</v>
      </c>
      <c r="B3028" s="1">
        <v>34779</v>
      </c>
      <c r="C3028">
        <f t="shared" si="142"/>
        <v>3028</v>
      </c>
      <c r="D3028" s="27">
        <v>18.469999313354492</v>
      </c>
      <c r="E3028" s="28">
        <v>18.540000915527344</v>
      </c>
      <c r="F3028" s="28">
        <v>18.360000610351563</v>
      </c>
      <c r="G3028" s="24">
        <v>18.430000305175781</v>
      </c>
      <c r="H3028" s="13">
        <v>18.409999847412109</v>
      </c>
      <c r="I3028" s="14">
        <v>18.459999084472656</v>
      </c>
      <c r="J3028" s="14">
        <v>18.319999694824219</v>
      </c>
      <c r="K3028" s="24">
        <v>18.409999847412109</v>
      </c>
      <c r="L3028">
        <f t="shared" si="141"/>
        <v>1</v>
      </c>
      <c r="M3028">
        <f>IF(AND(B3028&gt;Summary!$E$17,B3028&lt;Summary!$E$18),1,0)</f>
        <v>1</v>
      </c>
      <c r="N3028">
        <f>IF(M3028=1,oneday(G3027,G3028,K3028,L3028,Summary!$E$13/2,Data!N3027,Data!O3027,Summary!$E$15,Summary!$E$14,Summary!$E$16,1),0)</f>
        <v>-1300</v>
      </c>
      <c r="O3028" s="31">
        <f>IF(M3028=1,oneday(G3027,G3028,K3028,L3028,Summary!$E$13/2,Data!N3027,Data!O3027,Summary!$E$15,Summary!$E$14,Summary!$E$16,2),0)</f>
        <v>1014245.9981575013</v>
      </c>
      <c r="P3028" s="31">
        <f t="shared" si="143"/>
        <v>2154.9983139038086</v>
      </c>
      <c r="Q3028" s="31">
        <f>IF(M3028=1,oneday(G3027,G3028,K3028,L3028,Summary!$E$13/2,Data!N3027,Data!O3027,Summary!$E$15,Summary!$E$14,Summary!$E$16,3),0)</f>
        <v>-26.000595092773438</v>
      </c>
    </row>
    <row r="3029" spans="1:17" x14ac:dyDescent="0.25">
      <c r="A3029" s="32">
        <f>VLOOKUP(B3029,'Expiration Dates'!$C$40:$J$272,8)</f>
        <v>34779</v>
      </c>
      <c r="B3029" s="1">
        <v>34780</v>
      </c>
      <c r="C3029">
        <f t="shared" si="142"/>
        <v>3029</v>
      </c>
      <c r="D3029" s="27">
        <v>18.5</v>
      </c>
      <c r="E3029" s="28">
        <v>18.969999313354492</v>
      </c>
      <c r="F3029" s="28">
        <v>18.5</v>
      </c>
      <c r="G3029" s="24">
        <v>18.959999084472656</v>
      </c>
      <c r="H3029" s="13">
        <v>18.420000076293945</v>
      </c>
      <c r="I3029" s="14">
        <v>18.819999694824219</v>
      </c>
      <c r="J3029" s="14">
        <v>18.420000076293945</v>
      </c>
      <c r="K3029" s="24">
        <v>18.799999237060547</v>
      </c>
      <c r="L3029">
        <f t="shared" si="141"/>
        <v>0</v>
      </c>
      <c r="M3029">
        <f>IF(AND(B3029&gt;Summary!$E$17,B3029&lt;Summary!$E$18),1,0)</f>
        <v>1</v>
      </c>
      <c r="N3029">
        <f>IF(M3029=1,oneday(G3028,G3029,K3029,L3029,Summary!$E$13/2,Data!N3028,Data!O3028,Summary!$E$15,Summary!$E$14,Summary!$E$16,1),0)</f>
        <v>-2600</v>
      </c>
      <c r="O3029" s="31">
        <f>IF(M3029=1,oneday(G3028,G3029,K3029,L3029,Summary!$E$13/2,Data!N3028,Data!O3028,Summary!$E$15,Summary!$E$14,Summary!$E$16,2),0)</f>
        <v>1015180.0013313295</v>
      </c>
      <c r="P3029" s="31">
        <f t="shared" si="143"/>
        <v>934.003173828125</v>
      </c>
      <c r="Q3029" s="31">
        <f>IF(M3029=1,oneday(G3028,G3029,K3029,L3029,Summary!$E$13/2,Data!N3028,Data!O3028,Summary!$E$15,Summary!$E$14,Summary!$E$16,3),0)</f>
        <v>0</v>
      </c>
    </row>
    <row r="3030" spans="1:17" x14ac:dyDescent="0.25">
      <c r="A3030" s="32">
        <f>VLOOKUP(B3030,'Expiration Dates'!$C$40:$J$272,8)</f>
        <v>34779</v>
      </c>
      <c r="B3030" s="1">
        <v>34781</v>
      </c>
      <c r="C3030">
        <f t="shared" si="142"/>
        <v>3030</v>
      </c>
      <c r="D3030" s="27">
        <v>18.860000610351563</v>
      </c>
      <c r="E3030" s="28">
        <v>19</v>
      </c>
      <c r="F3030" s="28">
        <v>18.799999237060547</v>
      </c>
      <c r="G3030" s="24">
        <v>18.920000076293945</v>
      </c>
      <c r="H3030" s="13">
        <v>18.709999084472656</v>
      </c>
      <c r="I3030" s="14">
        <v>18.829999923706055</v>
      </c>
      <c r="J3030" s="14">
        <v>18.659999847412109</v>
      </c>
      <c r="K3030" s="24">
        <v>18.790000915527344</v>
      </c>
      <c r="L3030">
        <f t="shared" si="141"/>
        <v>0</v>
      </c>
      <c r="M3030">
        <f>IF(AND(B3030&gt;Summary!$E$17,B3030&lt;Summary!$E$18),1,0)</f>
        <v>1</v>
      </c>
      <c r="N3030">
        <f>IF(M3030=1,oneday(G3029,G3030,K3030,L3030,Summary!$E$13/2,Data!N3029,Data!O3029,Summary!$E$15,Summary!$E$14,Summary!$E$16,1),0)</f>
        <v>-2600</v>
      </c>
      <c r="O3030" s="31">
        <f>IF(M3030=1,oneday(G3029,G3030,K3030,L3030,Summary!$E$13/2,Data!N3029,Data!O3029,Summary!$E$15,Summary!$E$14,Summary!$E$16,2),0)</f>
        <v>1017283.9987525941</v>
      </c>
      <c r="P3030" s="31">
        <f t="shared" si="143"/>
        <v>2103.9974212646484</v>
      </c>
      <c r="Q3030" s="31">
        <f>IF(M3030=1,oneday(G3029,G3030,K3030,L3030,Summary!$E$13/2,Data!N3029,Data!O3029,Summary!$E$15,Summary!$E$14,Summary!$E$16,3),0)</f>
        <v>0</v>
      </c>
    </row>
    <row r="3031" spans="1:17" x14ac:dyDescent="0.25">
      <c r="A3031" s="32">
        <f>VLOOKUP(B3031,'Expiration Dates'!$C$40:$J$272,8)</f>
        <v>34779</v>
      </c>
      <c r="B3031" s="1">
        <v>34782</v>
      </c>
      <c r="C3031">
        <f t="shared" si="142"/>
        <v>3031</v>
      </c>
      <c r="D3031" s="27">
        <v>18.930000305175781</v>
      </c>
      <c r="E3031" s="28">
        <v>18.979999542236328</v>
      </c>
      <c r="F3031" s="28">
        <v>18.670000076293945</v>
      </c>
      <c r="G3031" s="24">
        <v>18.780000686645508</v>
      </c>
      <c r="H3031" s="13">
        <v>18.790000915527344</v>
      </c>
      <c r="I3031" s="14">
        <v>18.819999694824219</v>
      </c>
      <c r="J3031" s="14">
        <v>18.549999237060547</v>
      </c>
      <c r="K3031" s="24">
        <v>18.649999618530273</v>
      </c>
      <c r="L3031">
        <f t="shared" si="141"/>
        <v>0</v>
      </c>
      <c r="M3031">
        <f>IF(AND(B3031&gt;Summary!$E$17,B3031&lt;Summary!$E$18),1,0)</f>
        <v>1</v>
      </c>
      <c r="N3031">
        <f>IF(M3031=1,oneday(G3030,G3031,K3031,L3031,Summary!$E$13/2,Data!N3030,Data!O3030,Summary!$E$15,Summary!$E$14,Summary!$E$16,1),0)</f>
        <v>-2300</v>
      </c>
      <c r="O3031" s="31">
        <f>IF(M3031=1,oneday(G3030,G3031,K3031,L3031,Summary!$E$13/2,Data!N3030,Data!O3030,Summary!$E$15,Summary!$E$14,Summary!$E$16,2),0)</f>
        <v>1019617.9973487855</v>
      </c>
      <c r="P3031" s="31">
        <f t="shared" si="143"/>
        <v>2333.9985961914063</v>
      </c>
      <c r="Q3031" s="31">
        <f>IF(M3031=1,oneday(G3030,G3031,K3031,L3031,Summary!$E$13/2,Data!N3030,Data!O3030,Summary!$E$15,Summary!$E$14,Summary!$E$16,3),0)</f>
        <v>0</v>
      </c>
    </row>
    <row r="3032" spans="1:17" x14ac:dyDescent="0.25">
      <c r="A3032" s="32">
        <f>VLOOKUP(B3032,'Expiration Dates'!$C$40:$J$272,8)</f>
        <v>34779</v>
      </c>
      <c r="B3032" s="1">
        <v>34785</v>
      </c>
      <c r="C3032">
        <f t="shared" si="142"/>
        <v>3032</v>
      </c>
      <c r="D3032" s="27">
        <v>18.809999465942383</v>
      </c>
      <c r="E3032" s="28">
        <v>19.139999389648438</v>
      </c>
      <c r="F3032" s="28">
        <v>18.799999237060547</v>
      </c>
      <c r="G3032" s="24">
        <v>19.069999694824219</v>
      </c>
      <c r="H3032" s="13">
        <v>18.709999084472656</v>
      </c>
      <c r="I3032" s="14">
        <v>18.940000534057617</v>
      </c>
      <c r="J3032" s="14">
        <v>18.649999618530273</v>
      </c>
      <c r="K3032" s="24">
        <v>18.879999160766602</v>
      </c>
      <c r="L3032">
        <f t="shared" si="141"/>
        <v>0</v>
      </c>
      <c r="M3032">
        <f>IF(AND(B3032&gt;Summary!$E$17,B3032&lt;Summary!$E$18),1,0)</f>
        <v>1</v>
      </c>
      <c r="N3032">
        <f>IF(M3032=1,oneday(G3031,G3032,K3032,L3032,Summary!$E$13/2,Data!N3031,Data!O3031,Summary!$E$15,Summary!$E$14,Summary!$E$16,1),0)</f>
        <v>-3000</v>
      </c>
      <c r="O3032" s="31">
        <f>IF(M3032=1,oneday(G3031,G3032,K3032,L3032,Summary!$E$13/2,Data!N3031,Data!O3031,Summary!$E$15,Summary!$E$14,Summary!$E$16,2),0)</f>
        <v>1020832.0003242494</v>
      </c>
      <c r="P3032" s="31">
        <f t="shared" si="143"/>
        <v>1214.0029754638672</v>
      </c>
      <c r="Q3032" s="31">
        <f>IF(M3032=1,oneday(G3031,G3032,K3032,L3032,Summary!$E$13/2,Data!N3031,Data!O3031,Summary!$E$15,Summary!$E$14,Summary!$E$16,3),0)</f>
        <v>0</v>
      </c>
    </row>
    <row r="3033" spans="1:17" x14ac:dyDescent="0.25">
      <c r="A3033" s="32">
        <f>VLOOKUP(B3033,'Expiration Dates'!$C$40:$J$272,8)</f>
        <v>34779</v>
      </c>
      <c r="B3033" s="1">
        <v>34786</v>
      </c>
      <c r="C3033">
        <f t="shared" si="142"/>
        <v>3033</v>
      </c>
      <c r="D3033" s="27">
        <v>19.049999237060547</v>
      </c>
      <c r="E3033" s="28">
        <v>19.100000381469727</v>
      </c>
      <c r="F3033" s="28">
        <v>18.899999618530273</v>
      </c>
      <c r="G3033" s="24">
        <v>19.049999237060547</v>
      </c>
      <c r="H3033" s="13">
        <v>18.870000839233398</v>
      </c>
      <c r="I3033" s="14">
        <v>18.879999160766602</v>
      </c>
      <c r="J3033" s="14">
        <v>18.75</v>
      </c>
      <c r="K3033" s="24">
        <v>18.860000610351563</v>
      </c>
      <c r="L3033">
        <f t="shared" si="141"/>
        <v>0</v>
      </c>
      <c r="M3033">
        <f>IF(AND(B3033&gt;Summary!$E$17,B3033&lt;Summary!$E$18),1,0)</f>
        <v>1</v>
      </c>
      <c r="N3033">
        <f>IF(M3033=1,oneday(G3032,G3033,K3033,L3033,Summary!$E$13/2,Data!N3032,Data!O3032,Summary!$E$15,Summary!$E$14,Summary!$E$16,1),0)</f>
        <v>3000</v>
      </c>
      <c r="O3033" s="31">
        <f>IF(M3033=1,oneday(G3032,G3033,K3033,L3033,Summary!$E$13/2,Data!N3032,Data!O3032,Summary!$E$15,Summary!$E$14,Summary!$E$16,2),0)</f>
        <v>1022892.0016975404</v>
      </c>
      <c r="P3033" s="31">
        <f t="shared" si="143"/>
        <v>2060.0013732910156</v>
      </c>
      <c r="Q3033" s="31">
        <f>IF(M3033=1,oneday(G3032,G3033,K3033,L3033,Summary!$E$13/2,Data!N3032,Data!O3032,Summary!$E$15,Summary!$E$14,Summary!$E$16,3),0)</f>
        <v>0</v>
      </c>
    </row>
    <row r="3034" spans="1:17" x14ac:dyDescent="0.25">
      <c r="A3034" s="32">
        <f>VLOOKUP(B3034,'Expiration Dates'!$C$40:$J$272,8)</f>
        <v>34779</v>
      </c>
      <c r="B3034" s="1">
        <v>34787</v>
      </c>
      <c r="C3034">
        <f t="shared" si="142"/>
        <v>3034</v>
      </c>
      <c r="D3034" s="27">
        <v>18.850000381469727</v>
      </c>
      <c r="E3034" s="28">
        <v>19.309999465942383</v>
      </c>
      <c r="F3034" s="28">
        <v>18.850000381469727</v>
      </c>
      <c r="G3034" s="24">
        <v>19.219999313354492</v>
      </c>
      <c r="H3034" s="13">
        <v>18.709999084472656</v>
      </c>
      <c r="I3034" s="14">
        <v>19.049999237060547</v>
      </c>
      <c r="J3034" s="14">
        <v>18.709999084472656</v>
      </c>
      <c r="K3034" s="24">
        <v>18.979999542236328</v>
      </c>
      <c r="L3034">
        <f t="shared" si="141"/>
        <v>0</v>
      </c>
      <c r="M3034">
        <f>IF(AND(B3034&gt;Summary!$E$17,B3034&lt;Summary!$E$18),1,0)</f>
        <v>1</v>
      </c>
      <c r="N3034">
        <f>IF(M3034=1,oneday(G3033,G3034,K3034,L3034,Summary!$E$13/2,Data!N3033,Data!O3033,Summary!$E$15,Summary!$E$14,Summary!$E$16,1),0)</f>
        <v>2600</v>
      </c>
      <c r="O3034" s="31">
        <f>IF(M3034=1,oneday(G3033,G3034,K3034,L3034,Summary!$E$13/2,Data!N3033,Data!O3033,Summary!$E$15,Summary!$E$14,Summary!$E$16,2),0)</f>
        <v>1025358.0018959047</v>
      </c>
      <c r="P3034" s="31">
        <f t="shared" si="143"/>
        <v>2466.0001983642578</v>
      </c>
      <c r="Q3034" s="31">
        <f>IF(M3034=1,oneday(G3033,G3034,K3034,L3034,Summary!$E$13/2,Data!N3033,Data!O3033,Summary!$E$15,Summary!$E$14,Summary!$E$16,3),0)</f>
        <v>0</v>
      </c>
    </row>
    <row r="3035" spans="1:17" x14ac:dyDescent="0.25">
      <c r="A3035" s="32">
        <f>VLOOKUP(B3035,'Expiration Dates'!$C$40:$J$272,8)</f>
        <v>34779</v>
      </c>
      <c r="B3035" s="1">
        <v>34788</v>
      </c>
      <c r="C3035">
        <f t="shared" si="142"/>
        <v>3035</v>
      </c>
      <c r="D3035" s="27">
        <v>19.149999618530273</v>
      </c>
      <c r="E3035" s="28">
        <v>19.270000457763672</v>
      </c>
      <c r="F3035" s="28">
        <v>19.059999465942383</v>
      </c>
      <c r="G3035" s="24">
        <v>19.149999618530273</v>
      </c>
      <c r="H3035" s="13">
        <v>18.909999847412109</v>
      </c>
      <c r="I3035" s="14">
        <v>19.030000686645508</v>
      </c>
      <c r="J3035" s="14">
        <v>18.870000839233398</v>
      </c>
      <c r="K3035" s="24">
        <v>18.940000534057617</v>
      </c>
      <c r="L3035">
        <f t="shared" si="141"/>
        <v>0</v>
      </c>
      <c r="M3035">
        <f>IF(AND(B3035&gt;Summary!$E$17,B3035&lt;Summary!$E$18),1,0)</f>
        <v>1</v>
      </c>
      <c r="N3035">
        <f>IF(M3035=1,oneday(G3034,G3035,K3035,L3035,Summary!$E$13/2,Data!N3034,Data!O3034,Summary!$E$15,Summary!$E$14,Summary!$E$16,1),0)</f>
        <v>2700</v>
      </c>
      <c r="O3035" s="31">
        <f>IF(M3035=1,oneday(G3034,G3035,K3035,L3035,Summary!$E$13/2,Data!N3034,Data!O3034,Summary!$E$15,Summary!$E$14,Summary!$E$16,2),0)</f>
        <v>1027169.0027198793</v>
      </c>
      <c r="P3035" s="31">
        <f t="shared" si="143"/>
        <v>1811.0008239746094</v>
      </c>
      <c r="Q3035" s="31">
        <f>IF(M3035=1,oneday(G3034,G3035,K3035,L3035,Summary!$E$13/2,Data!N3034,Data!O3034,Summary!$E$15,Summary!$E$14,Summary!$E$16,3),0)</f>
        <v>0</v>
      </c>
    </row>
    <row r="3036" spans="1:17" x14ac:dyDescent="0.25">
      <c r="A3036" s="32">
        <f>VLOOKUP(B3036,'Expiration Dates'!$C$40:$J$272,8)</f>
        <v>34779</v>
      </c>
      <c r="B3036" s="1">
        <v>34789</v>
      </c>
      <c r="C3036">
        <f t="shared" si="142"/>
        <v>3036</v>
      </c>
      <c r="D3036" s="27">
        <v>19.129999160766602</v>
      </c>
      <c r="E3036" s="28">
        <v>19.350000381469727</v>
      </c>
      <c r="F3036" s="28">
        <v>19.030000686645508</v>
      </c>
      <c r="G3036" s="24">
        <v>19.170000076293945</v>
      </c>
      <c r="H3036" s="13">
        <v>18.909999847412109</v>
      </c>
      <c r="I3036" s="14">
        <v>19.129999160766602</v>
      </c>
      <c r="J3036" s="14">
        <v>18.829999923706055</v>
      </c>
      <c r="K3036" s="24">
        <v>18.950000762939453</v>
      </c>
      <c r="L3036">
        <f t="shared" si="141"/>
        <v>0</v>
      </c>
      <c r="M3036">
        <f>IF(AND(B3036&gt;Summary!$E$17,B3036&lt;Summary!$E$18),1,0)</f>
        <v>1</v>
      </c>
      <c r="N3036">
        <f>IF(M3036=1,oneday(G3035,G3036,K3036,L3036,Summary!$E$13/2,Data!N3035,Data!O3035,Summary!$E$15,Summary!$E$14,Summary!$E$16,1),0)</f>
        <v>2700</v>
      </c>
      <c r="O3036" s="31">
        <f>IF(M3036=1,oneday(G3035,G3036,K3036,L3036,Summary!$E$13/2,Data!N3035,Data!O3035,Summary!$E$15,Summary!$E$14,Summary!$E$16,2),0)</f>
        <v>1029223.0039558412</v>
      </c>
      <c r="P3036" s="31">
        <f t="shared" si="143"/>
        <v>2054.0012359619141</v>
      </c>
      <c r="Q3036" s="31">
        <f>IF(M3036=1,oneday(G3035,G3036,K3036,L3036,Summary!$E$13/2,Data!N3035,Data!O3035,Summary!$E$15,Summary!$E$14,Summary!$E$16,3),0)</f>
        <v>0</v>
      </c>
    </row>
    <row r="3037" spans="1:17" x14ac:dyDescent="0.25">
      <c r="A3037" s="32">
        <f>VLOOKUP(B3037,'Expiration Dates'!$C$40:$J$272,8)</f>
        <v>34809</v>
      </c>
      <c r="B3037" s="1">
        <v>34792</v>
      </c>
      <c r="C3037">
        <f t="shared" si="142"/>
        <v>3037</v>
      </c>
      <c r="D3037" s="27">
        <v>19.110000610351563</v>
      </c>
      <c r="E3037" s="28">
        <v>19.159999847412109</v>
      </c>
      <c r="F3037" s="28">
        <v>18.899999618530273</v>
      </c>
      <c r="G3037" s="24">
        <v>19.030000686645508</v>
      </c>
      <c r="H3037" s="13">
        <v>18.909999847412109</v>
      </c>
      <c r="I3037" s="14">
        <v>18.920000076293945</v>
      </c>
      <c r="J3037" s="14">
        <v>18.729999542236328</v>
      </c>
      <c r="K3037" s="24">
        <v>18.829999923706055</v>
      </c>
      <c r="L3037">
        <f t="shared" si="141"/>
        <v>0</v>
      </c>
      <c r="M3037">
        <f>IF(AND(B3037&gt;Summary!$E$17,B3037&lt;Summary!$E$18),1,0)</f>
        <v>1</v>
      </c>
      <c r="N3037">
        <f>IF(M3037=1,oneday(G3036,G3037,K3037,L3037,Summary!$E$13/2,Data!N3036,Data!O3036,Summary!$E$15,Summary!$E$14,Summary!$E$16,1),0)</f>
        <v>3000</v>
      </c>
      <c r="O3037" s="31">
        <f>IF(M3037=1,oneday(G3036,G3037,K3037,L3037,Summary!$E$13/2,Data!N3036,Data!O3036,Summary!$E$15,Summary!$E$14,Summary!$E$16,2),0)</f>
        <v>1030815.0057868959</v>
      </c>
      <c r="P3037" s="31">
        <f t="shared" si="143"/>
        <v>1592.0018310546875</v>
      </c>
      <c r="Q3037" s="31">
        <f>IF(M3037=1,oneday(G3036,G3037,K3037,L3037,Summary!$E$13/2,Data!N3036,Data!O3036,Summary!$E$15,Summary!$E$14,Summary!$E$16,3),0)</f>
        <v>0</v>
      </c>
    </row>
    <row r="3038" spans="1:17" x14ac:dyDescent="0.25">
      <c r="A3038" s="32">
        <f>VLOOKUP(B3038,'Expiration Dates'!$C$40:$J$272,8)</f>
        <v>34809</v>
      </c>
      <c r="B3038" s="1">
        <v>34793</v>
      </c>
      <c r="C3038">
        <f t="shared" si="142"/>
        <v>3038</v>
      </c>
      <c r="D3038" s="27">
        <v>19.090000152587891</v>
      </c>
      <c r="E3038" s="28">
        <v>19.229999542236328</v>
      </c>
      <c r="F3038" s="28">
        <v>19.049999237060547</v>
      </c>
      <c r="G3038" s="24">
        <v>19.180000305175781</v>
      </c>
      <c r="H3038" s="13">
        <v>18.879999160766602</v>
      </c>
      <c r="I3038" s="14">
        <v>19.020000457763672</v>
      </c>
      <c r="J3038" s="14">
        <v>18.870000839233398</v>
      </c>
      <c r="K3038" s="24">
        <v>18.979999542236328</v>
      </c>
      <c r="L3038">
        <f t="shared" si="141"/>
        <v>0</v>
      </c>
      <c r="M3038">
        <f>IF(AND(B3038&gt;Summary!$E$17,B3038&lt;Summary!$E$18),1,0)</f>
        <v>1</v>
      </c>
      <c r="N3038">
        <f>IF(M3038=1,oneday(G3037,G3038,K3038,L3038,Summary!$E$13/2,Data!N3037,Data!O3037,Summary!$E$15,Summary!$E$14,Summary!$E$16,1),0)</f>
        <v>2700</v>
      </c>
      <c r="O3038" s="31">
        <f>IF(M3038=1,oneday(G3037,G3038,K3038,L3038,Summary!$E$13/2,Data!N3037,Data!O3037,Summary!$E$15,Summary!$E$14,Summary!$E$16,2),0)</f>
        <v>1033232.0047569276</v>
      </c>
      <c r="P3038" s="31">
        <f t="shared" si="143"/>
        <v>2416.9989700317383</v>
      </c>
      <c r="Q3038" s="31">
        <f>IF(M3038=1,oneday(G3037,G3038,K3038,L3038,Summary!$E$13/2,Data!N3037,Data!O3037,Summary!$E$15,Summary!$E$14,Summary!$E$16,3),0)</f>
        <v>0</v>
      </c>
    </row>
    <row r="3039" spans="1:17" x14ac:dyDescent="0.25">
      <c r="A3039" s="32">
        <f>VLOOKUP(B3039,'Expiration Dates'!$C$40:$J$272,8)</f>
        <v>34809</v>
      </c>
      <c r="B3039" s="1">
        <v>34794</v>
      </c>
      <c r="C3039">
        <f t="shared" si="142"/>
        <v>3039</v>
      </c>
      <c r="D3039" s="27">
        <v>19.239999771118164</v>
      </c>
      <c r="E3039" s="28">
        <v>19.579999923706055</v>
      </c>
      <c r="F3039" s="28">
        <v>19.239999771118164</v>
      </c>
      <c r="G3039" s="24">
        <v>19.559999465942383</v>
      </c>
      <c r="H3039" s="13">
        <v>19.040000915527344</v>
      </c>
      <c r="I3039" s="14">
        <v>19.370000839233398</v>
      </c>
      <c r="J3039" s="14">
        <v>19.040000915527344</v>
      </c>
      <c r="K3039" s="24">
        <v>19.350000381469727</v>
      </c>
      <c r="L3039">
        <f t="shared" si="141"/>
        <v>0</v>
      </c>
      <c r="M3039">
        <f>IF(AND(B3039&gt;Summary!$E$17,B3039&lt;Summary!$E$18),1,0)</f>
        <v>1</v>
      </c>
      <c r="N3039">
        <f>IF(M3039=1,oneday(G3038,G3039,K3039,L3039,Summary!$E$13/2,Data!N3038,Data!O3038,Summary!$E$15,Summary!$E$14,Summary!$E$16,1),0)</f>
        <v>1800</v>
      </c>
      <c r="O3039" s="31">
        <f>IF(M3039=1,oneday(G3038,G3039,K3039,L3039,Summary!$E$13/2,Data!N3038,Data!O3038,Summary!$E$15,Summary!$E$14,Summary!$E$16,2),0)</f>
        <v>1036060.0032463075</v>
      </c>
      <c r="P3039" s="31">
        <f t="shared" si="143"/>
        <v>2827.9984893798828</v>
      </c>
      <c r="Q3039" s="31">
        <f>IF(M3039=1,oneday(G3038,G3039,K3039,L3039,Summary!$E$13/2,Data!N3038,Data!O3038,Summary!$E$15,Summary!$E$14,Summary!$E$16,3),0)</f>
        <v>0</v>
      </c>
    </row>
    <row r="3040" spans="1:17" x14ac:dyDescent="0.25">
      <c r="A3040" s="32">
        <f>VLOOKUP(B3040,'Expiration Dates'!$C$40:$J$272,8)</f>
        <v>34809</v>
      </c>
      <c r="B3040" s="1">
        <v>34795</v>
      </c>
      <c r="C3040">
        <f t="shared" si="142"/>
        <v>3040</v>
      </c>
      <c r="D3040" s="27">
        <v>19.520000457763672</v>
      </c>
      <c r="E3040" s="28">
        <v>19.790000915527344</v>
      </c>
      <c r="F3040" s="28">
        <v>19.409999847412109</v>
      </c>
      <c r="G3040" s="24">
        <v>19.770000457763672</v>
      </c>
      <c r="H3040" s="13">
        <v>19.329999923706055</v>
      </c>
      <c r="I3040" s="14">
        <v>19.600000381469727</v>
      </c>
      <c r="J3040" s="14">
        <v>19.25</v>
      </c>
      <c r="K3040" s="24">
        <v>19.569999694824219</v>
      </c>
      <c r="L3040">
        <f t="shared" si="141"/>
        <v>0</v>
      </c>
      <c r="M3040">
        <f>IF(AND(B3040&gt;Summary!$E$17,B3040&lt;Summary!$E$18),1,0)</f>
        <v>1</v>
      </c>
      <c r="N3040">
        <f>IF(M3040=1,oneday(G3039,G3040,K3040,L3040,Summary!$E$13/2,Data!N3039,Data!O3039,Summary!$E$15,Summary!$E$14,Summary!$E$16,1),0)</f>
        <v>1300</v>
      </c>
      <c r="O3040" s="31">
        <f>IF(M3040=1,oneday(G3039,G3040,K3040,L3040,Summary!$E$13/2,Data!N3039,Data!O3039,Summary!$E$15,Summary!$E$14,Summary!$E$16,2),0)</f>
        <v>1038373.0045356752</v>
      </c>
      <c r="P3040" s="31">
        <f t="shared" si="143"/>
        <v>2313.0012893676758</v>
      </c>
      <c r="Q3040" s="31">
        <f>IF(M3040=1,oneday(G3039,G3040,K3040,L3040,Summary!$E$13/2,Data!N3039,Data!O3039,Summary!$E$15,Summary!$E$14,Summary!$E$16,3),0)</f>
        <v>0</v>
      </c>
    </row>
    <row r="3041" spans="1:17" x14ac:dyDescent="0.25">
      <c r="A3041" s="32">
        <f>VLOOKUP(B3041,'Expiration Dates'!$C$40:$J$272,8)</f>
        <v>34809</v>
      </c>
      <c r="B3041" s="1">
        <v>34796</v>
      </c>
      <c r="C3041">
        <f t="shared" si="142"/>
        <v>3041</v>
      </c>
      <c r="D3041" s="27">
        <v>19.719999313354492</v>
      </c>
      <c r="E3041" s="28">
        <v>19.770000457763672</v>
      </c>
      <c r="F3041" s="28">
        <v>19.5</v>
      </c>
      <c r="G3041" s="24">
        <v>19.670000076293945</v>
      </c>
      <c r="H3041" s="13">
        <v>19.520000457763672</v>
      </c>
      <c r="I3041" s="14">
        <v>19.600000381469727</v>
      </c>
      <c r="J3041" s="14">
        <v>19.399999618530273</v>
      </c>
      <c r="K3041" s="24">
        <v>19.510000228881836</v>
      </c>
      <c r="L3041">
        <f t="shared" si="141"/>
        <v>0</v>
      </c>
      <c r="M3041">
        <f>IF(AND(B3041&gt;Summary!$E$17,B3041&lt;Summary!$E$18),1,0)</f>
        <v>1</v>
      </c>
      <c r="N3041">
        <f>IF(M3041=1,oneday(G3040,G3041,K3041,L3041,Summary!$E$13/2,Data!N3040,Data!O3040,Summary!$E$15,Summary!$E$14,Summary!$E$16,1),0)</f>
        <v>1500</v>
      </c>
      <c r="O3041" s="31">
        <f>IF(M3041=1,oneday(G3040,G3041,K3041,L3041,Summary!$E$13/2,Data!N3040,Data!O3040,Summary!$E$15,Summary!$E$14,Summary!$E$16,2),0)</f>
        <v>1040227.0039634706</v>
      </c>
      <c r="P3041" s="31">
        <f t="shared" si="143"/>
        <v>1853.9994277954102</v>
      </c>
      <c r="Q3041" s="31">
        <f>IF(M3041=1,oneday(G3040,G3041,K3041,L3041,Summary!$E$13/2,Data!N3040,Data!O3040,Summary!$E$15,Summary!$E$14,Summary!$E$16,3),0)</f>
        <v>0</v>
      </c>
    </row>
    <row r="3042" spans="1:17" x14ac:dyDescent="0.25">
      <c r="A3042" s="32">
        <f>VLOOKUP(B3042,'Expiration Dates'!$C$40:$J$272,8)</f>
        <v>34809</v>
      </c>
      <c r="B3042" s="1">
        <v>34799</v>
      </c>
      <c r="C3042">
        <f t="shared" si="142"/>
        <v>3042</v>
      </c>
      <c r="D3042" s="27">
        <v>19.540000915527344</v>
      </c>
      <c r="E3042" s="28">
        <v>19.649999618530273</v>
      </c>
      <c r="F3042" s="28">
        <v>19.399999618530273</v>
      </c>
      <c r="G3042" s="24">
        <v>19.590000152587891</v>
      </c>
      <c r="H3042" s="13">
        <v>19.399999618530273</v>
      </c>
      <c r="I3042" s="14">
        <v>19.5</v>
      </c>
      <c r="J3042" s="14">
        <v>19.309999465942383</v>
      </c>
      <c r="K3042" s="24">
        <v>19.489999771118164</v>
      </c>
      <c r="L3042">
        <f t="shared" si="141"/>
        <v>0</v>
      </c>
      <c r="M3042">
        <f>IF(AND(B3042&gt;Summary!$E$17,B3042&lt;Summary!$E$18),1,0)</f>
        <v>1</v>
      </c>
      <c r="N3042">
        <f>IF(M3042=1,oneday(G3041,G3042,K3042,L3042,Summary!$E$13/2,Data!N3041,Data!O3041,Summary!$E$15,Summary!$E$14,Summary!$E$16,1),0)</f>
        <v>1600</v>
      </c>
      <c r="O3042" s="31">
        <f>IF(M3042=1,oneday(G3041,G3042,K3042,L3042,Summary!$E$13/2,Data!N3041,Data!O3041,Summary!$E$15,Summary!$E$14,Summary!$E$16,2),0)</f>
        <v>1042099.0040855409</v>
      </c>
      <c r="P3042" s="31">
        <f t="shared" si="143"/>
        <v>1872.0001220703125</v>
      </c>
      <c r="Q3042" s="31">
        <f>IF(M3042=1,oneday(G3041,G3042,K3042,L3042,Summary!$E$13/2,Data!N3041,Data!O3041,Summary!$E$15,Summary!$E$14,Summary!$E$16,3),0)</f>
        <v>0</v>
      </c>
    </row>
    <row r="3043" spans="1:17" x14ac:dyDescent="0.25">
      <c r="A3043" s="32">
        <f>VLOOKUP(B3043,'Expiration Dates'!$C$40:$J$272,8)</f>
        <v>34809</v>
      </c>
      <c r="B3043" s="1">
        <v>34800</v>
      </c>
      <c r="C3043">
        <f t="shared" si="142"/>
        <v>3043</v>
      </c>
      <c r="D3043" s="27">
        <v>19.799999237060547</v>
      </c>
      <c r="E3043" s="28">
        <v>19.930000305175781</v>
      </c>
      <c r="F3043" s="28">
        <v>19.700000762939453</v>
      </c>
      <c r="G3043" s="24">
        <v>19.879999160766602</v>
      </c>
      <c r="H3043" s="13">
        <v>19.700000762939453</v>
      </c>
      <c r="I3043" s="14">
        <v>19.829999923706055</v>
      </c>
      <c r="J3043" s="14">
        <v>19.620000839233398</v>
      </c>
      <c r="K3043" s="24">
        <v>19.760000228881836</v>
      </c>
      <c r="L3043">
        <f t="shared" si="141"/>
        <v>0</v>
      </c>
      <c r="M3043">
        <f>IF(AND(B3043&gt;Summary!$E$17,B3043&lt;Summary!$E$18),1,0)</f>
        <v>1</v>
      </c>
      <c r="N3043">
        <f>IF(M3043=1,oneday(G3042,G3043,K3043,L3043,Summary!$E$13/2,Data!N3042,Data!O3042,Summary!$E$15,Summary!$E$14,Summary!$E$16,1),0)</f>
        <v>900</v>
      </c>
      <c r="O3043" s="31">
        <f>IF(M3043=1,oneday(G3042,G3043,K3043,L3043,Summary!$E$13/2,Data!N3042,Data!O3042,Summary!$E$15,Summary!$E$14,Summary!$E$16,2),0)</f>
        <v>1044444.0031929017</v>
      </c>
      <c r="P3043" s="31">
        <f t="shared" si="143"/>
        <v>2344.9991073608398</v>
      </c>
      <c r="Q3043" s="31">
        <f>IF(M3043=1,oneday(G3042,G3043,K3043,L3043,Summary!$E$13/2,Data!N3042,Data!O3042,Summary!$E$15,Summary!$E$14,Summary!$E$16,3),0)</f>
        <v>0</v>
      </c>
    </row>
    <row r="3044" spans="1:17" x14ac:dyDescent="0.25">
      <c r="A3044" s="32">
        <f>VLOOKUP(B3044,'Expiration Dates'!$C$40:$J$272,8)</f>
        <v>34809</v>
      </c>
      <c r="B3044" s="1">
        <v>34801</v>
      </c>
      <c r="C3044">
        <f t="shared" si="142"/>
        <v>3044</v>
      </c>
      <c r="D3044" s="27">
        <v>20.020000457763672</v>
      </c>
      <c r="E3044" s="28">
        <v>20.100000381469727</v>
      </c>
      <c r="F3044" s="28">
        <v>19.479999542236328</v>
      </c>
      <c r="G3044" s="24">
        <v>19.549999237060547</v>
      </c>
      <c r="H3044" s="13">
        <v>19.920000076293945</v>
      </c>
      <c r="I3044" s="14">
        <v>19.950000762939453</v>
      </c>
      <c r="J3044" s="14">
        <v>19.379999160766602</v>
      </c>
      <c r="K3044" s="24">
        <v>19.430000305175781</v>
      </c>
      <c r="L3044">
        <f t="shared" ref="L3044:L3107" si="144">IF(A3044=B3044,1,0)</f>
        <v>0</v>
      </c>
      <c r="M3044">
        <f>IF(AND(B3044&gt;Summary!$E$17,B3044&lt;Summary!$E$18),1,0)</f>
        <v>1</v>
      </c>
      <c r="N3044">
        <f>IF(M3044=1,oneday(G3043,G3044,K3044,L3044,Summary!$E$13/2,Data!N3043,Data!O3043,Summary!$E$15,Summary!$E$14,Summary!$E$16,1),0)</f>
        <v>1700</v>
      </c>
      <c r="O3044" s="31">
        <f>IF(M3044=1,oneday(G3043,G3044,K3044,L3044,Summary!$E$13/2,Data!N3043,Data!O3043,Summary!$E$15,Summary!$E$14,Summary!$E$16,2),0)</f>
        <v>1045995.0033226014</v>
      </c>
      <c r="P3044" s="31">
        <f t="shared" si="143"/>
        <v>1551.000129699707</v>
      </c>
      <c r="Q3044" s="31">
        <f>IF(M3044=1,oneday(G3043,G3044,K3044,L3044,Summary!$E$13/2,Data!N3043,Data!O3043,Summary!$E$15,Summary!$E$14,Summary!$E$16,3),0)</f>
        <v>0</v>
      </c>
    </row>
    <row r="3045" spans="1:17" x14ac:dyDescent="0.25">
      <c r="A3045" s="32">
        <f>VLOOKUP(B3045,'Expiration Dates'!$C$40:$J$272,8)</f>
        <v>34809</v>
      </c>
      <c r="B3045" s="1">
        <v>34802</v>
      </c>
      <c r="C3045">
        <f t="shared" si="142"/>
        <v>3045</v>
      </c>
      <c r="D3045" s="27">
        <v>19.350000381469727</v>
      </c>
      <c r="E3045" s="28">
        <v>19.450000762939453</v>
      </c>
      <c r="F3045" s="28">
        <v>19.030000686645508</v>
      </c>
      <c r="G3045" s="24">
        <v>19.149999618530273</v>
      </c>
      <c r="H3045" s="13">
        <v>19.270000457763672</v>
      </c>
      <c r="I3045" s="14">
        <v>19.299999237060547</v>
      </c>
      <c r="J3045" s="14">
        <v>18.959999084472656</v>
      </c>
      <c r="K3045" s="24">
        <v>19.059999465942383</v>
      </c>
      <c r="L3045">
        <f t="shared" si="144"/>
        <v>0</v>
      </c>
      <c r="M3045">
        <f>IF(AND(B3045&gt;Summary!$E$17,B3045&lt;Summary!$E$18),1,0)</f>
        <v>1</v>
      </c>
      <c r="N3045">
        <f>IF(M3045=1,oneday(G3044,G3045,K3045,L3045,Summary!$E$13/2,Data!N3044,Data!O3044,Summary!$E$15,Summary!$E$14,Summary!$E$16,1),0)</f>
        <v>2600</v>
      </c>
      <c r="O3045" s="31">
        <f>IF(M3045=1,oneday(G3044,G3045,K3045,L3045,Summary!$E$13/2,Data!N3044,Data!O3044,Summary!$E$15,Summary!$E$14,Summary!$E$16,2),0)</f>
        <v>1047099.0043144227</v>
      </c>
      <c r="P3045" s="31">
        <f t="shared" si="143"/>
        <v>1104.0009918212891</v>
      </c>
      <c r="Q3045" s="31">
        <f>IF(M3045=1,oneday(G3044,G3045,K3045,L3045,Summary!$E$13/2,Data!N3044,Data!O3044,Summary!$E$15,Summary!$E$14,Summary!$E$16,3),0)</f>
        <v>0</v>
      </c>
    </row>
    <row r="3046" spans="1:17" x14ac:dyDescent="0.25">
      <c r="A3046" s="32">
        <f>VLOOKUP(B3046,'Expiration Dates'!$C$40:$J$272,8)</f>
        <v>34809</v>
      </c>
      <c r="B3046" s="1">
        <v>34806</v>
      </c>
      <c r="C3046">
        <f t="shared" si="142"/>
        <v>3046</v>
      </c>
      <c r="D3046" s="27">
        <v>19.569999694824219</v>
      </c>
      <c r="E3046" s="28">
        <v>20</v>
      </c>
      <c r="F3046" s="28">
        <v>19.569999694824219</v>
      </c>
      <c r="G3046" s="24">
        <v>19.729999542236328</v>
      </c>
      <c r="H3046" s="13">
        <v>19.469999313354492</v>
      </c>
      <c r="I3046" s="14">
        <v>19.950000762939453</v>
      </c>
      <c r="J3046" s="14">
        <v>19.469999313354492</v>
      </c>
      <c r="K3046" s="24">
        <v>19.670000076293945</v>
      </c>
      <c r="L3046">
        <f t="shared" si="144"/>
        <v>0</v>
      </c>
      <c r="M3046">
        <f>IF(AND(B3046&gt;Summary!$E$17,B3046&lt;Summary!$E$18),1,0)</f>
        <v>1</v>
      </c>
      <c r="N3046">
        <f>IF(M3046=1,oneday(G3045,G3046,K3046,L3046,Summary!$E$13/2,Data!N3045,Data!O3045,Summary!$E$15,Summary!$E$14,Summary!$E$16,1),0)</f>
        <v>1200</v>
      </c>
      <c r="O3046" s="31">
        <f>IF(M3046=1,oneday(G3045,G3046,K3046,L3046,Summary!$E$13/2,Data!N3045,Data!O3045,Summary!$E$15,Summary!$E$14,Summary!$E$16,2),0)</f>
        <v>1050159.0042228699</v>
      </c>
      <c r="P3046" s="31">
        <f t="shared" si="143"/>
        <v>3059.9999084471492</v>
      </c>
      <c r="Q3046" s="31">
        <f>IF(M3046=1,oneday(G3045,G3046,K3046,L3046,Summary!$E$13/2,Data!N3045,Data!O3045,Summary!$E$15,Summary!$E$14,Summary!$E$16,3),0)</f>
        <v>0</v>
      </c>
    </row>
    <row r="3047" spans="1:17" x14ac:dyDescent="0.25">
      <c r="A3047" s="32">
        <f>VLOOKUP(B3047,'Expiration Dates'!$C$40:$J$272,8)</f>
        <v>34809</v>
      </c>
      <c r="B3047" s="1">
        <v>34807</v>
      </c>
      <c r="C3047">
        <f t="shared" si="142"/>
        <v>3047</v>
      </c>
      <c r="D3047" s="27">
        <v>19.819999694824219</v>
      </c>
      <c r="E3047" s="28">
        <v>20.069999694824219</v>
      </c>
      <c r="F3047" s="28">
        <v>19.739999771118164</v>
      </c>
      <c r="G3047" s="24">
        <v>20.049999237060547</v>
      </c>
      <c r="H3047" s="13">
        <v>19.75</v>
      </c>
      <c r="I3047" s="14">
        <v>19.920000076293945</v>
      </c>
      <c r="J3047" s="14">
        <v>19.659999847412109</v>
      </c>
      <c r="K3047" s="24">
        <v>19.899999618530273</v>
      </c>
      <c r="L3047">
        <f t="shared" si="144"/>
        <v>0</v>
      </c>
      <c r="M3047">
        <f>IF(AND(B3047&gt;Summary!$E$17,B3047&lt;Summary!$E$18),1,0)</f>
        <v>1</v>
      </c>
      <c r="N3047">
        <f>IF(M3047=1,oneday(G3046,G3047,K3047,L3047,Summary!$E$13/2,Data!N3046,Data!O3046,Summary!$E$15,Summary!$E$14,Summary!$E$16,1),0)</f>
        <v>500</v>
      </c>
      <c r="O3047" s="31">
        <f>IF(M3047=1,oneday(G3046,G3047,K3047,L3047,Summary!$E$13/2,Data!N3046,Data!O3046,Summary!$E$15,Summary!$E$14,Summary!$E$16,2),0)</f>
        <v>1052403.004070282</v>
      </c>
      <c r="P3047" s="31">
        <f t="shared" si="143"/>
        <v>2243.9998474121094</v>
      </c>
      <c r="Q3047" s="31">
        <f>IF(M3047=1,oneday(G3046,G3047,K3047,L3047,Summary!$E$13/2,Data!N3046,Data!O3046,Summary!$E$15,Summary!$E$14,Summary!$E$16,3),0)</f>
        <v>0</v>
      </c>
    </row>
    <row r="3048" spans="1:17" x14ac:dyDescent="0.25">
      <c r="A3048" s="32">
        <f>VLOOKUP(B3048,'Expiration Dates'!$C$40:$J$272,8)</f>
        <v>34809</v>
      </c>
      <c r="B3048" s="1">
        <v>34808</v>
      </c>
      <c r="C3048">
        <f t="shared" si="142"/>
        <v>3048</v>
      </c>
      <c r="D3048" s="27">
        <v>20.129999160766602</v>
      </c>
      <c r="E3048" s="28">
        <v>20.5</v>
      </c>
      <c r="F3048" s="28">
        <v>19.889999389648438</v>
      </c>
      <c r="G3048" s="24">
        <v>20.409999847412109</v>
      </c>
      <c r="H3048" s="13">
        <v>19.930000305175781</v>
      </c>
      <c r="I3048" s="14">
        <v>20.100000381469727</v>
      </c>
      <c r="J3048" s="14">
        <v>19.75</v>
      </c>
      <c r="K3048" s="24">
        <v>20.030000686645508</v>
      </c>
      <c r="L3048">
        <f t="shared" si="144"/>
        <v>0</v>
      </c>
      <c r="M3048">
        <f>IF(AND(B3048&gt;Summary!$E$17,B3048&lt;Summary!$E$18),1,0)</f>
        <v>1</v>
      </c>
      <c r="N3048">
        <f>IF(M3048=1,oneday(G3047,G3048,K3048,L3048,Summary!$E$13/2,Data!N3047,Data!O3047,Summary!$E$15,Summary!$E$14,Summary!$E$16,1),0)</f>
        <v>-400</v>
      </c>
      <c r="O3048" s="31">
        <f>IF(M3048=1,oneday(G3047,G3048,K3048,L3048,Summary!$E$13/2,Data!N3047,Data!O3047,Summary!$E$15,Summary!$E$14,Summary!$E$16,2),0)</f>
        <v>1054403.0038261414</v>
      </c>
      <c r="P3048" s="31">
        <f t="shared" si="143"/>
        <v>1999.999755859375</v>
      </c>
      <c r="Q3048" s="31">
        <f>IF(M3048=1,oneday(G3047,G3048,K3048,L3048,Summary!$E$13/2,Data!N3047,Data!O3047,Summary!$E$15,Summary!$E$14,Summary!$E$16,3),0)</f>
        <v>0</v>
      </c>
    </row>
    <row r="3049" spans="1:17" x14ac:dyDescent="0.25">
      <c r="A3049" s="32">
        <f>VLOOKUP(B3049,'Expiration Dates'!$C$40:$J$272,8)</f>
        <v>34809</v>
      </c>
      <c r="B3049" s="1">
        <v>34809</v>
      </c>
      <c r="C3049">
        <f t="shared" si="142"/>
        <v>3049</v>
      </c>
      <c r="D3049" s="27">
        <v>20.5</v>
      </c>
      <c r="E3049" s="28">
        <v>20.819999694824219</v>
      </c>
      <c r="F3049" s="28">
        <v>20.299999237060547</v>
      </c>
      <c r="G3049" s="24">
        <v>20.520000457763672</v>
      </c>
      <c r="H3049" s="13">
        <v>20.149999618530273</v>
      </c>
      <c r="I3049" s="14">
        <v>20.420000076293945</v>
      </c>
      <c r="J3049" s="14">
        <v>20.110000610351563</v>
      </c>
      <c r="K3049" s="24">
        <v>20.190000534057617</v>
      </c>
      <c r="L3049">
        <f t="shared" si="144"/>
        <v>1</v>
      </c>
      <c r="M3049">
        <f>IF(AND(B3049&gt;Summary!$E$17,B3049&lt;Summary!$E$18),1,0)</f>
        <v>1</v>
      </c>
      <c r="N3049">
        <f>IF(M3049=1,oneday(G3048,G3049,K3049,L3049,Summary!$E$13/2,Data!N3048,Data!O3048,Summary!$E$15,Summary!$E$14,Summary!$E$16,1),0)</f>
        <v>-600</v>
      </c>
      <c r="O3049" s="31">
        <f>IF(M3049=1,oneday(G3048,G3049,K3049,L3049,Summary!$E$13/2,Data!N3048,Data!O3048,Summary!$E$15,Summary!$E$14,Summary!$E$16,2),0)</f>
        <v>1056143.0035057068</v>
      </c>
      <c r="P3049" s="31">
        <f t="shared" si="143"/>
        <v>1739.9996795654297</v>
      </c>
      <c r="Q3049" s="31">
        <f>IF(M3049=1,oneday(G3048,G3049,K3049,L3049,Summary!$E$13/2,Data!N3048,Data!O3048,Summary!$E$15,Summary!$E$14,Summary!$E$16,3),0)</f>
        <v>-197.99995422363281</v>
      </c>
    </row>
    <row r="3050" spans="1:17" x14ac:dyDescent="0.25">
      <c r="A3050" s="32">
        <f>VLOOKUP(B3050,'Expiration Dates'!$C$40:$J$272,8)</f>
        <v>34809</v>
      </c>
      <c r="B3050" s="1">
        <v>34810</v>
      </c>
      <c r="C3050">
        <f t="shared" si="142"/>
        <v>3050</v>
      </c>
      <c r="D3050" s="27">
        <v>20</v>
      </c>
      <c r="E3050" s="28">
        <v>20.450000762939453</v>
      </c>
      <c r="F3050" s="28">
        <v>19.829999923706055</v>
      </c>
      <c r="G3050" s="24">
        <v>20.409999847412109</v>
      </c>
      <c r="H3050" s="13">
        <v>19.670000076293945</v>
      </c>
      <c r="I3050" s="14">
        <v>20.030000686645508</v>
      </c>
      <c r="J3050" s="14">
        <v>19.569999694824219</v>
      </c>
      <c r="K3050" s="24">
        <v>20</v>
      </c>
      <c r="L3050">
        <f t="shared" si="144"/>
        <v>0</v>
      </c>
      <c r="M3050">
        <f>IF(AND(B3050&gt;Summary!$E$17,B3050&lt;Summary!$E$18),1,0)</f>
        <v>1</v>
      </c>
      <c r="N3050">
        <f>IF(M3050=1,oneday(G3049,G3050,K3050,L3050,Summary!$E$13/2,Data!N3049,Data!O3049,Summary!$E$15,Summary!$E$14,Summary!$E$16,1),0)</f>
        <v>-400</v>
      </c>
      <c r="O3050" s="31">
        <f>IF(M3050=1,oneday(G3049,G3050,K3050,L3050,Summary!$E$13/2,Data!N3049,Data!O3049,Summary!$E$15,Summary!$E$14,Summary!$E$16,2),0)</f>
        <v>1058191.0037498474</v>
      </c>
      <c r="P3050" s="31">
        <f t="shared" si="143"/>
        <v>2048.000244140625</v>
      </c>
      <c r="Q3050" s="31">
        <f>IF(M3050=1,oneday(G3049,G3050,K3050,L3050,Summary!$E$13/2,Data!N3049,Data!O3049,Summary!$E$15,Summary!$E$14,Summary!$E$16,3),0)</f>
        <v>0</v>
      </c>
    </row>
    <row r="3051" spans="1:17" x14ac:dyDescent="0.25">
      <c r="A3051" s="32">
        <f>VLOOKUP(B3051,'Expiration Dates'!$C$40:$J$272,8)</f>
        <v>34809</v>
      </c>
      <c r="B3051" s="1">
        <v>34813</v>
      </c>
      <c r="C3051">
        <f t="shared" si="142"/>
        <v>3051</v>
      </c>
      <c r="D3051" s="27">
        <v>20.319999694824219</v>
      </c>
      <c r="E3051" s="28">
        <v>20.379999160766602</v>
      </c>
      <c r="F3051" s="28">
        <v>20</v>
      </c>
      <c r="G3051" s="24">
        <v>20.120000839233398</v>
      </c>
      <c r="H3051" s="13">
        <v>19.889999389648438</v>
      </c>
      <c r="I3051" s="14">
        <v>20</v>
      </c>
      <c r="J3051" s="14">
        <v>19.670000076293945</v>
      </c>
      <c r="K3051" s="24">
        <v>19.770000457763672</v>
      </c>
      <c r="L3051">
        <f t="shared" si="144"/>
        <v>0</v>
      </c>
      <c r="M3051">
        <f>IF(AND(B3051&gt;Summary!$E$17,B3051&lt;Summary!$E$18),1,0)</f>
        <v>1</v>
      </c>
      <c r="N3051">
        <f>IF(M3051=1,oneday(G3050,G3051,K3051,L3051,Summary!$E$13/2,Data!N3050,Data!O3050,Summary!$E$15,Summary!$E$14,Summary!$E$16,1),0)</f>
        <v>300</v>
      </c>
      <c r="O3051" s="31">
        <f>IF(M3051=1,oneday(G3050,G3051,K3051,L3051,Summary!$E$13/2,Data!N3050,Data!O3050,Summary!$E$15,Summary!$E$14,Summary!$E$16,2),0)</f>
        <v>1060188.0040473938</v>
      </c>
      <c r="P3051" s="31">
        <f t="shared" si="143"/>
        <v>1997.0002975463867</v>
      </c>
      <c r="Q3051" s="31">
        <f>IF(M3051=1,oneday(G3050,G3051,K3051,L3051,Summary!$E$13/2,Data!N3050,Data!O3050,Summary!$E$15,Summary!$E$14,Summary!$E$16,3),0)</f>
        <v>0</v>
      </c>
    </row>
    <row r="3052" spans="1:17" x14ac:dyDescent="0.25">
      <c r="A3052" s="32">
        <f>VLOOKUP(B3052,'Expiration Dates'!$C$40:$J$272,8)</f>
        <v>34809</v>
      </c>
      <c r="B3052" s="1">
        <v>34814</v>
      </c>
      <c r="C3052">
        <f t="shared" si="142"/>
        <v>3052</v>
      </c>
      <c r="D3052" s="27">
        <v>20.030000686645508</v>
      </c>
      <c r="E3052" s="28">
        <v>20.379999160766602</v>
      </c>
      <c r="F3052" s="28">
        <v>19.969999313354492</v>
      </c>
      <c r="G3052" s="24">
        <v>20.290000915527344</v>
      </c>
      <c r="H3052" s="13">
        <v>19.700000762939453</v>
      </c>
      <c r="I3052" s="14">
        <v>20.010000228881836</v>
      </c>
      <c r="J3052" s="14">
        <v>19.680000305175781</v>
      </c>
      <c r="K3052" s="24">
        <v>19.930000305175781</v>
      </c>
      <c r="L3052">
        <f t="shared" si="144"/>
        <v>0</v>
      </c>
      <c r="M3052">
        <f>IF(AND(B3052&gt;Summary!$E$17,B3052&lt;Summary!$E$18),1,0)</f>
        <v>1</v>
      </c>
      <c r="N3052">
        <f>IF(M3052=1,oneday(G3051,G3052,K3052,L3052,Summary!$E$13/2,Data!N3051,Data!O3051,Summary!$E$15,Summary!$E$14,Summary!$E$16,1),0)</f>
        <v>-100</v>
      </c>
      <c r="O3052" s="31">
        <f>IF(M3052=1,oneday(G3051,G3052,K3052,L3052,Summary!$E$13/2,Data!N3051,Data!O3051,Summary!$E$15,Summary!$E$14,Summary!$E$16,2),0)</f>
        <v>1062195.0040397644</v>
      </c>
      <c r="P3052" s="31">
        <f t="shared" si="143"/>
        <v>2006.9999923706055</v>
      </c>
      <c r="Q3052" s="31">
        <f>IF(M3052=1,oneday(G3051,G3052,K3052,L3052,Summary!$E$13/2,Data!N3051,Data!O3051,Summary!$E$15,Summary!$E$14,Summary!$E$16,3),0)</f>
        <v>0</v>
      </c>
    </row>
    <row r="3053" spans="1:17" x14ac:dyDescent="0.25">
      <c r="A3053" s="32">
        <f>VLOOKUP(B3053,'Expiration Dates'!$C$40:$J$272,8)</f>
        <v>34809</v>
      </c>
      <c r="B3053" s="1">
        <v>34815</v>
      </c>
      <c r="C3053">
        <f t="shared" si="142"/>
        <v>3053</v>
      </c>
      <c r="D3053" s="27">
        <v>20.129999160766602</v>
      </c>
      <c r="E3053" s="28">
        <v>20.280000686645508</v>
      </c>
      <c r="F3053" s="28">
        <v>20.079999923706055</v>
      </c>
      <c r="G3053" s="24">
        <v>20.149999618530273</v>
      </c>
      <c r="H3053" s="13">
        <v>19.799999237060547</v>
      </c>
      <c r="I3053" s="14">
        <v>19.930000305175781</v>
      </c>
      <c r="J3053" s="14">
        <v>19.75</v>
      </c>
      <c r="K3053" s="24">
        <v>19.819999694824219</v>
      </c>
      <c r="L3053">
        <f t="shared" si="144"/>
        <v>0</v>
      </c>
      <c r="M3053">
        <f>IF(AND(B3053&gt;Summary!$E$17,B3053&lt;Summary!$E$18),1,0)</f>
        <v>1</v>
      </c>
      <c r="N3053">
        <f>IF(M3053=1,oneday(G3052,G3053,K3053,L3053,Summary!$E$13/2,Data!N3052,Data!O3052,Summary!$E$15,Summary!$E$14,Summary!$E$16,1),0)</f>
        <v>200</v>
      </c>
      <c r="O3053" s="31">
        <f>IF(M3053=1,oneday(G3052,G3053,K3053,L3053,Summary!$E$13/2,Data!N3052,Data!O3052,Summary!$E$15,Summary!$E$14,Summary!$E$16,2),0)</f>
        <v>1064179.003780365</v>
      </c>
      <c r="P3053" s="31">
        <f t="shared" si="143"/>
        <v>1983.9997406005859</v>
      </c>
      <c r="Q3053" s="31">
        <f>IF(M3053=1,oneday(G3052,G3053,K3053,L3053,Summary!$E$13/2,Data!N3052,Data!O3052,Summary!$E$15,Summary!$E$14,Summary!$E$16,3),0)</f>
        <v>0</v>
      </c>
    </row>
    <row r="3054" spans="1:17" x14ac:dyDescent="0.25">
      <c r="A3054" s="32">
        <f>VLOOKUP(B3054,'Expiration Dates'!$C$40:$J$272,8)</f>
        <v>34809</v>
      </c>
      <c r="B3054" s="1">
        <v>34816</v>
      </c>
      <c r="C3054">
        <f t="shared" si="142"/>
        <v>3054</v>
      </c>
      <c r="D3054" s="27">
        <v>20.25</v>
      </c>
      <c r="E3054" s="28">
        <v>20.450000762939453</v>
      </c>
      <c r="F3054" s="28">
        <v>20.229999542236328</v>
      </c>
      <c r="G3054" s="24">
        <v>20.430000305175781</v>
      </c>
      <c r="H3054" s="13">
        <v>19.950000762939453</v>
      </c>
      <c r="I3054" s="14">
        <v>20.100000381469727</v>
      </c>
      <c r="J3054" s="14">
        <v>19.889999389648438</v>
      </c>
      <c r="K3054" s="24">
        <v>20.079999923706055</v>
      </c>
      <c r="L3054">
        <f t="shared" si="144"/>
        <v>0</v>
      </c>
      <c r="M3054">
        <f>IF(AND(B3054&gt;Summary!$E$17,B3054&lt;Summary!$E$18),1,0)</f>
        <v>1</v>
      </c>
      <c r="N3054">
        <f>IF(M3054=1,oneday(G3053,G3054,K3054,L3054,Summary!$E$13/2,Data!N3053,Data!O3053,Summary!$E$15,Summary!$E$14,Summary!$E$16,1),0)</f>
        <v>-500</v>
      </c>
      <c r="O3054" s="31">
        <f>IF(M3054=1,oneday(G3053,G3054,K3054,L3054,Summary!$E$13/2,Data!N3053,Data!O3053,Summary!$E$15,Summary!$E$14,Summary!$E$16,2),0)</f>
        <v>1066123.0034370422</v>
      </c>
      <c r="P3054" s="31">
        <f t="shared" si="143"/>
        <v>1943.9996566772461</v>
      </c>
      <c r="Q3054" s="31">
        <f>IF(M3054=1,oneday(G3053,G3054,K3054,L3054,Summary!$E$13/2,Data!N3053,Data!O3053,Summary!$E$15,Summary!$E$14,Summary!$E$16,3),0)</f>
        <v>0</v>
      </c>
    </row>
    <row r="3055" spans="1:17" x14ac:dyDescent="0.25">
      <c r="A3055" s="32">
        <f>VLOOKUP(B3055,'Expiration Dates'!$C$40:$J$272,8)</f>
        <v>34809</v>
      </c>
      <c r="B3055" s="1">
        <v>34817</v>
      </c>
      <c r="C3055">
        <f t="shared" si="142"/>
        <v>3055</v>
      </c>
      <c r="D3055" s="27">
        <v>20.370000839233398</v>
      </c>
      <c r="E3055" s="28">
        <v>20.5</v>
      </c>
      <c r="F3055" s="28">
        <v>20.139999389648438</v>
      </c>
      <c r="G3055" s="24">
        <v>20.379999160766602</v>
      </c>
      <c r="H3055" s="13">
        <v>20.040000915527344</v>
      </c>
      <c r="I3055" s="14">
        <v>20.149999618530273</v>
      </c>
      <c r="J3055" s="14">
        <v>19.879999160766602</v>
      </c>
      <c r="K3055" s="24">
        <v>20.049999237060547</v>
      </c>
      <c r="L3055">
        <f t="shared" si="144"/>
        <v>0</v>
      </c>
      <c r="M3055">
        <f>IF(AND(B3055&gt;Summary!$E$17,B3055&lt;Summary!$E$18),1,0)</f>
        <v>1</v>
      </c>
      <c r="N3055">
        <f>IF(M3055=1,oneday(G3054,G3055,K3055,L3055,Summary!$E$13/2,Data!N3054,Data!O3054,Summary!$E$15,Summary!$E$14,Summary!$E$16,1),0)</f>
        <v>-400</v>
      </c>
      <c r="O3055" s="31">
        <f>IF(M3055=1,oneday(G3054,G3055,K3055,L3055,Summary!$E$13/2,Data!N3054,Data!O3054,Summary!$E$15,Summary!$E$14,Summary!$E$16,2),0)</f>
        <v>1068143.0038948059</v>
      </c>
      <c r="P3055" s="31">
        <f t="shared" si="143"/>
        <v>2020.0004577636719</v>
      </c>
      <c r="Q3055" s="31">
        <f>IF(M3055=1,oneday(G3054,G3055,K3055,L3055,Summary!$E$13/2,Data!N3054,Data!O3054,Summary!$E$15,Summary!$E$14,Summary!$E$16,3),0)</f>
        <v>0</v>
      </c>
    </row>
    <row r="3056" spans="1:17" x14ac:dyDescent="0.25">
      <c r="A3056" s="32">
        <f>VLOOKUP(B3056,'Expiration Dates'!$C$40:$J$272,8)</f>
        <v>34841</v>
      </c>
      <c r="B3056" s="1">
        <v>34820</v>
      </c>
      <c r="C3056">
        <f t="shared" si="142"/>
        <v>3056</v>
      </c>
      <c r="D3056" s="27">
        <v>20.590000152587891</v>
      </c>
      <c r="E3056" s="28">
        <v>20.760000228881836</v>
      </c>
      <c r="F3056" s="28">
        <v>20.409999847412109</v>
      </c>
      <c r="G3056" s="24">
        <v>20.5</v>
      </c>
      <c r="H3056" s="13">
        <v>20.25</v>
      </c>
      <c r="I3056" s="14">
        <v>20.420000076293945</v>
      </c>
      <c r="J3056" s="14">
        <v>20.170000076293945</v>
      </c>
      <c r="K3056" s="24">
        <v>20.209999084472656</v>
      </c>
      <c r="L3056">
        <f t="shared" si="144"/>
        <v>0</v>
      </c>
      <c r="M3056">
        <f>IF(AND(B3056&gt;Summary!$E$17,B3056&lt;Summary!$E$18),1,0)</f>
        <v>1</v>
      </c>
      <c r="N3056">
        <f>IF(M3056=1,oneday(G3055,G3056,K3056,L3056,Summary!$E$13/2,Data!N3055,Data!O3055,Summary!$E$15,Summary!$E$14,Summary!$E$16,1),0)</f>
        <v>-700</v>
      </c>
      <c r="O3056" s="31">
        <f>IF(M3056=1,oneday(G3055,G3056,K3056,L3056,Summary!$E$13/2,Data!N3055,Data!O3055,Summary!$E$15,Summary!$E$14,Summary!$E$16,2),0)</f>
        <v>1070071.0033073425</v>
      </c>
      <c r="P3056" s="31">
        <f t="shared" si="143"/>
        <v>1927.9994125366211</v>
      </c>
      <c r="Q3056" s="31">
        <f>IF(M3056=1,oneday(G3055,G3056,K3056,L3056,Summary!$E$13/2,Data!N3055,Data!O3055,Summary!$E$15,Summary!$E$14,Summary!$E$16,3),0)</f>
        <v>0</v>
      </c>
    </row>
    <row r="3057" spans="1:17" x14ac:dyDescent="0.25">
      <c r="A3057" s="32">
        <f>VLOOKUP(B3057,'Expiration Dates'!$C$40:$J$272,8)</f>
        <v>34841</v>
      </c>
      <c r="B3057" s="1">
        <v>34821</v>
      </c>
      <c r="C3057">
        <f t="shared" si="142"/>
        <v>3057</v>
      </c>
      <c r="D3057" s="27">
        <v>20.360000610351563</v>
      </c>
      <c r="E3057" s="28">
        <v>20.440000534057617</v>
      </c>
      <c r="F3057" s="28">
        <v>20.049999237060547</v>
      </c>
      <c r="G3057" s="24">
        <v>20.090000152587891</v>
      </c>
      <c r="H3057" s="13">
        <v>20.079999923706055</v>
      </c>
      <c r="I3057" s="14">
        <v>20.200000762939453</v>
      </c>
      <c r="J3057" s="14">
        <v>19.860000610351563</v>
      </c>
      <c r="K3057" s="24">
        <v>19.879999160766602</v>
      </c>
      <c r="L3057">
        <f t="shared" si="144"/>
        <v>0</v>
      </c>
      <c r="M3057">
        <f>IF(AND(B3057&gt;Summary!$E$17,B3057&lt;Summary!$E$18),1,0)</f>
        <v>1</v>
      </c>
      <c r="N3057">
        <f>IF(M3057=1,oneday(G3056,G3057,K3057,L3057,Summary!$E$13/2,Data!N3056,Data!O3056,Summary!$E$15,Summary!$E$14,Summary!$E$16,1),0)</f>
        <v>300</v>
      </c>
      <c r="O3057" s="31">
        <f>IF(M3057=1,oneday(G3056,G3057,K3057,L3057,Summary!$E$13/2,Data!N3056,Data!O3056,Summary!$E$15,Summary!$E$14,Summary!$E$16,2),0)</f>
        <v>1072128.0033531189</v>
      </c>
      <c r="P3057" s="31">
        <f t="shared" si="143"/>
        <v>2057.0000457763672</v>
      </c>
      <c r="Q3057" s="31">
        <f>IF(M3057=1,oneday(G3056,G3057,K3057,L3057,Summary!$E$13/2,Data!N3056,Data!O3056,Summary!$E$15,Summary!$E$14,Summary!$E$16,3),0)</f>
        <v>0</v>
      </c>
    </row>
    <row r="3058" spans="1:17" x14ac:dyDescent="0.25">
      <c r="A3058" s="32">
        <f>VLOOKUP(B3058,'Expiration Dates'!$C$40:$J$272,8)</f>
        <v>34841</v>
      </c>
      <c r="B3058" s="1">
        <v>34822</v>
      </c>
      <c r="C3058">
        <f t="shared" si="142"/>
        <v>3058</v>
      </c>
      <c r="D3058" s="27">
        <v>20.200000762939453</v>
      </c>
      <c r="E3058" s="28">
        <v>20.25</v>
      </c>
      <c r="F3058" s="28">
        <v>19.819999694824219</v>
      </c>
      <c r="G3058" s="24">
        <v>19.889999389648438</v>
      </c>
      <c r="H3058" s="13">
        <v>19.979999542236328</v>
      </c>
      <c r="I3058" s="14">
        <v>20.010000228881836</v>
      </c>
      <c r="J3058" s="14">
        <v>19.659999847412109</v>
      </c>
      <c r="K3058" s="24">
        <v>19.700000762939453</v>
      </c>
      <c r="L3058">
        <f t="shared" si="144"/>
        <v>0</v>
      </c>
      <c r="M3058">
        <f>IF(AND(B3058&gt;Summary!$E$17,B3058&lt;Summary!$E$18),1,0)</f>
        <v>1</v>
      </c>
      <c r="N3058">
        <f>IF(M3058=1,oneday(G3057,G3058,K3058,L3058,Summary!$E$13/2,Data!N3057,Data!O3057,Summary!$E$15,Summary!$E$14,Summary!$E$16,1),0)</f>
        <v>800</v>
      </c>
      <c r="O3058" s="31">
        <f>IF(M3058=1,oneday(G3057,G3058,K3058,L3058,Summary!$E$13/2,Data!N3057,Data!O3057,Summary!$E$15,Summary!$E$14,Summary!$E$16,2),0)</f>
        <v>1074008.0027427673</v>
      </c>
      <c r="P3058" s="31">
        <f t="shared" si="143"/>
        <v>1879.9993896484375</v>
      </c>
      <c r="Q3058" s="31">
        <f>IF(M3058=1,oneday(G3057,G3058,K3058,L3058,Summary!$E$13/2,Data!N3057,Data!O3057,Summary!$E$15,Summary!$E$14,Summary!$E$16,3),0)</f>
        <v>0</v>
      </c>
    </row>
    <row r="3059" spans="1:17" x14ac:dyDescent="0.25">
      <c r="A3059" s="32">
        <f>VLOOKUP(B3059,'Expiration Dates'!$C$40:$J$272,8)</f>
        <v>34841</v>
      </c>
      <c r="B3059" s="1">
        <v>34823</v>
      </c>
      <c r="C3059">
        <f t="shared" si="142"/>
        <v>3059</v>
      </c>
      <c r="D3059" s="27">
        <v>19.860000610351563</v>
      </c>
      <c r="E3059" s="28">
        <v>20.329999923706055</v>
      </c>
      <c r="F3059" s="28">
        <v>19.860000610351563</v>
      </c>
      <c r="G3059" s="24">
        <v>20.290000915527344</v>
      </c>
      <c r="H3059" s="13">
        <v>19.739999771118164</v>
      </c>
      <c r="I3059" s="14">
        <v>20.059999465942383</v>
      </c>
      <c r="J3059" s="14">
        <v>19.729999542236328</v>
      </c>
      <c r="K3059" s="24">
        <v>20.040000915527344</v>
      </c>
      <c r="L3059">
        <f t="shared" si="144"/>
        <v>0</v>
      </c>
      <c r="M3059">
        <f>IF(AND(B3059&gt;Summary!$E$17,B3059&lt;Summary!$E$18),1,0)</f>
        <v>1</v>
      </c>
      <c r="N3059">
        <f>IF(M3059=1,oneday(G3058,G3059,K3059,L3059,Summary!$E$13/2,Data!N3058,Data!O3058,Summary!$E$15,Summary!$E$14,Summary!$E$16,1),0)</f>
        <v>-200</v>
      </c>
      <c r="O3059" s="31">
        <f>IF(M3059=1,oneday(G3058,G3059,K3059,L3059,Summary!$E$13/2,Data!N3058,Data!O3058,Summary!$E$15,Summary!$E$14,Summary!$E$16,2),0)</f>
        <v>1076108.0024375916</v>
      </c>
      <c r="P3059" s="31">
        <f t="shared" si="143"/>
        <v>2099.9996948242188</v>
      </c>
      <c r="Q3059" s="31">
        <f>IF(M3059=1,oneday(G3058,G3059,K3059,L3059,Summary!$E$13/2,Data!N3058,Data!O3058,Summary!$E$15,Summary!$E$14,Summary!$E$16,3),0)</f>
        <v>0</v>
      </c>
    </row>
    <row r="3060" spans="1:17" x14ac:dyDescent="0.25">
      <c r="A3060" s="32">
        <f>VLOOKUP(B3060,'Expiration Dates'!$C$40:$J$272,8)</f>
        <v>34841</v>
      </c>
      <c r="B3060" s="1">
        <v>34824</v>
      </c>
      <c r="C3060">
        <f t="shared" si="142"/>
        <v>3060</v>
      </c>
      <c r="D3060" s="27">
        <v>20.280000686645508</v>
      </c>
      <c r="E3060" s="28">
        <v>20.420000076293945</v>
      </c>
      <c r="F3060" s="28">
        <v>20.209999084472656</v>
      </c>
      <c r="G3060" s="24">
        <v>20.329999923706055</v>
      </c>
      <c r="H3060" s="13">
        <v>20.059999465942383</v>
      </c>
      <c r="I3060" s="14">
        <v>20.170000076293945</v>
      </c>
      <c r="J3060" s="14">
        <v>19.969999313354492</v>
      </c>
      <c r="K3060" s="24">
        <v>20.079999923706055</v>
      </c>
      <c r="L3060">
        <f t="shared" si="144"/>
        <v>0</v>
      </c>
      <c r="M3060">
        <f>IF(AND(B3060&gt;Summary!$E$17,B3060&lt;Summary!$E$18),1,0)</f>
        <v>1</v>
      </c>
      <c r="N3060">
        <f>IF(M3060=1,oneday(G3059,G3060,K3060,L3060,Summary!$E$13/2,Data!N3059,Data!O3059,Summary!$E$15,Summary!$E$14,Summary!$E$16,1),0)</f>
        <v>-200</v>
      </c>
      <c r="O3060" s="31">
        <f>IF(M3060=1,oneday(G3059,G3060,K3060,L3060,Summary!$E$13/2,Data!N3059,Data!O3059,Summary!$E$15,Summary!$E$14,Summary!$E$16,2),0)</f>
        <v>1078100.0026359558</v>
      </c>
      <c r="P3060" s="31">
        <f t="shared" si="143"/>
        <v>1992.0001983642578</v>
      </c>
      <c r="Q3060" s="31">
        <f>IF(M3060=1,oneday(G3059,G3060,K3060,L3060,Summary!$E$13/2,Data!N3059,Data!O3059,Summary!$E$15,Summary!$E$14,Summary!$E$16,3),0)</f>
        <v>0</v>
      </c>
    </row>
    <row r="3061" spans="1:17" x14ac:dyDescent="0.25">
      <c r="A3061" s="32">
        <f>VLOOKUP(B3061,'Expiration Dates'!$C$40:$J$272,8)</f>
        <v>34841</v>
      </c>
      <c r="B3061" s="1">
        <v>34827</v>
      </c>
      <c r="C3061">
        <f t="shared" si="142"/>
        <v>3061</v>
      </c>
      <c r="D3061" s="27">
        <v>20.329999923706055</v>
      </c>
      <c r="E3061" s="28">
        <v>20.399999618530273</v>
      </c>
      <c r="F3061" s="28">
        <v>20.25</v>
      </c>
      <c r="G3061" s="24">
        <v>20.290000915527344</v>
      </c>
      <c r="H3061" s="13">
        <v>20.120000839233398</v>
      </c>
      <c r="I3061" s="14">
        <v>20.149999618530273</v>
      </c>
      <c r="J3061" s="14">
        <v>20.030000686645508</v>
      </c>
      <c r="K3061" s="24">
        <v>20.049999237060547</v>
      </c>
      <c r="L3061">
        <f t="shared" si="144"/>
        <v>0</v>
      </c>
      <c r="M3061">
        <f>IF(AND(B3061&gt;Summary!$E$17,B3061&lt;Summary!$E$18),1,0)</f>
        <v>1</v>
      </c>
      <c r="N3061">
        <f>IF(M3061=1,oneday(G3060,G3061,K3061,L3061,Summary!$E$13/2,Data!N3060,Data!O3060,Summary!$E$15,Summary!$E$14,Summary!$E$16,1),0)</f>
        <v>-200</v>
      </c>
      <c r="O3061" s="31">
        <f>IF(M3061=1,oneday(G3060,G3061,K3061,L3061,Summary!$E$13/2,Data!N3060,Data!O3060,Summary!$E$15,Summary!$E$14,Summary!$E$16,2),0)</f>
        <v>1080108.0024375916</v>
      </c>
      <c r="P3061" s="31">
        <f t="shared" si="143"/>
        <v>2007.9998016357422</v>
      </c>
      <c r="Q3061" s="31">
        <f>IF(M3061=1,oneday(G3060,G3061,K3061,L3061,Summary!$E$13/2,Data!N3060,Data!O3060,Summary!$E$15,Summary!$E$14,Summary!$E$16,3),0)</f>
        <v>0</v>
      </c>
    </row>
    <row r="3062" spans="1:17" x14ac:dyDescent="0.25">
      <c r="A3062" s="32">
        <f>VLOOKUP(B3062,'Expiration Dates'!$C$40:$J$272,8)</f>
        <v>34841</v>
      </c>
      <c r="B3062" s="1">
        <v>34828</v>
      </c>
      <c r="C3062">
        <f t="shared" si="142"/>
        <v>3062</v>
      </c>
      <c r="D3062" s="27">
        <v>20.200000762939453</v>
      </c>
      <c r="E3062" s="28">
        <v>20.290000915527344</v>
      </c>
      <c r="F3062" s="28">
        <v>19.549999237060547</v>
      </c>
      <c r="G3062" s="24">
        <v>19.610000610351563</v>
      </c>
      <c r="H3062" s="13">
        <v>19.969999313354492</v>
      </c>
      <c r="I3062" s="14">
        <v>20.069999694824219</v>
      </c>
      <c r="J3062" s="14">
        <v>19.379999160766602</v>
      </c>
      <c r="K3062" s="24">
        <v>19.440000534057617</v>
      </c>
      <c r="L3062">
        <f t="shared" si="144"/>
        <v>0</v>
      </c>
      <c r="M3062">
        <f>IF(AND(B3062&gt;Summary!$E$17,B3062&lt;Summary!$E$18),1,0)</f>
        <v>1</v>
      </c>
      <c r="N3062">
        <f>IF(M3062=1,oneday(G3061,G3062,K3062,L3062,Summary!$E$13/2,Data!N3061,Data!O3061,Summary!$E$15,Summary!$E$14,Summary!$E$16,1),0)</f>
        <v>1500</v>
      </c>
      <c r="O3062" s="31">
        <f>IF(M3062=1,oneday(G3061,G3062,K3062,L3062,Summary!$E$13/2,Data!N3061,Data!O3061,Summary!$E$15,Summary!$E$14,Summary!$E$16,2),0)</f>
        <v>1081632.0019798279</v>
      </c>
      <c r="P3062" s="31">
        <f t="shared" si="143"/>
        <v>1523.9995422363281</v>
      </c>
      <c r="Q3062" s="31">
        <f>IF(M3062=1,oneday(G3061,G3062,K3062,L3062,Summary!$E$13/2,Data!N3061,Data!O3061,Summary!$E$15,Summary!$E$14,Summary!$E$16,3),0)</f>
        <v>0</v>
      </c>
    </row>
    <row r="3063" spans="1:17" x14ac:dyDescent="0.25">
      <c r="A3063" s="32">
        <f>VLOOKUP(B3063,'Expiration Dates'!$C$40:$J$272,8)</f>
        <v>34841</v>
      </c>
      <c r="B3063" s="1">
        <v>34829</v>
      </c>
      <c r="C3063">
        <f t="shared" si="142"/>
        <v>3063</v>
      </c>
      <c r="D3063" s="27">
        <v>19.610000610351563</v>
      </c>
      <c r="E3063" s="28">
        <v>19.780000686645508</v>
      </c>
      <c r="F3063" s="28">
        <v>19.520000457763672</v>
      </c>
      <c r="G3063" s="24">
        <v>19.75</v>
      </c>
      <c r="H3063" s="13">
        <v>19.430000305175781</v>
      </c>
      <c r="I3063" s="14">
        <v>19.579999923706055</v>
      </c>
      <c r="J3063" s="14">
        <v>19.329999923706055</v>
      </c>
      <c r="K3063" s="24">
        <v>19.540000915527344</v>
      </c>
      <c r="L3063">
        <f t="shared" si="144"/>
        <v>0</v>
      </c>
      <c r="M3063">
        <f>IF(AND(B3063&gt;Summary!$E$17,B3063&lt;Summary!$E$18),1,0)</f>
        <v>1</v>
      </c>
      <c r="N3063">
        <f>IF(M3063=1,oneday(G3062,G3063,K3063,L3063,Summary!$E$13/2,Data!N3062,Data!O3062,Summary!$E$15,Summary!$E$14,Summary!$E$16,1),0)</f>
        <v>1200</v>
      </c>
      <c r="O3063" s="31">
        <f>IF(M3063=1,oneday(G3062,G3063,K3063,L3063,Summary!$E$13/2,Data!N3062,Data!O3062,Summary!$E$15,Summary!$E$14,Summary!$E$16,2),0)</f>
        <v>1083812.001247406</v>
      </c>
      <c r="P3063" s="31">
        <f t="shared" si="143"/>
        <v>2179.999267578125</v>
      </c>
      <c r="Q3063" s="31">
        <f>IF(M3063=1,oneday(G3062,G3063,K3063,L3063,Summary!$E$13/2,Data!N3062,Data!O3062,Summary!$E$15,Summary!$E$14,Summary!$E$16,3),0)</f>
        <v>0</v>
      </c>
    </row>
    <row r="3064" spans="1:17" x14ac:dyDescent="0.25">
      <c r="A3064" s="32">
        <f>VLOOKUP(B3064,'Expiration Dates'!$C$40:$J$272,8)</f>
        <v>34841</v>
      </c>
      <c r="B3064" s="1">
        <v>34830</v>
      </c>
      <c r="C3064">
        <f t="shared" si="142"/>
        <v>3064</v>
      </c>
      <c r="D3064" s="27">
        <v>19.829999923706055</v>
      </c>
      <c r="E3064" s="28">
        <v>19.879999160766602</v>
      </c>
      <c r="F3064" s="28">
        <v>19.25</v>
      </c>
      <c r="G3064" s="24">
        <v>19.409999847412109</v>
      </c>
      <c r="H3064" s="13">
        <v>19.629999160766602</v>
      </c>
      <c r="I3064" s="14">
        <v>19.680000305175781</v>
      </c>
      <c r="J3064" s="14">
        <v>19.120000839233398</v>
      </c>
      <c r="K3064" s="24">
        <v>19.239999771118164</v>
      </c>
      <c r="L3064">
        <f t="shared" si="144"/>
        <v>0</v>
      </c>
      <c r="M3064">
        <f>IF(AND(B3064&gt;Summary!$E$17,B3064&lt;Summary!$E$18),1,0)</f>
        <v>1</v>
      </c>
      <c r="N3064">
        <f>IF(M3064=1,oneday(G3063,G3064,K3064,L3064,Summary!$E$13/2,Data!N3063,Data!O3063,Summary!$E$15,Summary!$E$14,Summary!$E$16,1),0)</f>
        <v>2000</v>
      </c>
      <c r="O3064" s="31">
        <f>IF(M3064=1,oneday(G3063,G3064,K3064,L3064,Summary!$E$13/2,Data!N3063,Data!O3063,Summary!$E$15,Summary!$E$14,Summary!$E$16,2),0)</f>
        <v>1085244.0009422302</v>
      </c>
      <c r="P3064" s="31">
        <f t="shared" si="143"/>
        <v>1431.9996948242188</v>
      </c>
      <c r="Q3064" s="31">
        <f>IF(M3064=1,oneday(G3063,G3064,K3064,L3064,Summary!$E$13/2,Data!N3063,Data!O3063,Summary!$E$15,Summary!$E$14,Summary!$E$16,3),0)</f>
        <v>0</v>
      </c>
    </row>
    <row r="3065" spans="1:17" x14ac:dyDescent="0.25">
      <c r="A3065" s="32">
        <f>VLOOKUP(B3065,'Expiration Dates'!$C$40:$J$272,8)</f>
        <v>34841</v>
      </c>
      <c r="B3065" s="1">
        <v>34831</v>
      </c>
      <c r="C3065">
        <f t="shared" si="142"/>
        <v>3065</v>
      </c>
      <c r="D3065" s="27">
        <v>19.399999618530273</v>
      </c>
      <c r="E3065" s="28">
        <v>19.530000686645508</v>
      </c>
      <c r="F3065" s="28">
        <v>19.180000305175781</v>
      </c>
      <c r="G3065" s="24">
        <v>19.520000457763672</v>
      </c>
      <c r="H3065" s="13">
        <v>19.25</v>
      </c>
      <c r="I3065" s="14">
        <v>19.370000839233398</v>
      </c>
      <c r="J3065" s="14">
        <v>19.049999237060547</v>
      </c>
      <c r="K3065" s="24">
        <v>19.350000381469727</v>
      </c>
      <c r="L3065">
        <f t="shared" si="144"/>
        <v>0</v>
      </c>
      <c r="M3065">
        <f>IF(AND(B3065&gt;Summary!$E$17,B3065&lt;Summary!$E$18),1,0)</f>
        <v>1</v>
      </c>
      <c r="N3065">
        <f>IF(M3065=1,oneday(G3064,G3065,K3065,L3065,Summary!$E$13/2,Data!N3064,Data!O3064,Summary!$E$15,Summary!$E$14,Summary!$E$16,1),0)</f>
        <v>1800</v>
      </c>
      <c r="O3065" s="31">
        <f>IF(M3065=1,oneday(G3064,G3065,K3065,L3065,Summary!$E$13/2,Data!N3064,Data!O3064,Summary!$E$15,Summary!$E$14,Summary!$E$16,2),0)</f>
        <v>1087446.002040863</v>
      </c>
      <c r="P3065" s="31">
        <f t="shared" si="143"/>
        <v>2202.0010986328125</v>
      </c>
      <c r="Q3065" s="31">
        <f>IF(M3065=1,oneday(G3064,G3065,K3065,L3065,Summary!$E$13/2,Data!N3064,Data!O3064,Summary!$E$15,Summary!$E$14,Summary!$E$16,3),0)</f>
        <v>0</v>
      </c>
    </row>
    <row r="3066" spans="1:17" x14ac:dyDescent="0.25">
      <c r="A3066" s="32">
        <f>VLOOKUP(B3066,'Expiration Dates'!$C$40:$J$272,8)</f>
        <v>34841</v>
      </c>
      <c r="B3066" s="1">
        <v>34834</v>
      </c>
      <c r="C3066">
        <f t="shared" si="142"/>
        <v>3066</v>
      </c>
      <c r="D3066" s="27">
        <v>19.469999313354492</v>
      </c>
      <c r="E3066" s="28">
        <v>19.920000076293945</v>
      </c>
      <c r="F3066" s="28">
        <v>19.469999313354492</v>
      </c>
      <c r="G3066" s="24">
        <v>19.899999618530273</v>
      </c>
      <c r="H3066" s="13">
        <v>19.350000381469727</v>
      </c>
      <c r="I3066" s="14">
        <v>19.75</v>
      </c>
      <c r="J3066" s="14">
        <v>19.350000381469727</v>
      </c>
      <c r="K3066" s="24">
        <v>19.729999542236328</v>
      </c>
      <c r="L3066">
        <f t="shared" si="144"/>
        <v>0</v>
      </c>
      <c r="M3066">
        <f>IF(AND(B3066&gt;Summary!$E$17,B3066&lt;Summary!$E$18),1,0)</f>
        <v>1</v>
      </c>
      <c r="N3066">
        <f>IF(M3066=1,oneday(G3065,G3066,K3066,L3066,Summary!$E$13/2,Data!N3065,Data!O3065,Summary!$E$15,Summary!$E$14,Summary!$E$16,1),0)</f>
        <v>900</v>
      </c>
      <c r="O3066" s="31">
        <f>IF(M3066=1,oneday(G3065,G3066,K3066,L3066,Summary!$E$13/2,Data!N3065,Data!O3065,Summary!$E$15,Summary!$E$14,Summary!$E$16,2),0)</f>
        <v>1089932.001285553</v>
      </c>
      <c r="P3066" s="31">
        <f t="shared" si="143"/>
        <v>2485.9992446899414</v>
      </c>
      <c r="Q3066" s="31">
        <f>IF(M3066=1,oneday(G3065,G3066,K3066,L3066,Summary!$E$13/2,Data!N3065,Data!O3065,Summary!$E$15,Summary!$E$14,Summary!$E$16,3),0)</f>
        <v>0</v>
      </c>
    </row>
    <row r="3067" spans="1:17" x14ac:dyDescent="0.25">
      <c r="A3067" s="32">
        <f>VLOOKUP(B3067,'Expiration Dates'!$C$40:$J$272,8)</f>
        <v>34841</v>
      </c>
      <c r="B3067" s="1">
        <v>34835</v>
      </c>
      <c r="C3067">
        <f t="shared" si="142"/>
        <v>3067</v>
      </c>
      <c r="D3067" s="27">
        <v>19.920000076293945</v>
      </c>
      <c r="E3067" s="28">
        <v>20.170000076293945</v>
      </c>
      <c r="F3067" s="28">
        <v>19.879999160766602</v>
      </c>
      <c r="G3067" s="24">
        <v>20.079999923706055</v>
      </c>
      <c r="H3067" s="13">
        <v>19.719999313354492</v>
      </c>
      <c r="I3067" s="14">
        <v>20.030000686645508</v>
      </c>
      <c r="J3067" s="14">
        <v>19.719999313354492</v>
      </c>
      <c r="K3067" s="24">
        <v>19.920000076293945</v>
      </c>
      <c r="L3067">
        <f t="shared" si="144"/>
        <v>0</v>
      </c>
      <c r="M3067">
        <f>IF(AND(B3067&gt;Summary!$E$17,B3067&lt;Summary!$E$18),1,0)</f>
        <v>1</v>
      </c>
      <c r="N3067">
        <f>IF(M3067=1,oneday(G3066,G3067,K3067,L3067,Summary!$E$13/2,Data!N3066,Data!O3066,Summary!$E$15,Summary!$E$14,Summary!$E$16,1),0)</f>
        <v>500</v>
      </c>
      <c r="O3067" s="31">
        <f>IF(M3067=1,oneday(G3066,G3067,K3067,L3067,Summary!$E$13/2,Data!N3066,Data!O3066,Summary!$E$15,Summary!$E$14,Summary!$E$16,2),0)</f>
        <v>1092046.0014381409</v>
      </c>
      <c r="P3067" s="31">
        <f t="shared" si="143"/>
        <v>2114.0001525878906</v>
      </c>
      <c r="Q3067" s="31">
        <f>IF(M3067=1,oneday(G3066,G3067,K3067,L3067,Summary!$E$13/2,Data!N3066,Data!O3066,Summary!$E$15,Summary!$E$14,Summary!$E$16,3),0)</f>
        <v>0</v>
      </c>
    </row>
    <row r="3068" spans="1:17" x14ac:dyDescent="0.25">
      <c r="A3068" s="32">
        <f>VLOOKUP(B3068,'Expiration Dates'!$C$40:$J$272,8)</f>
        <v>34841</v>
      </c>
      <c r="B3068" s="1">
        <v>34836</v>
      </c>
      <c r="C3068">
        <f t="shared" si="142"/>
        <v>3068</v>
      </c>
      <c r="D3068" s="27">
        <v>20.020000457763672</v>
      </c>
      <c r="E3068" s="28">
        <v>20.040000915527344</v>
      </c>
      <c r="F3068" s="28">
        <v>19.700000762939453</v>
      </c>
      <c r="G3068" s="24">
        <v>19.959999084472656</v>
      </c>
      <c r="H3068" s="13">
        <v>19.850000381469727</v>
      </c>
      <c r="I3068" s="14">
        <v>19.940000534057617</v>
      </c>
      <c r="J3068" s="14">
        <v>19.610000610351563</v>
      </c>
      <c r="K3068" s="24">
        <v>19.809999465942383</v>
      </c>
      <c r="L3068">
        <f t="shared" si="144"/>
        <v>0</v>
      </c>
      <c r="M3068">
        <f>IF(AND(B3068&gt;Summary!$E$17,B3068&lt;Summary!$E$18),1,0)</f>
        <v>1</v>
      </c>
      <c r="N3068">
        <f>IF(M3068=1,oneday(G3067,G3068,K3068,L3068,Summary!$E$13/2,Data!N3067,Data!O3067,Summary!$E$15,Summary!$E$14,Summary!$E$16,1),0)</f>
        <v>800</v>
      </c>
      <c r="O3068" s="31">
        <f>IF(M3068=1,oneday(G3067,G3068,K3068,L3068,Summary!$E$13/2,Data!N3067,Data!O3067,Summary!$E$15,Summary!$E$14,Summary!$E$16,2),0)</f>
        <v>1093962.0007667542</v>
      </c>
      <c r="P3068" s="31">
        <f t="shared" si="143"/>
        <v>1915.9993286132813</v>
      </c>
      <c r="Q3068" s="31">
        <f>IF(M3068=1,oneday(G3067,G3068,K3068,L3068,Summary!$E$13/2,Data!N3067,Data!O3067,Summary!$E$15,Summary!$E$14,Summary!$E$16,3),0)</f>
        <v>0</v>
      </c>
    </row>
    <row r="3069" spans="1:17" x14ac:dyDescent="0.25">
      <c r="A3069" s="32">
        <f>VLOOKUP(B3069,'Expiration Dates'!$C$40:$J$272,8)</f>
        <v>34841</v>
      </c>
      <c r="B3069" s="1">
        <v>34837</v>
      </c>
      <c r="C3069">
        <f t="shared" si="142"/>
        <v>3069</v>
      </c>
      <c r="D3069" s="27">
        <v>19.959999084472656</v>
      </c>
      <c r="E3069" s="28">
        <v>20.100000381469727</v>
      </c>
      <c r="F3069" s="28">
        <v>19.770000457763672</v>
      </c>
      <c r="G3069" s="24">
        <v>20</v>
      </c>
      <c r="H3069" s="13">
        <v>19.809999465942383</v>
      </c>
      <c r="I3069" s="14">
        <v>19.940000534057617</v>
      </c>
      <c r="J3069" s="14">
        <v>19.620000839233398</v>
      </c>
      <c r="K3069" s="24">
        <v>19.819999694824219</v>
      </c>
      <c r="L3069">
        <f t="shared" si="144"/>
        <v>0</v>
      </c>
      <c r="M3069">
        <f>IF(AND(B3069&gt;Summary!$E$17,B3069&lt;Summary!$E$18),1,0)</f>
        <v>1</v>
      </c>
      <c r="N3069">
        <f>IF(M3069=1,oneday(G3068,G3069,K3069,L3069,Summary!$E$13/2,Data!N3068,Data!O3068,Summary!$E$15,Summary!$E$14,Summary!$E$16,1),0)</f>
        <v>700</v>
      </c>
      <c r="O3069" s="31">
        <f>IF(M3069=1,oneday(G3068,G3069,K3069,L3069,Summary!$E$13/2,Data!N3068,Data!O3068,Summary!$E$15,Summary!$E$14,Summary!$E$16,2),0)</f>
        <v>1095990.0014076233</v>
      </c>
      <c r="P3069" s="31">
        <f t="shared" si="143"/>
        <v>2028.0006408691406</v>
      </c>
      <c r="Q3069" s="31">
        <f>IF(M3069=1,oneday(G3068,G3069,K3069,L3069,Summary!$E$13/2,Data!N3068,Data!O3068,Summary!$E$15,Summary!$E$14,Summary!$E$16,3),0)</f>
        <v>0</v>
      </c>
    </row>
    <row r="3070" spans="1:17" x14ac:dyDescent="0.25">
      <c r="A3070" s="32">
        <f>VLOOKUP(B3070,'Expiration Dates'!$C$40:$J$272,8)</f>
        <v>34841</v>
      </c>
      <c r="B3070" s="1">
        <v>34838</v>
      </c>
      <c r="C3070">
        <f t="shared" si="142"/>
        <v>3070</v>
      </c>
      <c r="D3070" s="27">
        <v>19.940000534057617</v>
      </c>
      <c r="E3070" s="28">
        <v>20.100000381469727</v>
      </c>
      <c r="F3070" s="28">
        <v>19.799999237060547</v>
      </c>
      <c r="G3070" s="24">
        <v>20.059999465942383</v>
      </c>
      <c r="H3070" s="13">
        <v>19.780000686645508</v>
      </c>
      <c r="I3070" s="14">
        <v>19.950000762939453</v>
      </c>
      <c r="J3070" s="14">
        <v>19.670000076293945</v>
      </c>
      <c r="K3070" s="24">
        <v>19.909999847412109</v>
      </c>
      <c r="L3070">
        <f t="shared" si="144"/>
        <v>0</v>
      </c>
      <c r="M3070">
        <f>IF(AND(B3070&gt;Summary!$E$17,B3070&lt;Summary!$E$18),1,0)</f>
        <v>1</v>
      </c>
      <c r="N3070">
        <f>IF(M3070=1,oneday(G3069,G3070,K3070,L3070,Summary!$E$13/2,Data!N3069,Data!O3069,Summary!$E$15,Summary!$E$14,Summary!$E$16,1),0)</f>
        <v>600</v>
      </c>
      <c r="O3070" s="31">
        <f>IF(M3070=1,oneday(G3069,G3070,K3070,L3070,Summary!$E$13/2,Data!N3069,Data!O3069,Summary!$E$15,Summary!$E$14,Summary!$E$16,2),0)</f>
        <v>1098026.0010871887</v>
      </c>
      <c r="P3070" s="31">
        <f t="shared" si="143"/>
        <v>2035.9996795654297</v>
      </c>
      <c r="Q3070" s="31">
        <f>IF(M3070=1,oneday(G3069,G3070,K3070,L3070,Summary!$E$13/2,Data!N3069,Data!O3069,Summary!$E$15,Summary!$E$14,Summary!$E$16,3),0)</f>
        <v>0</v>
      </c>
    </row>
    <row r="3071" spans="1:17" x14ac:dyDescent="0.25">
      <c r="A3071" s="32">
        <f>VLOOKUP(B3071,'Expiration Dates'!$C$40:$J$272,8)</f>
        <v>34841</v>
      </c>
      <c r="B3071" s="1">
        <v>34841</v>
      </c>
      <c r="C3071">
        <f t="shared" si="142"/>
        <v>3071</v>
      </c>
      <c r="D3071" s="27">
        <v>20.100000381469727</v>
      </c>
      <c r="E3071" s="28">
        <v>20.149999618530273</v>
      </c>
      <c r="F3071" s="28">
        <v>19.690000534057617</v>
      </c>
      <c r="G3071" s="24">
        <v>19.809999465942383</v>
      </c>
      <c r="H3071" s="13">
        <v>19.950000762939453</v>
      </c>
      <c r="I3071" s="14">
        <v>20.010000228881836</v>
      </c>
      <c r="J3071" s="14">
        <v>19.670000076293945</v>
      </c>
      <c r="K3071" s="24">
        <v>19.840000152587891</v>
      </c>
      <c r="L3071">
        <f t="shared" si="144"/>
        <v>1</v>
      </c>
      <c r="M3071">
        <f>IF(AND(B3071&gt;Summary!$E$17,B3071&lt;Summary!$E$18),1,0)</f>
        <v>1</v>
      </c>
      <c r="N3071">
        <f>IF(M3071=1,oneday(G3070,G3071,K3071,L3071,Summary!$E$13/2,Data!N3070,Data!O3070,Summary!$E$15,Summary!$E$14,Summary!$E$16,1),0)</f>
        <v>1200</v>
      </c>
      <c r="O3071" s="31">
        <f>IF(M3071=1,oneday(G3070,G3071,K3071,L3071,Summary!$E$13/2,Data!N3070,Data!O3070,Summary!$E$15,Summary!$E$14,Summary!$E$16,2),0)</f>
        <v>1099750.0002632141</v>
      </c>
      <c r="P3071" s="31">
        <f t="shared" si="143"/>
        <v>1723.9991760253906</v>
      </c>
      <c r="Q3071" s="31">
        <f>IF(M3071=1,oneday(G3070,G3071,K3071,L3071,Summary!$E$13/2,Data!N3070,Data!O3070,Summary!$E$15,Summary!$E$14,Summary!$E$16,3),0)</f>
        <v>-36.000823974609375</v>
      </c>
    </row>
    <row r="3072" spans="1:17" x14ac:dyDescent="0.25">
      <c r="A3072" s="32">
        <f>VLOOKUP(B3072,'Expiration Dates'!$C$40:$J$272,8)</f>
        <v>34841</v>
      </c>
      <c r="B3072" s="1">
        <v>34842</v>
      </c>
      <c r="C3072">
        <f t="shared" si="142"/>
        <v>3072</v>
      </c>
      <c r="D3072" s="27">
        <v>19.799999237060547</v>
      </c>
      <c r="E3072" s="28">
        <v>19.860000610351563</v>
      </c>
      <c r="F3072" s="28">
        <v>19.649999618530273</v>
      </c>
      <c r="G3072" s="24">
        <v>19.770000457763672</v>
      </c>
      <c r="H3072" s="13">
        <v>19.610000610351563</v>
      </c>
      <c r="I3072" s="14">
        <v>19.670000076293945</v>
      </c>
      <c r="J3072" s="14">
        <v>19.5</v>
      </c>
      <c r="K3072" s="24">
        <v>19.590000152587891</v>
      </c>
      <c r="L3072">
        <f t="shared" si="144"/>
        <v>0</v>
      </c>
      <c r="M3072">
        <f>IF(AND(B3072&gt;Summary!$E$17,B3072&lt;Summary!$E$18),1,0)</f>
        <v>1</v>
      </c>
      <c r="N3072">
        <f>IF(M3072=1,oneday(G3071,G3072,K3072,L3072,Summary!$E$13/2,Data!N3071,Data!O3071,Summary!$E$15,Summary!$E$14,Summary!$E$16,1),0)</f>
        <v>1200</v>
      </c>
      <c r="O3072" s="31">
        <f>IF(M3072=1,oneday(G3071,G3072,K3072,L3072,Summary!$E$13/2,Data!N3071,Data!O3071,Summary!$E$15,Summary!$E$14,Summary!$E$16,2),0)</f>
        <v>1101702.0014533997</v>
      </c>
      <c r="P3072" s="31">
        <f t="shared" si="143"/>
        <v>1952.0011901855469</v>
      </c>
      <c r="Q3072" s="31">
        <f>IF(M3072=1,oneday(G3071,G3072,K3072,L3072,Summary!$E$13/2,Data!N3071,Data!O3071,Summary!$E$15,Summary!$E$14,Summary!$E$16,3),0)</f>
        <v>0</v>
      </c>
    </row>
    <row r="3073" spans="1:17" x14ac:dyDescent="0.25">
      <c r="A3073" s="32">
        <f>VLOOKUP(B3073,'Expiration Dates'!$C$40:$J$272,8)</f>
        <v>34841</v>
      </c>
      <c r="B3073" s="1">
        <v>34843</v>
      </c>
      <c r="C3073">
        <f t="shared" si="142"/>
        <v>3073</v>
      </c>
      <c r="D3073" s="27">
        <v>19.799999237060547</v>
      </c>
      <c r="E3073" s="28">
        <v>19.840000152587891</v>
      </c>
      <c r="F3073" s="28">
        <v>19.379999160766602</v>
      </c>
      <c r="G3073" s="24">
        <v>19.409999847412109</v>
      </c>
      <c r="H3073" s="13">
        <v>19.620000839233398</v>
      </c>
      <c r="I3073" s="14">
        <v>19.649999618530273</v>
      </c>
      <c r="J3073" s="14">
        <v>19.219999313354492</v>
      </c>
      <c r="K3073" s="24">
        <v>19.229999542236328</v>
      </c>
      <c r="L3073">
        <f t="shared" si="144"/>
        <v>0</v>
      </c>
      <c r="M3073">
        <f>IF(AND(B3073&gt;Summary!$E$17,B3073&lt;Summary!$E$18),1,0)</f>
        <v>1</v>
      </c>
      <c r="N3073">
        <f>IF(M3073=1,oneday(G3072,G3073,K3073,L3073,Summary!$E$13/2,Data!N3072,Data!O3072,Summary!$E$15,Summary!$E$14,Summary!$E$16,1),0)</f>
        <v>2100</v>
      </c>
      <c r="O3073" s="31">
        <f>IF(M3073=1,oneday(G3072,G3073,K3073,L3073,Summary!$E$13/2,Data!N3072,Data!O3072,Summary!$E$15,Summary!$E$14,Summary!$E$16,2),0)</f>
        <v>1103090.0001716614</v>
      </c>
      <c r="P3073" s="31">
        <f t="shared" si="143"/>
        <v>1387.9987182617188</v>
      </c>
      <c r="Q3073" s="31">
        <f>IF(M3073=1,oneday(G3072,G3073,K3073,L3073,Summary!$E$13/2,Data!N3072,Data!O3072,Summary!$E$15,Summary!$E$14,Summary!$E$16,3),0)</f>
        <v>0</v>
      </c>
    </row>
    <row r="3074" spans="1:17" x14ac:dyDescent="0.25">
      <c r="A3074" s="32">
        <f>VLOOKUP(B3074,'Expiration Dates'!$C$40:$J$272,8)</f>
        <v>34841</v>
      </c>
      <c r="B3074" s="1">
        <v>34844</v>
      </c>
      <c r="C3074">
        <f t="shared" si="142"/>
        <v>3074</v>
      </c>
      <c r="D3074" s="27">
        <v>19.409999847412109</v>
      </c>
      <c r="E3074" s="28">
        <v>19.520000457763672</v>
      </c>
      <c r="F3074" s="28">
        <v>19.129999160766602</v>
      </c>
      <c r="G3074" s="24">
        <v>19.260000228881836</v>
      </c>
      <c r="H3074" s="13">
        <v>19.25</v>
      </c>
      <c r="I3074" s="14">
        <v>19.340000152587891</v>
      </c>
      <c r="J3074" s="14">
        <v>19</v>
      </c>
      <c r="K3074" s="24">
        <v>19.129999160766602</v>
      </c>
      <c r="L3074">
        <f t="shared" si="144"/>
        <v>0</v>
      </c>
      <c r="M3074">
        <f>IF(AND(B3074&gt;Summary!$E$17,B3074&lt;Summary!$E$18),1,0)</f>
        <v>1</v>
      </c>
      <c r="N3074">
        <f>IF(M3074=1,oneday(G3073,G3074,K3074,L3074,Summary!$E$13/2,Data!N3073,Data!O3073,Summary!$E$15,Summary!$E$14,Summary!$E$16,1),0)</f>
        <v>2400</v>
      </c>
      <c r="O3074" s="31">
        <f>IF(M3074=1,oneday(G3073,G3074,K3074,L3074,Summary!$E$13/2,Data!N3073,Data!O3073,Summary!$E$15,Summary!$E$14,Summary!$E$16,2),0)</f>
        <v>1104742.0010871887</v>
      </c>
      <c r="P3074" s="31">
        <f t="shared" si="143"/>
        <v>1652.0009155273438</v>
      </c>
      <c r="Q3074" s="31">
        <f>IF(M3074=1,oneday(G3073,G3074,K3074,L3074,Summary!$E$13/2,Data!N3073,Data!O3073,Summary!$E$15,Summary!$E$14,Summary!$E$16,3),0)</f>
        <v>0</v>
      </c>
    </row>
    <row r="3075" spans="1:17" x14ac:dyDescent="0.25">
      <c r="A3075" s="32">
        <f>VLOOKUP(B3075,'Expiration Dates'!$C$40:$J$272,8)</f>
        <v>34841</v>
      </c>
      <c r="B3075" s="1">
        <v>34845</v>
      </c>
      <c r="C3075">
        <f t="shared" si="142"/>
        <v>3075</v>
      </c>
      <c r="D3075" s="27">
        <v>19.229999542236328</v>
      </c>
      <c r="E3075" s="28">
        <v>19.270000457763672</v>
      </c>
      <c r="F3075" s="28">
        <v>18.450000762939453</v>
      </c>
      <c r="G3075" s="24">
        <v>18.690000534057617</v>
      </c>
      <c r="H3075" s="13">
        <v>19.079999923706055</v>
      </c>
      <c r="I3075" s="14">
        <v>19.149999618530273</v>
      </c>
      <c r="J3075" s="14">
        <v>18.379999160766602</v>
      </c>
      <c r="K3075" s="24">
        <v>18.600000381469727</v>
      </c>
      <c r="L3075">
        <f t="shared" si="144"/>
        <v>0</v>
      </c>
      <c r="M3075">
        <f>IF(AND(B3075&gt;Summary!$E$17,B3075&lt;Summary!$E$18),1,0)</f>
        <v>1</v>
      </c>
      <c r="N3075">
        <f>IF(M3075=1,oneday(G3074,G3075,K3075,L3075,Summary!$E$13/2,Data!N3074,Data!O3074,Summary!$E$15,Summary!$E$14,Summary!$E$16,1),0)</f>
        <v>3000</v>
      </c>
      <c r="O3075" s="31">
        <f>IF(M3075=1,oneday(G3074,G3075,K3075,L3075,Summary!$E$13/2,Data!N3074,Data!O3074,Summary!$E$15,Summary!$E$14,Summary!$E$16,2),0)</f>
        <v>1104940.0022468567</v>
      </c>
      <c r="P3075" s="31">
        <f t="shared" si="143"/>
        <v>198.00115966796875</v>
      </c>
      <c r="Q3075" s="31">
        <f>IF(M3075=1,oneday(G3074,G3075,K3075,L3075,Summary!$E$13/2,Data!N3074,Data!O3074,Summary!$E$15,Summary!$E$14,Summary!$E$16,3),0)</f>
        <v>0</v>
      </c>
    </row>
    <row r="3076" spans="1:17" x14ac:dyDescent="0.25">
      <c r="A3076" s="32">
        <f>VLOOKUP(B3076,'Expiration Dates'!$C$40:$J$272,8)</f>
        <v>34841</v>
      </c>
      <c r="B3076" s="1">
        <v>34849</v>
      </c>
      <c r="C3076">
        <f t="shared" si="142"/>
        <v>3076</v>
      </c>
      <c r="D3076" s="27">
        <v>18.760000228881836</v>
      </c>
      <c r="E3076" s="28">
        <v>18.879999160766602</v>
      </c>
      <c r="F3076" s="28">
        <v>18.639999389648438</v>
      </c>
      <c r="G3076" s="24">
        <v>18.780000686645508</v>
      </c>
      <c r="H3076" s="13">
        <v>18.700000762939453</v>
      </c>
      <c r="I3076" s="14">
        <v>18.790000915527344</v>
      </c>
      <c r="J3076" s="14">
        <v>18.569999694824219</v>
      </c>
      <c r="K3076" s="24">
        <v>18.700000762939453</v>
      </c>
      <c r="L3076">
        <f t="shared" si="144"/>
        <v>0</v>
      </c>
      <c r="M3076">
        <f>IF(AND(B3076&gt;Summary!$E$17,B3076&lt;Summary!$E$18),1,0)</f>
        <v>1</v>
      </c>
      <c r="N3076">
        <f>IF(M3076=1,oneday(G3075,G3076,K3076,L3076,Summary!$E$13/2,Data!N3075,Data!O3075,Summary!$E$15,Summary!$E$14,Summary!$E$16,1),0)</f>
        <v>2800</v>
      </c>
      <c r="O3076" s="31">
        <f>IF(M3076=1,oneday(G3075,G3076,K3076,L3076,Summary!$E$13/2,Data!N3075,Data!O3075,Summary!$E$15,Summary!$E$14,Summary!$E$16,2),0)</f>
        <v>1107196.0026741028</v>
      </c>
      <c r="P3076" s="31">
        <f t="shared" si="143"/>
        <v>2256.0004272460938</v>
      </c>
      <c r="Q3076" s="31">
        <f>IF(M3076=1,oneday(G3075,G3076,K3076,L3076,Summary!$E$13/2,Data!N3075,Data!O3075,Summary!$E$15,Summary!$E$14,Summary!$E$16,3),0)</f>
        <v>0</v>
      </c>
    </row>
    <row r="3077" spans="1:17" x14ac:dyDescent="0.25">
      <c r="A3077" s="32">
        <f>VLOOKUP(B3077,'Expiration Dates'!$C$40:$J$272,8)</f>
        <v>34841</v>
      </c>
      <c r="B3077" s="1">
        <v>34850</v>
      </c>
      <c r="C3077">
        <f t="shared" si="142"/>
        <v>3077</v>
      </c>
      <c r="D3077" s="27">
        <v>18.729999542236328</v>
      </c>
      <c r="E3077" s="28">
        <v>18.909999847412109</v>
      </c>
      <c r="F3077" s="28">
        <v>18.530000686645508</v>
      </c>
      <c r="G3077" s="24">
        <v>18.889999389648438</v>
      </c>
      <c r="H3077" s="13">
        <v>18.649999618530273</v>
      </c>
      <c r="I3077" s="14">
        <v>18.819999694824219</v>
      </c>
      <c r="J3077" s="14">
        <v>18.479999542236328</v>
      </c>
      <c r="K3077" s="24">
        <v>18.790000915527344</v>
      </c>
      <c r="L3077">
        <f t="shared" si="144"/>
        <v>0</v>
      </c>
      <c r="M3077">
        <f>IF(AND(B3077&gt;Summary!$E$17,B3077&lt;Summary!$E$18),1,0)</f>
        <v>1</v>
      </c>
      <c r="N3077">
        <f>IF(M3077=1,oneday(G3076,G3077,K3077,L3077,Summary!$E$13/2,Data!N3076,Data!O3076,Summary!$E$15,Summary!$E$14,Summary!$E$16,1),0)</f>
        <v>2600</v>
      </c>
      <c r="O3077" s="31">
        <f>IF(M3077=1,oneday(G3076,G3077,K3077,L3077,Summary!$E$13/2,Data!N3076,Data!O3076,Summary!$E$15,Summary!$E$14,Summary!$E$16,2),0)</f>
        <v>1109485.9993019104</v>
      </c>
      <c r="P3077" s="31">
        <f t="shared" si="143"/>
        <v>2289.9966278076172</v>
      </c>
      <c r="Q3077" s="31">
        <f>IF(M3077=1,oneday(G3076,G3077,K3077,L3077,Summary!$E$13/2,Data!N3076,Data!O3076,Summary!$E$15,Summary!$E$14,Summary!$E$16,3),0)</f>
        <v>0</v>
      </c>
    </row>
    <row r="3078" spans="1:17" x14ac:dyDescent="0.25">
      <c r="A3078" s="32">
        <f>VLOOKUP(B3078,'Expiration Dates'!$C$40:$J$272,8)</f>
        <v>34871</v>
      </c>
      <c r="B3078" s="1">
        <v>34851</v>
      </c>
      <c r="C3078">
        <f t="shared" si="142"/>
        <v>3078</v>
      </c>
      <c r="D3078" s="27">
        <v>18.819999694824219</v>
      </c>
      <c r="E3078" s="28">
        <v>18.969999313354492</v>
      </c>
      <c r="F3078" s="28">
        <v>18.700000762939453</v>
      </c>
      <c r="G3078" s="24">
        <v>18.899999618530273</v>
      </c>
      <c r="H3078" s="13">
        <v>18.729999542236328</v>
      </c>
      <c r="I3078" s="14">
        <v>18.840000152587891</v>
      </c>
      <c r="J3078" s="14">
        <v>18.629999160766602</v>
      </c>
      <c r="K3078" s="24">
        <v>18.780000686645508</v>
      </c>
      <c r="L3078">
        <f t="shared" si="144"/>
        <v>0</v>
      </c>
      <c r="M3078">
        <f>IF(AND(B3078&gt;Summary!$E$17,B3078&lt;Summary!$E$18),1,0)</f>
        <v>1</v>
      </c>
      <c r="N3078">
        <f>IF(M3078=1,oneday(G3077,G3078,K3078,L3078,Summary!$E$13/2,Data!N3077,Data!O3077,Summary!$E$15,Summary!$E$14,Summary!$E$16,1),0)</f>
        <v>2600</v>
      </c>
      <c r="O3078" s="31">
        <f>IF(M3078=1,oneday(G3077,G3078,K3078,L3078,Summary!$E$13/2,Data!N3077,Data!O3077,Summary!$E$15,Summary!$E$14,Summary!$E$16,2),0)</f>
        <v>1111511.9998970032</v>
      </c>
      <c r="P3078" s="31">
        <f t="shared" si="143"/>
        <v>2026.0005950927734</v>
      </c>
      <c r="Q3078" s="31">
        <f>IF(M3078=1,oneday(G3077,G3078,K3078,L3078,Summary!$E$13/2,Data!N3077,Data!O3077,Summary!$E$15,Summary!$E$14,Summary!$E$16,3),0)</f>
        <v>0</v>
      </c>
    </row>
    <row r="3079" spans="1:17" x14ac:dyDescent="0.25">
      <c r="A3079" s="32">
        <f>VLOOKUP(B3079,'Expiration Dates'!$C$40:$J$272,8)</f>
        <v>34871</v>
      </c>
      <c r="B3079" s="1">
        <v>34852</v>
      </c>
      <c r="C3079">
        <f t="shared" si="142"/>
        <v>3079</v>
      </c>
      <c r="D3079" s="27">
        <v>18.829999923706055</v>
      </c>
      <c r="E3079" s="28">
        <v>19.149999618530273</v>
      </c>
      <c r="F3079" s="28">
        <v>18.829999923706055</v>
      </c>
      <c r="G3079" s="24">
        <v>19.139999389648438</v>
      </c>
      <c r="H3079" s="13">
        <v>18.729999542236328</v>
      </c>
      <c r="I3079" s="14">
        <v>18.979999542236328</v>
      </c>
      <c r="J3079" s="14">
        <v>18.729999542236328</v>
      </c>
      <c r="K3079" s="24">
        <v>18.969999313354492</v>
      </c>
      <c r="L3079">
        <f t="shared" si="144"/>
        <v>0</v>
      </c>
      <c r="M3079">
        <f>IF(AND(B3079&gt;Summary!$E$17,B3079&lt;Summary!$E$18),1,0)</f>
        <v>1</v>
      </c>
      <c r="N3079">
        <f>IF(M3079=1,oneday(G3078,G3079,K3079,L3079,Summary!$E$13/2,Data!N3078,Data!O3078,Summary!$E$15,Summary!$E$14,Summary!$E$16,1),0)</f>
        <v>2100</v>
      </c>
      <c r="O3079" s="31">
        <f>IF(M3079=1,oneday(G3078,G3079,K3079,L3079,Summary!$E$13/2,Data!N3078,Data!O3078,Summary!$E$15,Summary!$E$14,Summary!$E$16,2),0)</f>
        <v>1114055.9994163513</v>
      </c>
      <c r="P3079" s="31">
        <f t="shared" si="143"/>
        <v>2543.9995193481445</v>
      </c>
      <c r="Q3079" s="31">
        <f>IF(M3079=1,oneday(G3078,G3079,K3079,L3079,Summary!$E$13/2,Data!N3078,Data!O3078,Summary!$E$15,Summary!$E$14,Summary!$E$16,3),0)</f>
        <v>0</v>
      </c>
    </row>
    <row r="3080" spans="1:17" x14ac:dyDescent="0.25">
      <c r="A3080" s="32">
        <f>VLOOKUP(B3080,'Expiration Dates'!$C$40:$J$272,8)</f>
        <v>34871</v>
      </c>
      <c r="B3080" s="1">
        <v>34855</v>
      </c>
      <c r="C3080">
        <f t="shared" si="142"/>
        <v>3080</v>
      </c>
      <c r="D3080" s="27">
        <v>19.139999389648438</v>
      </c>
      <c r="E3080" s="28">
        <v>19.280000686645508</v>
      </c>
      <c r="F3080" s="28">
        <v>19.120000839233398</v>
      </c>
      <c r="G3080" s="24">
        <v>19.25</v>
      </c>
      <c r="H3080" s="13">
        <v>18.969999313354492</v>
      </c>
      <c r="I3080" s="14">
        <v>19.090000152587891</v>
      </c>
      <c r="J3080" s="14">
        <v>18.959999084472656</v>
      </c>
      <c r="K3080" s="24">
        <v>19.059999465942383</v>
      </c>
      <c r="L3080">
        <f t="shared" si="144"/>
        <v>0</v>
      </c>
      <c r="M3080">
        <f>IF(AND(B3080&gt;Summary!$E$17,B3080&lt;Summary!$E$18),1,0)</f>
        <v>1</v>
      </c>
      <c r="N3080">
        <f>IF(M3080=1,oneday(G3079,G3080,K3080,L3080,Summary!$E$13/2,Data!N3079,Data!O3079,Summary!$E$15,Summary!$E$14,Summary!$E$16,1),0)</f>
        <v>1900</v>
      </c>
      <c r="O3080" s="31">
        <f>IF(M3080=1,oneday(G3079,G3080,K3080,L3080,Summary!$E$13/2,Data!N3079,Data!O3079,Summary!$E$15,Summary!$E$14,Summary!$E$16,2),0)</f>
        <v>1116269.0005760193</v>
      </c>
      <c r="P3080" s="31">
        <f t="shared" si="143"/>
        <v>2213.0011596679688</v>
      </c>
      <c r="Q3080" s="31">
        <f>IF(M3080=1,oneday(G3079,G3080,K3080,L3080,Summary!$E$13/2,Data!N3079,Data!O3079,Summary!$E$15,Summary!$E$14,Summary!$E$16,3),0)</f>
        <v>0</v>
      </c>
    </row>
    <row r="3081" spans="1:17" x14ac:dyDescent="0.25">
      <c r="A3081" s="32">
        <f>VLOOKUP(B3081,'Expiration Dates'!$C$40:$J$272,8)</f>
        <v>34871</v>
      </c>
      <c r="B3081" s="1">
        <v>34856</v>
      </c>
      <c r="C3081">
        <f t="shared" si="142"/>
        <v>3081</v>
      </c>
      <c r="D3081" s="27">
        <v>19.209999084472656</v>
      </c>
      <c r="E3081" s="28">
        <v>19.229999542236328</v>
      </c>
      <c r="F3081" s="28">
        <v>18.940000534057617</v>
      </c>
      <c r="G3081" s="24">
        <v>19.059999465942383</v>
      </c>
      <c r="H3081" s="13">
        <v>19.040000915527344</v>
      </c>
      <c r="I3081" s="14">
        <v>19.049999237060547</v>
      </c>
      <c r="J3081" s="14">
        <v>18.809999465942383</v>
      </c>
      <c r="K3081" s="24">
        <v>18.920000076293945</v>
      </c>
      <c r="L3081">
        <f t="shared" si="144"/>
        <v>0</v>
      </c>
      <c r="M3081">
        <f>IF(AND(B3081&gt;Summary!$E$17,B3081&lt;Summary!$E$18),1,0)</f>
        <v>1</v>
      </c>
      <c r="N3081">
        <f>IF(M3081=1,oneday(G3080,G3081,K3081,L3081,Summary!$E$13/2,Data!N3080,Data!O3080,Summary!$E$15,Summary!$E$14,Summary!$E$16,1),0)</f>
        <v>2300</v>
      </c>
      <c r="O3081" s="31">
        <f>IF(M3081=1,oneday(G3080,G3081,K3081,L3081,Summary!$E$13/2,Data!N3080,Data!O3080,Summary!$E$15,Summary!$E$14,Summary!$E$16,2),0)</f>
        <v>1117855.9993476868</v>
      </c>
      <c r="P3081" s="31">
        <f t="shared" si="143"/>
        <v>1586.9987716674805</v>
      </c>
      <c r="Q3081" s="31">
        <f>IF(M3081=1,oneday(G3080,G3081,K3081,L3081,Summary!$E$13/2,Data!N3080,Data!O3080,Summary!$E$15,Summary!$E$14,Summary!$E$16,3),0)</f>
        <v>0</v>
      </c>
    </row>
    <row r="3082" spans="1:17" x14ac:dyDescent="0.25">
      <c r="A3082" s="32">
        <f>VLOOKUP(B3082,'Expiration Dates'!$C$40:$J$272,8)</f>
        <v>34871</v>
      </c>
      <c r="B3082" s="1">
        <v>34857</v>
      </c>
      <c r="C3082">
        <f t="shared" si="142"/>
        <v>3082</v>
      </c>
      <c r="D3082" s="27">
        <v>19.049999237060547</v>
      </c>
      <c r="E3082" s="28">
        <v>19.219999313354492</v>
      </c>
      <c r="F3082" s="28">
        <v>19.049999237060547</v>
      </c>
      <c r="G3082" s="24">
        <v>19.129999160766602</v>
      </c>
      <c r="H3082" s="13">
        <v>18.930000305175781</v>
      </c>
      <c r="I3082" s="14">
        <v>19.049999237060547</v>
      </c>
      <c r="J3082" s="14">
        <v>18.930000305175781</v>
      </c>
      <c r="K3082" s="24">
        <v>18.959999084472656</v>
      </c>
      <c r="L3082">
        <f t="shared" si="144"/>
        <v>0</v>
      </c>
      <c r="M3082">
        <f>IF(AND(B3082&gt;Summary!$E$17,B3082&lt;Summary!$E$18),1,0)</f>
        <v>1</v>
      </c>
      <c r="N3082">
        <f>IF(M3082=1,oneday(G3081,G3082,K3082,L3082,Summary!$E$13/2,Data!N3081,Data!O3081,Summary!$E$15,Summary!$E$14,Summary!$E$16,1),0)</f>
        <v>2200</v>
      </c>
      <c r="O3082" s="31">
        <f>IF(M3082=1,oneday(G3081,G3082,K3082,L3082,Summary!$E$13/2,Data!N3081,Data!O3081,Summary!$E$15,Summary!$E$14,Summary!$E$16,2),0)</f>
        <v>1120009.9986763</v>
      </c>
      <c r="P3082" s="31">
        <f t="shared" si="143"/>
        <v>2153.9993286132813</v>
      </c>
      <c r="Q3082" s="31">
        <f>IF(M3082=1,oneday(G3081,G3082,K3082,L3082,Summary!$E$13/2,Data!N3081,Data!O3081,Summary!$E$15,Summary!$E$14,Summary!$E$16,3),0)</f>
        <v>0</v>
      </c>
    </row>
    <row r="3083" spans="1:17" x14ac:dyDescent="0.25">
      <c r="A3083" s="32">
        <f>VLOOKUP(B3083,'Expiration Dates'!$C$40:$J$272,8)</f>
        <v>34871</v>
      </c>
      <c r="B3083" s="1">
        <v>34858</v>
      </c>
      <c r="C3083">
        <f t="shared" si="142"/>
        <v>3083</v>
      </c>
      <c r="D3083" s="27">
        <v>18.909999847412109</v>
      </c>
      <c r="E3083" s="28">
        <v>19.010000228881836</v>
      </c>
      <c r="F3083" s="28">
        <v>18.870000839233398</v>
      </c>
      <c r="G3083" s="24">
        <v>18.909999847412109</v>
      </c>
      <c r="H3083" s="13">
        <v>18.799999237060547</v>
      </c>
      <c r="I3083" s="14">
        <v>18.850000381469727</v>
      </c>
      <c r="J3083" s="14">
        <v>18.729999542236328</v>
      </c>
      <c r="K3083" s="24">
        <v>18.770000457763672</v>
      </c>
      <c r="L3083">
        <f t="shared" si="144"/>
        <v>0</v>
      </c>
      <c r="M3083">
        <f>IF(AND(B3083&gt;Summary!$E$17,B3083&lt;Summary!$E$18),1,0)</f>
        <v>1</v>
      </c>
      <c r="N3083">
        <f>IF(M3083=1,oneday(G3082,G3083,K3083,L3083,Summary!$E$13/2,Data!N3082,Data!O3082,Summary!$E$15,Summary!$E$14,Summary!$E$16,1),0)</f>
        <v>2700</v>
      </c>
      <c r="O3083" s="31">
        <f>IF(M3083=1,oneday(G3082,G3083,K3083,L3083,Summary!$E$13/2,Data!N3082,Data!O3082,Summary!$E$15,Summary!$E$14,Summary!$E$16,2),0)</f>
        <v>1121456.0005302429</v>
      </c>
      <c r="P3083" s="31">
        <f t="shared" si="143"/>
        <v>1446.0018539428711</v>
      </c>
      <c r="Q3083" s="31">
        <f>IF(M3083=1,oneday(G3082,G3083,K3083,L3083,Summary!$E$13/2,Data!N3082,Data!O3082,Summary!$E$15,Summary!$E$14,Summary!$E$16,3),0)</f>
        <v>0</v>
      </c>
    </row>
    <row r="3084" spans="1:17" x14ac:dyDescent="0.25">
      <c r="A3084" s="32">
        <f>VLOOKUP(B3084,'Expiration Dates'!$C$40:$J$272,8)</f>
        <v>34871</v>
      </c>
      <c r="B3084" s="1">
        <v>34859</v>
      </c>
      <c r="C3084">
        <f t="shared" si="142"/>
        <v>3084</v>
      </c>
      <c r="D3084" s="27">
        <v>18.879999160766602</v>
      </c>
      <c r="E3084" s="28">
        <v>18.920000076293945</v>
      </c>
      <c r="F3084" s="28">
        <v>18.549999237060547</v>
      </c>
      <c r="G3084" s="24">
        <v>18.799999237060547</v>
      </c>
      <c r="H3084" s="13">
        <v>18.719999313354492</v>
      </c>
      <c r="I3084" s="14">
        <v>18.75</v>
      </c>
      <c r="J3084" s="14">
        <v>18.430000305175781</v>
      </c>
      <c r="K3084" s="24">
        <v>18.659999847412109</v>
      </c>
      <c r="L3084">
        <f t="shared" si="144"/>
        <v>0</v>
      </c>
      <c r="M3084">
        <f>IF(AND(B3084&gt;Summary!$E$17,B3084&lt;Summary!$E$18),1,0)</f>
        <v>1</v>
      </c>
      <c r="N3084">
        <f>IF(M3084=1,oneday(G3083,G3084,K3084,L3084,Summary!$E$13/2,Data!N3083,Data!O3083,Summary!$E$15,Summary!$E$14,Summary!$E$16,1),0)</f>
        <v>2900</v>
      </c>
      <c r="O3084" s="31">
        <f>IF(M3084=1,oneday(G3083,G3084,K3084,L3084,Summary!$E$13/2,Data!N3083,Data!O3083,Summary!$E$15,Summary!$E$14,Summary!$E$16,2),0)</f>
        <v>1123140.9987602234</v>
      </c>
      <c r="P3084" s="31">
        <f t="shared" si="143"/>
        <v>1684.9982299804688</v>
      </c>
      <c r="Q3084" s="31">
        <f>IF(M3084=1,oneday(G3083,G3084,K3084,L3084,Summary!$E$13/2,Data!N3083,Data!O3083,Summary!$E$15,Summary!$E$14,Summary!$E$16,3),0)</f>
        <v>0</v>
      </c>
    </row>
    <row r="3085" spans="1:17" x14ac:dyDescent="0.25">
      <c r="A3085" s="32">
        <f>VLOOKUP(B3085,'Expiration Dates'!$C$40:$J$272,8)</f>
        <v>34871</v>
      </c>
      <c r="B3085" s="1">
        <v>34862</v>
      </c>
      <c r="C3085">
        <f t="shared" si="142"/>
        <v>3085</v>
      </c>
      <c r="D3085" s="27">
        <v>18.729999542236328</v>
      </c>
      <c r="E3085" s="28">
        <v>18.870000839233398</v>
      </c>
      <c r="F3085" s="28">
        <v>18.639999389648438</v>
      </c>
      <c r="G3085" s="24">
        <v>18.860000610351563</v>
      </c>
      <c r="H3085" s="13">
        <v>18.610000610351563</v>
      </c>
      <c r="I3085" s="14">
        <v>18.739999771118164</v>
      </c>
      <c r="J3085" s="14">
        <v>18.530000686645508</v>
      </c>
      <c r="K3085" s="24">
        <v>18.729999542236328</v>
      </c>
      <c r="L3085">
        <f t="shared" si="144"/>
        <v>0</v>
      </c>
      <c r="M3085">
        <f>IF(AND(B3085&gt;Summary!$E$17,B3085&lt;Summary!$E$18),1,0)</f>
        <v>1</v>
      </c>
      <c r="N3085">
        <f>IF(M3085=1,oneday(G3084,G3085,K3085,L3085,Summary!$E$13/2,Data!N3084,Data!O3084,Summary!$E$15,Summary!$E$14,Summary!$E$16,1),0)</f>
        <v>2800</v>
      </c>
      <c r="O3085" s="31">
        <f>IF(M3085=1,oneday(G3084,G3085,K3085,L3085,Summary!$E$13/2,Data!N3084,Data!O3084,Summary!$E$15,Summary!$E$14,Summary!$E$16,2),0)</f>
        <v>1125309.0026054382</v>
      </c>
      <c r="P3085" s="31">
        <f t="shared" si="143"/>
        <v>2168.0038452148438</v>
      </c>
      <c r="Q3085" s="31">
        <f>IF(M3085=1,oneday(G3084,G3085,K3085,L3085,Summary!$E$13/2,Data!N3084,Data!O3084,Summary!$E$15,Summary!$E$14,Summary!$E$16,3),0)</f>
        <v>0</v>
      </c>
    </row>
    <row r="3086" spans="1:17" x14ac:dyDescent="0.25">
      <c r="A3086" s="32">
        <f>VLOOKUP(B3086,'Expiration Dates'!$C$40:$J$272,8)</f>
        <v>34871</v>
      </c>
      <c r="B3086" s="1">
        <v>34863</v>
      </c>
      <c r="C3086">
        <f t="shared" si="142"/>
        <v>3086</v>
      </c>
      <c r="D3086" s="27">
        <v>18.899999618530273</v>
      </c>
      <c r="E3086" s="28">
        <v>18.959999084472656</v>
      </c>
      <c r="F3086" s="28">
        <v>18.819999694824219</v>
      </c>
      <c r="G3086" s="24">
        <v>18.909999847412109</v>
      </c>
      <c r="H3086" s="13">
        <v>18.729999542236328</v>
      </c>
      <c r="I3086" s="14">
        <v>18.829999923706055</v>
      </c>
      <c r="J3086" s="14">
        <v>18.690000534057617</v>
      </c>
      <c r="K3086" s="24">
        <v>18.760000228881836</v>
      </c>
      <c r="L3086">
        <f t="shared" si="144"/>
        <v>0</v>
      </c>
      <c r="M3086">
        <f>IF(AND(B3086&gt;Summary!$E$17,B3086&lt;Summary!$E$18),1,0)</f>
        <v>1</v>
      </c>
      <c r="N3086">
        <f>IF(M3086=1,oneday(G3085,G3086,K3086,L3086,Summary!$E$13/2,Data!N3085,Data!O3085,Summary!$E$15,Summary!$E$14,Summary!$E$16,1),0)</f>
        <v>2700</v>
      </c>
      <c r="O3086" s="31">
        <f>IF(M3086=1,oneday(G3085,G3086,K3086,L3086,Summary!$E$13/2,Data!N3085,Data!O3085,Summary!$E$15,Summary!$E$14,Summary!$E$16,2),0)</f>
        <v>1127444.0005455017</v>
      </c>
      <c r="P3086" s="31">
        <f t="shared" si="143"/>
        <v>2134.9979400634766</v>
      </c>
      <c r="Q3086" s="31">
        <f>IF(M3086=1,oneday(G3085,G3086,K3086,L3086,Summary!$E$13/2,Data!N3085,Data!O3085,Summary!$E$15,Summary!$E$14,Summary!$E$16,3),0)</f>
        <v>0</v>
      </c>
    </row>
    <row r="3087" spans="1:17" x14ac:dyDescent="0.25">
      <c r="A3087" s="32">
        <f>VLOOKUP(B3087,'Expiration Dates'!$C$40:$J$272,8)</f>
        <v>34871</v>
      </c>
      <c r="B3087" s="1">
        <v>34864</v>
      </c>
      <c r="C3087">
        <f t="shared" ref="C3087:C3150" si="145">ROW(B3087)</f>
        <v>3087</v>
      </c>
      <c r="D3087" s="27">
        <v>18.700000762939453</v>
      </c>
      <c r="E3087" s="28">
        <v>19.129999160766602</v>
      </c>
      <c r="F3087" s="28">
        <v>18.680000305175781</v>
      </c>
      <c r="G3087" s="24">
        <v>19.049999237060547</v>
      </c>
      <c r="H3087" s="13">
        <v>18.579999923706055</v>
      </c>
      <c r="I3087" s="14">
        <v>18.959999084472656</v>
      </c>
      <c r="J3087" s="14">
        <v>18.579999923706055</v>
      </c>
      <c r="K3087" s="24">
        <v>18.889999389648438</v>
      </c>
      <c r="L3087">
        <f t="shared" si="144"/>
        <v>0</v>
      </c>
      <c r="M3087">
        <f>IF(AND(B3087&gt;Summary!$E$17,B3087&lt;Summary!$E$18),1,0)</f>
        <v>1</v>
      </c>
      <c r="N3087">
        <f>IF(M3087=1,oneday(G3086,G3087,K3087,L3087,Summary!$E$13/2,Data!N3086,Data!O3086,Summary!$E$15,Summary!$E$14,Summary!$E$16,1),0)</f>
        <v>2400</v>
      </c>
      <c r="O3087" s="31">
        <f>IF(M3087=1,oneday(G3086,G3087,K3087,L3087,Summary!$E$13/2,Data!N3086,Data!O3086,Summary!$E$15,Summary!$E$14,Summary!$E$16,2),0)</f>
        <v>1129791.999080658</v>
      </c>
      <c r="P3087" s="31">
        <f t="shared" si="143"/>
        <v>2347.99853515625</v>
      </c>
      <c r="Q3087" s="31">
        <f>IF(M3087=1,oneday(G3086,G3087,K3087,L3087,Summary!$E$13/2,Data!N3086,Data!O3086,Summary!$E$15,Summary!$E$14,Summary!$E$16,3),0)</f>
        <v>0</v>
      </c>
    </row>
    <row r="3088" spans="1:17" x14ac:dyDescent="0.25">
      <c r="A3088" s="32">
        <f>VLOOKUP(B3088,'Expiration Dates'!$C$40:$J$272,8)</f>
        <v>34871</v>
      </c>
      <c r="B3088" s="1">
        <v>34865</v>
      </c>
      <c r="C3088">
        <f t="shared" si="145"/>
        <v>3088</v>
      </c>
      <c r="D3088" s="27">
        <v>19.020000457763672</v>
      </c>
      <c r="E3088" s="28">
        <v>19.190000534057617</v>
      </c>
      <c r="F3088" s="28">
        <v>18.879999160766602</v>
      </c>
      <c r="G3088" s="24">
        <v>18.940000534057617</v>
      </c>
      <c r="H3088" s="13">
        <v>18.879999160766602</v>
      </c>
      <c r="I3088" s="14">
        <v>19</v>
      </c>
      <c r="J3088" s="14">
        <v>18.709999084472656</v>
      </c>
      <c r="K3088" s="24">
        <v>18.760000228881836</v>
      </c>
      <c r="L3088">
        <f t="shared" si="144"/>
        <v>0</v>
      </c>
      <c r="M3088">
        <f>IF(AND(B3088&gt;Summary!$E$17,B3088&lt;Summary!$E$18),1,0)</f>
        <v>1</v>
      </c>
      <c r="N3088">
        <f>IF(M3088=1,oneday(G3087,G3088,K3088,L3088,Summary!$E$13/2,Data!N3087,Data!O3087,Summary!$E$15,Summary!$E$14,Summary!$E$16,1),0)</f>
        <v>2600</v>
      </c>
      <c r="O3088" s="31">
        <f>IF(M3088=1,oneday(G3087,G3088,K3088,L3088,Summary!$E$13/2,Data!N3087,Data!O3087,Summary!$E$15,Summary!$E$14,Summary!$E$16,2),0)</f>
        <v>1131510.0024528503</v>
      </c>
      <c r="P3088" s="31">
        <f t="shared" ref="P3088:P3151" si="146">IF(M3088=1,O3088-O3087,0)</f>
        <v>1718.0033721923828</v>
      </c>
      <c r="Q3088" s="31">
        <f>IF(M3088=1,oneday(G3087,G3088,K3088,L3088,Summary!$E$13/2,Data!N3087,Data!O3087,Summary!$E$15,Summary!$E$14,Summary!$E$16,3),0)</f>
        <v>0</v>
      </c>
    </row>
    <row r="3089" spans="1:17" x14ac:dyDescent="0.25">
      <c r="A3089" s="32">
        <f>VLOOKUP(B3089,'Expiration Dates'!$C$40:$J$272,8)</f>
        <v>34871</v>
      </c>
      <c r="B3089" s="1">
        <v>34866</v>
      </c>
      <c r="C3089">
        <f t="shared" si="145"/>
        <v>3089</v>
      </c>
      <c r="D3089" s="27">
        <v>18.860000610351563</v>
      </c>
      <c r="E3089" s="28">
        <v>18.979999542236328</v>
      </c>
      <c r="F3089" s="28">
        <v>18.770000457763672</v>
      </c>
      <c r="G3089" s="24">
        <v>18.840000152587891</v>
      </c>
      <c r="H3089" s="13">
        <v>18.700000762939453</v>
      </c>
      <c r="I3089" s="14">
        <v>18.780000686645508</v>
      </c>
      <c r="J3089" s="14">
        <v>18.620000839233398</v>
      </c>
      <c r="K3089" s="24">
        <v>18.649999618530273</v>
      </c>
      <c r="L3089">
        <f t="shared" si="144"/>
        <v>0</v>
      </c>
      <c r="M3089">
        <f>IF(AND(B3089&gt;Summary!$E$17,B3089&lt;Summary!$E$18),1,0)</f>
        <v>1</v>
      </c>
      <c r="N3089">
        <f>IF(M3089=1,oneday(G3088,G3089,K3089,L3089,Summary!$E$13/2,Data!N3088,Data!O3088,Summary!$E$15,Summary!$E$14,Summary!$E$16,1),0)</f>
        <v>2800</v>
      </c>
      <c r="O3089" s="31">
        <f>IF(M3089=1,oneday(G3088,G3089,K3089,L3089,Summary!$E$13/2,Data!N3088,Data!O3088,Summary!$E$15,Summary!$E$14,Summary!$E$16,2),0)</f>
        <v>1133234.0013847351</v>
      </c>
      <c r="P3089" s="31">
        <f t="shared" si="146"/>
        <v>1723.9989318847656</v>
      </c>
      <c r="Q3089" s="31">
        <f>IF(M3089=1,oneday(G3088,G3089,K3089,L3089,Summary!$E$13/2,Data!N3088,Data!O3088,Summary!$E$15,Summary!$E$14,Summary!$E$16,3),0)</f>
        <v>0</v>
      </c>
    </row>
    <row r="3090" spans="1:17" x14ac:dyDescent="0.25">
      <c r="A3090" s="32">
        <f>VLOOKUP(B3090,'Expiration Dates'!$C$40:$J$272,8)</f>
        <v>34871</v>
      </c>
      <c r="B3090" s="1">
        <v>34869</v>
      </c>
      <c r="C3090">
        <f t="shared" si="145"/>
        <v>3090</v>
      </c>
      <c r="D3090" s="27">
        <v>18.620000839233398</v>
      </c>
      <c r="E3090" s="28">
        <v>18.670000076293945</v>
      </c>
      <c r="F3090" s="28">
        <v>18.110000610351563</v>
      </c>
      <c r="G3090" s="24">
        <v>18.219999313354492</v>
      </c>
      <c r="H3090" s="13">
        <v>18.430000305175781</v>
      </c>
      <c r="I3090" s="14">
        <v>18.479999542236328</v>
      </c>
      <c r="J3090" s="14">
        <v>17.950000762939453</v>
      </c>
      <c r="K3090" s="24">
        <v>18.030000686645508</v>
      </c>
      <c r="L3090">
        <f t="shared" si="144"/>
        <v>0</v>
      </c>
      <c r="M3090">
        <f>IF(AND(B3090&gt;Summary!$E$17,B3090&lt;Summary!$E$18),1,0)</f>
        <v>1</v>
      </c>
      <c r="N3090">
        <f>IF(M3090=1,oneday(G3089,G3090,K3090,L3090,Summary!$E$13/2,Data!N3089,Data!O3089,Summary!$E$15,Summary!$E$14,Summary!$E$16,1),0)</f>
        <v>3000</v>
      </c>
      <c r="O3090" s="31">
        <f>IF(M3090=1,oneday(G3089,G3090,K3090,L3090,Summary!$E$13/2,Data!N3089,Data!O3089,Summary!$E$15,Summary!$E$14,Summary!$E$16,2),0)</f>
        <v>1132987.9977760315</v>
      </c>
      <c r="P3090" s="31">
        <f t="shared" si="146"/>
        <v>-246.00360870361328</v>
      </c>
      <c r="Q3090" s="31">
        <f>IF(M3090=1,oneday(G3089,G3090,K3090,L3090,Summary!$E$13/2,Data!N3089,Data!O3089,Summary!$E$15,Summary!$E$14,Summary!$E$16,3),0)</f>
        <v>0</v>
      </c>
    </row>
    <row r="3091" spans="1:17" x14ac:dyDescent="0.25">
      <c r="A3091" s="32">
        <f>VLOOKUP(B3091,'Expiration Dates'!$C$40:$J$272,8)</f>
        <v>34871</v>
      </c>
      <c r="B3091" s="1">
        <v>34870</v>
      </c>
      <c r="C3091">
        <f t="shared" si="145"/>
        <v>3091</v>
      </c>
      <c r="D3091" s="27">
        <v>18.25</v>
      </c>
      <c r="E3091" s="28">
        <v>18.350000381469727</v>
      </c>
      <c r="F3091" s="28">
        <v>17.899999618530273</v>
      </c>
      <c r="G3091" s="24">
        <v>18.010000228881836</v>
      </c>
      <c r="H3091" s="13">
        <v>18.059999465942383</v>
      </c>
      <c r="I3091" s="14">
        <v>18.200000762939453</v>
      </c>
      <c r="J3091" s="14">
        <v>17.930000305175781</v>
      </c>
      <c r="K3091" s="24">
        <v>17.969999313354492</v>
      </c>
      <c r="L3091">
        <f t="shared" si="144"/>
        <v>0</v>
      </c>
      <c r="M3091">
        <f>IF(AND(B3091&gt;Summary!$E$17,B3091&lt;Summary!$E$18),1,0)</f>
        <v>1</v>
      </c>
      <c r="N3091">
        <f>IF(M3091=1,oneday(G3090,G3091,K3091,L3091,Summary!$E$13/2,Data!N3090,Data!O3090,Summary!$E$15,Summary!$E$14,Summary!$E$16,1),0)</f>
        <v>3000</v>
      </c>
      <c r="O3091" s="31">
        <f>IF(M3091=1,oneday(G3090,G3091,K3091,L3091,Summary!$E$13/2,Data!N3090,Data!O3090,Summary!$E$15,Summary!$E$14,Summary!$E$16,2),0)</f>
        <v>1134293.0009803772</v>
      </c>
      <c r="P3091" s="31">
        <f t="shared" si="146"/>
        <v>1305.0032043457031</v>
      </c>
      <c r="Q3091" s="31">
        <f>IF(M3091=1,oneday(G3090,G3091,K3091,L3091,Summary!$E$13/2,Data!N3090,Data!O3090,Summary!$E$15,Summary!$E$14,Summary!$E$16,3),0)</f>
        <v>0</v>
      </c>
    </row>
    <row r="3092" spans="1:17" x14ac:dyDescent="0.25">
      <c r="A3092" s="32">
        <f>VLOOKUP(B3092,'Expiration Dates'!$C$40:$J$272,8)</f>
        <v>34871</v>
      </c>
      <c r="B3092" s="1">
        <v>34871</v>
      </c>
      <c r="C3092">
        <f t="shared" si="145"/>
        <v>3092</v>
      </c>
      <c r="D3092" s="27">
        <v>17.829999923706055</v>
      </c>
      <c r="E3092" s="28">
        <v>17.899999618530273</v>
      </c>
      <c r="F3092" s="28">
        <v>17.350000381469727</v>
      </c>
      <c r="G3092" s="24">
        <v>17.459999084472656</v>
      </c>
      <c r="H3092" s="13">
        <v>17.700000762939453</v>
      </c>
      <c r="I3092" s="14">
        <v>17.729999542236328</v>
      </c>
      <c r="J3092" s="14">
        <v>17.25</v>
      </c>
      <c r="K3092" s="24">
        <v>17.360000610351563</v>
      </c>
      <c r="L3092">
        <f t="shared" si="144"/>
        <v>1</v>
      </c>
      <c r="M3092">
        <f>IF(AND(B3092&gt;Summary!$E$17,B3092&lt;Summary!$E$18),1,0)</f>
        <v>1</v>
      </c>
      <c r="N3092">
        <f>IF(M3092=1,oneday(G3091,G3092,K3092,L3092,Summary!$E$13/2,Data!N3091,Data!O3091,Summary!$E$15,Summary!$E$14,Summary!$E$16,1),0)</f>
        <v>3000</v>
      </c>
      <c r="O3092" s="31">
        <f>IF(M3092=1,oneday(G3091,G3092,K3092,L3092,Summary!$E$13/2,Data!N3091,Data!O3091,Summary!$E$15,Summary!$E$14,Summary!$E$16,2),0)</f>
        <v>1134539.991481781</v>
      </c>
      <c r="P3092" s="31">
        <f t="shared" si="146"/>
        <v>246.99050140380859</v>
      </c>
      <c r="Q3092" s="31">
        <f>IF(M3092=1,oneday(G3091,G3092,K3092,L3092,Summary!$E$13/2,Data!N3091,Data!O3091,Summary!$E$15,Summary!$E$14,Summary!$E$16,3),0)</f>
        <v>299.99542236328125</v>
      </c>
    </row>
    <row r="3093" spans="1:17" x14ac:dyDescent="0.25">
      <c r="A3093" s="32">
        <f>VLOOKUP(B3093,'Expiration Dates'!$C$40:$J$272,8)</f>
        <v>34871</v>
      </c>
      <c r="B3093" s="1">
        <v>34872</v>
      </c>
      <c r="C3093">
        <f t="shared" si="145"/>
        <v>3093</v>
      </c>
      <c r="D3093" s="27">
        <v>17.620000839233398</v>
      </c>
      <c r="E3093" s="28">
        <v>17.659999847412109</v>
      </c>
      <c r="F3093" s="28">
        <v>17.440000534057617</v>
      </c>
      <c r="G3093" s="24">
        <v>17.5</v>
      </c>
      <c r="H3093" s="13">
        <v>17.5</v>
      </c>
      <c r="I3093" s="14">
        <v>17.549999237060547</v>
      </c>
      <c r="J3093" s="14">
        <v>17.350000381469727</v>
      </c>
      <c r="K3093" s="24">
        <v>17.399999618530273</v>
      </c>
      <c r="L3093">
        <f t="shared" si="144"/>
        <v>0</v>
      </c>
      <c r="M3093">
        <f>IF(AND(B3093&gt;Summary!$E$17,B3093&lt;Summary!$E$18),1,0)</f>
        <v>1</v>
      </c>
      <c r="N3093">
        <f>IF(M3093=1,oneday(G3092,G3093,K3093,L3093,Summary!$E$13/2,Data!N3092,Data!O3092,Summary!$E$15,Summary!$E$14,Summary!$E$16,1),0)</f>
        <v>2900</v>
      </c>
      <c r="O3093" s="31">
        <f>IF(M3093=1,oneday(G3092,G3093,K3093,L3093,Summary!$E$13/2,Data!N3092,Data!O3092,Summary!$E$15,Summary!$E$14,Summary!$E$16,2),0)</f>
        <v>1136655.9941368103</v>
      </c>
      <c r="P3093" s="31">
        <f t="shared" si="146"/>
        <v>2116.0026550292969</v>
      </c>
      <c r="Q3093" s="31">
        <f>IF(M3093=1,oneday(G3092,G3093,K3093,L3093,Summary!$E$13/2,Data!N3092,Data!O3092,Summary!$E$15,Summary!$E$14,Summary!$E$16,3),0)</f>
        <v>0</v>
      </c>
    </row>
    <row r="3094" spans="1:17" x14ac:dyDescent="0.25">
      <c r="A3094" s="32">
        <f>VLOOKUP(B3094,'Expiration Dates'!$C$40:$J$272,8)</f>
        <v>34871</v>
      </c>
      <c r="B3094" s="1">
        <v>34873</v>
      </c>
      <c r="C3094">
        <f t="shared" si="145"/>
        <v>3094</v>
      </c>
      <c r="D3094" s="27">
        <v>17.620000839233398</v>
      </c>
      <c r="E3094" s="28">
        <v>17.680000305175781</v>
      </c>
      <c r="F3094" s="28">
        <v>17.200000762939453</v>
      </c>
      <c r="G3094" s="24">
        <v>17.489999771118164</v>
      </c>
      <c r="H3094" s="13">
        <v>17.520000457763672</v>
      </c>
      <c r="I3094" s="14">
        <v>17.540000915527344</v>
      </c>
      <c r="J3094" s="14">
        <v>17.100000381469727</v>
      </c>
      <c r="K3094" s="24">
        <v>17.360000610351563</v>
      </c>
      <c r="L3094">
        <f t="shared" si="144"/>
        <v>0</v>
      </c>
      <c r="M3094">
        <f>IF(AND(B3094&gt;Summary!$E$17,B3094&lt;Summary!$E$18),1,0)</f>
        <v>1</v>
      </c>
      <c r="N3094">
        <f>IF(M3094=1,oneday(G3093,G3094,K3094,L3094,Summary!$E$13/2,Data!N3093,Data!O3093,Summary!$E$15,Summary!$E$14,Summary!$E$16,1),0)</f>
        <v>2900</v>
      </c>
      <c r="O3094" s="31">
        <f>IF(M3094=1,oneday(G3093,G3094,K3094,L3094,Summary!$E$13/2,Data!N3093,Data!O3093,Summary!$E$15,Summary!$E$14,Summary!$E$16,2),0)</f>
        <v>1138626.993473053</v>
      </c>
      <c r="P3094" s="31">
        <f t="shared" si="146"/>
        <v>1970.9993362426758</v>
      </c>
      <c r="Q3094" s="31">
        <f>IF(M3094=1,oneday(G3093,G3094,K3094,L3094,Summary!$E$13/2,Data!N3093,Data!O3093,Summary!$E$15,Summary!$E$14,Summary!$E$16,3),0)</f>
        <v>0</v>
      </c>
    </row>
    <row r="3095" spans="1:17" x14ac:dyDescent="0.25">
      <c r="A3095" s="32">
        <f>VLOOKUP(B3095,'Expiration Dates'!$C$40:$J$272,8)</f>
        <v>34871</v>
      </c>
      <c r="B3095" s="1">
        <v>34876</v>
      </c>
      <c r="C3095">
        <f t="shared" si="145"/>
        <v>3095</v>
      </c>
      <c r="D3095" s="27">
        <v>17.440000534057617</v>
      </c>
      <c r="E3095" s="28">
        <v>17.680000305175781</v>
      </c>
      <c r="F3095" s="28">
        <v>17.329999923706055</v>
      </c>
      <c r="G3095" s="24">
        <v>17.639999389648438</v>
      </c>
      <c r="H3095" s="13">
        <v>17.340000152587891</v>
      </c>
      <c r="I3095" s="14">
        <v>17.530000686645508</v>
      </c>
      <c r="J3095" s="14">
        <v>17.200000762939453</v>
      </c>
      <c r="K3095" s="24">
        <v>17.5</v>
      </c>
      <c r="L3095">
        <f t="shared" si="144"/>
        <v>0</v>
      </c>
      <c r="M3095">
        <f>IF(AND(B3095&gt;Summary!$E$17,B3095&lt;Summary!$E$18),1,0)</f>
        <v>1</v>
      </c>
      <c r="N3095">
        <f>IF(M3095=1,oneday(G3094,G3095,K3095,L3095,Summary!$E$13/2,Data!N3094,Data!O3094,Summary!$E$15,Summary!$E$14,Summary!$E$16,1),0)</f>
        <v>2600</v>
      </c>
      <c r="O3095" s="31">
        <f>IF(M3095=1,oneday(G3094,G3095,K3095,L3095,Summary!$E$13/2,Data!N3094,Data!O3094,Summary!$E$15,Summary!$E$14,Summary!$E$16,2),0)</f>
        <v>1141028.9924812317</v>
      </c>
      <c r="P3095" s="31">
        <f t="shared" si="146"/>
        <v>2401.9990081787109</v>
      </c>
      <c r="Q3095" s="31">
        <f>IF(M3095=1,oneday(G3094,G3095,K3095,L3095,Summary!$E$13/2,Data!N3094,Data!O3094,Summary!$E$15,Summary!$E$14,Summary!$E$16,3),0)</f>
        <v>0</v>
      </c>
    </row>
    <row r="3096" spans="1:17" x14ac:dyDescent="0.25">
      <c r="A3096" s="32">
        <f>VLOOKUP(B3096,'Expiration Dates'!$C$40:$J$272,8)</f>
        <v>34871</v>
      </c>
      <c r="B3096" s="1">
        <v>34877</v>
      </c>
      <c r="C3096">
        <f t="shared" si="145"/>
        <v>3096</v>
      </c>
      <c r="D3096" s="27">
        <v>17.719999313354492</v>
      </c>
      <c r="E3096" s="28">
        <v>17.870000839233398</v>
      </c>
      <c r="F3096" s="28">
        <v>17.670000076293945</v>
      </c>
      <c r="G3096" s="24">
        <v>17.770000457763672</v>
      </c>
      <c r="H3096" s="13">
        <v>17.569999694824219</v>
      </c>
      <c r="I3096" s="14">
        <v>17.690000534057617</v>
      </c>
      <c r="J3096" s="14">
        <v>17.540000915527344</v>
      </c>
      <c r="K3096" s="24">
        <v>17.610000610351563</v>
      </c>
      <c r="L3096">
        <f t="shared" si="144"/>
        <v>0</v>
      </c>
      <c r="M3096">
        <f>IF(AND(B3096&gt;Summary!$E$17,B3096&lt;Summary!$E$18),1,0)</f>
        <v>1</v>
      </c>
      <c r="N3096">
        <f>IF(M3096=1,oneday(G3095,G3096,K3096,L3096,Summary!$E$13/2,Data!N3095,Data!O3095,Summary!$E$15,Summary!$E$14,Summary!$E$16,1),0)</f>
        <v>2300</v>
      </c>
      <c r="O3096" s="31">
        <f>IF(M3096=1,oneday(G3095,G3096,K3096,L3096,Summary!$E$13/2,Data!N3095,Data!O3095,Summary!$E$15,Summary!$E$14,Summary!$E$16,2),0)</f>
        <v>1143339.9949378967</v>
      </c>
      <c r="P3096" s="31">
        <f t="shared" si="146"/>
        <v>2311.0024566650391</v>
      </c>
      <c r="Q3096" s="31">
        <f>IF(M3096=1,oneday(G3095,G3096,K3096,L3096,Summary!$E$13/2,Data!N3095,Data!O3095,Summary!$E$15,Summary!$E$14,Summary!$E$16,3),0)</f>
        <v>0</v>
      </c>
    </row>
    <row r="3097" spans="1:17" x14ac:dyDescent="0.25">
      <c r="A3097" s="32">
        <f>VLOOKUP(B3097,'Expiration Dates'!$C$40:$J$272,8)</f>
        <v>34871</v>
      </c>
      <c r="B3097" s="1">
        <v>34878</v>
      </c>
      <c r="C3097">
        <f t="shared" si="145"/>
        <v>3097</v>
      </c>
      <c r="D3097" s="27">
        <v>17.979999542236328</v>
      </c>
      <c r="E3097" s="28">
        <v>18.159999847412109</v>
      </c>
      <c r="F3097" s="28">
        <v>17.950000762939453</v>
      </c>
      <c r="G3097" s="24">
        <v>17.969999313354492</v>
      </c>
      <c r="H3097" s="13">
        <v>17.809999465942383</v>
      </c>
      <c r="I3097" s="14">
        <v>17.950000762939453</v>
      </c>
      <c r="J3097" s="14">
        <v>17.75</v>
      </c>
      <c r="K3097" s="24">
        <v>17.760000228881836</v>
      </c>
      <c r="L3097">
        <f t="shared" si="144"/>
        <v>0</v>
      </c>
      <c r="M3097">
        <f>IF(AND(B3097&gt;Summary!$E$17,B3097&lt;Summary!$E$18),1,0)</f>
        <v>1</v>
      </c>
      <c r="N3097">
        <f>IF(M3097=1,oneday(G3096,G3097,K3097,L3097,Summary!$E$13/2,Data!N3096,Data!O3096,Summary!$E$15,Summary!$E$14,Summary!$E$16,1),0)</f>
        <v>1900</v>
      </c>
      <c r="O3097" s="31">
        <f>IF(M3097=1,oneday(G3096,G3097,K3097,L3097,Summary!$E$13/2,Data!N3096,Data!O3096,Summary!$E$15,Summary!$E$14,Summary!$E$16,2),0)</f>
        <v>1145743.9927635193</v>
      </c>
      <c r="P3097" s="31">
        <f t="shared" si="146"/>
        <v>2403.9978256225586</v>
      </c>
      <c r="Q3097" s="31">
        <f>IF(M3097=1,oneday(G3096,G3097,K3097,L3097,Summary!$E$13/2,Data!N3096,Data!O3096,Summary!$E$15,Summary!$E$14,Summary!$E$16,3),0)</f>
        <v>0</v>
      </c>
    </row>
    <row r="3098" spans="1:17" x14ac:dyDescent="0.25">
      <c r="A3098" s="32">
        <f>VLOOKUP(B3098,'Expiration Dates'!$C$40:$J$272,8)</f>
        <v>34871</v>
      </c>
      <c r="B3098" s="1">
        <v>34879</v>
      </c>
      <c r="C3098">
        <f t="shared" si="145"/>
        <v>3098</v>
      </c>
      <c r="D3098" s="27">
        <v>17.829999923706055</v>
      </c>
      <c r="E3098" s="28">
        <v>17.950000762939453</v>
      </c>
      <c r="F3098" s="28">
        <v>17.530000686645508</v>
      </c>
      <c r="G3098" s="24">
        <v>17.559999465942383</v>
      </c>
      <c r="H3098" s="13">
        <v>17.649999618530273</v>
      </c>
      <c r="I3098" s="14">
        <v>17.760000228881836</v>
      </c>
      <c r="J3098" s="14">
        <v>17.379999160766602</v>
      </c>
      <c r="K3098" s="24">
        <v>17.389999389648438</v>
      </c>
      <c r="L3098">
        <f t="shared" si="144"/>
        <v>0</v>
      </c>
      <c r="M3098">
        <f>IF(AND(B3098&gt;Summary!$E$17,B3098&lt;Summary!$E$18),1,0)</f>
        <v>1</v>
      </c>
      <c r="N3098">
        <f>IF(M3098=1,oneday(G3097,G3098,K3098,L3098,Summary!$E$13/2,Data!N3097,Data!O3097,Summary!$E$15,Summary!$E$14,Summary!$E$16,1),0)</f>
        <v>2900</v>
      </c>
      <c r="O3098" s="31">
        <f>IF(M3098=1,oneday(G3097,G3098,K3098,L3098,Summary!$E$13/2,Data!N3097,Data!O3097,Summary!$E$15,Summary!$E$14,Summary!$E$16,2),0)</f>
        <v>1146734.9932060242</v>
      </c>
      <c r="P3098" s="31">
        <f t="shared" si="146"/>
        <v>991.00044250488281</v>
      </c>
      <c r="Q3098" s="31">
        <f>IF(M3098=1,oneday(G3097,G3098,K3098,L3098,Summary!$E$13/2,Data!N3097,Data!O3097,Summary!$E$15,Summary!$E$14,Summary!$E$16,3),0)</f>
        <v>0</v>
      </c>
    </row>
    <row r="3099" spans="1:17" x14ac:dyDescent="0.25">
      <c r="A3099" s="32">
        <f>VLOOKUP(B3099,'Expiration Dates'!$C$40:$J$272,8)</f>
        <v>34871</v>
      </c>
      <c r="B3099" s="1">
        <v>34880</v>
      </c>
      <c r="C3099">
        <f t="shared" si="145"/>
        <v>3099</v>
      </c>
      <c r="D3099" s="27">
        <v>17.5</v>
      </c>
      <c r="E3099" s="28">
        <v>17.590000152587891</v>
      </c>
      <c r="F3099" s="28">
        <v>17.370000839233398</v>
      </c>
      <c r="G3099" s="24">
        <v>17.399999618530273</v>
      </c>
      <c r="H3099" s="13">
        <v>17.350000381469727</v>
      </c>
      <c r="I3099" s="14">
        <v>17.409999847412109</v>
      </c>
      <c r="J3099" s="14">
        <v>17.229999542236328</v>
      </c>
      <c r="K3099" s="24">
        <v>17.25</v>
      </c>
      <c r="L3099">
        <f t="shared" si="144"/>
        <v>0</v>
      </c>
      <c r="M3099">
        <f>IF(AND(B3099&gt;Summary!$E$17,B3099&lt;Summary!$E$18),1,0)</f>
        <v>1</v>
      </c>
      <c r="N3099">
        <f>IF(M3099=1,oneday(G3098,G3099,K3099,L3099,Summary!$E$13/2,Data!N3098,Data!O3098,Summary!$E$15,Summary!$E$14,Summary!$E$16,1),0)</f>
        <v>3000</v>
      </c>
      <c r="O3099" s="31">
        <f>IF(M3099=1,oneday(G3098,G3099,K3099,L3099,Summary!$E$13/2,Data!N3098,Data!O3098,Summary!$E$15,Summary!$E$14,Summary!$E$16,2),0)</f>
        <v>1148234.9936943054</v>
      </c>
      <c r="P3099" s="31">
        <f t="shared" si="146"/>
        <v>1500.00048828125</v>
      </c>
      <c r="Q3099" s="31">
        <f>IF(M3099=1,oneday(G3098,G3099,K3099,L3099,Summary!$E$13/2,Data!N3098,Data!O3098,Summary!$E$15,Summary!$E$14,Summary!$E$16,3),0)</f>
        <v>0</v>
      </c>
    </row>
    <row r="3100" spans="1:17" x14ac:dyDescent="0.25">
      <c r="A3100" s="32">
        <f>VLOOKUP(B3100,'Expiration Dates'!$C$40:$J$272,8)</f>
        <v>34900</v>
      </c>
      <c r="B3100" s="1">
        <v>34885</v>
      </c>
      <c r="C3100">
        <f t="shared" si="145"/>
        <v>3100</v>
      </c>
      <c r="D3100" s="27">
        <v>17.149999618530273</v>
      </c>
      <c r="E3100" s="28">
        <v>17.219999313354492</v>
      </c>
      <c r="F3100" s="28">
        <v>17.020000457763672</v>
      </c>
      <c r="G3100" s="24">
        <v>17.180000305175781</v>
      </c>
      <c r="H3100" s="13">
        <v>17.040000915527344</v>
      </c>
      <c r="I3100" s="14">
        <v>17.100000381469727</v>
      </c>
      <c r="J3100" s="14">
        <v>16.920000076293945</v>
      </c>
      <c r="K3100" s="24">
        <v>17.040000915527344</v>
      </c>
      <c r="L3100">
        <f t="shared" si="144"/>
        <v>0</v>
      </c>
      <c r="M3100">
        <f>IF(AND(B3100&gt;Summary!$E$17,B3100&lt;Summary!$E$18),1,0)</f>
        <v>1</v>
      </c>
      <c r="N3100">
        <f>IF(M3100=1,oneday(G3099,G3100,K3100,L3100,Summary!$E$13/2,Data!N3099,Data!O3099,Summary!$E$15,Summary!$E$14,Summary!$E$16,1),0)</f>
        <v>3000</v>
      </c>
      <c r="O3100" s="31">
        <f>IF(M3100=1,oneday(G3099,G3100,K3100,L3100,Summary!$E$13/2,Data!N3099,Data!O3099,Summary!$E$15,Summary!$E$14,Summary!$E$16,2),0)</f>
        <v>1149504.9960975647</v>
      </c>
      <c r="P3100" s="31">
        <f t="shared" si="146"/>
        <v>1270.0024032592773</v>
      </c>
      <c r="Q3100" s="31">
        <f>IF(M3100=1,oneday(G3099,G3100,K3100,L3100,Summary!$E$13/2,Data!N3099,Data!O3099,Summary!$E$15,Summary!$E$14,Summary!$E$16,3),0)</f>
        <v>0</v>
      </c>
    </row>
    <row r="3101" spans="1:17" x14ac:dyDescent="0.25">
      <c r="A3101" s="32">
        <f>VLOOKUP(B3101,'Expiration Dates'!$C$40:$J$272,8)</f>
        <v>34900</v>
      </c>
      <c r="B3101" s="1">
        <v>34886</v>
      </c>
      <c r="C3101">
        <f t="shared" si="145"/>
        <v>3101</v>
      </c>
      <c r="D3101" s="27">
        <v>17.180000305175781</v>
      </c>
      <c r="E3101" s="28">
        <v>17.430000305175781</v>
      </c>
      <c r="F3101" s="28">
        <v>17.180000305175781</v>
      </c>
      <c r="G3101" s="24">
        <v>17.370000839233398</v>
      </c>
      <c r="H3101" s="13">
        <v>17.049999237060547</v>
      </c>
      <c r="I3101" s="14">
        <v>17.260000228881836</v>
      </c>
      <c r="J3101" s="14">
        <v>17.040000915527344</v>
      </c>
      <c r="K3101" s="24">
        <v>17.190000534057617</v>
      </c>
      <c r="L3101">
        <f t="shared" si="144"/>
        <v>0</v>
      </c>
      <c r="M3101">
        <f>IF(AND(B3101&gt;Summary!$E$17,B3101&lt;Summary!$E$18),1,0)</f>
        <v>1</v>
      </c>
      <c r="N3101">
        <f>IF(M3101=1,oneday(G3100,G3101,K3101,L3101,Summary!$E$13/2,Data!N3100,Data!O3100,Summary!$E$15,Summary!$E$14,Summary!$E$16,1),0)</f>
        <v>2600</v>
      </c>
      <c r="O3101" s="31">
        <f>IF(M3101=1,oneday(G3100,G3101,K3101,L3101,Summary!$E$13/2,Data!N3100,Data!O3100,Summary!$E$15,Summary!$E$14,Summary!$E$16,2),0)</f>
        <v>1152022.9974861145</v>
      </c>
      <c r="P3101" s="31">
        <f t="shared" si="146"/>
        <v>2518.0013885498047</v>
      </c>
      <c r="Q3101" s="31">
        <f>IF(M3101=1,oneday(G3100,G3101,K3101,L3101,Summary!$E$13/2,Data!N3100,Data!O3100,Summary!$E$15,Summary!$E$14,Summary!$E$16,3),0)</f>
        <v>0</v>
      </c>
    </row>
    <row r="3102" spans="1:17" x14ac:dyDescent="0.25">
      <c r="A3102" s="32">
        <f>VLOOKUP(B3102,'Expiration Dates'!$C$40:$J$272,8)</f>
        <v>34900</v>
      </c>
      <c r="B3102" s="1">
        <v>34887</v>
      </c>
      <c r="C3102">
        <f t="shared" si="145"/>
        <v>3102</v>
      </c>
      <c r="D3102" s="27">
        <v>17.469999313354492</v>
      </c>
      <c r="E3102" s="28">
        <v>17.520000457763672</v>
      </c>
      <c r="F3102" s="28">
        <v>17.059999465942383</v>
      </c>
      <c r="G3102" s="24">
        <v>17.139999389648438</v>
      </c>
      <c r="H3102" s="13">
        <v>17.280000686645508</v>
      </c>
      <c r="I3102" s="14">
        <v>17.319999694824219</v>
      </c>
      <c r="J3102" s="14">
        <v>16.899999618530273</v>
      </c>
      <c r="K3102" s="24">
        <v>16.940000534057617</v>
      </c>
      <c r="L3102">
        <f t="shared" si="144"/>
        <v>0</v>
      </c>
      <c r="M3102">
        <f>IF(AND(B3102&gt;Summary!$E$17,B3102&lt;Summary!$E$18),1,0)</f>
        <v>1</v>
      </c>
      <c r="N3102">
        <f>IF(M3102=1,oneday(G3101,G3102,K3102,L3102,Summary!$E$13/2,Data!N3101,Data!O3101,Summary!$E$15,Summary!$E$14,Summary!$E$16,1),0)</f>
        <v>3000</v>
      </c>
      <c r="O3102" s="31">
        <f>IF(M3102=1,oneday(G3101,G3102,K3102,L3102,Summary!$E$13/2,Data!N3101,Data!O3101,Summary!$E$15,Summary!$E$14,Summary!$E$16,2),0)</f>
        <v>1153349.9929924011</v>
      </c>
      <c r="P3102" s="31">
        <f t="shared" si="146"/>
        <v>1326.9955062866211</v>
      </c>
      <c r="Q3102" s="31">
        <f>IF(M3102=1,oneday(G3101,G3102,K3102,L3102,Summary!$E$13/2,Data!N3101,Data!O3101,Summary!$E$15,Summary!$E$14,Summary!$E$16,3),0)</f>
        <v>0</v>
      </c>
    </row>
    <row r="3103" spans="1:17" x14ac:dyDescent="0.25">
      <c r="A3103" s="32">
        <f>VLOOKUP(B3103,'Expiration Dates'!$C$40:$J$272,8)</f>
        <v>34900</v>
      </c>
      <c r="B3103" s="1">
        <v>34890</v>
      </c>
      <c r="C3103">
        <f t="shared" si="145"/>
        <v>3103</v>
      </c>
      <c r="D3103" s="27">
        <v>17</v>
      </c>
      <c r="E3103" s="28">
        <v>17.370000839233398</v>
      </c>
      <c r="F3103" s="28">
        <v>16.870000839233398</v>
      </c>
      <c r="G3103" s="24">
        <v>17.340000152587891</v>
      </c>
      <c r="H3103" s="13">
        <v>16.799999237060547</v>
      </c>
      <c r="I3103" s="14">
        <v>17.200000762939453</v>
      </c>
      <c r="J3103" s="14">
        <v>16.739999771118164</v>
      </c>
      <c r="K3103" s="24">
        <v>17.170000076293945</v>
      </c>
      <c r="L3103">
        <f t="shared" si="144"/>
        <v>0</v>
      </c>
      <c r="M3103">
        <f>IF(AND(B3103&gt;Summary!$E$17,B3103&lt;Summary!$E$18),1,0)</f>
        <v>1</v>
      </c>
      <c r="N3103">
        <f>IF(M3103=1,oneday(G3102,G3103,K3103,L3103,Summary!$E$13/2,Data!N3102,Data!O3102,Summary!$E$15,Summary!$E$14,Summary!$E$16,1),0)</f>
        <v>2500</v>
      </c>
      <c r="O3103" s="31">
        <f>IF(M3103=1,oneday(G3102,G3103,K3103,L3103,Summary!$E$13/2,Data!N3102,Data!O3102,Summary!$E$15,Summary!$E$14,Summary!$E$16,2),0)</f>
        <v>1155889.9948997498</v>
      </c>
      <c r="P3103" s="31">
        <f t="shared" si="146"/>
        <v>2540.0019073486328</v>
      </c>
      <c r="Q3103" s="31">
        <f>IF(M3103=1,oneday(G3102,G3103,K3103,L3103,Summary!$E$13/2,Data!N3102,Data!O3102,Summary!$E$15,Summary!$E$14,Summary!$E$16,3),0)</f>
        <v>0</v>
      </c>
    </row>
    <row r="3104" spans="1:17" x14ac:dyDescent="0.25">
      <c r="A3104" s="32">
        <f>VLOOKUP(B3104,'Expiration Dates'!$C$40:$J$272,8)</f>
        <v>34900</v>
      </c>
      <c r="B3104" s="1">
        <v>34891</v>
      </c>
      <c r="C3104">
        <f t="shared" si="145"/>
        <v>3104</v>
      </c>
      <c r="D3104" s="27">
        <v>17.280000686645508</v>
      </c>
      <c r="E3104" s="28">
        <v>17.440000534057617</v>
      </c>
      <c r="F3104" s="28">
        <v>17.229999542236328</v>
      </c>
      <c r="G3104" s="24">
        <v>17.319999694824219</v>
      </c>
      <c r="H3104" s="13">
        <v>17.129999160766602</v>
      </c>
      <c r="I3104" s="14">
        <v>17.25</v>
      </c>
      <c r="J3104" s="14">
        <v>17.059999465942383</v>
      </c>
      <c r="K3104" s="24">
        <v>17.129999160766602</v>
      </c>
      <c r="L3104">
        <f t="shared" si="144"/>
        <v>0</v>
      </c>
      <c r="M3104">
        <f>IF(AND(B3104&gt;Summary!$E$17,B3104&lt;Summary!$E$18),1,0)</f>
        <v>1</v>
      </c>
      <c r="N3104">
        <f>IF(M3104=1,oneday(G3103,G3104,K3104,L3104,Summary!$E$13/2,Data!N3103,Data!O3103,Summary!$E$15,Summary!$E$14,Summary!$E$16,1),0)</f>
        <v>2500</v>
      </c>
      <c r="O3104" s="31">
        <f>IF(M3104=1,oneday(G3103,G3104,K3104,L3104,Summary!$E$13/2,Data!N3103,Data!O3103,Summary!$E$15,Summary!$E$14,Summary!$E$16,2),0)</f>
        <v>1157839.9937553406</v>
      </c>
      <c r="P3104" s="31">
        <f t="shared" si="146"/>
        <v>1949.9988555908203</v>
      </c>
      <c r="Q3104" s="31">
        <f>IF(M3104=1,oneday(G3103,G3104,K3104,L3104,Summary!$E$13/2,Data!N3103,Data!O3103,Summary!$E$15,Summary!$E$14,Summary!$E$16,3),0)</f>
        <v>0</v>
      </c>
    </row>
    <row r="3105" spans="1:17" x14ac:dyDescent="0.25">
      <c r="A3105" s="32">
        <f>VLOOKUP(B3105,'Expiration Dates'!$C$40:$J$272,8)</f>
        <v>34900</v>
      </c>
      <c r="B3105" s="1">
        <v>34892</v>
      </c>
      <c r="C3105">
        <f t="shared" si="145"/>
        <v>3105</v>
      </c>
      <c r="D3105" s="27">
        <v>17.260000228881836</v>
      </c>
      <c r="E3105" s="28">
        <v>17.649999618530273</v>
      </c>
      <c r="F3105" s="28">
        <v>17.219999313354492</v>
      </c>
      <c r="G3105" s="24">
        <v>17.489999771118164</v>
      </c>
      <c r="H3105" s="13">
        <v>17.069999694824219</v>
      </c>
      <c r="I3105" s="14">
        <v>17.389999389648438</v>
      </c>
      <c r="J3105" s="14">
        <v>17.030000686645508</v>
      </c>
      <c r="K3105" s="24">
        <v>17.209999084472656</v>
      </c>
      <c r="L3105">
        <f t="shared" si="144"/>
        <v>0</v>
      </c>
      <c r="M3105">
        <f>IF(AND(B3105&gt;Summary!$E$17,B3105&lt;Summary!$E$18),1,0)</f>
        <v>1</v>
      </c>
      <c r="N3105">
        <f>IF(M3105=1,oneday(G3104,G3105,K3105,L3105,Summary!$E$13/2,Data!N3104,Data!O3104,Summary!$E$15,Summary!$E$14,Summary!$E$16,1),0)</f>
        <v>2100</v>
      </c>
      <c r="O3105" s="31">
        <f>IF(M3105=1,oneday(G3104,G3105,K3105,L3105,Summary!$E$13/2,Data!N3104,Data!O3104,Summary!$E$15,Summary!$E$14,Summary!$E$16,2),0)</f>
        <v>1160220.9939155579</v>
      </c>
      <c r="P3105" s="31">
        <f t="shared" si="146"/>
        <v>2381.0001602172852</v>
      </c>
      <c r="Q3105" s="31">
        <f>IF(M3105=1,oneday(G3104,G3105,K3105,L3105,Summary!$E$13/2,Data!N3104,Data!O3104,Summary!$E$15,Summary!$E$14,Summary!$E$16,3),0)</f>
        <v>0</v>
      </c>
    </row>
    <row r="3106" spans="1:17" x14ac:dyDescent="0.25">
      <c r="A3106" s="32">
        <f>VLOOKUP(B3106,'Expiration Dates'!$C$40:$J$272,8)</f>
        <v>34900</v>
      </c>
      <c r="B3106" s="1">
        <v>34893</v>
      </c>
      <c r="C3106">
        <f t="shared" si="145"/>
        <v>3106</v>
      </c>
      <c r="D3106" s="27">
        <v>17.479999542236328</v>
      </c>
      <c r="E3106" s="28">
        <v>17.600000381469727</v>
      </c>
      <c r="F3106" s="28">
        <v>17.239999771118164</v>
      </c>
      <c r="G3106" s="24">
        <v>17.25</v>
      </c>
      <c r="H3106" s="13">
        <v>17.219999313354492</v>
      </c>
      <c r="I3106" s="14">
        <v>17.319999694824219</v>
      </c>
      <c r="J3106" s="14">
        <v>16.969999313354492</v>
      </c>
      <c r="K3106" s="24">
        <v>17</v>
      </c>
      <c r="L3106">
        <f t="shared" si="144"/>
        <v>0</v>
      </c>
      <c r="M3106">
        <f>IF(AND(B3106&gt;Summary!$E$17,B3106&lt;Summary!$E$18),1,0)</f>
        <v>1</v>
      </c>
      <c r="N3106">
        <f>IF(M3106=1,oneday(G3105,G3106,K3106,L3106,Summary!$E$13/2,Data!N3105,Data!O3105,Summary!$E$15,Summary!$E$14,Summary!$E$16,1),0)</f>
        <v>2600</v>
      </c>
      <c r="O3106" s="31">
        <f>IF(M3106=1,oneday(G3105,G3106,K3106,L3106,Summary!$E$13/2,Data!N3105,Data!O3105,Summary!$E$15,Summary!$E$14,Summary!$E$16,2),0)</f>
        <v>1161636.9945106506</v>
      </c>
      <c r="P3106" s="31">
        <f t="shared" si="146"/>
        <v>1416.0005950927734</v>
      </c>
      <c r="Q3106" s="31">
        <f>IF(M3106=1,oneday(G3105,G3106,K3106,L3106,Summary!$E$13/2,Data!N3105,Data!O3105,Summary!$E$15,Summary!$E$14,Summary!$E$16,3),0)</f>
        <v>0</v>
      </c>
    </row>
    <row r="3107" spans="1:17" x14ac:dyDescent="0.25">
      <c r="A3107" s="32">
        <f>VLOOKUP(B3107,'Expiration Dates'!$C$40:$J$272,8)</f>
        <v>34900</v>
      </c>
      <c r="B3107" s="1">
        <v>34894</v>
      </c>
      <c r="C3107">
        <f t="shared" si="145"/>
        <v>3107</v>
      </c>
      <c r="D3107" s="27">
        <v>17.229999542236328</v>
      </c>
      <c r="E3107" s="28">
        <v>17.389999389648438</v>
      </c>
      <c r="F3107" s="28">
        <v>17.079999923706055</v>
      </c>
      <c r="G3107" s="24">
        <v>17.319999694824219</v>
      </c>
      <c r="H3107" s="13">
        <v>16.979999542236328</v>
      </c>
      <c r="I3107" s="14">
        <v>17.110000610351563</v>
      </c>
      <c r="J3107" s="14">
        <v>16.850000381469727</v>
      </c>
      <c r="K3107" s="24">
        <v>17.059999465942383</v>
      </c>
      <c r="L3107">
        <f t="shared" si="144"/>
        <v>0</v>
      </c>
      <c r="M3107">
        <f>IF(AND(B3107&gt;Summary!$E$17,B3107&lt;Summary!$E$18),1,0)</f>
        <v>1</v>
      </c>
      <c r="N3107">
        <f>IF(M3107=1,oneday(G3106,G3107,K3107,L3107,Summary!$E$13/2,Data!N3106,Data!O3106,Summary!$E$15,Summary!$E$14,Summary!$E$16,1),0)</f>
        <v>2500</v>
      </c>
      <c r="O3107" s="31">
        <f>IF(M3107=1,oneday(G3106,G3107,K3107,L3107,Summary!$E$13/2,Data!N3106,Data!O3106,Summary!$E$15,Summary!$E$14,Summary!$E$16,2),0)</f>
        <v>1163811.9937477112</v>
      </c>
      <c r="P3107" s="31">
        <f t="shared" si="146"/>
        <v>2174.9992370605469</v>
      </c>
      <c r="Q3107" s="31">
        <f>IF(M3107=1,oneday(G3106,G3107,K3107,L3107,Summary!$E$13/2,Data!N3106,Data!O3106,Summary!$E$15,Summary!$E$14,Summary!$E$16,3),0)</f>
        <v>0</v>
      </c>
    </row>
    <row r="3108" spans="1:17" x14ac:dyDescent="0.25">
      <c r="A3108" s="32">
        <f>VLOOKUP(B3108,'Expiration Dates'!$C$40:$J$272,8)</f>
        <v>34900</v>
      </c>
      <c r="B3108" s="1">
        <v>34897</v>
      </c>
      <c r="C3108">
        <f t="shared" si="145"/>
        <v>3108</v>
      </c>
      <c r="D3108" s="27">
        <v>17.219999313354492</v>
      </c>
      <c r="E3108" s="28">
        <v>17.370000839233398</v>
      </c>
      <c r="F3108" s="28">
        <v>17.129999160766602</v>
      </c>
      <c r="G3108" s="24">
        <v>17.200000762939453</v>
      </c>
      <c r="H3108" s="13">
        <v>16.969999313354492</v>
      </c>
      <c r="I3108" s="14">
        <v>17.129999160766602</v>
      </c>
      <c r="J3108" s="14">
        <v>16.879999160766602</v>
      </c>
      <c r="K3108" s="24">
        <v>16.969999313354492</v>
      </c>
      <c r="L3108">
        <f t="shared" ref="L3108:L3171" si="147">IF(A3108=B3108,1,0)</f>
        <v>0</v>
      </c>
      <c r="M3108">
        <f>IF(AND(B3108&gt;Summary!$E$17,B3108&lt;Summary!$E$18),1,0)</f>
        <v>1</v>
      </c>
      <c r="N3108">
        <f>IF(M3108=1,oneday(G3107,G3108,K3108,L3108,Summary!$E$13/2,Data!N3107,Data!O3107,Summary!$E$15,Summary!$E$14,Summary!$E$16,1),0)</f>
        <v>2700</v>
      </c>
      <c r="O3108" s="31">
        <f>IF(M3108=1,oneday(G3107,G3108,K3108,L3108,Summary!$E$13/2,Data!N3107,Data!O3107,Summary!$E$15,Summary!$E$14,Summary!$E$16,2),0)</f>
        <v>1165491.9966316223</v>
      </c>
      <c r="P3108" s="31">
        <f t="shared" si="146"/>
        <v>1680.0028839111328</v>
      </c>
      <c r="Q3108" s="31">
        <f>IF(M3108=1,oneday(G3107,G3108,K3108,L3108,Summary!$E$13/2,Data!N3107,Data!O3107,Summary!$E$15,Summary!$E$14,Summary!$E$16,3),0)</f>
        <v>0</v>
      </c>
    </row>
    <row r="3109" spans="1:17" x14ac:dyDescent="0.25">
      <c r="A3109" s="32">
        <f>VLOOKUP(B3109,'Expiration Dates'!$C$40:$J$272,8)</f>
        <v>34900</v>
      </c>
      <c r="B3109" s="1">
        <v>34898</v>
      </c>
      <c r="C3109">
        <f t="shared" si="145"/>
        <v>3109</v>
      </c>
      <c r="D3109" s="27">
        <v>17.200000762939453</v>
      </c>
      <c r="E3109" s="28">
        <v>17.370000839233398</v>
      </c>
      <c r="F3109" s="28">
        <v>17.149999618530273</v>
      </c>
      <c r="G3109" s="24">
        <v>17.350000381469727</v>
      </c>
      <c r="H3109" s="13">
        <v>16.969999313354492</v>
      </c>
      <c r="I3109" s="14">
        <v>17.120000839233398</v>
      </c>
      <c r="J3109" s="14">
        <v>16.950000762939453</v>
      </c>
      <c r="K3109" s="24">
        <v>17.110000610351563</v>
      </c>
      <c r="L3109">
        <f t="shared" si="147"/>
        <v>0</v>
      </c>
      <c r="M3109">
        <f>IF(AND(B3109&gt;Summary!$E$17,B3109&lt;Summary!$E$18),1,0)</f>
        <v>1</v>
      </c>
      <c r="N3109">
        <f>IF(M3109=1,oneday(G3108,G3109,K3109,L3109,Summary!$E$13/2,Data!N3108,Data!O3108,Summary!$E$15,Summary!$E$14,Summary!$E$16,1),0)</f>
        <v>2400</v>
      </c>
      <c r="O3109" s="31">
        <f>IF(M3109=1,oneday(G3108,G3109,K3109,L3109,Summary!$E$13/2,Data!N3108,Data!O3108,Summary!$E$15,Summary!$E$14,Summary!$E$16,2),0)</f>
        <v>1167863.995716095</v>
      </c>
      <c r="P3109" s="31">
        <f t="shared" si="146"/>
        <v>2371.9990844726563</v>
      </c>
      <c r="Q3109" s="31">
        <f>IF(M3109=1,oneday(G3108,G3109,K3109,L3109,Summary!$E$13/2,Data!N3108,Data!O3108,Summary!$E$15,Summary!$E$14,Summary!$E$16,3),0)</f>
        <v>0</v>
      </c>
    </row>
    <row r="3110" spans="1:17" x14ac:dyDescent="0.25">
      <c r="A3110" s="32">
        <f>VLOOKUP(B3110,'Expiration Dates'!$C$40:$J$272,8)</f>
        <v>34900</v>
      </c>
      <c r="B3110" s="1">
        <v>34899</v>
      </c>
      <c r="C3110">
        <f t="shared" si="145"/>
        <v>3110</v>
      </c>
      <c r="D3110" s="27">
        <v>17.219999313354492</v>
      </c>
      <c r="E3110" s="28">
        <v>17.479999542236328</v>
      </c>
      <c r="F3110" s="28">
        <v>17.159999847412109</v>
      </c>
      <c r="G3110" s="24">
        <v>17.329999923706055</v>
      </c>
      <c r="H3110" s="13">
        <v>17</v>
      </c>
      <c r="I3110" s="14">
        <v>17.239999771118164</v>
      </c>
      <c r="J3110" s="14">
        <v>16.959999084472656</v>
      </c>
      <c r="K3110" s="24">
        <v>17.059999465942383</v>
      </c>
      <c r="L3110">
        <f t="shared" si="147"/>
        <v>0</v>
      </c>
      <c r="M3110">
        <f>IF(AND(B3110&gt;Summary!$E$17,B3110&lt;Summary!$E$18),1,0)</f>
        <v>1</v>
      </c>
      <c r="N3110">
        <f>IF(M3110=1,oneday(G3109,G3110,K3110,L3110,Summary!$E$13/2,Data!N3109,Data!O3109,Summary!$E$15,Summary!$E$14,Summary!$E$16,1),0)</f>
        <v>2400</v>
      </c>
      <c r="O3110" s="31">
        <f>IF(M3110=1,oneday(G3109,G3110,K3110,L3110,Summary!$E$13/2,Data!N3109,Data!O3109,Summary!$E$15,Summary!$E$14,Summary!$E$16,2),0)</f>
        <v>1169815.9946174622</v>
      </c>
      <c r="P3110" s="31">
        <f t="shared" si="146"/>
        <v>1951.9989013671875</v>
      </c>
      <c r="Q3110" s="31">
        <f>IF(M3110=1,oneday(G3109,G3110,K3110,L3110,Summary!$E$13/2,Data!N3109,Data!O3109,Summary!$E$15,Summary!$E$14,Summary!$E$16,3),0)</f>
        <v>0</v>
      </c>
    </row>
    <row r="3111" spans="1:17" x14ac:dyDescent="0.25">
      <c r="A3111" s="32">
        <f>VLOOKUP(B3111,'Expiration Dates'!$C$40:$J$272,8)</f>
        <v>34900</v>
      </c>
      <c r="B3111" s="1">
        <v>34900</v>
      </c>
      <c r="C3111">
        <f t="shared" si="145"/>
        <v>3111</v>
      </c>
      <c r="D3111" s="27">
        <v>17.229999542236328</v>
      </c>
      <c r="E3111" s="28">
        <v>17.260000228881836</v>
      </c>
      <c r="F3111" s="28">
        <v>16.930000305175781</v>
      </c>
      <c r="G3111" s="24">
        <v>17.010000228881836</v>
      </c>
      <c r="H3111" s="13">
        <v>16.979999542236328</v>
      </c>
      <c r="I3111" s="14">
        <v>17.020000457763672</v>
      </c>
      <c r="J3111" s="14">
        <v>16.75</v>
      </c>
      <c r="K3111" s="24">
        <v>16.770000457763672</v>
      </c>
      <c r="L3111">
        <f t="shared" si="147"/>
        <v>1</v>
      </c>
      <c r="M3111">
        <f>IF(AND(B3111&gt;Summary!$E$17,B3111&lt;Summary!$E$18),1,0)</f>
        <v>1</v>
      </c>
      <c r="N3111">
        <f>IF(M3111=1,oneday(G3110,G3111,K3111,L3111,Summary!$E$13/2,Data!N3110,Data!O3110,Summary!$E$15,Summary!$E$14,Summary!$E$16,1),0)</f>
        <v>3000</v>
      </c>
      <c r="O3111" s="31">
        <f>IF(M3111=1,oneday(G3110,G3111,K3111,L3111,Summary!$E$13/2,Data!N3110,Data!O3110,Summary!$E$15,Summary!$E$14,Summary!$E$16,2),0)</f>
        <v>1171627.9948768616</v>
      </c>
      <c r="P3111" s="31">
        <f t="shared" si="146"/>
        <v>1812.0002593994141</v>
      </c>
      <c r="Q3111" s="31">
        <f>IF(M3111=1,oneday(G3110,G3111,K3111,L3111,Summary!$E$13/2,Data!N3110,Data!O3110,Summary!$E$15,Summary!$E$14,Summary!$E$16,3),0)</f>
        <v>719.99931335449219</v>
      </c>
    </row>
    <row r="3112" spans="1:17" x14ac:dyDescent="0.25">
      <c r="A3112" s="32">
        <f>VLOOKUP(B3112,'Expiration Dates'!$C$40:$J$272,8)</f>
        <v>34900</v>
      </c>
      <c r="B3112" s="1">
        <v>34901</v>
      </c>
      <c r="C3112">
        <f t="shared" si="145"/>
        <v>3112</v>
      </c>
      <c r="D3112" s="27">
        <v>16.670000076293945</v>
      </c>
      <c r="E3112" s="28">
        <v>16.950000762939453</v>
      </c>
      <c r="F3112" s="28">
        <v>16.600000381469727</v>
      </c>
      <c r="G3112" s="24">
        <v>16.790000915527344</v>
      </c>
      <c r="H3112" s="13">
        <v>16.620000839233398</v>
      </c>
      <c r="I3112" s="14">
        <v>16.840000152587891</v>
      </c>
      <c r="J3112" s="14">
        <v>16.569999694824219</v>
      </c>
      <c r="K3112" s="24">
        <v>16.709999084472656</v>
      </c>
      <c r="L3112">
        <f t="shared" si="147"/>
        <v>0</v>
      </c>
      <c r="M3112">
        <f>IF(AND(B3112&gt;Summary!$E$17,B3112&lt;Summary!$E$18),1,0)</f>
        <v>1</v>
      </c>
      <c r="N3112">
        <f>IF(M3112=1,oneday(G3111,G3112,K3112,L3112,Summary!$E$13/2,Data!N3111,Data!O3111,Summary!$E$15,Summary!$E$14,Summary!$E$16,1),0)</f>
        <v>3000</v>
      </c>
      <c r="O3112" s="31">
        <f>IF(M3112=1,oneday(G3111,G3112,K3112,L3112,Summary!$E$13/2,Data!N3111,Data!O3111,Summary!$E$15,Summary!$E$14,Summary!$E$16,2),0)</f>
        <v>1172897.9972801208</v>
      </c>
      <c r="P3112" s="31">
        <f t="shared" si="146"/>
        <v>1270.0024032592773</v>
      </c>
      <c r="Q3112" s="31">
        <f>IF(M3112=1,oneday(G3111,G3112,K3112,L3112,Summary!$E$13/2,Data!N3111,Data!O3111,Summary!$E$15,Summary!$E$14,Summary!$E$16,3),0)</f>
        <v>0</v>
      </c>
    </row>
    <row r="3113" spans="1:17" x14ac:dyDescent="0.25">
      <c r="A3113" s="32">
        <f>VLOOKUP(B3113,'Expiration Dates'!$C$40:$J$272,8)</f>
        <v>34900</v>
      </c>
      <c r="B3113" s="1">
        <v>34904</v>
      </c>
      <c r="C3113">
        <f t="shared" si="145"/>
        <v>3113</v>
      </c>
      <c r="D3113" s="27">
        <v>16.659999847412109</v>
      </c>
      <c r="E3113" s="28">
        <v>16.920000076293945</v>
      </c>
      <c r="F3113" s="28">
        <v>16.629999160766602</v>
      </c>
      <c r="G3113" s="24">
        <v>16.879999160766602</v>
      </c>
      <c r="H3113" s="13">
        <v>16.579999923706055</v>
      </c>
      <c r="I3113" s="14">
        <v>16.850000381469727</v>
      </c>
      <c r="J3113" s="14">
        <v>16.579999923706055</v>
      </c>
      <c r="K3113" s="24">
        <v>16.799999237060547</v>
      </c>
      <c r="L3113">
        <f t="shared" si="147"/>
        <v>0</v>
      </c>
      <c r="M3113">
        <f>IF(AND(B3113&gt;Summary!$E$17,B3113&lt;Summary!$E$18),1,0)</f>
        <v>1</v>
      </c>
      <c r="N3113">
        <f>IF(M3113=1,oneday(G3112,G3113,K3113,L3113,Summary!$E$13/2,Data!N3112,Data!O3112,Summary!$E$15,Summary!$E$14,Summary!$E$16,1),0)</f>
        <v>2800</v>
      </c>
      <c r="O3113" s="31">
        <f>IF(M3113=1,oneday(G3112,G3113,K3113,L3113,Summary!$E$13/2,Data!N3112,Data!O3112,Summary!$E$15,Summary!$E$14,Summary!$E$16,2),0)</f>
        <v>1175153.9923667908</v>
      </c>
      <c r="P3113" s="31">
        <f t="shared" si="146"/>
        <v>2255.9950866699219</v>
      </c>
      <c r="Q3113" s="31">
        <f>IF(M3113=1,oneday(G3112,G3113,K3113,L3113,Summary!$E$13/2,Data!N3112,Data!O3112,Summary!$E$15,Summary!$E$14,Summary!$E$16,3),0)</f>
        <v>0</v>
      </c>
    </row>
    <row r="3114" spans="1:17" x14ac:dyDescent="0.25">
      <c r="A3114" s="32">
        <f>VLOOKUP(B3114,'Expiration Dates'!$C$40:$J$272,8)</f>
        <v>34900</v>
      </c>
      <c r="B3114" s="1">
        <v>34905</v>
      </c>
      <c r="C3114">
        <f t="shared" si="145"/>
        <v>3114</v>
      </c>
      <c r="D3114" s="27">
        <v>16.799999237060547</v>
      </c>
      <c r="E3114" s="28">
        <v>17.030000686645508</v>
      </c>
      <c r="F3114" s="28">
        <v>16.760000228881836</v>
      </c>
      <c r="G3114" s="24">
        <v>16.930000305175781</v>
      </c>
      <c r="H3114" s="13">
        <v>16.729999542236328</v>
      </c>
      <c r="I3114" s="14">
        <v>16.930000305175781</v>
      </c>
      <c r="J3114" s="14">
        <v>16.680000305175781</v>
      </c>
      <c r="K3114" s="24">
        <v>16.819999694824219</v>
      </c>
      <c r="L3114">
        <f t="shared" si="147"/>
        <v>0</v>
      </c>
      <c r="M3114">
        <f>IF(AND(B3114&gt;Summary!$E$17,B3114&lt;Summary!$E$18),1,0)</f>
        <v>1</v>
      </c>
      <c r="N3114">
        <f>IF(M3114=1,oneday(G3113,G3114,K3114,L3114,Summary!$E$13/2,Data!N3113,Data!O3113,Summary!$E$15,Summary!$E$14,Summary!$E$16,1),0)</f>
        <v>2700</v>
      </c>
      <c r="O3114" s="31">
        <f>IF(M3114=1,oneday(G3113,G3114,K3114,L3114,Summary!$E$13/2,Data!N3113,Data!O3113,Summary!$E$15,Summary!$E$14,Summary!$E$16,2),0)</f>
        <v>1177288.9954566956</v>
      </c>
      <c r="P3114" s="31">
        <f t="shared" si="146"/>
        <v>2135.0030899047852</v>
      </c>
      <c r="Q3114" s="31">
        <f>IF(M3114=1,oneday(G3113,G3114,K3114,L3114,Summary!$E$13/2,Data!N3113,Data!O3113,Summary!$E$15,Summary!$E$14,Summary!$E$16,3),0)</f>
        <v>0</v>
      </c>
    </row>
    <row r="3115" spans="1:17" x14ac:dyDescent="0.25">
      <c r="A3115" s="32">
        <f>VLOOKUP(B3115,'Expiration Dates'!$C$40:$J$272,8)</f>
        <v>34900</v>
      </c>
      <c r="B3115" s="1">
        <v>34906</v>
      </c>
      <c r="C3115">
        <f t="shared" si="145"/>
        <v>3115</v>
      </c>
      <c r="D3115" s="27">
        <v>17.129999160766602</v>
      </c>
      <c r="E3115" s="28">
        <v>17.600000381469727</v>
      </c>
      <c r="F3115" s="28">
        <v>17.090000152587891</v>
      </c>
      <c r="G3115" s="24">
        <v>17.5</v>
      </c>
      <c r="H3115" s="13">
        <v>17.020000457763672</v>
      </c>
      <c r="I3115" s="14">
        <v>17.409999847412109</v>
      </c>
      <c r="J3115" s="14">
        <v>16.969999313354492</v>
      </c>
      <c r="K3115" s="24">
        <v>17.309999465942383</v>
      </c>
      <c r="L3115">
        <f t="shared" si="147"/>
        <v>0</v>
      </c>
      <c r="M3115">
        <f>IF(AND(B3115&gt;Summary!$E$17,B3115&lt;Summary!$E$18),1,0)</f>
        <v>1</v>
      </c>
      <c r="N3115">
        <f>IF(M3115=1,oneday(G3114,G3115,K3115,L3115,Summary!$E$13/2,Data!N3114,Data!O3114,Summary!$E$15,Summary!$E$14,Summary!$E$16,1),0)</f>
        <v>1300</v>
      </c>
      <c r="O3115" s="31">
        <f>IF(M3115=1,oneday(G3114,G3115,K3115,L3115,Summary!$E$13/2,Data!N3114,Data!O3114,Summary!$E$15,Summary!$E$14,Summary!$E$16,2),0)</f>
        <v>1180393.995059967</v>
      </c>
      <c r="P3115" s="31">
        <f t="shared" si="146"/>
        <v>3104.9996032714844</v>
      </c>
      <c r="Q3115" s="31">
        <f>IF(M3115=1,oneday(G3114,G3115,K3115,L3115,Summary!$E$13/2,Data!N3114,Data!O3114,Summary!$E$15,Summary!$E$14,Summary!$E$16,3),0)</f>
        <v>0</v>
      </c>
    </row>
    <row r="3116" spans="1:17" x14ac:dyDescent="0.25">
      <c r="A3116" s="32">
        <f>VLOOKUP(B3116,'Expiration Dates'!$C$40:$J$272,8)</f>
        <v>34900</v>
      </c>
      <c r="B3116" s="1">
        <v>34907</v>
      </c>
      <c r="C3116">
        <f t="shared" si="145"/>
        <v>3116</v>
      </c>
      <c r="D3116" s="27">
        <v>17.5</v>
      </c>
      <c r="E3116" s="28">
        <v>17.719999313354492</v>
      </c>
      <c r="F3116" s="28">
        <v>17.389999389648438</v>
      </c>
      <c r="G3116" s="24">
        <v>17.489999771118164</v>
      </c>
      <c r="H3116" s="13">
        <v>17.309999465942383</v>
      </c>
      <c r="I3116" s="14">
        <v>17.5</v>
      </c>
      <c r="J3116" s="14">
        <v>17.209999084472656</v>
      </c>
      <c r="K3116" s="24">
        <v>17.280000686645508</v>
      </c>
      <c r="L3116">
        <f t="shared" si="147"/>
        <v>0</v>
      </c>
      <c r="M3116">
        <f>IF(AND(B3116&gt;Summary!$E$17,B3116&lt;Summary!$E$18),1,0)</f>
        <v>1</v>
      </c>
      <c r="N3116">
        <f>IF(M3116=1,oneday(G3115,G3116,K3116,L3116,Summary!$E$13/2,Data!N3115,Data!O3115,Summary!$E$15,Summary!$E$14,Summary!$E$16,1),0)</f>
        <v>1300</v>
      </c>
      <c r="O3116" s="31">
        <f>IF(M3116=1,oneday(G3115,G3116,K3116,L3116,Summary!$E$13/2,Data!N3115,Data!O3115,Summary!$E$15,Summary!$E$14,Summary!$E$16,2),0)</f>
        <v>1182380.9947624207</v>
      </c>
      <c r="P3116" s="31">
        <f t="shared" si="146"/>
        <v>1986.9997024536133</v>
      </c>
      <c r="Q3116" s="31">
        <f>IF(M3116=1,oneday(G3115,G3116,K3116,L3116,Summary!$E$13/2,Data!N3115,Data!O3115,Summary!$E$15,Summary!$E$14,Summary!$E$16,3),0)</f>
        <v>0</v>
      </c>
    </row>
    <row r="3117" spans="1:17" x14ac:dyDescent="0.25">
      <c r="A3117" s="32">
        <f>VLOOKUP(B3117,'Expiration Dates'!$C$40:$J$272,8)</f>
        <v>34900</v>
      </c>
      <c r="B3117" s="1">
        <v>34908</v>
      </c>
      <c r="C3117">
        <f t="shared" si="145"/>
        <v>3117</v>
      </c>
      <c r="D3117" s="27">
        <v>17.430000305175781</v>
      </c>
      <c r="E3117" s="28">
        <v>17.590000152587891</v>
      </c>
      <c r="F3117" s="28">
        <v>17.420000076293945</v>
      </c>
      <c r="G3117" s="24">
        <v>17.430000305175781</v>
      </c>
      <c r="H3117" s="13">
        <v>17.25</v>
      </c>
      <c r="I3117" s="14">
        <v>17.360000610351563</v>
      </c>
      <c r="J3117" s="14">
        <v>17.219999313354492</v>
      </c>
      <c r="K3117" s="24">
        <v>17.239999771118164</v>
      </c>
      <c r="L3117">
        <f t="shared" si="147"/>
        <v>0</v>
      </c>
      <c r="M3117">
        <f>IF(AND(B3117&gt;Summary!$E$17,B3117&lt;Summary!$E$18),1,0)</f>
        <v>1</v>
      </c>
      <c r="N3117">
        <f>IF(M3117=1,oneday(G3116,G3117,K3117,L3117,Summary!$E$13/2,Data!N3116,Data!O3116,Summary!$E$15,Summary!$E$14,Summary!$E$16,1),0)</f>
        <v>1400</v>
      </c>
      <c r="O3117" s="31">
        <f>IF(M3117=1,oneday(G3116,G3117,K3117,L3117,Summary!$E$13/2,Data!N3116,Data!O3116,Summary!$E$15,Summary!$E$14,Summary!$E$16,2),0)</f>
        <v>1184296.9955101013</v>
      </c>
      <c r="P3117" s="31">
        <f t="shared" si="146"/>
        <v>1916.0007476806641</v>
      </c>
      <c r="Q3117" s="31">
        <f>IF(M3117=1,oneday(G3116,G3117,K3117,L3117,Summary!$E$13/2,Data!N3116,Data!O3116,Summary!$E$15,Summary!$E$14,Summary!$E$16,3),0)</f>
        <v>0</v>
      </c>
    </row>
    <row r="3118" spans="1:17" x14ac:dyDescent="0.25">
      <c r="A3118" s="32">
        <f>VLOOKUP(B3118,'Expiration Dates'!$C$40:$J$272,8)</f>
        <v>34900</v>
      </c>
      <c r="B3118" s="1">
        <v>34911</v>
      </c>
      <c r="C3118">
        <f t="shared" si="145"/>
        <v>3118</v>
      </c>
      <c r="D3118" s="27">
        <v>17.360000610351563</v>
      </c>
      <c r="E3118" s="28">
        <v>17.639999389648438</v>
      </c>
      <c r="F3118" s="28">
        <v>17.340000152587891</v>
      </c>
      <c r="G3118" s="24">
        <v>17.559999465942383</v>
      </c>
      <c r="H3118" s="13">
        <v>17.180000305175781</v>
      </c>
      <c r="I3118" s="14">
        <v>17.399999618530273</v>
      </c>
      <c r="J3118" s="14">
        <v>17.170000076293945</v>
      </c>
      <c r="K3118" s="24">
        <v>17.340000152587891</v>
      </c>
      <c r="L3118">
        <f t="shared" si="147"/>
        <v>0</v>
      </c>
      <c r="M3118">
        <f>IF(AND(B3118&gt;Summary!$E$17,B3118&lt;Summary!$E$18),1,0)</f>
        <v>1</v>
      </c>
      <c r="N3118">
        <f>IF(M3118=1,oneday(G3117,G3118,K3118,L3118,Summary!$E$13/2,Data!N3117,Data!O3117,Summary!$E$15,Summary!$E$14,Summary!$E$16,1),0)</f>
        <v>1100</v>
      </c>
      <c r="O3118" s="31">
        <f>IF(M3118=1,oneday(G3117,G3118,K3118,L3118,Summary!$E$13/2,Data!N3117,Data!O3117,Summary!$E$15,Summary!$E$14,Summary!$E$16,2),0)</f>
        <v>1186451.9945869446</v>
      </c>
      <c r="P3118" s="31">
        <f t="shared" si="146"/>
        <v>2154.9990768432617</v>
      </c>
      <c r="Q3118" s="31">
        <f>IF(M3118=1,oneday(G3117,G3118,K3118,L3118,Summary!$E$13/2,Data!N3117,Data!O3117,Summary!$E$15,Summary!$E$14,Summary!$E$16,3),0)</f>
        <v>0</v>
      </c>
    </row>
    <row r="3119" spans="1:17" x14ac:dyDescent="0.25">
      <c r="A3119" s="32">
        <f>VLOOKUP(B3119,'Expiration Dates'!$C$40:$J$272,8)</f>
        <v>34932</v>
      </c>
      <c r="B3119" s="1">
        <v>34912</v>
      </c>
      <c r="C3119">
        <f t="shared" si="145"/>
        <v>3119</v>
      </c>
      <c r="D3119" s="27">
        <v>17.700000762939453</v>
      </c>
      <c r="E3119" s="28">
        <v>17.840000152587891</v>
      </c>
      <c r="F3119" s="28">
        <v>17.559999465942383</v>
      </c>
      <c r="G3119" s="24">
        <v>17.700000762939453</v>
      </c>
      <c r="H3119" s="13">
        <v>17.479999542236328</v>
      </c>
      <c r="I3119" s="14">
        <v>17.590000152587891</v>
      </c>
      <c r="J3119" s="14">
        <v>17.340000152587891</v>
      </c>
      <c r="K3119" s="24">
        <v>17.450000762939453</v>
      </c>
      <c r="L3119">
        <f t="shared" si="147"/>
        <v>0</v>
      </c>
      <c r="M3119">
        <f>IF(AND(B3119&gt;Summary!$E$17,B3119&lt;Summary!$E$18),1,0)</f>
        <v>1</v>
      </c>
      <c r="N3119">
        <f>IF(M3119=1,oneday(G3118,G3119,K3119,L3119,Summary!$E$13/2,Data!N3118,Data!O3118,Summary!$E$15,Summary!$E$14,Summary!$E$16,1),0)</f>
        <v>800</v>
      </c>
      <c r="O3119" s="31">
        <f>IF(M3119=1,oneday(G3118,G3119,K3119,L3119,Summary!$E$13/2,Data!N3118,Data!O3118,Summary!$E$15,Summary!$E$14,Summary!$E$16,2),0)</f>
        <v>1188575.9956245422</v>
      </c>
      <c r="P3119" s="31">
        <f t="shared" si="146"/>
        <v>2124.0010375976563</v>
      </c>
      <c r="Q3119" s="31">
        <f>IF(M3119=1,oneday(G3118,G3119,K3119,L3119,Summary!$E$13/2,Data!N3118,Data!O3118,Summary!$E$15,Summary!$E$14,Summary!$E$16,3),0)</f>
        <v>0</v>
      </c>
    </row>
    <row r="3120" spans="1:17" x14ac:dyDescent="0.25">
      <c r="A3120" s="32">
        <f>VLOOKUP(B3120,'Expiration Dates'!$C$40:$J$272,8)</f>
        <v>34932</v>
      </c>
      <c r="B3120" s="1">
        <v>34913</v>
      </c>
      <c r="C3120">
        <f t="shared" si="145"/>
        <v>3120</v>
      </c>
      <c r="D3120" s="27">
        <v>17.549999237060547</v>
      </c>
      <c r="E3120" s="28">
        <v>17.879999160766602</v>
      </c>
      <c r="F3120" s="28">
        <v>17.520000457763672</v>
      </c>
      <c r="G3120" s="24">
        <v>17.780000686645508</v>
      </c>
      <c r="H3120" s="13">
        <v>17.319999694824219</v>
      </c>
      <c r="I3120" s="14">
        <v>17.629999160766602</v>
      </c>
      <c r="J3120" s="14">
        <v>17.319999694824219</v>
      </c>
      <c r="K3120" s="24">
        <v>17.520000457763672</v>
      </c>
      <c r="L3120">
        <f t="shared" si="147"/>
        <v>0</v>
      </c>
      <c r="M3120">
        <f>IF(AND(B3120&gt;Summary!$E$17,B3120&lt;Summary!$E$18),1,0)</f>
        <v>1</v>
      </c>
      <c r="N3120">
        <f>IF(M3120=1,oneday(G3119,G3120,K3120,L3120,Summary!$E$13/2,Data!N3119,Data!O3119,Summary!$E$15,Summary!$E$14,Summary!$E$16,1),0)</f>
        <v>700</v>
      </c>
      <c r="O3120" s="31">
        <f>IF(M3120=1,oneday(G3119,G3120,K3120,L3120,Summary!$E$13/2,Data!N3119,Data!O3119,Summary!$E$15,Summary!$E$14,Summary!$E$16,2),0)</f>
        <v>1190631.9955711365</v>
      </c>
      <c r="P3120" s="31">
        <f t="shared" si="146"/>
        <v>2055.9999465942383</v>
      </c>
      <c r="Q3120" s="31">
        <f>IF(M3120=1,oneday(G3119,G3120,K3120,L3120,Summary!$E$13/2,Data!N3119,Data!O3119,Summary!$E$15,Summary!$E$14,Summary!$E$16,3),0)</f>
        <v>0</v>
      </c>
    </row>
    <row r="3121" spans="1:17" x14ac:dyDescent="0.25">
      <c r="A3121" s="32">
        <f>VLOOKUP(B3121,'Expiration Dates'!$C$40:$J$272,8)</f>
        <v>34932</v>
      </c>
      <c r="B3121" s="1">
        <v>34914</v>
      </c>
      <c r="C3121">
        <f t="shared" si="145"/>
        <v>3121</v>
      </c>
      <c r="D3121" s="27">
        <v>17.889999389648438</v>
      </c>
      <c r="E3121" s="28">
        <v>17.969999313354492</v>
      </c>
      <c r="F3121" s="28">
        <v>17.649999618530273</v>
      </c>
      <c r="G3121" s="24">
        <v>17.719999313354492</v>
      </c>
      <c r="H3121" s="13">
        <v>17.620000839233398</v>
      </c>
      <c r="I3121" s="14">
        <v>17.670000076293945</v>
      </c>
      <c r="J3121" s="14">
        <v>17.420000076293945</v>
      </c>
      <c r="K3121" s="24">
        <v>17.479999542236328</v>
      </c>
      <c r="L3121">
        <f t="shared" si="147"/>
        <v>0</v>
      </c>
      <c r="M3121">
        <f>IF(AND(B3121&gt;Summary!$E$17,B3121&lt;Summary!$E$18),1,0)</f>
        <v>1</v>
      </c>
      <c r="N3121">
        <f>IF(M3121=1,oneday(G3120,G3121,K3121,L3121,Summary!$E$13/2,Data!N3120,Data!O3120,Summary!$E$15,Summary!$E$14,Summary!$E$16,1),0)</f>
        <v>800</v>
      </c>
      <c r="O3121" s="31">
        <f>IF(M3121=1,oneday(G3120,G3121,K3121,L3121,Summary!$E$13/2,Data!N3120,Data!O3120,Summary!$E$15,Summary!$E$14,Summary!$E$16,2),0)</f>
        <v>1192583.9944725037</v>
      </c>
      <c r="P3121" s="31">
        <f t="shared" si="146"/>
        <v>1951.9989013671875</v>
      </c>
      <c r="Q3121" s="31">
        <f>IF(M3121=1,oneday(G3120,G3121,K3121,L3121,Summary!$E$13/2,Data!N3120,Data!O3120,Summary!$E$15,Summary!$E$14,Summary!$E$16,3),0)</f>
        <v>0</v>
      </c>
    </row>
    <row r="3122" spans="1:17" x14ac:dyDescent="0.25">
      <c r="A3122" s="32">
        <f>VLOOKUP(B3122,'Expiration Dates'!$C$40:$J$272,8)</f>
        <v>34932</v>
      </c>
      <c r="B3122" s="1">
        <v>34915</v>
      </c>
      <c r="C3122">
        <f t="shared" si="145"/>
        <v>3122</v>
      </c>
      <c r="D3122" s="27">
        <v>17.700000762939453</v>
      </c>
      <c r="E3122" s="28">
        <v>17.739999771118164</v>
      </c>
      <c r="F3122" s="28">
        <v>17.559999465942383</v>
      </c>
      <c r="G3122" s="24">
        <v>17.709999084472656</v>
      </c>
      <c r="H3122" s="13">
        <v>17.469999313354492</v>
      </c>
      <c r="I3122" s="14">
        <v>17.489999771118164</v>
      </c>
      <c r="J3122" s="14">
        <v>17.340000152587891</v>
      </c>
      <c r="K3122" s="24">
        <v>17.469999313354492</v>
      </c>
      <c r="L3122">
        <f t="shared" si="147"/>
        <v>0</v>
      </c>
      <c r="M3122">
        <f>IF(AND(B3122&gt;Summary!$E$17,B3122&lt;Summary!$E$18),1,0)</f>
        <v>1</v>
      </c>
      <c r="N3122">
        <f>IF(M3122=1,oneday(G3121,G3122,K3122,L3122,Summary!$E$13/2,Data!N3121,Data!O3121,Summary!$E$15,Summary!$E$14,Summary!$E$16,1),0)</f>
        <v>800</v>
      </c>
      <c r="O3122" s="31">
        <f>IF(M3122=1,oneday(G3121,G3122,K3122,L3122,Summary!$E$13/2,Data!N3121,Data!O3121,Summary!$E$15,Summary!$E$14,Summary!$E$16,2),0)</f>
        <v>1194575.9942893982</v>
      </c>
      <c r="P3122" s="31">
        <f t="shared" si="146"/>
        <v>1991.9998168945313</v>
      </c>
      <c r="Q3122" s="31">
        <f>IF(M3122=1,oneday(G3121,G3122,K3122,L3122,Summary!$E$13/2,Data!N3121,Data!O3121,Summary!$E$15,Summary!$E$14,Summary!$E$16,3),0)</f>
        <v>0</v>
      </c>
    </row>
    <row r="3123" spans="1:17" x14ac:dyDescent="0.25">
      <c r="A3123" s="32">
        <f>VLOOKUP(B3123,'Expiration Dates'!$C$40:$J$272,8)</f>
        <v>34932</v>
      </c>
      <c r="B3123" s="1">
        <v>34918</v>
      </c>
      <c r="C3123">
        <f t="shared" si="145"/>
        <v>3123</v>
      </c>
      <c r="D3123" s="27">
        <v>17.620000839233398</v>
      </c>
      <c r="E3123" s="28">
        <v>17.680000305175781</v>
      </c>
      <c r="F3123" s="28">
        <v>17.549999237060547</v>
      </c>
      <c r="G3123" s="24">
        <v>17.649999618530273</v>
      </c>
      <c r="H3123" s="13">
        <v>17.399999618530273</v>
      </c>
      <c r="I3123" s="14">
        <v>17.459999084472656</v>
      </c>
      <c r="J3123" s="14">
        <v>17.329999923706055</v>
      </c>
      <c r="K3123" s="24">
        <v>17.440000534057617</v>
      </c>
      <c r="L3123">
        <f t="shared" si="147"/>
        <v>0</v>
      </c>
      <c r="M3123">
        <f>IF(AND(B3123&gt;Summary!$E$17,B3123&lt;Summary!$E$18),1,0)</f>
        <v>1</v>
      </c>
      <c r="N3123">
        <f>IF(M3123=1,oneday(G3122,G3123,K3123,L3123,Summary!$E$13/2,Data!N3122,Data!O3122,Summary!$E$15,Summary!$E$14,Summary!$E$16,1),0)</f>
        <v>900</v>
      </c>
      <c r="O3123" s="31">
        <f>IF(M3123=1,oneday(G3122,G3123,K3123,L3123,Summary!$E$13/2,Data!N3122,Data!O3122,Summary!$E$15,Summary!$E$14,Summary!$E$16,2),0)</f>
        <v>1196521.99477005</v>
      </c>
      <c r="P3123" s="31">
        <f t="shared" si="146"/>
        <v>1946.0004806518555</v>
      </c>
      <c r="Q3123" s="31">
        <f>IF(M3123=1,oneday(G3122,G3123,K3123,L3123,Summary!$E$13/2,Data!N3122,Data!O3122,Summary!$E$15,Summary!$E$14,Summary!$E$16,3),0)</f>
        <v>0</v>
      </c>
    </row>
    <row r="3124" spans="1:17" x14ac:dyDescent="0.25">
      <c r="A3124" s="32">
        <f>VLOOKUP(B3124,'Expiration Dates'!$C$40:$J$272,8)</f>
        <v>34932</v>
      </c>
      <c r="B3124" s="1">
        <v>34919</v>
      </c>
      <c r="C3124">
        <f t="shared" si="145"/>
        <v>3124</v>
      </c>
      <c r="D3124" s="27">
        <v>17.600000381469727</v>
      </c>
      <c r="E3124" s="28">
        <v>17.829999923706055</v>
      </c>
      <c r="F3124" s="28">
        <v>17.600000381469727</v>
      </c>
      <c r="G3124" s="24">
        <v>17.790000915527344</v>
      </c>
      <c r="H3124" s="13">
        <v>17.420000076293945</v>
      </c>
      <c r="I3124" s="14">
        <v>17.579999923706055</v>
      </c>
      <c r="J3124" s="14">
        <v>17.399999618530273</v>
      </c>
      <c r="K3124" s="24">
        <v>17.540000915527344</v>
      </c>
      <c r="L3124">
        <f t="shared" si="147"/>
        <v>0</v>
      </c>
      <c r="M3124">
        <f>IF(AND(B3124&gt;Summary!$E$17,B3124&lt;Summary!$E$18),1,0)</f>
        <v>1</v>
      </c>
      <c r="N3124">
        <f>IF(M3124=1,oneday(G3123,G3124,K3124,L3124,Summary!$E$13/2,Data!N3123,Data!O3123,Summary!$E$15,Summary!$E$14,Summary!$E$16,1),0)</f>
        <v>600</v>
      </c>
      <c r="O3124" s="31">
        <f>IF(M3124=1,oneday(G3123,G3124,K3124,L3124,Summary!$E$13/2,Data!N3123,Data!O3123,Summary!$E$15,Summary!$E$14,Summary!$E$16,2),0)</f>
        <v>1198617.9955482483</v>
      </c>
      <c r="P3124" s="31">
        <f t="shared" si="146"/>
        <v>2096.0007781982422</v>
      </c>
      <c r="Q3124" s="31">
        <f>IF(M3124=1,oneday(G3123,G3124,K3124,L3124,Summary!$E$13/2,Data!N3123,Data!O3123,Summary!$E$15,Summary!$E$14,Summary!$E$16,3),0)</f>
        <v>0</v>
      </c>
    </row>
    <row r="3125" spans="1:17" x14ac:dyDescent="0.25">
      <c r="A3125" s="32">
        <f>VLOOKUP(B3125,'Expiration Dates'!$C$40:$J$272,8)</f>
        <v>34932</v>
      </c>
      <c r="B3125" s="1">
        <v>34920</v>
      </c>
      <c r="C3125">
        <f t="shared" si="145"/>
        <v>3125</v>
      </c>
      <c r="D3125" s="27">
        <v>17.889999389648438</v>
      </c>
      <c r="E3125" s="28">
        <v>17.950000762939453</v>
      </c>
      <c r="F3125" s="28">
        <v>17.700000762939453</v>
      </c>
      <c r="G3125" s="24">
        <v>17.780000686645508</v>
      </c>
      <c r="H3125" s="13">
        <v>17.629999160766602</v>
      </c>
      <c r="I3125" s="14">
        <v>17.690000534057617</v>
      </c>
      <c r="J3125" s="14">
        <v>17.510000228881836</v>
      </c>
      <c r="K3125" s="24">
        <v>17.569999694824219</v>
      </c>
      <c r="L3125">
        <f t="shared" si="147"/>
        <v>0</v>
      </c>
      <c r="M3125">
        <f>IF(AND(B3125&gt;Summary!$E$17,B3125&lt;Summary!$E$18),1,0)</f>
        <v>1</v>
      </c>
      <c r="N3125">
        <f>IF(M3125=1,oneday(G3124,G3125,K3125,L3125,Summary!$E$13/2,Data!N3124,Data!O3124,Summary!$E$15,Summary!$E$14,Summary!$E$16,1),0)</f>
        <v>600</v>
      </c>
      <c r="O3125" s="31">
        <f>IF(M3125=1,oneday(G3124,G3125,K3125,L3125,Summary!$E$13/2,Data!N3124,Data!O3124,Summary!$E$15,Summary!$E$14,Summary!$E$16,2),0)</f>
        <v>1200611.9954109192</v>
      </c>
      <c r="P3125" s="31">
        <f t="shared" si="146"/>
        <v>1993.9998626708984</v>
      </c>
      <c r="Q3125" s="31">
        <f>IF(M3125=1,oneday(G3124,G3125,K3125,L3125,Summary!$E$13/2,Data!N3124,Data!O3124,Summary!$E$15,Summary!$E$14,Summary!$E$16,3),0)</f>
        <v>0</v>
      </c>
    </row>
    <row r="3126" spans="1:17" x14ac:dyDescent="0.25">
      <c r="A3126" s="32">
        <f>VLOOKUP(B3126,'Expiration Dates'!$C$40:$J$272,8)</f>
        <v>34932</v>
      </c>
      <c r="B3126" s="1">
        <v>34921</v>
      </c>
      <c r="C3126">
        <f t="shared" si="145"/>
        <v>3126</v>
      </c>
      <c r="D3126" s="27">
        <v>17.680000305175781</v>
      </c>
      <c r="E3126" s="28">
        <v>17.909999847412109</v>
      </c>
      <c r="F3126" s="28">
        <v>17.680000305175781</v>
      </c>
      <c r="G3126" s="24">
        <v>17.889999389648438</v>
      </c>
      <c r="H3126" s="13">
        <v>17.510000228881836</v>
      </c>
      <c r="I3126" s="14">
        <v>17.670000076293945</v>
      </c>
      <c r="J3126" s="14">
        <v>17.479999542236328</v>
      </c>
      <c r="K3126" s="24">
        <v>17.659999847412109</v>
      </c>
      <c r="L3126">
        <f t="shared" si="147"/>
        <v>0</v>
      </c>
      <c r="M3126">
        <f>IF(AND(B3126&gt;Summary!$E$17,B3126&lt;Summary!$E$18),1,0)</f>
        <v>1</v>
      </c>
      <c r="N3126">
        <f>IF(M3126=1,oneday(G3125,G3126,K3126,L3126,Summary!$E$13/2,Data!N3125,Data!O3125,Summary!$E$15,Summary!$E$14,Summary!$E$16,1),0)</f>
        <v>400</v>
      </c>
      <c r="O3126" s="31">
        <f>IF(M3126=1,oneday(G3125,G3126,K3126,L3126,Summary!$E$13/2,Data!N3125,Data!O3125,Summary!$E$15,Summary!$E$14,Summary!$E$16,2),0)</f>
        <v>1202659.9948921204</v>
      </c>
      <c r="P3126" s="31">
        <f t="shared" si="146"/>
        <v>2047.9994812011719</v>
      </c>
      <c r="Q3126" s="31">
        <f>IF(M3126=1,oneday(G3125,G3126,K3126,L3126,Summary!$E$13/2,Data!N3125,Data!O3125,Summary!$E$15,Summary!$E$14,Summary!$E$16,3),0)</f>
        <v>0</v>
      </c>
    </row>
    <row r="3127" spans="1:17" x14ac:dyDescent="0.25">
      <c r="A3127" s="32">
        <f>VLOOKUP(B3127,'Expiration Dates'!$C$40:$J$272,8)</f>
        <v>34932</v>
      </c>
      <c r="B3127" s="1">
        <v>34922</v>
      </c>
      <c r="C3127">
        <f t="shared" si="145"/>
        <v>3127</v>
      </c>
      <c r="D3127" s="27">
        <v>17.850000381469727</v>
      </c>
      <c r="E3127" s="28">
        <v>18</v>
      </c>
      <c r="F3127" s="28">
        <v>17.819999694824219</v>
      </c>
      <c r="G3127" s="24">
        <v>17.860000610351563</v>
      </c>
      <c r="H3127" s="13">
        <v>17.629999160766602</v>
      </c>
      <c r="I3127" s="14">
        <v>17.75</v>
      </c>
      <c r="J3127" s="14">
        <v>17.569999694824219</v>
      </c>
      <c r="K3127" s="24">
        <v>17.610000610351563</v>
      </c>
      <c r="L3127">
        <f t="shared" si="147"/>
        <v>0</v>
      </c>
      <c r="M3127">
        <f>IF(AND(B3127&gt;Summary!$E$17,B3127&lt;Summary!$E$18),1,0)</f>
        <v>1</v>
      </c>
      <c r="N3127">
        <f>IF(M3127=1,oneday(G3126,G3127,K3127,L3127,Summary!$E$13/2,Data!N3126,Data!O3126,Summary!$E$15,Summary!$E$14,Summary!$E$16,1),0)</f>
        <v>400</v>
      </c>
      <c r="O3127" s="31">
        <f>IF(M3127=1,oneday(G3126,G3127,K3127,L3127,Summary!$E$13/2,Data!N3126,Data!O3126,Summary!$E$15,Summary!$E$14,Summary!$E$16,2),0)</f>
        <v>1204647.9953804016</v>
      </c>
      <c r="P3127" s="31">
        <f t="shared" si="146"/>
        <v>1988.00048828125</v>
      </c>
      <c r="Q3127" s="31">
        <f>IF(M3127=1,oneday(G3126,G3127,K3127,L3127,Summary!$E$13/2,Data!N3126,Data!O3126,Summary!$E$15,Summary!$E$14,Summary!$E$16,3),0)</f>
        <v>0</v>
      </c>
    </row>
    <row r="3128" spans="1:17" x14ac:dyDescent="0.25">
      <c r="A3128" s="32">
        <f>VLOOKUP(B3128,'Expiration Dates'!$C$40:$J$272,8)</f>
        <v>34932</v>
      </c>
      <c r="B3128" s="1">
        <v>34925</v>
      </c>
      <c r="C3128">
        <f t="shared" si="145"/>
        <v>3128</v>
      </c>
      <c r="D3128" s="27">
        <v>17.659999847412109</v>
      </c>
      <c r="E3128" s="28">
        <v>17.700000762939453</v>
      </c>
      <c r="F3128" s="28">
        <v>17.459999084472656</v>
      </c>
      <c r="G3128" s="24">
        <v>17.479999542236328</v>
      </c>
      <c r="H3128" s="13">
        <v>17.399999618530273</v>
      </c>
      <c r="I3128" s="14">
        <v>17.459999084472656</v>
      </c>
      <c r="J3128" s="14">
        <v>17.229999542236328</v>
      </c>
      <c r="K3128" s="24">
        <v>17.260000228881836</v>
      </c>
      <c r="L3128">
        <f t="shared" si="147"/>
        <v>0</v>
      </c>
      <c r="M3128">
        <f>IF(AND(B3128&gt;Summary!$E$17,B3128&lt;Summary!$E$18),1,0)</f>
        <v>1</v>
      </c>
      <c r="N3128">
        <f>IF(M3128=1,oneday(G3127,G3128,K3128,L3128,Summary!$E$13/2,Data!N3127,Data!O3127,Summary!$E$15,Summary!$E$14,Summary!$E$16,1),0)</f>
        <v>1300</v>
      </c>
      <c r="O3128" s="31">
        <f>IF(M3128=1,oneday(G3127,G3128,K3128,L3128,Summary!$E$13/2,Data!N3127,Data!O3127,Summary!$E$15,Summary!$E$14,Summary!$E$16,2),0)</f>
        <v>1206297.9939918518</v>
      </c>
      <c r="P3128" s="31">
        <f t="shared" si="146"/>
        <v>1649.9986114501953</v>
      </c>
      <c r="Q3128" s="31">
        <f>IF(M3128=1,oneday(G3127,G3128,K3128,L3128,Summary!$E$13/2,Data!N3127,Data!O3127,Summary!$E$15,Summary!$E$14,Summary!$E$16,3),0)</f>
        <v>0</v>
      </c>
    </row>
    <row r="3129" spans="1:17" x14ac:dyDescent="0.25">
      <c r="A3129" s="32">
        <f>VLOOKUP(B3129,'Expiration Dates'!$C$40:$J$272,8)</f>
        <v>34932</v>
      </c>
      <c r="B3129" s="1">
        <v>34926</v>
      </c>
      <c r="C3129">
        <f t="shared" si="145"/>
        <v>3129</v>
      </c>
      <c r="D3129" s="27">
        <v>17.479999542236328</v>
      </c>
      <c r="E3129" s="28">
        <v>17.579999923706055</v>
      </c>
      <c r="F3129" s="28">
        <v>17.370000839233398</v>
      </c>
      <c r="G3129" s="24">
        <v>17.469999313354492</v>
      </c>
      <c r="H3129" s="13">
        <v>17.280000686645508</v>
      </c>
      <c r="I3129" s="14">
        <v>17.350000381469727</v>
      </c>
      <c r="J3129" s="14">
        <v>17.159999847412109</v>
      </c>
      <c r="K3129" s="24">
        <v>17.229999542236328</v>
      </c>
      <c r="L3129">
        <f t="shared" si="147"/>
        <v>0</v>
      </c>
      <c r="M3129">
        <f>IF(AND(B3129&gt;Summary!$E$17,B3129&lt;Summary!$E$18),1,0)</f>
        <v>1</v>
      </c>
      <c r="N3129">
        <f>IF(M3129=1,oneday(G3128,G3129,K3129,L3129,Summary!$E$13/2,Data!N3128,Data!O3128,Summary!$E$15,Summary!$E$14,Summary!$E$16,1),0)</f>
        <v>1300</v>
      </c>
      <c r="O3129" s="31">
        <f>IF(M3129=1,oneday(G3128,G3129,K3129,L3129,Summary!$E$13/2,Data!N3128,Data!O3128,Summary!$E$15,Summary!$E$14,Summary!$E$16,2),0)</f>
        <v>1208284.9936943054</v>
      </c>
      <c r="P3129" s="31">
        <f t="shared" si="146"/>
        <v>1986.9997024536133</v>
      </c>
      <c r="Q3129" s="31">
        <f>IF(M3129=1,oneday(G3128,G3129,K3129,L3129,Summary!$E$13/2,Data!N3128,Data!O3128,Summary!$E$15,Summary!$E$14,Summary!$E$16,3),0)</f>
        <v>0</v>
      </c>
    </row>
    <row r="3130" spans="1:17" x14ac:dyDescent="0.25">
      <c r="A3130" s="32">
        <f>VLOOKUP(B3130,'Expiration Dates'!$C$40:$J$272,8)</f>
        <v>34932</v>
      </c>
      <c r="B3130" s="1">
        <v>34927</v>
      </c>
      <c r="C3130">
        <f t="shared" si="145"/>
        <v>3130</v>
      </c>
      <c r="D3130" s="27">
        <v>17.399999618530273</v>
      </c>
      <c r="E3130" s="28">
        <v>17.569999694824219</v>
      </c>
      <c r="F3130" s="28">
        <v>17.309999465942383</v>
      </c>
      <c r="G3130" s="24">
        <v>17.549999237060547</v>
      </c>
      <c r="H3130" s="13">
        <v>17.170000076293945</v>
      </c>
      <c r="I3130" s="14">
        <v>17.319999694824219</v>
      </c>
      <c r="J3130" s="14">
        <v>17.079999923706055</v>
      </c>
      <c r="K3130" s="24">
        <v>17.280000686645508</v>
      </c>
      <c r="L3130">
        <f t="shared" si="147"/>
        <v>0</v>
      </c>
      <c r="M3130">
        <f>IF(AND(B3130&gt;Summary!$E$17,B3130&lt;Summary!$E$18),1,0)</f>
        <v>1</v>
      </c>
      <c r="N3130">
        <f>IF(M3130=1,oneday(G3129,G3130,K3130,L3130,Summary!$E$13/2,Data!N3129,Data!O3129,Summary!$E$15,Summary!$E$14,Summary!$E$16,1),0)</f>
        <v>1200</v>
      </c>
      <c r="O3130" s="31">
        <f>IF(M3130=1,oneday(G3129,G3130,K3130,L3130,Summary!$E$13/2,Data!N3129,Data!O3129,Summary!$E$15,Summary!$E$14,Summary!$E$16,2),0)</f>
        <v>1210380.9936027527</v>
      </c>
      <c r="P3130" s="31">
        <f t="shared" si="146"/>
        <v>2095.9999084472656</v>
      </c>
      <c r="Q3130" s="31">
        <f>IF(M3130=1,oneday(G3129,G3130,K3130,L3130,Summary!$E$13/2,Data!N3129,Data!O3129,Summary!$E$15,Summary!$E$14,Summary!$E$16,3),0)</f>
        <v>0</v>
      </c>
    </row>
    <row r="3131" spans="1:17" x14ac:dyDescent="0.25">
      <c r="A3131" s="32">
        <f>VLOOKUP(B3131,'Expiration Dates'!$C$40:$J$272,8)</f>
        <v>34932</v>
      </c>
      <c r="B3131" s="1">
        <v>34928</v>
      </c>
      <c r="C3131">
        <f t="shared" si="145"/>
        <v>3131</v>
      </c>
      <c r="D3131" s="27">
        <v>17.600000381469727</v>
      </c>
      <c r="E3131" s="28">
        <v>17.680000305175781</v>
      </c>
      <c r="F3131" s="28">
        <v>17.540000915527344</v>
      </c>
      <c r="G3131" s="24">
        <v>17.659999847412109</v>
      </c>
      <c r="H3131" s="13">
        <v>17.319999694824219</v>
      </c>
      <c r="I3131" s="14">
        <v>17.430000305175781</v>
      </c>
      <c r="J3131" s="14">
        <v>17.290000915527344</v>
      </c>
      <c r="K3131" s="24">
        <v>17.389999389648438</v>
      </c>
      <c r="L3131">
        <f t="shared" si="147"/>
        <v>0</v>
      </c>
      <c r="M3131">
        <f>IF(AND(B3131&gt;Summary!$E$17,B3131&lt;Summary!$E$18),1,0)</f>
        <v>1</v>
      </c>
      <c r="N3131">
        <f>IF(M3131=1,oneday(G3130,G3131,K3131,L3131,Summary!$E$13/2,Data!N3130,Data!O3130,Summary!$E$15,Summary!$E$14,Summary!$E$16,1),0)</f>
        <v>1000</v>
      </c>
      <c r="O3131" s="31">
        <f>IF(M3131=1,oneday(G3130,G3131,K3131,L3131,Summary!$E$13/2,Data!N3130,Data!O3130,Summary!$E$15,Summary!$E$14,Summary!$E$16,2),0)</f>
        <v>1212494.9942131042</v>
      </c>
      <c r="P3131" s="31">
        <f t="shared" si="146"/>
        <v>2114.0006103515625</v>
      </c>
      <c r="Q3131" s="31">
        <f>IF(M3131=1,oneday(G3130,G3131,K3131,L3131,Summary!$E$13/2,Data!N3130,Data!O3130,Summary!$E$15,Summary!$E$14,Summary!$E$16,3),0)</f>
        <v>0</v>
      </c>
    </row>
    <row r="3132" spans="1:17" x14ac:dyDescent="0.25">
      <c r="A3132" s="32">
        <f>VLOOKUP(B3132,'Expiration Dates'!$C$40:$J$272,8)</f>
        <v>34932</v>
      </c>
      <c r="B3132" s="1">
        <v>34929</v>
      </c>
      <c r="C3132">
        <f t="shared" si="145"/>
        <v>3132</v>
      </c>
      <c r="D3132" s="27">
        <v>17.610000610351563</v>
      </c>
      <c r="E3132" s="28">
        <v>17.889999389648438</v>
      </c>
      <c r="F3132" s="28">
        <v>17.549999237060547</v>
      </c>
      <c r="G3132" s="24">
        <v>17.870000839233398</v>
      </c>
      <c r="H3132" s="13">
        <v>17.329999923706055</v>
      </c>
      <c r="I3132" s="14">
        <v>17.559999465942383</v>
      </c>
      <c r="J3132" s="14">
        <v>17.280000686645508</v>
      </c>
      <c r="K3132" s="24">
        <v>17.510000228881836</v>
      </c>
      <c r="L3132">
        <f t="shared" si="147"/>
        <v>0</v>
      </c>
      <c r="M3132">
        <f>IF(AND(B3132&gt;Summary!$E$17,B3132&lt;Summary!$E$18),1,0)</f>
        <v>1</v>
      </c>
      <c r="N3132">
        <f>IF(M3132=1,oneday(G3131,G3132,K3132,L3132,Summary!$E$13/2,Data!N3131,Data!O3131,Summary!$E$15,Summary!$E$14,Summary!$E$16,1),0)</f>
        <v>500</v>
      </c>
      <c r="O3132" s="31">
        <f>IF(M3132=1,oneday(G3131,G3132,K3132,L3132,Summary!$E$13/2,Data!N3131,Data!O3131,Summary!$E$15,Summary!$E$14,Summary!$E$16,2),0)</f>
        <v>1214639.9947090149</v>
      </c>
      <c r="P3132" s="31">
        <f t="shared" si="146"/>
        <v>2145.0004959106445</v>
      </c>
      <c r="Q3132" s="31">
        <f>IF(M3132=1,oneday(G3131,G3132,K3132,L3132,Summary!$E$13/2,Data!N3131,Data!O3131,Summary!$E$15,Summary!$E$14,Summary!$E$16,3),0)</f>
        <v>0</v>
      </c>
    </row>
    <row r="3133" spans="1:17" x14ac:dyDescent="0.25">
      <c r="A3133" s="32">
        <f>VLOOKUP(B3133,'Expiration Dates'!$C$40:$J$272,8)</f>
        <v>34932</v>
      </c>
      <c r="B3133" s="1">
        <v>34932</v>
      </c>
      <c r="C3133">
        <f t="shared" si="145"/>
        <v>3133</v>
      </c>
      <c r="D3133" s="27">
        <v>18.010000228881836</v>
      </c>
      <c r="E3133" s="28">
        <v>18.280000686645508</v>
      </c>
      <c r="F3133" s="28">
        <v>18.010000228881836</v>
      </c>
      <c r="G3133" s="24">
        <v>18.25</v>
      </c>
      <c r="H3133" s="13">
        <v>17.639999389648438</v>
      </c>
      <c r="I3133" s="14">
        <v>17.889999389648438</v>
      </c>
      <c r="J3133" s="14">
        <v>17.639999389648438</v>
      </c>
      <c r="K3133" s="24">
        <v>17.840000152587891</v>
      </c>
      <c r="L3133">
        <f t="shared" si="147"/>
        <v>1</v>
      </c>
      <c r="M3133">
        <f>IF(AND(B3133&gt;Summary!$E$17,B3133&lt;Summary!$E$18),1,0)</f>
        <v>1</v>
      </c>
      <c r="N3133">
        <f>IF(M3133=1,oneday(G3132,G3133,K3133,L3133,Summary!$E$13/2,Data!N3132,Data!O3132,Summary!$E$15,Summary!$E$14,Summary!$E$16,1),0)</f>
        <v>-400</v>
      </c>
      <c r="O3133" s="31">
        <f>IF(M3133=1,oneday(G3132,G3133,K3133,L3133,Summary!$E$13/2,Data!N3132,Data!O3132,Summary!$E$15,Summary!$E$14,Summary!$E$16,2),0)</f>
        <v>1216467.9951057434</v>
      </c>
      <c r="P3133" s="31">
        <f t="shared" si="146"/>
        <v>1828.0003967285156</v>
      </c>
      <c r="Q3133" s="31">
        <f>IF(M3133=1,oneday(G3132,G3133,K3133,L3133,Summary!$E$13/2,Data!N3132,Data!O3132,Summary!$E$15,Summary!$E$14,Summary!$E$16,3),0)</f>
        <v>-163.99993896484375</v>
      </c>
    </row>
    <row r="3134" spans="1:17" x14ac:dyDescent="0.25">
      <c r="A3134" s="32">
        <f>VLOOKUP(B3134,'Expiration Dates'!$C$40:$J$272,8)</f>
        <v>34932</v>
      </c>
      <c r="B3134" s="1">
        <v>34933</v>
      </c>
      <c r="C3134">
        <f t="shared" si="145"/>
        <v>3134</v>
      </c>
      <c r="D3134" s="27">
        <v>18.239999771118164</v>
      </c>
      <c r="E3134" s="28">
        <v>18.659999847412109</v>
      </c>
      <c r="F3134" s="28">
        <v>18.100000381469727</v>
      </c>
      <c r="G3134" s="24">
        <v>18.540000915527344</v>
      </c>
      <c r="H3134" s="13">
        <v>17.819999694824219</v>
      </c>
      <c r="I3134" s="14">
        <v>17.950000762939453</v>
      </c>
      <c r="J3134" s="14">
        <v>17.700000762939453</v>
      </c>
      <c r="K3134" s="24">
        <v>17.879999160766602</v>
      </c>
      <c r="L3134">
        <f t="shared" si="147"/>
        <v>0</v>
      </c>
      <c r="M3134">
        <f>IF(AND(B3134&gt;Summary!$E$17,B3134&lt;Summary!$E$18),1,0)</f>
        <v>1</v>
      </c>
      <c r="N3134">
        <f>IF(M3134=1,oneday(G3133,G3134,K3134,L3134,Summary!$E$13/2,Data!N3133,Data!O3133,Summary!$E$15,Summary!$E$14,Summary!$E$16,1),0)</f>
        <v>-1100</v>
      </c>
      <c r="O3134" s="31">
        <f>IF(M3134=1,oneday(G3133,G3134,K3134,L3134,Summary!$E$13/2,Data!N3133,Data!O3133,Summary!$E$15,Summary!$E$14,Summary!$E$16,2),0)</f>
        <v>1218232.9940986633</v>
      </c>
      <c r="P3134" s="31">
        <f t="shared" si="146"/>
        <v>1764.9989929199219</v>
      </c>
      <c r="Q3134" s="31">
        <f>IF(M3134=1,oneday(G3133,G3134,K3134,L3134,Summary!$E$13/2,Data!N3133,Data!O3133,Summary!$E$15,Summary!$E$14,Summary!$E$16,3),0)</f>
        <v>0</v>
      </c>
    </row>
    <row r="3135" spans="1:17" x14ac:dyDescent="0.25">
      <c r="A3135" s="32">
        <f>VLOOKUP(B3135,'Expiration Dates'!$C$40:$J$272,8)</f>
        <v>34932</v>
      </c>
      <c r="B3135" s="1">
        <v>34934</v>
      </c>
      <c r="C3135">
        <f t="shared" si="145"/>
        <v>3135</v>
      </c>
      <c r="D3135" s="27">
        <v>18.049999237060547</v>
      </c>
      <c r="E3135" s="28">
        <v>18.209999084472656</v>
      </c>
      <c r="F3135" s="28">
        <v>17.969999313354492</v>
      </c>
      <c r="G3135" s="24">
        <v>18</v>
      </c>
      <c r="H3135" s="13">
        <v>17.770000457763672</v>
      </c>
      <c r="I3135" s="14">
        <v>17.860000610351563</v>
      </c>
      <c r="J3135" s="14">
        <v>17.700000762939453</v>
      </c>
      <c r="K3135" s="24">
        <v>17.709999084472656</v>
      </c>
      <c r="L3135">
        <f t="shared" si="147"/>
        <v>0</v>
      </c>
      <c r="M3135">
        <f>IF(AND(B3135&gt;Summary!$E$17,B3135&lt;Summary!$E$18),1,0)</f>
        <v>1</v>
      </c>
      <c r="N3135">
        <f>IF(M3135=1,oneday(G3134,G3135,K3135,L3135,Summary!$E$13/2,Data!N3134,Data!O3134,Summary!$E$15,Summary!$E$14,Summary!$E$16,1),0)</f>
        <v>200</v>
      </c>
      <c r="O3135" s="31">
        <f>IF(M3135=1,oneday(G3134,G3135,K3135,L3135,Summary!$E$13/2,Data!N3134,Data!O3134,Summary!$E$15,Summary!$E$14,Summary!$E$16,2),0)</f>
        <v>1220436.9939155579</v>
      </c>
      <c r="P3135" s="31">
        <f t="shared" si="146"/>
        <v>2203.9998168945313</v>
      </c>
      <c r="Q3135" s="31">
        <f>IF(M3135=1,oneday(G3134,G3135,K3135,L3135,Summary!$E$13/2,Data!N3134,Data!O3134,Summary!$E$15,Summary!$E$14,Summary!$E$16,3),0)</f>
        <v>0</v>
      </c>
    </row>
    <row r="3136" spans="1:17" x14ac:dyDescent="0.25">
      <c r="A3136" s="32">
        <f>VLOOKUP(B3136,'Expiration Dates'!$C$40:$J$272,8)</f>
        <v>34932</v>
      </c>
      <c r="B3136" s="1">
        <v>34935</v>
      </c>
      <c r="C3136">
        <f t="shared" si="145"/>
        <v>3136</v>
      </c>
      <c r="D3136" s="27">
        <v>17.920000076293945</v>
      </c>
      <c r="E3136" s="28">
        <v>18.010000228881836</v>
      </c>
      <c r="F3136" s="28">
        <v>17.850000381469727</v>
      </c>
      <c r="G3136" s="24">
        <v>17.860000610351563</v>
      </c>
      <c r="H3136" s="13">
        <v>17.659999847412109</v>
      </c>
      <c r="I3136" s="14">
        <v>17.700000762939453</v>
      </c>
      <c r="J3136" s="14">
        <v>17.530000686645508</v>
      </c>
      <c r="K3136" s="24">
        <v>17.549999237060547</v>
      </c>
      <c r="L3136">
        <f t="shared" si="147"/>
        <v>0</v>
      </c>
      <c r="M3136">
        <f>IF(AND(B3136&gt;Summary!$E$17,B3136&lt;Summary!$E$18),1,0)</f>
        <v>1</v>
      </c>
      <c r="N3136">
        <f>IF(M3136=1,oneday(G3135,G3136,K3136,L3136,Summary!$E$13/2,Data!N3135,Data!O3135,Summary!$E$15,Summary!$E$14,Summary!$E$16,1),0)</f>
        <v>500</v>
      </c>
      <c r="O3136" s="31">
        <f>IF(M3136=1,oneday(G3135,G3136,K3136,L3136,Summary!$E$13/2,Data!N3135,Data!O3135,Summary!$E$15,Summary!$E$14,Summary!$E$16,2),0)</f>
        <v>1222378.9942207336</v>
      </c>
      <c r="P3136" s="31">
        <f t="shared" si="146"/>
        <v>1942.0003051757813</v>
      </c>
      <c r="Q3136" s="31">
        <f>IF(M3136=1,oneday(G3135,G3136,K3136,L3136,Summary!$E$13/2,Data!N3135,Data!O3135,Summary!$E$15,Summary!$E$14,Summary!$E$16,3),0)</f>
        <v>0</v>
      </c>
    </row>
    <row r="3137" spans="1:17" x14ac:dyDescent="0.25">
      <c r="A3137" s="32">
        <f>VLOOKUP(B3137,'Expiration Dates'!$C$40:$J$272,8)</f>
        <v>34932</v>
      </c>
      <c r="B3137" s="1">
        <v>34936</v>
      </c>
      <c r="C3137">
        <f t="shared" si="145"/>
        <v>3137</v>
      </c>
      <c r="D3137" s="27">
        <v>18</v>
      </c>
      <c r="E3137" s="28">
        <v>18.049999237060547</v>
      </c>
      <c r="F3137" s="28">
        <v>17.75</v>
      </c>
      <c r="G3137" s="24">
        <v>17.860000610351563</v>
      </c>
      <c r="H3137" s="13">
        <v>17.680000305175781</v>
      </c>
      <c r="I3137" s="14">
        <v>17.700000762939453</v>
      </c>
      <c r="J3137" s="14">
        <v>17.450000762939453</v>
      </c>
      <c r="K3137" s="24">
        <v>17.5</v>
      </c>
      <c r="L3137">
        <f t="shared" si="147"/>
        <v>0</v>
      </c>
      <c r="M3137">
        <f>IF(AND(B3137&gt;Summary!$E$17,B3137&lt;Summary!$E$18),1,0)</f>
        <v>1</v>
      </c>
      <c r="N3137">
        <f>IF(M3137=1,oneday(G3136,G3137,K3137,L3137,Summary!$E$13/2,Data!N3136,Data!O3136,Summary!$E$15,Summary!$E$14,Summary!$E$16,1),0)</f>
        <v>500</v>
      </c>
      <c r="O3137" s="31">
        <f>IF(M3137=1,oneday(G3136,G3137,K3137,L3137,Summary!$E$13/2,Data!N3136,Data!O3136,Summary!$E$15,Summary!$E$14,Summary!$E$16,2),0)</f>
        <v>1224378.9942207336</v>
      </c>
      <c r="P3137" s="31">
        <f t="shared" si="146"/>
        <v>2000</v>
      </c>
      <c r="Q3137" s="31">
        <f>IF(M3137=1,oneday(G3136,G3137,K3137,L3137,Summary!$E$13/2,Data!N3136,Data!O3136,Summary!$E$15,Summary!$E$14,Summary!$E$16,3),0)</f>
        <v>0</v>
      </c>
    </row>
    <row r="3138" spans="1:17" x14ac:dyDescent="0.25">
      <c r="A3138" s="32">
        <f>VLOOKUP(B3138,'Expiration Dates'!$C$40:$J$272,8)</f>
        <v>34932</v>
      </c>
      <c r="B3138" s="1">
        <v>34939</v>
      </c>
      <c r="C3138">
        <f t="shared" si="145"/>
        <v>3138</v>
      </c>
      <c r="D3138" s="27">
        <v>17.879999160766602</v>
      </c>
      <c r="E3138" s="28">
        <v>18.090000152587891</v>
      </c>
      <c r="F3138" s="28">
        <v>17.799999237060547</v>
      </c>
      <c r="G3138" s="24">
        <v>17.819999694824219</v>
      </c>
      <c r="H3138" s="13">
        <v>17.520000457763672</v>
      </c>
      <c r="I3138" s="14">
        <v>17.700000762939453</v>
      </c>
      <c r="J3138" s="14">
        <v>17.409999847412109</v>
      </c>
      <c r="K3138" s="24">
        <v>17.430000305175781</v>
      </c>
      <c r="L3138">
        <f t="shared" si="147"/>
        <v>0</v>
      </c>
      <c r="M3138">
        <f>IF(AND(B3138&gt;Summary!$E$17,B3138&lt;Summary!$E$18),1,0)</f>
        <v>1</v>
      </c>
      <c r="N3138">
        <f>IF(M3138=1,oneday(G3137,G3138,K3138,L3138,Summary!$E$13/2,Data!N3137,Data!O3137,Summary!$E$15,Summary!$E$14,Summary!$E$16,1),0)</f>
        <v>600</v>
      </c>
      <c r="O3138" s="31">
        <f>IF(M3138=1,oneday(G3137,G3138,K3138,L3138,Summary!$E$13/2,Data!N3137,Data!O3137,Summary!$E$15,Summary!$E$14,Summary!$E$16,2),0)</f>
        <v>1226354.9936714172</v>
      </c>
      <c r="P3138" s="31">
        <f t="shared" si="146"/>
        <v>1975.9994506835938</v>
      </c>
      <c r="Q3138" s="31">
        <f>IF(M3138=1,oneday(G3137,G3138,K3138,L3138,Summary!$E$13/2,Data!N3137,Data!O3137,Summary!$E$15,Summary!$E$14,Summary!$E$16,3),0)</f>
        <v>0</v>
      </c>
    </row>
    <row r="3139" spans="1:17" x14ac:dyDescent="0.25">
      <c r="A3139" s="32">
        <f>VLOOKUP(B3139,'Expiration Dates'!$C$40:$J$272,8)</f>
        <v>34932</v>
      </c>
      <c r="B3139" s="1">
        <v>34940</v>
      </c>
      <c r="C3139">
        <f t="shared" si="145"/>
        <v>3139</v>
      </c>
      <c r="D3139" s="27">
        <v>17.829999923706055</v>
      </c>
      <c r="E3139" s="28">
        <v>17.920000076293945</v>
      </c>
      <c r="F3139" s="28">
        <v>17.760000228881836</v>
      </c>
      <c r="G3139" s="24">
        <v>17.819999694824219</v>
      </c>
      <c r="H3139" s="13">
        <v>17.420000076293945</v>
      </c>
      <c r="I3139" s="14">
        <v>17.530000686645508</v>
      </c>
      <c r="J3139" s="14">
        <v>17.409999847412109</v>
      </c>
      <c r="K3139" s="24">
        <v>17.469999313354492</v>
      </c>
      <c r="L3139">
        <f t="shared" si="147"/>
        <v>0</v>
      </c>
      <c r="M3139">
        <f>IF(AND(B3139&gt;Summary!$E$17,B3139&lt;Summary!$E$18),1,0)</f>
        <v>1</v>
      </c>
      <c r="N3139">
        <f>IF(M3139=1,oneday(G3138,G3139,K3139,L3139,Summary!$E$13/2,Data!N3138,Data!O3138,Summary!$E$15,Summary!$E$14,Summary!$E$16,1),0)</f>
        <v>600</v>
      </c>
      <c r="O3139" s="31">
        <f>IF(M3139=1,oneday(G3138,G3139,K3139,L3139,Summary!$E$13/2,Data!N3138,Data!O3138,Summary!$E$15,Summary!$E$14,Summary!$E$16,2),0)</f>
        <v>1228354.9936714172</v>
      </c>
      <c r="P3139" s="31">
        <f t="shared" si="146"/>
        <v>2000</v>
      </c>
      <c r="Q3139" s="31">
        <f>IF(M3139=1,oneday(G3138,G3139,K3139,L3139,Summary!$E$13/2,Data!N3138,Data!O3138,Summary!$E$15,Summary!$E$14,Summary!$E$16,3),0)</f>
        <v>0</v>
      </c>
    </row>
    <row r="3140" spans="1:17" x14ac:dyDescent="0.25">
      <c r="A3140" s="32">
        <f>VLOOKUP(B3140,'Expiration Dates'!$C$40:$J$272,8)</f>
        <v>34932</v>
      </c>
      <c r="B3140" s="1">
        <v>34941</v>
      </c>
      <c r="C3140">
        <f t="shared" si="145"/>
        <v>3140</v>
      </c>
      <c r="D3140" s="27">
        <v>17.870000839233398</v>
      </c>
      <c r="E3140" s="28">
        <v>17.950000762939453</v>
      </c>
      <c r="F3140" s="28">
        <v>17.719999313354492</v>
      </c>
      <c r="G3140" s="24">
        <v>17.790000915527344</v>
      </c>
      <c r="H3140" s="13">
        <v>17.540000915527344</v>
      </c>
      <c r="I3140" s="14">
        <v>17.590000152587891</v>
      </c>
      <c r="J3140" s="14">
        <v>17.440000534057617</v>
      </c>
      <c r="K3140" s="24">
        <v>17.479999542236328</v>
      </c>
      <c r="L3140">
        <f t="shared" si="147"/>
        <v>0</v>
      </c>
      <c r="M3140">
        <f>IF(AND(B3140&gt;Summary!$E$17,B3140&lt;Summary!$E$18),1,0)</f>
        <v>1</v>
      </c>
      <c r="N3140">
        <f>IF(M3140=1,oneday(G3139,G3140,K3140,L3140,Summary!$E$13/2,Data!N3139,Data!O3139,Summary!$E$15,Summary!$E$14,Summary!$E$16,1),0)</f>
        <v>600</v>
      </c>
      <c r="O3140" s="31">
        <f>IF(M3140=1,oneday(G3139,G3140,K3140,L3140,Summary!$E$13/2,Data!N3139,Data!O3139,Summary!$E$15,Summary!$E$14,Summary!$E$16,2),0)</f>
        <v>1230336.9944038391</v>
      </c>
      <c r="P3140" s="31">
        <f t="shared" si="146"/>
        <v>1982.000732421875</v>
      </c>
      <c r="Q3140" s="31">
        <f>IF(M3140=1,oneday(G3139,G3140,K3140,L3140,Summary!$E$13/2,Data!N3139,Data!O3139,Summary!$E$15,Summary!$E$14,Summary!$E$16,3),0)</f>
        <v>0</v>
      </c>
    </row>
    <row r="3141" spans="1:17" x14ac:dyDescent="0.25">
      <c r="A3141" s="32">
        <f>VLOOKUP(B3141,'Expiration Dates'!$C$40:$J$272,8)</f>
        <v>34932</v>
      </c>
      <c r="B3141" s="1">
        <v>34942</v>
      </c>
      <c r="C3141">
        <f t="shared" si="145"/>
        <v>3141</v>
      </c>
      <c r="D3141" s="27">
        <v>17.680000305175781</v>
      </c>
      <c r="E3141" s="28">
        <v>17.930000305175781</v>
      </c>
      <c r="F3141" s="28">
        <v>17.670000076293945</v>
      </c>
      <c r="G3141" s="24">
        <v>17.840000152587891</v>
      </c>
      <c r="H3141" s="13">
        <v>17.379999160766602</v>
      </c>
      <c r="I3141" s="14">
        <v>17.629999160766602</v>
      </c>
      <c r="J3141" s="14">
        <v>17.379999160766602</v>
      </c>
      <c r="K3141" s="24">
        <v>17.559999465942383</v>
      </c>
      <c r="L3141">
        <f t="shared" si="147"/>
        <v>0</v>
      </c>
      <c r="M3141">
        <f>IF(AND(B3141&gt;Summary!$E$17,B3141&lt;Summary!$E$18),1,0)</f>
        <v>1</v>
      </c>
      <c r="N3141">
        <f>IF(M3141=1,oneday(G3140,G3141,K3141,L3141,Summary!$E$13/2,Data!N3140,Data!O3140,Summary!$E$15,Summary!$E$14,Summary!$E$16,1),0)</f>
        <v>500</v>
      </c>
      <c r="O3141" s="31">
        <f>IF(M3141=1,oneday(G3140,G3141,K3141,L3141,Summary!$E$13/2,Data!N3140,Data!O3140,Summary!$E$15,Summary!$E$14,Summary!$E$16,2),0)</f>
        <v>1232361.9940223694</v>
      </c>
      <c r="P3141" s="31">
        <f t="shared" si="146"/>
        <v>2024.9996185302734</v>
      </c>
      <c r="Q3141" s="31">
        <f>IF(M3141=1,oneday(G3140,G3141,K3141,L3141,Summary!$E$13/2,Data!N3140,Data!O3140,Summary!$E$15,Summary!$E$14,Summary!$E$16,3),0)</f>
        <v>0</v>
      </c>
    </row>
    <row r="3142" spans="1:17" x14ac:dyDescent="0.25">
      <c r="A3142" s="32">
        <f>VLOOKUP(B3142,'Expiration Dates'!$C$40:$J$272,8)</f>
        <v>34963</v>
      </c>
      <c r="B3142" s="1">
        <v>34943</v>
      </c>
      <c r="C3142">
        <f t="shared" si="145"/>
        <v>3142</v>
      </c>
      <c r="D3142" s="27">
        <v>17.850000381469727</v>
      </c>
      <c r="E3142" s="28">
        <v>18.059999465942383</v>
      </c>
      <c r="F3142" s="28">
        <v>17.829999923706055</v>
      </c>
      <c r="G3142" s="24">
        <v>18.040000915527344</v>
      </c>
      <c r="H3142" s="13">
        <v>17.579999923706055</v>
      </c>
      <c r="I3142" s="14">
        <v>17.770000457763672</v>
      </c>
      <c r="J3142" s="14">
        <v>17.549999237060547</v>
      </c>
      <c r="K3142" s="24">
        <v>17.75</v>
      </c>
      <c r="L3142">
        <f t="shared" si="147"/>
        <v>0</v>
      </c>
      <c r="M3142">
        <f>IF(AND(B3142&gt;Summary!$E$17,B3142&lt;Summary!$E$18),1,0)</f>
        <v>1</v>
      </c>
      <c r="N3142">
        <f>IF(M3142=1,oneday(G3141,G3142,K3142,L3142,Summary!$E$13/2,Data!N3141,Data!O3141,Summary!$E$15,Summary!$E$14,Summary!$E$16,1),0)</f>
        <v>0</v>
      </c>
      <c r="O3142" s="31">
        <f>IF(M3142=1,oneday(G3141,G3142,K3142,L3142,Summary!$E$13/2,Data!N3141,Data!O3141,Summary!$E$15,Summary!$E$14,Summary!$E$16,2),0)</f>
        <v>1234401.9940223694</v>
      </c>
      <c r="P3142" s="31">
        <f t="shared" si="146"/>
        <v>2040</v>
      </c>
      <c r="Q3142" s="31">
        <f>IF(M3142=1,oneday(G3141,G3142,K3142,L3142,Summary!$E$13/2,Data!N3141,Data!O3141,Summary!$E$15,Summary!$E$14,Summary!$E$16,3),0)</f>
        <v>0</v>
      </c>
    </row>
    <row r="3143" spans="1:17" x14ac:dyDescent="0.25">
      <c r="A3143" s="32">
        <f>VLOOKUP(B3143,'Expiration Dates'!$C$40:$J$272,8)</f>
        <v>34963</v>
      </c>
      <c r="B3143" s="1">
        <v>34947</v>
      </c>
      <c r="C3143">
        <f t="shared" si="145"/>
        <v>3143</v>
      </c>
      <c r="D3143" s="27">
        <v>18.149999618530273</v>
      </c>
      <c r="E3143" s="28">
        <v>18.629999160766602</v>
      </c>
      <c r="F3143" s="28">
        <v>18.149999618530273</v>
      </c>
      <c r="G3143" s="24">
        <v>18.579999923706055</v>
      </c>
      <c r="H3143" s="13">
        <v>17.920000076293945</v>
      </c>
      <c r="I3143" s="14">
        <v>18.229999542236328</v>
      </c>
      <c r="J3143" s="14">
        <v>17.909999847412109</v>
      </c>
      <c r="K3143" s="24">
        <v>18.190000534057617</v>
      </c>
      <c r="L3143">
        <f t="shared" si="147"/>
        <v>0</v>
      </c>
      <c r="M3143">
        <f>IF(AND(B3143&gt;Summary!$E$17,B3143&lt;Summary!$E$18),1,0)</f>
        <v>1</v>
      </c>
      <c r="N3143">
        <f>IF(M3143=1,oneday(G3142,G3143,K3143,L3143,Summary!$E$13/2,Data!N3142,Data!O3142,Summary!$E$15,Summary!$E$14,Summary!$E$16,1),0)</f>
        <v>-1300</v>
      </c>
      <c r="O3143" s="31">
        <f>IF(M3143=1,oneday(G3142,G3143,K3143,L3143,Summary!$E$13/2,Data!N3142,Data!O3142,Summary!$E$15,Summary!$E$14,Summary!$E$16,2),0)</f>
        <v>1236011.9953117371</v>
      </c>
      <c r="P3143" s="31">
        <f t="shared" si="146"/>
        <v>1610.0012893676758</v>
      </c>
      <c r="Q3143" s="31">
        <f>IF(M3143=1,oneday(G3142,G3143,K3143,L3143,Summary!$E$13/2,Data!N3142,Data!O3142,Summary!$E$15,Summary!$E$14,Summary!$E$16,3),0)</f>
        <v>0</v>
      </c>
    </row>
    <row r="3144" spans="1:17" x14ac:dyDescent="0.25">
      <c r="A3144" s="32">
        <f>VLOOKUP(B3144,'Expiration Dates'!$C$40:$J$272,8)</f>
        <v>34963</v>
      </c>
      <c r="B3144" s="1">
        <v>34948</v>
      </c>
      <c r="C3144">
        <f t="shared" si="145"/>
        <v>3144</v>
      </c>
      <c r="D3144" s="27">
        <v>18.379999160766602</v>
      </c>
      <c r="E3144" s="28">
        <v>18.559999465942383</v>
      </c>
      <c r="F3144" s="28">
        <v>18.329999923706055</v>
      </c>
      <c r="G3144" s="24">
        <v>18.360000610351563</v>
      </c>
      <c r="H3144" s="13">
        <v>18</v>
      </c>
      <c r="I3144" s="14">
        <v>18.170000076293945</v>
      </c>
      <c r="J3144" s="14">
        <v>17.989999771118164</v>
      </c>
      <c r="K3144" s="24">
        <v>18.020000457763672</v>
      </c>
      <c r="L3144">
        <f t="shared" si="147"/>
        <v>0</v>
      </c>
      <c r="M3144">
        <f>IF(AND(B3144&gt;Summary!$E$17,B3144&lt;Summary!$E$18),1,0)</f>
        <v>1</v>
      </c>
      <c r="N3144">
        <f>IF(M3144=1,oneday(G3143,G3144,K3144,L3144,Summary!$E$13/2,Data!N3143,Data!O3143,Summary!$E$15,Summary!$E$14,Summary!$E$16,1),0)</f>
        <v>-800</v>
      </c>
      <c r="O3144" s="31">
        <f>IF(M3144=1,oneday(G3143,G3144,K3144,L3144,Summary!$E$13/2,Data!N3143,Data!O3143,Summary!$E$15,Summary!$E$14,Summary!$E$16,2),0)</f>
        <v>1238227.9947624207</v>
      </c>
      <c r="P3144" s="31">
        <f t="shared" si="146"/>
        <v>2215.9994506835938</v>
      </c>
      <c r="Q3144" s="31">
        <f>IF(M3144=1,oneday(G3143,G3144,K3144,L3144,Summary!$E$13/2,Data!N3143,Data!O3143,Summary!$E$15,Summary!$E$14,Summary!$E$16,3),0)</f>
        <v>0</v>
      </c>
    </row>
    <row r="3145" spans="1:17" x14ac:dyDescent="0.25">
      <c r="A3145" s="32">
        <f>VLOOKUP(B3145,'Expiration Dates'!$C$40:$J$272,8)</f>
        <v>34963</v>
      </c>
      <c r="B3145" s="1">
        <v>34949</v>
      </c>
      <c r="C3145">
        <f t="shared" si="145"/>
        <v>3145</v>
      </c>
      <c r="D3145" s="27">
        <v>18.260000228881836</v>
      </c>
      <c r="E3145" s="28">
        <v>18.379999160766602</v>
      </c>
      <c r="F3145" s="28">
        <v>18.170000076293945</v>
      </c>
      <c r="G3145" s="24">
        <v>18.270000457763672</v>
      </c>
      <c r="H3145" s="13">
        <v>17.940000534057617</v>
      </c>
      <c r="I3145" s="14">
        <v>18.049999237060547</v>
      </c>
      <c r="J3145" s="14">
        <v>17.850000381469727</v>
      </c>
      <c r="K3145" s="24">
        <v>17.930000305175781</v>
      </c>
      <c r="L3145">
        <f t="shared" si="147"/>
        <v>0</v>
      </c>
      <c r="M3145">
        <f>IF(AND(B3145&gt;Summary!$E$17,B3145&lt;Summary!$E$18),1,0)</f>
        <v>1</v>
      </c>
      <c r="N3145">
        <f>IF(M3145=1,oneday(G3144,G3145,K3145,L3145,Summary!$E$13/2,Data!N3144,Data!O3144,Summary!$E$15,Summary!$E$14,Summary!$E$16,1),0)</f>
        <v>-600</v>
      </c>
      <c r="O3145" s="31">
        <f>IF(M3145=1,oneday(G3144,G3145,K3145,L3145,Summary!$E$13/2,Data!N3144,Data!O3144,Summary!$E$15,Summary!$E$14,Summary!$E$16,2),0)</f>
        <v>1240285.9948539734</v>
      </c>
      <c r="P3145" s="31">
        <f t="shared" si="146"/>
        <v>2058.0000915527344</v>
      </c>
      <c r="Q3145" s="31">
        <f>IF(M3145=1,oneday(G3144,G3145,K3145,L3145,Summary!$E$13/2,Data!N3144,Data!O3144,Summary!$E$15,Summary!$E$14,Summary!$E$16,3),0)</f>
        <v>0</v>
      </c>
    </row>
    <row r="3146" spans="1:17" x14ac:dyDescent="0.25">
      <c r="A3146" s="32">
        <f>VLOOKUP(B3146,'Expiration Dates'!$C$40:$J$272,8)</f>
        <v>34963</v>
      </c>
      <c r="B3146" s="1">
        <v>34950</v>
      </c>
      <c r="C3146">
        <f t="shared" si="145"/>
        <v>3146</v>
      </c>
      <c r="D3146" s="27">
        <v>18.379999160766602</v>
      </c>
      <c r="E3146" s="28">
        <v>18.590000152587891</v>
      </c>
      <c r="F3146" s="28">
        <v>18.379999160766602</v>
      </c>
      <c r="G3146" s="24">
        <v>18.440000534057617</v>
      </c>
      <c r="H3146" s="13">
        <v>18.040000915527344</v>
      </c>
      <c r="I3146" s="14">
        <v>18.200000762939453</v>
      </c>
      <c r="J3146" s="14">
        <v>18.040000915527344</v>
      </c>
      <c r="K3146" s="24">
        <v>18.079999923706055</v>
      </c>
      <c r="L3146">
        <f t="shared" si="147"/>
        <v>0</v>
      </c>
      <c r="M3146">
        <f>IF(AND(B3146&gt;Summary!$E$17,B3146&lt;Summary!$E$18),1,0)</f>
        <v>1</v>
      </c>
      <c r="N3146">
        <f>IF(M3146=1,oneday(G3145,G3146,K3146,L3146,Summary!$E$13/2,Data!N3145,Data!O3145,Summary!$E$15,Summary!$E$14,Summary!$E$16,1),0)</f>
        <v>-1000</v>
      </c>
      <c r="O3146" s="31">
        <f>IF(M3146=1,oneday(G3145,G3146,K3146,L3146,Summary!$E$13/2,Data!N3145,Data!O3145,Summary!$E$15,Summary!$E$14,Summary!$E$16,2),0)</f>
        <v>1242139.9947776794</v>
      </c>
      <c r="P3146" s="31">
        <f t="shared" si="146"/>
        <v>1853.9999237060547</v>
      </c>
      <c r="Q3146" s="31">
        <f>IF(M3146=1,oneday(G3145,G3146,K3146,L3146,Summary!$E$13/2,Data!N3145,Data!O3145,Summary!$E$15,Summary!$E$14,Summary!$E$16,3),0)</f>
        <v>0</v>
      </c>
    </row>
    <row r="3147" spans="1:17" x14ac:dyDescent="0.25">
      <c r="A3147" s="32">
        <f>VLOOKUP(B3147,'Expiration Dates'!$C$40:$J$272,8)</f>
        <v>34963</v>
      </c>
      <c r="B3147" s="1">
        <v>34953</v>
      </c>
      <c r="C3147">
        <f t="shared" si="145"/>
        <v>3147</v>
      </c>
      <c r="D3147" s="27">
        <v>18.379999160766602</v>
      </c>
      <c r="E3147" s="28">
        <v>18.489999771118164</v>
      </c>
      <c r="F3147" s="28">
        <v>18.329999923706055</v>
      </c>
      <c r="G3147" s="24">
        <v>18.469999313354492</v>
      </c>
      <c r="H3147" s="13">
        <v>18.030000686645508</v>
      </c>
      <c r="I3147" s="14">
        <v>18.120000839233398</v>
      </c>
      <c r="J3147" s="14">
        <v>17.979999542236328</v>
      </c>
      <c r="K3147" s="24">
        <v>18.100000381469727</v>
      </c>
      <c r="L3147">
        <f t="shared" si="147"/>
        <v>0</v>
      </c>
      <c r="M3147">
        <f>IF(AND(B3147&gt;Summary!$E$17,B3147&lt;Summary!$E$18),1,0)</f>
        <v>1</v>
      </c>
      <c r="N3147">
        <f>IF(M3147=1,oneday(G3146,G3147,K3147,L3147,Summary!$E$13/2,Data!N3146,Data!O3146,Summary!$E$15,Summary!$E$14,Summary!$E$16,1),0)</f>
        <v>-1000</v>
      </c>
      <c r="O3147" s="31">
        <f>IF(M3147=1,oneday(G3146,G3147,K3147,L3147,Summary!$E$13/2,Data!N3146,Data!O3146,Summary!$E$15,Summary!$E$14,Summary!$E$16,2),0)</f>
        <v>1244109.9959983826</v>
      </c>
      <c r="P3147" s="31">
        <f t="shared" si="146"/>
        <v>1970.001220703125</v>
      </c>
      <c r="Q3147" s="31">
        <f>IF(M3147=1,oneday(G3146,G3147,K3147,L3147,Summary!$E$13/2,Data!N3146,Data!O3146,Summary!$E$15,Summary!$E$14,Summary!$E$16,3),0)</f>
        <v>0</v>
      </c>
    </row>
    <row r="3148" spans="1:17" x14ac:dyDescent="0.25">
      <c r="A3148" s="32">
        <f>VLOOKUP(B3148,'Expiration Dates'!$C$40:$J$272,8)</f>
        <v>34963</v>
      </c>
      <c r="B3148" s="1">
        <v>34954</v>
      </c>
      <c r="C3148">
        <f t="shared" si="145"/>
        <v>3148</v>
      </c>
      <c r="D3148" s="27">
        <v>18.579999923706055</v>
      </c>
      <c r="E3148" s="28">
        <v>18.659999847412109</v>
      </c>
      <c r="F3148" s="28">
        <v>18.540000915527344</v>
      </c>
      <c r="G3148" s="24">
        <v>18.639999389648438</v>
      </c>
      <c r="H3148" s="13">
        <v>18.200000762939453</v>
      </c>
      <c r="I3148" s="14">
        <v>18.280000686645508</v>
      </c>
      <c r="J3148" s="14">
        <v>18.159999847412109</v>
      </c>
      <c r="K3148" s="24">
        <v>18.260000228881836</v>
      </c>
      <c r="L3148">
        <f t="shared" si="147"/>
        <v>0</v>
      </c>
      <c r="M3148">
        <f>IF(AND(B3148&gt;Summary!$E$17,B3148&lt;Summary!$E$18),1,0)</f>
        <v>1</v>
      </c>
      <c r="N3148">
        <f>IF(M3148=1,oneday(G3147,G3148,K3148,L3148,Summary!$E$13/2,Data!N3147,Data!O3147,Summary!$E$15,Summary!$E$14,Summary!$E$16,1),0)</f>
        <v>-1400</v>
      </c>
      <c r="O3148" s="31">
        <f>IF(M3148=1,oneday(G3147,G3148,K3148,L3148,Summary!$E$13/2,Data!N3147,Data!O3147,Summary!$E$15,Summary!$E$14,Summary!$E$16,2),0)</f>
        <v>1245895.995891571</v>
      </c>
      <c r="P3148" s="31">
        <f t="shared" si="146"/>
        <v>1785.9998931884766</v>
      </c>
      <c r="Q3148" s="31">
        <f>IF(M3148=1,oneday(G3147,G3148,K3148,L3148,Summary!$E$13/2,Data!N3147,Data!O3147,Summary!$E$15,Summary!$E$14,Summary!$E$16,3),0)</f>
        <v>0</v>
      </c>
    </row>
    <row r="3149" spans="1:17" x14ac:dyDescent="0.25">
      <c r="A3149" s="32">
        <f>VLOOKUP(B3149,'Expiration Dates'!$C$40:$J$272,8)</f>
        <v>34963</v>
      </c>
      <c r="B3149" s="1">
        <v>34955</v>
      </c>
      <c r="C3149">
        <f t="shared" si="145"/>
        <v>3149</v>
      </c>
      <c r="D3149" s="27">
        <v>18.75</v>
      </c>
      <c r="E3149" s="28">
        <v>18.829999923706055</v>
      </c>
      <c r="F3149" s="28">
        <v>18.450000762939453</v>
      </c>
      <c r="G3149" s="24">
        <v>18.540000915527344</v>
      </c>
      <c r="H3149" s="13">
        <v>18.350000381469727</v>
      </c>
      <c r="I3149" s="14">
        <v>18.409999847412109</v>
      </c>
      <c r="J3149" s="14">
        <v>18.100000381469727</v>
      </c>
      <c r="K3149" s="24">
        <v>18.159999847412109</v>
      </c>
      <c r="L3149">
        <f t="shared" si="147"/>
        <v>0</v>
      </c>
      <c r="M3149">
        <f>IF(AND(B3149&gt;Summary!$E$17,B3149&lt;Summary!$E$18),1,0)</f>
        <v>1</v>
      </c>
      <c r="N3149">
        <f>IF(M3149=1,oneday(G3148,G3149,K3149,L3149,Summary!$E$13/2,Data!N3148,Data!O3148,Summary!$E$15,Summary!$E$14,Summary!$E$16,1),0)</f>
        <v>-1200</v>
      </c>
      <c r="O3149" s="31">
        <f>IF(M3149=1,oneday(G3148,G3149,K3149,L3149,Summary!$E$13/2,Data!N3148,Data!O3148,Summary!$E$15,Summary!$E$14,Summary!$E$16,2),0)</f>
        <v>1248019.9940605164</v>
      </c>
      <c r="P3149" s="31">
        <f t="shared" si="146"/>
        <v>2123.9981689453125</v>
      </c>
      <c r="Q3149" s="31">
        <f>IF(M3149=1,oneday(G3148,G3149,K3149,L3149,Summary!$E$13/2,Data!N3148,Data!O3148,Summary!$E$15,Summary!$E$14,Summary!$E$16,3),0)</f>
        <v>0</v>
      </c>
    </row>
    <row r="3150" spans="1:17" x14ac:dyDescent="0.25">
      <c r="A3150" s="32">
        <f>VLOOKUP(B3150,'Expiration Dates'!$C$40:$J$272,8)</f>
        <v>34963</v>
      </c>
      <c r="B3150" s="1">
        <v>34956</v>
      </c>
      <c r="C3150">
        <f t="shared" si="145"/>
        <v>3150</v>
      </c>
      <c r="D3150" s="27">
        <v>18.530000686645508</v>
      </c>
      <c r="E3150" s="28">
        <v>18.870000839233398</v>
      </c>
      <c r="F3150" s="28">
        <v>18.479999542236328</v>
      </c>
      <c r="G3150" s="24">
        <v>18.850000381469727</v>
      </c>
      <c r="H3150" s="13">
        <v>18.149999618530273</v>
      </c>
      <c r="I3150" s="14">
        <v>18.399999618530273</v>
      </c>
      <c r="J3150" s="14">
        <v>18.110000610351563</v>
      </c>
      <c r="K3150" s="24">
        <v>18.389999389648438</v>
      </c>
      <c r="L3150">
        <f t="shared" si="147"/>
        <v>0</v>
      </c>
      <c r="M3150">
        <f>IF(AND(B3150&gt;Summary!$E$17,B3150&lt;Summary!$E$18),1,0)</f>
        <v>1</v>
      </c>
      <c r="N3150">
        <f>IF(M3150=1,oneday(G3149,G3150,K3150,L3150,Summary!$E$13/2,Data!N3149,Data!O3149,Summary!$E$15,Summary!$E$14,Summary!$E$16,1),0)</f>
        <v>-1900</v>
      </c>
      <c r="O3150" s="31">
        <f>IF(M3150=1,oneday(G3149,G3150,K3150,L3150,Summary!$E$13/2,Data!N3149,Data!O3149,Summary!$E$15,Summary!$E$14,Summary!$E$16,2),0)</f>
        <v>1249514.9950752258</v>
      </c>
      <c r="P3150" s="31">
        <f t="shared" si="146"/>
        <v>1495.0010147094727</v>
      </c>
      <c r="Q3150" s="31">
        <f>IF(M3150=1,oneday(G3149,G3150,K3150,L3150,Summary!$E$13/2,Data!N3149,Data!O3149,Summary!$E$15,Summary!$E$14,Summary!$E$16,3),0)</f>
        <v>0</v>
      </c>
    </row>
    <row r="3151" spans="1:17" x14ac:dyDescent="0.25">
      <c r="A3151" s="32">
        <f>VLOOKUP(B3151,'Expiration Dates'!$C$40:$J$272,8)</f>
        <v>34963</v>
      </c>
      <c r="B3151" s="1">
        <v>34957</v>
      </c>
      <c r="C3151">
        <f t="shared" ref="C3151:C3214" si="148">ROW(B3151)</f>
        <v>3151</v>
      </c>
      <c r="D3151" s="27">
        <v>18.899999618530273</v>
      </c>
      <c r="E3151" s="28">
        <v>18.979999542236328</v>
      </c>
      <c r="F3151" s="28">
        <v>18.729999542236328</v>
      </c>
      <c r="G3151" s="24">
        <v>18.920000076293945</v>
      </c>
      <c r="H3151" s="13">
        <v>18.430000305175781</v>
      </c>
      <c r="I3151" s="14">
        <v>18.479999542236328</v>
      </c>
      <c r="J3151" s="14">
        <v>18.280000686645508</v>
      </c>
      <c r="K3151" s="24">
        <v>18.420000076293945</v>
      </c>
      <c r="L3151">
        <f t="shared" si="147"/>
        <v>0</v>
      </c>
      <c r="M3151">
        <f>IF(AND(B3151&gt;Summary!$E$17,B3151&lt;Summary!$E$18),1,0)</f>
        <v>1</v>
      </c>
      <c r="N3151">
        <f>IF(M3151=1,oneday(G3150,G3151,K3151,L3151,Summary!$E$13/2,Data!N3150,Data!O3150,Summary!$E$15,Summary!$E$14,Summary!$E$16,1),0)</f>
        <v>-2000</v>
      </c>
      <c r="O3151" s="31">
        <f>IF(M3151=1,oneday(G3150,G3151,K3151,L3151,Summary!$E$13/2,Data!N3150,Data!O3150,Summary!$E$15,Summary!$E$14,Summary!$E$16,2),0)</f>
        <v>1251374.9956855774</v>
      </c>
      <c r="P3151" s="31">
        <f t="shared" si="146"/>
        <v>1860.0006103515625</v>
      </c>
      <c r="Q3151" s="31">
        <f>IF(M3151=1,oneday(G3150,G3151,K3151,L3151,Summary!$E$13/2,Data!N3150,Data!O3150,Summary!$E$15,Summary!$E$14,Summary!$E$16,3),0)</f>
        <v>0</v>
      </c>
    </row>
    <row r="3152" spans="1:17" x14ac:dyDescent="0.25">
      <c r="A3152" s="32">
        <f>VLOOKUP(B3152,'Expiration Dates'!$C$40:$J$272,8)</f>
        <v>34963</v>
      </c>
      <c r="B3152" s="1">
        <v>34960</v>
      </c>
      <c r="C3152">
        <f t="shared" si="148"/>
        <v>3152</v>
      </c>
      <c r="D3152" s="27">
        <v>18.889999389648438</v>
      </c>
      <c r="E3152" s="28">
        <v>19.079999923706055</v>
      </c>
      <c r="F3152" s="28">
        <v>18.829999923706055</v>
      </c>
      <c r="G3152" s="24">
        <v>18.930000305175781</v>
      </c>
      <c r="H3152" s="13">
        <v>18.389999389648438</v>
      </c>
      <c r="I3152" s="14">
        <v>18.540000915527344</v>
      </c>
      <c r="J3152" s="14">
        <v>18.350000381469727</v>
      </c>
      <c r="K3152" s="24">
        <v>18.420000076293945</v>
      </c>
      <c r="L3152">
        <f t="shared" si="147"/>
        <v>0</v>
      </c>
      <c r="M3152">
        <f>IF(AND(B3152&gt;Summary!$E$17,B3152&lt;Summary!$E$18),1,0)</f>
        <v>1</v>
      </c>
      <c r="N3152">
        <f>IF(M3152=1,oneday(G3151,G3152,K3152,L3152,Summary!$E$13/2,Data!N3151,Data!O3151,Summary!$E$15,Summary!$E$14,Summary!$E$16,1),0)</f>
        <v>-2000</v>
      </c>
      <c r="O3152" s="31">
        <f>IF(M3152=1,oneday(G3151,G3152,K3152,L3152,Summary!$E$13/2,Data!N3151,Data!O3151,Summary!$E$15,Summary!$E$14,Summary!$E$16,2),0)</f>
        <v>1253354.9952278137</v>
      </c>
      <c r="P3152" s="31">
        <f t="shared" ref="P3152:P3215" si="149">IF(M3152=1,O3152-O3151,0)</f>
        <v>1979.9995422363281</v>
      </c>
      <c r="Q3152" s="31">
        <f>IF(M3152=1,oneday(G3151,G3152,K3152,L3152,Summary!$E$13/2,Data!N3151,Data!O3151,Summary!$E$15,Summary!$E$14,Summary!$E$16,3),0)</f>
        <v>0</v>
      </c>
    </row>
    <row r="3153" spans="1:17" x14ac:dyDescent="0.25">
      <c r="A3153" s="32">
        <f>VLOOKUP(B3153,'Expiration Dates'!$C$40:$J$272,8)</f>
        <v>34963</v>
      </c>
      <c r="B3153" s="1">
        <v>34961</v>
      </c>
      <c r="C3153">
        <f t="shared" si="148"/>
        <v>3153</v>
      </c>
      <c r="D3153" s="27">
        <v>18.879999160766602</v>
      </c>
      <c r="E3153" s="28">
        <v>18.959999084472656</v>
      </c>
      <c r="F3153" s="28">
        <v>18.799999237060547</v>
      </c>
      <c r="G3153" s="24">
        <v>18.950000762939453</v>
      </c>
      <c r="H3153" s="13">
        <v>18.350000381469727</v>
      </c>
      <c r="I3153" s="14">
        <v>18.440000534057617</v>
      </c>
      <c r="J3153" s="14">
        <v>18.309999465942383</v>
      </c>
      <c r="K3153" s="24">
        <v>18.430000305175781</v>
      </c>
      <c r="L3153">
        <f t="shared" si="147"/>
        <v>0</v>
      </c>
      <c r="M3153">
        <f>IF(AND(B3153&gt;Summary!$E$17,B3153&lt;Summary!$E$18),1,0)</f>
        <v>1</v>
      </c>
      <c r="N3153">
        <f>IF(M3153=1,oneday(G3152,G3153,K3153,L3153,Summary!$E$13/2,Data!N3152,Data!O3152,Summary!$E$15,Summary!$E$14,Summary!$E$16,1),0)</f>
        <v>-2000</v>
      </c>
      <c r="O3153" s="31">
        <f>IF(M3153=1,oneday(G3152,G3153,K3153,L3153,Summary!$E$13/2,Data!N3152,Data!O3152,Summary!$E$15,Summary!$E$14,Summary!$E$16,2),0)</f>
        <v>1255314.9943122864</v>
      </c>
      <c r="P3153" s="31">
        <f t="shared" si="149"/>
        <v>1959.9990844726563</v>
      </c>
      <c r="Q3153" s="31">
        <f>IF(M3153=1,oneday(G3152,G3153,K3153,L3153,Summary!$E$13/2,Data!N3152,Data!O3152,Summary!$E$15,Summary!$E$14,Summary!$E$16,3),0)</f>
        <v>0</v>
      </c>
    </row>
    <row r="3154" spans="1:17" x14ac:dyDescent="0.25">
      <c r="A3154" s="32">
        <f>VLOOKUP(B3154,'Expiration Dates'!$C$40:$J$272,8)</f>
        <v>34963</v>
      </c>
      <c r="B3154" s="1">
        <v>34962</v>
      </c>
      <c r="C3154">
        <f t="shared" si="148"/>
        <v>3154</v>
      </c>
      <c r="D3154" s="27">
        <v>19</v>
      </c>
      <c r="E3154" s="28">
        <v>19.069999694824219</v>
      </c>
      <c r="F3154" s="28">
        <v>18.5</v>
      </c>
      <c r="G3154" s="24">
        <v>18.690000534057617</v>
      </c>
      <c r="H3154" s="13">
        <v>18.469999313354492</v>
      </c>
      <c r="I3154" s="14">
        <v>18.5</v>
      </c>
      <c r="J3154" s="14">
        <v>18.030000686645508</v>
      </c>
      <c r="K3154" s="24">
        <v>18.069999694824219</v>
      </c>
      <c r="L3154">
        <f t="shared" si="147"/>
        <v>0</v>
      </c>
      <c r="M3154">
        <f>IF(AND(B3154&gt;Summary!$E$17,B3154&lt;Summary!$E$18),1,0)</f>
        <v>1</v>
      </c>
      <c r="N3154">
        <f>IF(M3154=1,oneday(G3153,G3154,K3154,L3154,Summary!$E$13/2,Data!N3153,Data!O3153,Summary!$E$15,Summary!$E$14,Summary!$E$16,1),0)</f>
        <v>-1400</v>
      </c>
      <c r="O3154" s="31">
        <f>IF(M3154=1,oneday(G3153,G3154,K3154,L3154,Summary!$E$13/2,Data!N3153,Data!O3153,Summary!$E$15,Summary!$E$14,Summary!$E$16,2),0)</f>
        <v>1257738.9946327209</v>
      </c>
      <c r="P3154" s="31">
        <f t="shared" si="149"/>
        <v>2424.0003204345703</v>
      </c>
      <c r="Q3154" s="31">
        <f>IF(M3154=1,oneday(G3153,G3154,K3154,L3154,Summary!$E$13/2,Data!N3153,Data!O3153,Summary!$E$15,Summary!$E$14,Summary!$E$16,3),0)</f>
        <v>0</v>
      </c>
    </row>
    <row r="3155" spans="1:17" x14ac:dyDescent="0.25">
      <c r="A3155" s="32">
        <f>VLOOKUP(B3155,'Expiration Dates'!$C$40:$J$272,8)</f>
        <v>34963</v>
      </c>
      <c r="B3155" s="1">
        <v>34963</v>
      </c>
      <c r="C3155">
        <f t="shared" si="148"/>
        <v>3155</v>
      </c>
      <c r="D3155" s="27">
        <v>18.069999694824219</v>
      </c>
      <c r="E3155" s="28">
        <v>18.120000839233398</v>
      </c>
      <c r="F3155" s="28">
        <v>17.549999237060547</v>
      </c>
      <c r="G3155" s="24">
        <v>17.559999465942383</v>
      </c>
      <c r="H3155" s="13">
        <v>17.719999313354492</v>
      </c>
      <c r="I3155" s="14">
        <v>17.75</v>
      </c>
      <c r="J3155" s="14">
        <v>17.290000915527344</v>
      </c>
      <c r="K3155" s="24">
        <v>17.309999465942383</v>
      </c>
      <c r="L3155">
        <f t="shared" si="147"/>
        <v>1</v>
      </c>
      <c r="M3155">
        <f>IF(AND(B3155&gt;Summary!$E$17,B3155&lt;Summary!$E$18),1,0)</f>
        <v>1</v>
      </c>
      <c r="N3155">
        <f>IF(M3155=1,oneday(G3154,G3155,K3155,L3155,Summary!$E$13/2,Data!N3154,Data!O3154,Summary!$E$15,Summary!$E$14,Summary!$E$16,1),0)</f>
        <v>1400</v>
      </c>
      <c r="O3155" s="31">
        <f>IF(M3155=1,oneday(G3154,G3155,K3155,L3155,Summary!$E$13/2,Data!N3154,Data!O3154,Summary!$E$15,Summary!$E$14,Summary!$E$16,2),0)</f>
        <v>1260018.9931373596</v>
      </c>
      <c r="P3155" s="31">
        <f t="shared" si="149"/>
        <v>2279.9985046386719</v>
      </c>
      <c r="Q3155" s="31">
        <f>IF(M3155=1,oneday(G3154,G3155,K3155,L3155,Summary!$E$13/2,Data!N3154,Data!O3154,Summary!$E$15,Summary!$E$14,Summary!$E$16,3),0)</f>
        <v>350</v>
      </c>
    </row>
    <row r="3156" spans="1:17" x14ac:dyDescent="0.25">
      <c r="A3156" s="32">
        <f>VLOOKUP(B3156,'Expiration Dates'!$C$40:$J$272,8)</f>
        <v>34963</v>
      </c>
      <c r="B3156" s="1">
        <v>34964</v>
      </c>
      <c r="C3156">
        <f t="shared" si="148"/>
        <v>3156</v>
      </c>
      <c r="D3156" s="27">
        <v>17.579999923706055</v>
      </c>
      <c r="E3156" s="28">
        <v>17.659999847412109</v>
      </c>
      <c r="F3156" s="28">
        <v>17.110000610351563</v>
      </c>
      <c r="G3156" s="24">
        <v>17.25</v>
      </c>
      <c r="H3156" s="13">
        <v>17.309999465942383</v>
      </c>
      <c r="I3156" s="14">
        <v>17.399999618530273</v>
      </c>
      <c r="J3156" s="14">
        <v>16.899999618530273</v>
      </c>
      <c r="K3156" s="24">
        <v>17.040000915527344</v>
      </c>
      <c r="L3156">
        <f t="shared" si="147"/>
        <v>0</v>
      </c>
      <c r="M3156">
        <f>IF(AND(B3156&gt;Summary!$E$17,B3156&lt;Summary!$E$18),1,0)</f>
        <v>1</v>
      </c>
      <c r="N3156">
        <f>IF(M3156=1,oneday(G3155,G3156,K3156,L3156,Summary!$E$13/2,Data!N3155,Data!O3155,Summary!$E$15,Summary!$E$14,Summary!$E$16,1),0)</f>
        <v>2100</v>
      </c>
      <c r="O3156" s="31">
        <f>IF(M3156=1,oneday(G3155,G3156,K3156,L3156,Summary!$E$13/2,Data!N3155,Data!O3155,Summary!$E$15,Summary!$E$14,Summary!$E$16,2),0)</f>
        <v>1261451.9942588806</v>
      </c>
      <c r="P3156" s="31">
        <f t="shared" si="149"/>
        <v>1433.0011215209961</v>
      </c>
      <c r="Q3156" s="31">
        <f>IF(M3156=1,oneday(G3155,G3156,K3156,L3156,Summary!$E$13/2,Data!N3155,Data!O3155,Summary!$E$15,Summary!$E$14,Summary!$E$16,3),0)</f>
        <v>0</v>
      </c>
    </row>
    <row r="3157" spans="1:17" x14ac:dyDescent="0.25">
      <c r="A3157" s="32">
        <f>VLOOKUP(B3157,'Expiration Dates'!$C$40:$J$272,8)</f>
        <v>34963</v>
      </c>
      <c r="B3157" s="1">
        <v>34967</v>
      </c>
      <c r="C3157">
        <f t="shared" si="148"/>
        <v>3157</v>
      </c>
      <c r="D3157" s="27">
        <v>17.309999465942383</v>
      </c>
      <c r="E3157" s="28">
        <v>17.510000228881836</v>
      </c>
      <c r="F3157" s="28">
        <v>17.309999465942383</v>
      </c>
      <c r="G3157" s="24">
        <v>17.469999313354492</v>
      </c>
      <c r="H3157" s="13">
        <v>17.100000381469727</v>
      </c>
      <c r="I3157" s="14">
        <v>17.280000686645508</v>
      </c>
      <c r="J3157" s="14">
        <v>17.100000381469727</v>
      </c>
      <c r="K3157" s="24">
        <v>17.260000228881836</v>
      </c>
      <c r="L3157">
        <f t="shared" si="147"/>
        <v>0</v>
      </c>
      <c r="M3157">
        <f>IF(AND(B3157&gt;Summary!$E$17,B3157&lt;Summary!$E$18),1,0)</f>
        <v>1</v>
      </c>
      <c r="N3157">
        <f>IF(M3157=1,oneday(G3156,G3157,K3157,L3157,Summary!$E$13/2,Data!N3156,Data!O3156,Summary!$E$15,Summary!$E$14,Summary!$E$16,1),0)</f>
        <v>1600</v>
      </c>
      <c r="O3157" s="31">
        <f>IF(M3157=1,oneday(G3156,G3157,K3157,L3157,Summary!$E$13/2,Data!N3156,Data!O3156,Summary!$E$15,Summary!$E$14,Summary!$E$16,2),0)</f>
        <v>1263843.9931602478</v>
      </c>
      <c r="P3157" s="31">
        <f t="shared" si="149"/>
        <v>2391.9989013671875</v>
      </c>
      <c r="Q3157" s="31">
        <f>IF(M3157=1,oneday(G3156,G3157,K3157,L3157,Summary!$E$13/2,Data!N3156,Data!O3156,Summary!$E$15,Summary!$E$14,Summary!$E$16,3),0)</f>
        <v>0</v>
      </c>
    </row>
    <row r="3158" spans="1:17" x14ac:dyDescent="0.25">
      <c r="A3158" s="32">
        <f>VLOOKUP(B3158,'Expiration Dates'!$C$40:$J$272,8)</f>
        <v>34963</v>
      </c>
      <c r="B3158" s="1">
        <v>34968</v>
      </c>
      <c r="C3158">
        <f t="shared" si="148"/>
        <v>3158</v>
      </c>
      <c r="D3158" s="27">
        <v>17.530000686645508</v>
      </c>
      <c r="E3158" s="28">
        <v>17.569999694824219</v>
      </c>
      <c r="F3158" s="28">
        <v>17.319999694824219</v>
      </c>
      <c r="G3158" s="24">
        <v>17.329999923706055</v>
      </c>
      <c r="H3158" s="13">
        <v>17.319999694824219</v>
      </c>
      <c r="I3158" s="14">
        <v>17.350000381469727</v>
      </c>
      <c r="J3158" s="14">
        <v>17.139999389648438</v>
      </c>
      <c r="K3158" s="24">
        <v>17.159999847412109</v>
      </c>
      <c r="L3158">
        <f t="shared" si="147"/>
        <v>0</v>
      </c>
      <c r="M3158">
        <f>IF(AND(B3158&gt;Summary!$E$17,B3158&lt;Summary!$E$18),1,0)</f>
        <v>1</v>
      </c>
      <c r="N3158">
        <f>IF(M3158=1,oneday(G3157,G3158,K3158,L3158,Summary!$E$13/2,Data!N3157,Data!O3157,Summary!$E$15,Summary!$E$14,Summary!$E$16,1),0)</f>
        <v>1900</v>
      </c>
      <c r="O3158" s="31">
        <f>IF(M3158=1,oneday(G3157,G3158,K3158,L3158,Summary!$E$13/2,Data!N3157,Data!O3157,Summary!$E$15,Summary!$E$14,Summary!$E$16,2),0)</f>
        <v>1265589.9943199158</v>
      </c>
      <c r="P3158" s="31">
        <f t="shared" si="149"/>
        <v>1746.0011596679688</v>
      </c>
      <c r="Q3158" s="31">
        <f>IF(M3158=1,oneday(G3157,G3158,K3158,L3158,Summary!$E$13/2,Data!N3157,Data!O3157,Summary!$E$15,Summary!$E$14,Summary!$E$16,3),0)</f>
        <v>0</v>
      </c>
    </row>
    <row r="3159" spans="1:17" x14ac:dyDescent="0.25">
      <c r="A3159" s="32">
        <f>VLOOKUP(B3159,'Expiration Dates'!$C$40:$J$272,8)</f>
        <v>34963</v>
      </c>
      <c r="B3159" s="1">
        <v>34969</v>
      </c>
      <c r="C3159">
        <f t="shared" si="148"/>
        <v>3159</v>
      </c>
      <c r="D3159" s="27">
        <v>17.5</v>
      </c>
      <c r="E3159" s="28">
        <v>17.600000381469727</v>
      </c>
      <c r="F3159" s="28">
        <v>17.430000305175781</v>
      </c>
      <c r="G3159" s="24">
        <v>17.569999694824219</v>
      </c>
      <c r="H3159" s="13">
        <v>17.270000457763672</v>
      </c>
      <c r="I3159" s="14">
        <v>17.370000839233398</v>
      </c>
      <c r="J3159" s="14">
        <v>17.239999771118164</v>
      </c>
      <c r="K3159" s="24">
        <v>17.350000381469727</v>
      </c>
      <c r="L3159">
        <f t="shared" si="147"/>
        <v>0</v>
      </c>
      <c r="M3159">
        <f>IF(AND(B3159&gt;Summary!$E$17,B3159&lt;Summary!$E$18),1,0)</f>
        <v>1</v>
      </c>
      <c r="N3159">
        <f>IF(M3159=1,oneday(G3158,G3159,K3159,L3159,Summary!$E$13/2,Data!N3158,Data!O3158,Summary!$E$15,Summary!$E$14,Summary!$E$16,1),0)</f>
        <v>1400</v>
      </c>
      <c r="O3159" s="31">
        <f>IF(M3159=1,oneday(G3158,G3159,K3159,L3159,Summary!$E$13/2,Data!N3158,Data!O3158,Summary!$E$15,Summary!$E$14,Summary!$E$16,2),0)</f>
        <v>1267965.9939994812</v>
      </c>
      <c r="P3159" s="31">
        <f t="shared" si="149"/>
        <v>2375.9996795654297</v>
      </c>
      <c r="Q3159" s="31">
        <f>IF(M3159=1,oneday(G3158,G3159,K3159,L3159,Summary!$E$13/2,Data!N3158,Data!O3158,Summary!$E$15,Summary!$E$14,Summary!$E$16,3),0)</f>
        <v>0</v>
      </c>
    </row>
    <row r="3160" spans="1:17" x14ac:dyDescent="0.25">
      <c r="A3160" s="32">
        <f>VLOOKUP(B3160,'Expiration Dates'!$C$40:$J$272,8)</f>
        <v>34963</v>
      </c>
      <c r="B3160" s="1">
        <v>34970</v>
      </c>
      <c r="C3160">
        <f t="shared" si="148"/>
        <v>3160</v>
      </c>
      <c r="D3160" s="27">
        <v>17.670000076293945</v>
      </c>
      <c r="E3160" s="28">
        <v>17.809999465942383</v>
      </c>
      <c r="F3160" s="28">
        <v>17.600000381469727</v>
      </c>
      <c r="G3160" s="24">
        <v>17.760000228881836</v>
      </c>
      <c r="H3160" s="13">
        <v>17.450000762939453</v>
      </c>
      <c r="I3160" s="14">
        <v>17.5</v>
      </c>
      <c r="J3160" s="14">
        <v>17.360000610351563</v>
      </c>
      <c r="K3160" s="24">
        <v>17.459999084472656</v>
      </c>
      <c r="L3160">
        <f t="shared" si="147"/>
        <v>0</v>
      </c>
      <c r="M3160">
        <f>IF(AND(B3160&gt;Summary!$E$17,B3160&lt;Summary!$E$18),1,0)</f>
        <v>1</v>
      </c>
      <c r="N3160">
        <f>IF(M3160=1,oneday(G3159,G3160,K3160,L3160,Summary!$E$13/2,Data!N3159,Data!O3159,Summary!$E$15,Summary!$E$14,Summary!$E$16,1),0)</f>
        <v>1000</v>
      </c>
      <c r="O3160" s="31">
        <f>IF(M3160=1,oneday(G3159,G3160,K3160,L3160,Summary!$E$13/2,Data!N3159,Data!O3159,Summary!$E$15,Summary!$E$14,Summary!$E$16,2),0)</f>
        <v>1270179.9945335388</v>
      </c>
      <c r="P3160" s="31">
        <f t="shared" si="149"/>
        <v>2214.0005340576172</v>
      </c>
      <c r="Q3160" s="31">
        <f>IF(M3160=1,oneday(G3159,G3160,K3160,L3160,Summary!$E$13/2,Data!N3159,Data!O3159,Summary!$E$15,Summary!$E$14,Summary!$E$16,3),0)</f>
        <v>0</v>
      </c>
    </row>
    <row r="3161" spans="1:17" x14ac:dyDescent="0.25">
      <c r="A3161" s="32">
        <f>VLOOKUP(B3161,'Expiration Dates'!$C$40:$J$272,8)</f>
        <v>34963</v>
      </c>
      <c r="B3161" s="1">
        <v>34971</v>
      </c>
      <c r="C3161">
        <f t="shared" si="148"/>
        <v>3161</v>
      </c>
      <c r="D3161" s="27">
        <v>17.569999694824219</v>
      </c>
      <c r="E3161" s="28">
        <v>17.639999389648438</v>
      </c>
      <c r="F3161" s="28">
        <v>17.319999694824219</v>
      </c>
      <c r="G3161" s="24">
        <v>17.540000915527344</v>
      </c>
      <c r="H3161" s="13">
        <v>17.280000686645508</v>
      </c>
      <c r="I3161" s="14">
        <v>17.379999160766602</v>
      </c>
      <c r="J3161" s="14">
        <v>17.100000381469727</v>
      </c>
      <c r="K3161" s="24">
        <v>17.280000686645508</v>
      </c>
      <c r="L3161">
        <f t="shared" si="147"/>
        <v>0</v>
      </c>
      <c r="M3161">
        <f>IF(AND(B3161&gt;Summary!$E$17,B3161&lt;Summary!$E$18),1,0)</f>
        <v>1</v>
      </c>
      <c r="N3161">
        <f>IF(M3161=1,oneday(G3160,G3161,K3161,L3161,Summary!$E$13/2,Data!N3160,Data!O3160,Summary!$E$15,Summary!$E$14,Summary!$E$16,1),0)</f>
        <v>1500</v>
      </c>
      <c r="O3161" s="31">
        <f>IF(M3161=1,oneday(G3160,G3161,K3161,L3161,Summary!$E$13/2,Data!N3160,Data!O3160,Summary!$E$15,Summary!$E$14,Summary!$E$16,2),0)</f>
        <v>1271889.9955635071</v>
      </c>
      <c r="P3161" s="31">
        <f t="shared" si="149"/>
        <v>1710.0010299682617</v>
      </c>
      <c r="Q3161" s="31">
        <f>IF(M3161=1,oneday(G3160,G3161,K3161,L3161,Summary!$E$13/2,Data!N3160,Data!O3160,Summary!$E$15,Summary!$E$14,Summary!$E$16,3),0)</f>
        <v>0</v>
      </c>
    </row>
    <row r="3162" spans="1:17" x14ac:dyDescent="0.25">
      <c r="A3162" s="32">
        <f>VLOOKUP(B3162,'Expiration Dates'!$C$40:$J$272,8)</f>
        <v>34992</v>
      </c>
      <c r="B3162" s="1">
        <v>34974</v>
      </c>
      <c r="C3162">
        <f t="shared" si="148"/>
        <v>3162</v>
      </c>
      <c r="D3162" s="27">
        <v>17.510000228881836</v>
      </c>
      <c r="E3162" s="28">
        <v>17.719999313354492</v>
      </c>
      <c r="F3162" s="28">
        <v>17.489999771118164</v>
      </c>
      <c r="G3162" s="24">
        <v>17.639999389648438</v>
      </c>
      <c r="H3162" s="13">
        <v>17.270000457763672</v>
      </c>
      <c r="I3162" s="14">
        <v>17.420000076293945</v>
      </c>
      <c r="J3162" s="14">
        <v>17.209999084472656</v>
      </c>
      <c r="K3162" s="24">
        <v>17.340000152587891</v>
      </c>
      <c r="L3162">
        <f t="shared" si="147"/>
        <v>0</v>
      </c>
      <c r="M3162">
        <f>IF(AND(B3162&gt;Summary!$E$17,B3162&lt;Summary!$E$18),1,0)</f>
        <v>1</v>
      </c>
      <c r="N3162">
        <f>IF(M3162=1,oneday(G3161,G3162,K3162,L3162,Summary!$E$13/2,Data!N3161,Data!O3161,Summary!$E$15,Summary!$E$14,Summary!$E$16,1),0)</f>
        <v>1300</v>
      </c>
      <c r="O3162" s="31">
        <f>IF(M3162=1,oneday(G3161,G3162,K3162,L3162,Summary!$E$13/2,Data!N3161,Data!O3161,Summary!$E$15,Summary!$E$14,Summary!$E$16,2),0)</f>
        <v>1274023.9935798645</v>
      </c>
      <c r="P3162" s="31">
        <f t="shared" si="149"/>
        <v>2133.9980163574219</v>
      </c>
      <c r="Q3162" s="31">
        <f>IF(M3162=1,oneday(G3161,G3162,K3162,L3162,Summary!$E$13/2,Data!N3161,Data!O3161,Summary!$E$15,Summary!$E$14,Summary!$E$16,3),0)</f>
        <v>0</v>
      </c>
    </row>
    <row r="3163" spans="1:17" x14ac:dyDescent="0.25">
      <c r="A3163" s="32">
        <f>VLOOKUP(B3163,'Expiration Dates'!$C$40:$J$272,8)</f>
        <v>34992</v>
      </c>
      <c r="B3163" s="1">
        <v>34975</v>
      </c>
      <c r="C3163">
        <f t="shared" si="148"/>
        <v>3163</v>
      </c>
      <c r="D3163" s="27">
        <v>17.579999923706055</v>
      </c>
      <c r="E3163" s="28">
        <v>17.670000076293945</v>
      </c>
      <c r="F3163" s="28">
        <v>17.5</v>
      </c>
      <c r="G3163" s="24">
        <v>17.559999465942383</v>
      </c>
      <c r="H3163" s="13">
        <v>17.290000915527344</v>
      </c>
      <c r="I3163" s="14">
        <v>17.379999160766602</v>
      </c>
      <c r="J3163" s="14">
        <v>17.219999313354492</v>
      </c>
      <c r="K3163" s="24">
        <v>17.260000228881836</v>
      </c>
      <c r="L3163">
        <f t="shared" si="147"/>
        <v>0</v>
      </c>
      <c r="M3163">
        <f>IF(AND(B3163&gt;Summary!$E$17,B3163&lt;Summary!$E$18),1,0)</f>
        <v>1</v>
      </c>
      <c r="N3163">
        <f>IF(M3163=1,oneday(G3162,G3163,K3163,L3163,Summary!$E$13/2,Data!N3162,Data!O3162,Summary!$E$15,Summary!$E$14,Summary!$E$16,1),0)</f>
        <v>1400</v>
      </c>
      <c r="O3163" s="31">
        <f>IF(M3163=1,oneday(G3162,G3163,K3163,L3163,Summary!$E$13/2,Data!N3162,Data!O3162,Summary!$E$15,Summary!$E$14,Summary!$E$16,2),0)</f>
        <v>1275911.993686676</v>
      </c>
      <c r="P3163" s="31">
        <f t="shared" si="149"/>
        <v>1888.0001068115234</v>
      </c>
      <c r="Q3163" s="31">
        <f>IF(M3163=1,oneday(G3162,G3163,K3163,L3163,Summary!$E$13/2,Data!N3162,Data!O3162,Summary!$E$15,Summary!$E$14,Summary!$E$16,3),0)</f>
        <v>0</v>
      </c>
    </row>
    <row r="3164" spans="1:17" x14ac:dyDescent="0.25">
      <c r="A3164" s="32">
        <f>VLOOKUP(B3164,'Expiration Dates'!$C$40:$J$272,8)</f>
        <v>34992</v>
      </c>
      <c r="B3164" s="1">
        <v>34976</v>
      </c>
      <c r="C3164">
        <f t="shared" si="148"/>
        <v>3164</v>
      </c>
      <c r="D3164" s="27">
        <v>17.610000610351563</v>
      </c>
      <c r="E3164" s="28">
        <v>17.690000534057617</v>
      </c>
      <c r="F3164" s="28">
        <v>17.229999542236328</v>
      </c>
      <c r="G3164" s="24">
        <v>17.299999237060547</v>
      </c>
      <c r="H3164" s="13">
        <v>17.299999237060547</v>
      </c>
      <c r="I3164" s="14">
        <v>17.370000839233398</v>
      </c>
      <c r="J3164" s="14">
        <v>16.969999313354492</v>
      </c>
      <c r="K3164" s="24">
        <v>17.059999465942383</v>
      </c>
      <c r="L3164">
        <f t="shared" si="147"/>
        <v>0</v>
      </c>
      <c r="M3164">
        <f>IF(AND(B3164&gt;Summary!$E$17,B3164&lt;Summary!$E$18),1,0)</f>
        <v>1</v>
      </c>
      <c r="N3164">
        <f>IF(M3164=1,oneday(G3163,G3164,K3164,L3164,Summary!$E$13/2,Data!N3163,Data!O3163,Summary!$E$15,Summary!$E$14,Summary!$E$16,1),0)</f>
        <v>2000</v>
      </c>
      <c r="O3164" s="31">
        <f>IF(M3164=1,oneday(G3163,G3164,K3164,L3164,Summary!$E$13/2,Data!N3163,Data!O3163,Summary!$E$15,Summary!$E$14,Summary!$E$16,2),0)</f>
        <v>1277451.9932289124</v>
      </c>
      <c r="P3164" s="31">
        <f t="shared" si="149"/>
        <v>1539.9995422363281</v>
      </c>
      <c r="Q3164" s="31">
        <f>IF(M3164=1,oneday(G3163,G3164,K3164,L3164,Summary!$E$13/2,Data!N3163,Data!O3163,Summary!$E$15,Summary!$E$14,Summary!$E$16,3),0)</f>
        <v>0</v>
      </c>
    </row>
    <row r="3165" spans="1:17" x14ac:dyDescent="0.25">
      <c r="A3165" s="32">
        <f>VLOOKUP(B3165,'Expiration Dates'!$C$40:$J$272,8)</f>
        <v>34992</v>
      </c>
      <c r="B3165" s="1">
        <v>34977</v>
      </c>
      <c r="C3165">
        <f t="shared" si="148"/>
        <v>3165</v>
      </c>
      <c r="D3165" s="27">
        <v>17.159999847412109</v>
      </c>
      <c r="E3165" s="28">
        <v>17.200000762939453</v>
      </c>
      <c r="F3165" s="28">
        <v>16.850000381469727</v>
      </c>
      <c r="G3165" s="24">
        <v>16.870000839233398</v>
      </c>
      <c r="H3165" s="13">
        <v>16.930000305175781</v>
      </c>
      <c r="I3165" s="14">
        <v>16.950000762939453</v>
      </c>
      <c r="J3165" s="14">
        <v>16.620000839233398</v>
      </c>
      <c r="K3165" s="24">
        <v>16.639999389648438</v>
      </c>
      <c r="L3165">
        <f t="shared" si="147"/>
        <v>0</v>
      </c>
      <c r="M3165">
        <f>IF(AND(B3165&gt;Summary!$E$17,B3165&lt;Summary!$E$18),1,0)</f>
        <v>1</v>
      </c>
      <c r="N3165">
        <f>IF(M3165=1,oneday(G3164,G3165,K3165,L3165,Summary!$E$13/2,Data!N3164,Data!O3164,Summary!$E$15,Summary!$E$14,Summary!$E$16,1),0)</f>
        <v>3000</v>
      </c>
      <c r="O3165" s="31">
        <f>IF(M3165=1,oneday(G3164,G3165,K3165,L3165,Summary!$E$13/2,Data!N3164,Data!O3164,Summary!$E$15,Summary!$E$14,Summary!$E$16,2),0)</f>
        <v>1278341.9980354309</v>
      </c>
      <c r="P3165" s="31">
        <f t="shared" si="149"/>
        <v>890.00480651855469</v>
      </c>
      <c r="Q3165" s="31">
        <f>IF(M3165=1,oneday(G3164,G3165,K3165,L3165,Summary!$E$13/2,Data!N3164,Data!O3164,Summary!$E$15,Summary!$E$14,Summary!$E$16,3),0)</f>
        <v>0</v>
      </c>
    </row>
    <row r="3166" spans="1:17" x14ac:dyDescent="0.25">
      <c r="A3166" s="32">
        <f>VLOOKUP(B3166,'Expiration Dates'!$C$40:$J$272,8)</f>
        <v>34992</v>
      </c>
      <c r="B3166" s="1">
        <v>34978</v>
      </c>
      <c r="C3166">
        <f t="shared" si="148"/>
        <v>3166</v>
      </c>
      <c r="D3166" s="27">
        <v>16.860000610351563</v>
      </c>
      <c r="E3166" s="28">
        <v>17.049999237060547</v>
      </c>
      <c r="F3166" s="28">
        <v>16.829999923706055</v>
      </c>
      <c r="G3166" s="24">
        <v>17.030000686645508</v>
      </c>
      <c r="H3166" s="13">
        <v>16.639999389648438</v>
      </c>
      <c r="I3166" s="14">
        <v>16.799999237060547</v>
      </c>
      <c r="J3166" s="14">
        <v>16.600000381469727</v>
      </c>
      <c r="K3166" s="24">
        <v>16.790000915527344</v>
      </c>
      <c r="L3166">
        <f t="shared" si="147"/>
        <v>0</v>
      </c>
      <c r="M3166">
        <f>IF(AND(B3166&gt;Summary!$E$17,B3166&lt;Summary!$E$18),1,0)</f>
        <v>1</v>
      </c>
      <c r="N3166">
        <f>IF(M3166=1,oneday(G3165,G3166,K3166,L3166,Summary!$E$13/2,Data!N3165,Data!O3165,Summary!$E$15,Summary!$E$14,Summary!$E$16,1),0)</f>
        <v>2700</v>
      </c>
      <c r="O3166" s="31">
        <f>IF(M3166=1,oneday(G3165,G3166,K3166,L3166,Summary!$E$13/2,Data!N3165,Data!O3165,Summary!$E$15,Summary!$E$14,Summary!$E$16,2),0)</f>
        <v>1280785.9976234436</v>
      </c>
      <c r="P3166" s="31">
        <f t="shared" si="149"/>
        <v>2443.9995880126953</v>
      </c>
      <c r="Q3166" s="31">
        <f>IF(M3166=1,oneday(G3165,G3166,K3166,L3166,Summary!$E$13/2,Data!N3165,Data!O3165,Summary!$E$15,Summary!$E$14,Summary!$E$16,3),0)</f>
        <v>0</v>
      </c>
    </row>
    <row r="3167" spans="1:17" x14ac:dyDescent="0.25">
      <c r="A3167" s="32">
        <f>VLOOKUP(B3167,'Expiration Dates'!$C$40:$J$272,8)</f>
        <v>34992</v>
      </c>
      <c r="B3167" s="1">
        <v>34981</v>
      </c>
      <c r="C3167">
        <f t="shared" si="148"/>
        <v>3167</v>
      </c>
      <c r="D3167" s="27">
        <v>17.059999465942383</v>
      </c>
      <c r="E3167" s="28">
        <v>17.340000152587891</v>
      </c>
      <c r="F3167" s="28">
        <v>17.059999465942383</v>
      </c>
      <c r="G3167" s="24">
        <v>17.309999465942383</v>
      </c>
      <c r="H3167" s="13">
        <v>16.819999694824219</v>
      </c>
      <c r="I3167" s="14">
        <v>17.049999237060547</v>
      </c>
      <c r="J3167" s="14">
        <v>16.819999694824219</v>
      </c>
      <c r="K3167" s="24">
        <v>17.020000457763672</v>
      </c>
      <c r="L3167">
        <f t="shared" si="147"/>
        <v>0</v>
      </c>
      <c r="M3167">
        <f>IF(AND(B3167&gt;Summary!$E$17,B3167&lt;Summary!$E$18),1,0)</f>
        <v>1</v>
      </c>
      <c r="N3167">
        <f>IF(M3167=1,oneday(G3166,G3167,K3167,L3167,Summary!$E$13/2,Data!N3166,Data!O3166,Summary!$E$15,Summary!$E$14,Summary!$E$16,1),0)</f>
        <v>2100</v>
      </c>
      <c r="O3167" s="31">
        <f>IF(M3167=1,oneday(G3166,G3167,K3167,L3167,Summary!$E$13/2,Data!N3166,Data!O3166,Summary!$E$15,Summary!$E$14,Summary!$E$16,2),0)</f>
        <v>1283433.995059967</v>
      </c>
      <c r="P3167" s="31">
        <f t="shared" si="149"/>
        <v>2647.9974365234375</v>
      </c>
      <c r="Q3167" s="31">
        <f>IF(M3167=1,oneday(G3166,G3167,K3167,L3167,Summary!$E$13/2,Data!N3166,Data!O3166,Summary!$E$15,Summary!$E$14,Summary!$E$16,3),0)</f>
        <v>0</v>
      </c>
    </row>
    <row r="3168" spans="1:17" x14ac:dyDescent="0.25">
      <c r="A3168" s="32">
        <f>VLOOKUP(B3168,'Expiration Dates'!$C$40:$J$272,8)</f>
        <v>34992</v>
      </c>
      <c r="B3168" s="1">
        <v>34982</v>
      </c>
      <c r="C3168">
        <f t="shared" si="148"/>
        <v>3168</v>
      </c>
      <c r="D3168" s="27">
        <v>17.260000228881836</v>
      </c>
      <c r="E3168" s="28">
        <v>17.430000305175781</v>
      </c>
      <c r="F3168" s="28">
        <v>17.149999618530273</v>
      </c>
      <c r="G3168" s="24">
        <v>17.420000076293945</v>
      </c>
      <c r="H3168" s="13">
        <v>16.989999771118164</v>
      </c>
      <c r="I3168" s="14">
        <v>17.129999160766602</v>
      </c>
      <c r="J3168" s="14">
        <v>16.879999160766602</v>
      </c>
      <c r="K3168" s="24">
        <v>17.120000839233398</v>
      </c>
      <c r="L3168">
        <f t="shared" si="147"/>
        <v>0</v>
      </c>
      <c r="M3168">
        <f>IF(AND(B3168&gt;Summary!$E$17,B3168&lt;Summary!$E$18),1,0)</f>
        <v>1</v>
      </c>
      <c r="N3168">
        <f>IF(M3168=1,oneday(G3167,G3168,K3168,L3168,Summary!$E$13/2,Data!N3167,Data!O3167,Summary!$E$15,Summary!$E$14,Summary!$E$16,1),0)</f>
        <v>1900</v>
      </c>
      <c r="O3168" s="31">
        <f>IF(M3168=1,oneday(G3167,G3168,K3168,L3168,Summary!$E$13/2,Data!N3167,Data!O3167,Summary!$E$15,Summary!$E$14,Summary!$E$16,2),0)</f>
        <v>1285646.996219635</v>
      </c>
      <c r="P3168" s="31">
        <f t="shared" si="149"/>
        <v>2213.0011596679688</v>
      </c>
      <c r="Q3168" s="31">
        <f>IF(M3168=1,oneday(G3167,G3168,K3168,L3168,Summary!$E$13/2,Data!N3167,Data!O3167,Summary!$E$15,Summary!$E$14,Summary!$E$16,3),0)</f>
        <v>0</v>
      </c>
    </row>
    <row r="3169" spans="1:17" x14ac:dyDescent="0.25">
      <c r="A3169" s="32">
        <f>VLOOKUP(B3169,'Expiration Dates'!$C$40:$J$272,8)</f>
        <v>34992</v>
      </c>
      <c r="B3169" s="1">
        <v>34983</v>
      </c>
      <c r="C3169">
        <f t="shared" si="148"/>
        <v>3169</v>
      </c>
      <c r="D3169" s="27">
        <v>17.25</v>
      </c>
      <c r="E3169" s="28">
        <v>17.459999084472656</v>
      </c>
      <c r="F3169" s="28">
        <v>17.229999542236328</v>
      </c>
      <c r="G3169" s="24">
        <v>17.290000915527344</v>
      </c>
      <c r="H3169" s="13">
        <v>16.969999313354492</v>
      </c>
      <c r="I3169" s="14">
        <v>17.200000762939453</v>
      </c>
      <c r="J3169" s="14">
        <v>16.959999084472656</v>
      </c>
      <c r="K3169" s="24">
        <v>17.059999465942383</v>
      </c>
      <c r="L3169">
        <f t="shared" si="147"/>
        <v>0</v>
      </c>
      <c r="M3169">
        <f>IF(AND(B3169&gt;Summary!$E$17,B3169&lt;Summary!$E$18),1,0)</f>
        <v>1</v>
      </c>
      <c r="N3169">
        <f>IF(M3169=1,oneday(G3168,G3169,K3169,L3169,Summary!$E$13/2,Data!N3168,Data!O3168,Summary!$E$15,Summary!$E$14,Summary!$E$16,1),0)</f>
        <v>2200</v>
      </c>
      <c r="O3169" s="31">
        <f>IF(M3169=1,oneday(G3168,G3169,K3169,L3169,Summary!$E$13/2,Data!N3168,Data!O3168,Summary!$E$15,Summary!$E$14,Summary!$E$16,2),0)</f>
        <v>1287372.9980659485</v>
      </c>
      <c r="P3169" s="31">
        <f t="shared" si="149"/>
        <v>1726.0018463134766</v>
      </c>
      <c r="Q3169" s="31">
        <f>IF(M3169=1,oneday(G3168,G3169,K3169,L3169,Summary!$E$13/2,Data!N3168,Data!O3168,Summary!$E$15,Summary!$E$14,Summary!$E$16,3),0)</f>
        <v>0</v>
      </c>
    </row>
    <row r="3170" spans="1:17" x14ac:dyDescent="0.25">
      <c r="A3170" s="32">
        <f>VLOOKUP(B3170,'Expiration Dates'!$C$40:$J$272,8)</f>
        <v>34992</v>
      </c>
      <c r="B3170" s="1">
        <v>34984</v>
      </c>
      <c r="C3170">
        <f t="shared" si="148"/>
        <v>3170</v>
      </c>
      <c r="D3170" s="27">
        <v>17.280000686645508</v>
      </c>
      <c r="E3170" s="28">
        <v>17.370000839233398</v>
      </c>
      <c r="F3170" s="28">
        <v>17.100000381469727</v>
      </c>
      <c r="G3170" s="24">
        <v>17.120000839233398</v>
      </c>
      <c r="H3170" s="13">
        <v>17.059999465942383</v>
      </c>
      <c r="I3170" s="14">
        <v>17.120000839233398</v>
      </c>
      <c r="J3170" s="14">
        <v>16.909999847412109</v>
      </c>
      <c r="K3170" s="24">
        <v>16.940000534057617</v>
      </c>
      <c r="L3170">
        <f t="shared" si="147"/>
        <v>0</v>
      </c>
      <c r="M3170">
        <f>IF(AND(B3170&gt;Summary!$E$17,B3170&lt;Summary!$E$18),1,0)</f>
        <v>1</v>
      </c>
      <c r="N3170">
        <f>IF(M3170=1,oneday(G3169,G3170,K3170,L3170,Summary!$E$13/2,Data!N3169,Data!O3169,Summary!$E$15,Summary!$E$14,Summary!$E$16,1),0)</f>
        <v>2600</v>
      </c>
      <c r="O3170" s="31">
        <f>IF(M3170=1,oneday(G3169,G3170,K3170,L3170,Summary!$E$13/2,Data!N3169,Data!O3169,Summary!$E$15,Summary!$E$14,Summary!$E$16,2),0)</f>
        <v>1288954.9978675842</v>
      </c>
      <c r="P3170" s="31">
        <f t="shared" si="149"/>
        <v>1581.9998016357422</v>
      </c>
      <c r="Q3170" s="31">
        <f>IF(M3170=1,oneday(G3169,G3170,K3170,L3170,Summary!$E$13/2,Data!N3169,Data!O3169,Summary!$E$15,Summary!$E$14,Summary!$E$16,3),0)</f>
        <v>0</v>
      </c>
    </row>
    <row r="3171" spans="1:17" x14ac:dyDescent="0.25">
      <c r="A3171" s="32">
        <f>VLOOKUP(B3171,'Expiration Dates'!$C$40:$J$272,8)</f>
        <v>34992</v>
      </c>
      <c r="B3171" s="1">
        <v>34985</v>
      </c>
      <c r="C3171">
        <f t="shared" si="148"/>
        <v>3171</v>
      </c>
      <c r="D3171" s="27">
        <v>17.129999160766602</v>
      </c>
      <c r="E3171" s="28">
        <v>17.440000534057617</v>
      </c>
      <c r="F3171" s="28">
        <v>17.069999694824219</v>
      </c>
      <c r="G3171" s="24">
        <v>17.409999847412109</v>
      </c>
      <c r="H3171" s="13">
        <v>16.930000305175781</v>
      </c>
      <c r="I3171" s="14">
        <v>17.299999237060547</v>
      </c>
      <c r="J3171" s="14">
        <v>16.889999389648438</v>
      </c>
      <c r="K3171" s="24">
        <v>17.270000457763672</v>
      </c>
      <c r="L3171">
        <f t="shared" si="147"/>
        <v>0</v>
      </c>
      <c r="M3171">
        <f>IF(AND(B3171&gt;Summary!$E$17,B3171&lt;Summary!$E$18),1,0)</f>
        <v>1</v>
      </c>
      <c r="N3171">
        <f>IF(M3171=1,oneday(G3170,G3171,K3171,L3171,Summary!$E$13/2,Data!N3170,Data!O3170,Summary!$E$15,Summary!$E$14,Summary!$E$16,1),0)</f>
        <v>1900</v>
      </c>
      <c r="O3171" s="31">
        <f>IF(M3171=1,oneday(G3170,G3171,K3171,L3171,Summary!$E$13/2,Data!N3170,Data!O3170,Summary!$E$15,Summary!$E$14,Summary!$E$16,2),0)</f>
        <v>1291589.9959831238</v>
      </c>
      <c r="P3171" s="31">
        <f t="shared" si="149"/>
        <v>2634.9981155395508</v>
      </c>
      <c r="Q3171" s="31">
        <f>IF(M3171=1,oneday(G3170,G3171,K3171,L3171,Summary!$E$13/2,Data!N3170,Data!O3170,Summary!$E$15,Summary!$E$14,Summary!$E$16,3),0)</f>
        <v>0</v>
      </c>
    </row>
    <row r="3172" spans="1:17" x14ac:dyDescent="0.25">
      <c r="A3172" s="32">
        <f>VLOOKUP(B3172,'Expiration Dates'!$C$40:$J$272,8)</f>
        <v>34992</v>
      </c>
      <c r="B3172" s="1">
        <v>34988</v>
      </c>
      <c r="C3172">
        <f t="shared" si="148"/>
        <v>3172</v>
      </c>
      <c r="D3172" s="27">
        <v>17.409999847412109</v>
      </c>
      <c r="E3172" s="28">
        <v>17.600000381469727</v>
      </c>
      <c r="F3172" s="28">
        <v>17.389999389648438</v>
      </c>
      <c r="G3172" s="24">
        <v>17.590000152587891</v>
      </c>
      <c r="H3172" s="13">
        <v>17.270000457763672</v>
      </c>
      <c r="I3172" s="14">
        <v>17.379999160766602</v>
      </c>
      <c r="J3172" s="14">
        <v>17.229999542236328</v>
      </c>
      <c r="K3172" s="24">
        <v>17.370000839233398</v>
      </c>
      <c r="L3172">
        <f t="shared" ref="L3172:L3235" si="150">IF(A3172=B3172,1,0)</f>
        <v>0</v>
      </c>
      <c r="M3172">
        <f>IF(AND(B3172&gt;Summary!$E$17,B3172&lt;Summary!$E$18),1,0)</f>
        <v>1</v>
      </c>
      <c r="N3172">
        <f>IF(M3172=1,oneday(G3171,G3172,K3172,L3172,Summary!$E$13/2,Data!N3171,Data!O3171,Summary!$E$15,Summary!$E$14,Summary!$E$16,1),0)</f>
        <v>1500</v>
      </c>
      <c r="O3172" s="31">
        <f>IF(M3172=1,oneday(G3171,G3172,K3172,L3172,Summary!$E$13/2,Data!N3171,Data!O3171,Summary!$E$15,Summary!$E$14,Summary!$E$16,2),0)</f>
        <v>1293883.9964408875</v>
      </c>
      <c r="P3172" s="31">
        <f t="shared" si="149"/>
        <v>2294.0004577636719</v>
      </c>
      <c r="Q3172" s="31">
        <f>IF(M3172=1,oneday(G3171,G3172,K3172,L3172,Summary!$E$13/2,Data!N3171,Data!O3171,Summary!$E$15,Summary!$E$14,Summary!$E$16,3),0)</f>
        <v>0</v>
      </c>
    </row>
    <row r="3173" spans="1:17" x14ac:dyDescent="0.25">
      <c r="A3173" s="32">
        <f>VLOOKUP(B3173,'Expiration Dates'!$C$40:$J$272,8)</f>
        <v>34992</v>
      </c>
      <c r="B3173" s="1">
        <v>34989</v>
      </c>
      <c r="C3173">
        <f t="shared" si="148"/>
        <v>3173</v>
      </c>
      <c r="D3173" s="27">
        <v>17.569999694824219</v>
      </c>
      <c r="E3173" s="28">
        <v>17.729999542236328</v>
      </c>
      <c r="F3173" s="28">
        <v>17.559999465942383</v>
      </c>
      <c r="G3173" s="24">
        <v>17.680000305175781</v>
      </c>
      <c r="H3173" s="13">
        <v>17.370000839233398</v>
      </c>
      <c r="I3173" s="14">
        <v>17.459999084472656</v>
      </c>
      <c r="J3173" s="14">
        <v>17.299999237060547</v>
      </c>
      <c r="K3173" s="24">
        <v>17.379999160766602</v>
      </c>
      <c r="L3173">
        <f t="shared" si="150"/>
        <v>0</v>
      </c>
      <c r="M3173">
        <f>IF(AND(B3173&gt;Summary!$E$17,B3173&lt;Summary!$E$18),1,0)</f>
        <v>1</v>
      </c>
      <c r="N3173">
        <f>IF(M3173=1,oneday(G3172,G3173,K3173,L3173,Summary!$E$13/2,Data!N3172,Data!O3172,Summary!$E$15,Summary!$E$14,Summary!$E$16,1),0)</f>
        <v>1300</v>
      </c>
      <c r="O3173" s="31">
        <f>IF(M3173=1,oneday(G3172,G3173,K3173,L3173,Summary!$E$13/2,Data!N3172,Data!O3172,Summary!$E$15,Summary!$E$14,Summary!$E$16,2),0)</f>
        <v>1296004.9966392517</v>
      </c>
      <c r="P3173" s="31">
        <f t="shared" si="149"/>
        <v>2121.0001983642578</v>
      </c>
      <c r="Q3173" s="31">
        <f>IF(M3173=1,oneday(G3172,G3173,K3173,L3173,Summary!$E$13/2,Data!N3172,Data!O3172,Summary!$E$15,Summary!$E$14,Summary!$E$16,3),0)</f>
        <v>0</v>
      </c>
    </row>
    <row r="3174" spans="1:17" x14ac:dyDescent="0.25">
      <c r="A3174" s="32">
        <f>VLOOKUP(B3174,'Expiration Dates'!$C$40:$J$272,8)</f>
        <v>34992</v>
      </c>
      <c r="B3174" s="1">
        <v>34990</v>
      </c>
      <c r="C3174">
        <f t="shared" si="148"/>
        <v>3174</v>
      </c>
      <c r="D3174" s="27">
        <v>17.559999465942383</v>
      </c>
      <c r="E3174" s="28">
        <v>17.659999847412109</v>
      </c>
      <c r="F3174" s="28">
        <v>17.530000686645508</v>
      </c>
      <c r="G3174" s="24">
        <v>17.610000610351563</v>
      </c>
      <c r="H3174" s="13">
        <v>17.280000686645508</v>
      </c>
      <c r="I3174" s="14">
        <v>17.360000610351563</v>
      </c>
      <c r="J3174" s="14">
        <v>17.239999771118164</v>
      </c>
      <c r="K3174" s="24">
        <v>17.309999465942383</v>
      </c>
      <c r="L3174">
        <f t="shared" si="150"/>
        <v>0</v>
      </c>
      <c r="M3174">
        <f>IF(AND(B3174&gt;Summary!$E$17,B3174&lt;Summary!$E$18),1,0)</f>
        <v>1</v>
      </c>
      <c r="N3174">
        <f>IF(M3174=1,oneday(G3173,G3174,K3174,L3174,Summary!$E$13/2,Data!N3173,Data!O3173,Summary!$E$15,Summary!$E$14,Summary!$E$16,1),0)</f>
        <v>1400</v>
      </c>
      <c r="O3174" s="31">
        <f>IF(M3174=1,oneday(G3173,G3174,K3174,L3174,Summary!$E$13/2,Data!N3173,Data!O3173,Summary!$E$15,Summary!$E$14,Summary!$E$16,2),0)</f>
        <v>1297906.9970664978</v>
      </c>
      <c r="P3174" s="31">
        <f t="shared" si="149"/>
        <v>1902.0004272460938</v>
      </c>
      <c r="Q3174" s="31">
        <f>IF(M3174=1,oneday(G3173,G3174,K3174,L3174,Summary!$E$13/2,Data!N3173,Data!O3173,Summary!$E$15,Summary!$E$14,Summary!$E$16,3),0)</f>
        <v>0</v>
      </c>
    </row>
    <row r="3175" spans="1:17" x14ac:dyDescent="0.25">
      <c r="A3175" s="32">
        <f>VLOOKUP(B3175,'Expiration Dates'!$C$40:$J$272,8)</f>
        <v>34992</v>
      </c>
      <c r="B3175" s="1">
        <v>34991</v>
      </c>
      <c r="C3175">
        <f t="shared" si="148"/>
        <v>3175</v>
      </c>
      <c r="D3175" s="27">
        <v>17.520000457763672</v>
      </c>
      <c r="E3175" s="28">
        <v>17.559999465942383</v>
      </c>
      <c r="F3175" s="28">
        <v>17.219999313354492</v>
      </c>
      <c r="G3175" s="24">
        <v>17.319999694824219</v>
      </c>
      <c r="H3175" s="13">
        <v>17.25</v>
      </c>
      <c r="I3175" s="14">
        <v>17.270000457763672</v>
      </c>
      <c r="J3175" s="14">
        <v>17</v>
      </c>
      <c r="K3175" s="24">
        <v>17.069999694824219</v>
      </c>
      <c r="L3175">
        <f t="shared" si="150"/>
        <v>0</v>
      </c>
      <c r="M3175">
        <f>IF(AND(B3175&gt;Summary!$E$17,B3175&lt;Summary!$E$18),1,0)</f>
        <v>1</v>
      </c>
      <c r="N3175">
        <f>IF(M3175=1,oneday(G3174,G3175,K3175,L3175,Summary!$E$13/2,Data!N3174,Data!O3174,Summary!$E$15,Summary!$E$14,Summary!$E$16,1),0)</f>
        <v>2100</v>
      </c>
      <c r="O3175" s="31">
        <f>IF(M3175=1,oneday(G3174,G3175,K3175,L3175,Summary!$E$13/2,Data!N3174,Data!O3174,Summary!$E$15,Summary!$E$14,Summary!$E$16,2),0)</f>
        <v>1299381.9951438904</v>
      </c>
      <c r="P3175" s="31">
        <f t="shared" si="149"/>
        <v>1474.9980773925781</v>
      </c>
      <c r="Q3175" s="31">
        <f>IF(M3175=1,oneday(G3174,G3175,K3175,L3175,Summary!$E$13/2,Data!N3174,Data!O3174,Summary!$E$15,Summary!$E$14,Summary!$E$16,3),0)</f>
        <v>0</v>
      </c>
    </row>
    <row r="3176" spans="1:17" x14ac:dyDescent="0.25">
      <c r="A3176" s="32">
        <f>VLOOKUP(B3176,'Expiration Dates'!$C$40:$J$272,8)</f>
        <v>34992</v>
      </c>
      <c r="B3176" s="1">
        <v>34992</v>
      </c>
      <c r="C3176">
        <f t="shared" si="148"/>
        <v>3176</v>
      </c>
      <c r="D3176" s="27">
        <v>17.350000381469727</v>
      </c>
      <c r="E3176" s="28">
        <v>17.450000762939453</v>
      </c>
      <c r="F3176" s="28">
        <v>17.139999389648438</v>
      </c>
      <c r="G3176" s="24">
        <v>17.370000839233398</v>
      </c>
      <c r="H3176" s="13">
        <v>17.090000152587891</v>
      </c>
      <c r="I3176" s="14">
        <v>17.170000076293945</v>
      </c>
      <c r="J3176" s="14">
        <v>16.950000762939453</v>
      </c>
      <c r="K3176" s="24">
        <v>17.149999618530273</v>
      </c>
      <c r="L3176">
        <f t="shared" si="150"/>
        <v>1</v>
      </c>
      <c r="M3176">
        <f>IF(AND(B3176&gt;Summary!$E$17,B3176&lt;Summary!$E$18),1,0)</f>
        <v>1</v>
      </c>
      <c r="N3176">
        <f>IF(M3176=1,oneday(G3175,G3176,K3176,L3176,Summary!$E$13/2,Data!N3175,Data!O3175,Summary!$E$15,Summary!$E$14,Summary!$E$16,1),0)</f>
        <v>2000</v>
      </c>
      <c r="O3176" s="31">
        <f>IF(M3176=1,oneday(G3175,G3176,K3176,L3176,Summary!$E$13/2,Data!N3175,Data!O3175,Summary!$E$15,Summary!$E$14,Summary!$E$16,2),0)</f>
        <v>1301921.999874115</v>
      </c>
      <c r="P3176" s="31">
        <f t="shared" si="149"/>
        <v>2540.0047302246094</v>
      </c>
      <c r="Q3176" s="31">
        <f>IF(M3176=1,oneday(G3175,G3176,K3176,L3176,Summary!$E$13/2,Data!N3175,Data!O3175,Summary!$E$15,Summary!$E$14,Summary!$E$16,3),0)</f>
        <v>440.00244140625</v>
      </c>
    </row>
    <row r="3177" spans="1:17" x14ac:dyDescent="0.25">
      <c r="A3177" s="32">
        <f>VLOOKUP(B3177,'Expiration Dates'!$C$40:$J$272,8)</f>
        <v>34992</v>
      </c>
      <c r="B3177" s="1">
        <v>34995</v>
      </c>
      <c r="C3177">
        <f t="shared" si="148"/>
        <v>3177</v>
      </c>
      <c r="D3177" s="27">
        <v>17.030000686645508</v>
      </c>
      <c r="E3177" s="28">
        <v>17.229999542236328</v>
      </c>
      <c r="F3177" s="28">
        <v>16.860000610351563</v>
      </c>
      <c r="G3177" s="24">
        <v>17.209999084472656</v>
      </c>
      <c r="H3177" s="13">
        <v>16.930000305175781</v>
      </c>
      <c r="I3177" s="14">
        <v>17.079999923706055</v>
      </c>
      <c r="J3177" s="14">
        <v>16.780000686645508</v>
      </c>
      <c r="K3177" s="24">
        <v>17.069999694824219</v>
      </c>
      <c r="L3177">
        <f t="shared" si="150"/>
        <v>0</v>
      </c>
      <c r="M3177">
        <f>IF(AND(B3177&gt;Summary!$E$17,B3177&lt;Summary!$E$18),1,0)</f>
        <v>1</v>
      </c>
      <c r="N3177">
        <f>IF(M3177=1,oneday(G3176,G3177,K3177,L3177,Summary!$E$13/2,Data!N3176,Data!O3176,Summary!$E$15,Summary!$E$14,Summary!$E$16,1),0)</f>
        <v>2400</v>
      </c>
      <c r="O3177" s="31">
        <f>IF(M3177=1,oneday(G3176,G3177,K3177,L3177,Summary!$E$13/2,Data!N3176,Data!O3176,Summary!$E$15,Summary!$E$14,Summary!$E$16,2),0)</f>
        <v>1303561.9956626892</v>
      </c>
      <c r="P3177" s="31">
        <f t="shared" si="149"/>
        <v>1639.9957885742188</v>
      </c>
      <c r="Q3177" s="31">
        <f>IF(M3177=1,oneday(G3176,G3177,K3177,L3177,Summary!$E$13/2,Data!N3176,Data!O3176,Summary!$E$15,Summary!$E$14,Summary!$E$16,3),0)</f>
        <v>0</v>
      </c>
    </row>
    <row r="3178" spans="1:17" x14ac:dyDescent="0.25">
      <c r="A3178" s="32">
        <f>VLOOKUP(B3178,'Expiration Dates'!$C$40:$J$272,8)</f>
        <v>34992</v>
      </c>
      <c r="B3178" s="1">
        <v>34996</v>
      </c>
      <c r="C3178">
        <f t="shared" si="148"/>
        <v>3178</v>
      </c>
      <c r="D3178" s="27">
        <v>17.180000305175781</v>
      </c>
      <c r="E3178" s="28">
        <v>17.420000076293945</v>
      </c>
      <c r="F3178" s="28">
        <v>17.159999847412109</v>
      </c>
      <c r="G3178" s="24">
        <v>17.319999694824219</v>
      </c>
      <c r="H3178" s="13">
        <v>17.059999465942383</v>
      </c>
      <c r="I3178" s="14">
        <v>17.219999313354492</v>
      </c>
      <c r="J3178" s="14">
        <v>17.030000686645508</v>
      </c>
      <c r="K3178" s="24">
        <v>17.139999389648438</v>
      </c>
      <c r="L3178">
        <f t="shared" si="150"/>
        <v>0</v>
      </c>
      <c r="M3178">
        <f>IF(AND(B3178&gt;Summary!$E$17,B3178&lt;Summary!$E$18),1,0)</f>
        <v>1</v>
      </c>
      <c r="N3178">
        <f>IF(M3178=1,oneday(G3177,G3178,K3178,L3178,Summary!$E$13/2,Data!N3177,Data!O3177,Summary!$E$15,Summary!$E$14,Summary!$E$16,1),0)</f>
        <v>2200</v>
      </c>
      <c r="O3178" s="31">
        <f>IF(M3178=1,oneday(G3177,G3178,K3178,L3178,Summary!$E$13/2,Data!N3177,Data!O3177,Summary!$E$15,Summary!$E$14,Summary!$E$16,2),0)</f>
        <v>1305807.9970054626</v>
      </c>
      <c r="P3178" s="31">
        <f t="shared" si="149"/>
        <v>2246.0013427734375</v>
      </c>
      <c r="Q3178" s="31">
        <f>IF(M3178=1,oneday(G3177,G3178,K3178,L3178,Summary!$E$13/2,Data!N3177,Data!O3177,Summary!$E$15,Summary!$E$14,Summary!$E$16,3),0)</f>
        <v>0</v>
      </c>
    </row>
    <row r="3179" spans="1:17" x14ac:dyDescent="0.25">
      <c r="A3179" s="32">
        <f>VLOOKUP(B3179,'Expiration Dates'!$C$40:$J$272,8)</f>
        <v>34992</v>
      </c>
      <c r="B3179" s="1">
        <v>34997</v>
      </c>
      <c r="C3179">
        <f t="shared" si="148"/>
        <v>3179</v>
      </c>
      <c r="D3179" s="27">
        <v>17.350000381469727</v>
      </c>
      <c r="E3179" s="28">
        <v>17.450000762939453</v>
      </c>
      <c r="F3179" s="28">
        <v>17.239999771118164</v>
      </c>
      <c r="G3179" s="24">
        <v>17.319999694824219</v>
      </c>
      <c r="H3179" s="13">
        <v>17.180000305175781</v>
      </c>
      <c r="I3179" s="14">
        <v>17.25</v>
      </c>
      <c r="J3179" s="14">
        <v>17.059999465942383</v>
      </c>
      <c r="K3179" s="24">
        <v>17.110000610351563</v>
      </c>
      <c r="L3179">
        <f t="shared" si="150"/>
        <v>0</v>
      </c>
      <c r="M3179">
        <f>IF(AND(B3179&gt;Summary!$E$17,B3179&lt;Summary!$E$18),1,0)</f>
        <v>1</v>
      </c>
      <c r="N3179">
        <f>IF(M3179=1,oneday(G3178,G3179,K3179,L3179,Summary!$E$13/2,Data!N3178,Data!O3178,Summary!$E$15,Summary!$E$14,Summary!$E$16,1),0)</f>
        <v>2200</v>
      </c>
      <c r="O3179" s="31">
        <f>IF(M3179=1,oneday(G3178,G3179,K3179,L3179,Summary!$E$13/2,Data!N3178,Data!O3178,Summary!$E$15,Summary!$E$14,Summary!$E$16,2),0)</f>
        <v>1307807.9970054626</v>
      </c>
      <c r="P3179" s="31">
        <f t="shared" si="149"/>
        <v>2000</v>
      </c>
      <c r="Q3179" s="31">
        <f>IF(M3179=1,oneday(G3178,G3179,K3179,L3179,Summary!$E$13/2,Data!N3178,Data!O3178,Summary!$E$15,Summary!$E$14,Summary!$E$16,3),0)</f>
        <v>0</v>
      </c>
    </row>
    <row r="3180" spans="1:17" x14ac:dyDescent="0.25">
      <c r="A3180" s="32">
        <f>VLOOKUP(B3180,'Expiration Dates'!$C$40:$J$272,8)</f>
        <v>34992</v>
      </c>
      <c r="B3180" s="1">
        <v>34998</v>
      </c>
      <c r="C3180">
        <f t="shared" si="148"/>
        <v>3180</v>
      </c>
      <c r="D3180" s="27">
        <v>17.379999160766602</v>
      </c>
      <c r="E3180" s="28">
        <v>17.680000305175781</v>
      </c>
      <c r="F3180" s="28">
        <v>17.370000839233398</v>
      </c>
      <c r="G3180" s="24">
        <v>17.579999923706055</v>
      </c>
      <c r="H3180" s="13">
        <v>17.180000305175781</v>
      </c>
      <c r="I3180" s="14">
        <v>17.399999618530273</v>
      </c>
      <c r="J3180" s="14">
        <v>17.149999618530273</v>
      </c>
      <c r="K3180" s="24">
        <v>17.329999923706055</v>
      </c>
      <c r="L3180">
        <f t="shared" si="150"/>
        <v>0</v>
      </c>
      <c r="M3180">
        <f>IF(AND(B3180&gt;Summary!$E$17,B3180&lt;Summary!$E$18),1,0)</f>
        <v>1</v>
      </c>
      <c r="N3180">
        <f>IF(M3180=1,oneday(G3179,G3180,K3180,L3180,Summary!$E$13/2,Data!N3179,Data!O3179,Summary!$E$15,Summary!$E$14,Summary!$E$16,1),0)</f>
        <v>1600</v>
      </c>
      <c r="O3180" s="31">
        <f>IF(M3180=1,oneday(G3179,G3180,K3180,L3180,Summary!$E$13/2,Data!N3179,Data!O3179,Summary!$E$15,Summary!$E$14,Summary!$E$16,2),0)</f>
        <v>1310283.9973716736</v>
      </c>
      <c r="P3180" s="31">
        <f t="shared" si="149"/>
        <v>2476.0003662109375</v>
      </c>
      <c r="Q3180" s="31">
        <f>IF(M3180=1,oneday(G3179,G3180,K3180,L3180,Summary!$E$13/2,Data!N3179,Data!O3179,Summary!$E$15,Summary!$E$14,Summary!$E$16,3),0)</f>
        <v>0</v>
      </c>
    </row>
    <row r="3181" spans="1:17" x14ac:dyDescent="0.25">
      <c r="A3181" s="32">
        <f>VLOOKUP(B3181,'Expiration Dates'!$C$40:$J$272,8)</f>
        <v>34992</v>
      </c>
      <c r="B3181" s="1">
        <v>34999</v>
      </c>
      <c r="C3181">
        <f t="shared" si="148"/>
        <v>3181</v>
      </c>
      <c r="D3181" s="27">
        <v>17.559999465942383</v>
      </c>
      <c r="E3181" s="28">
        <v>17.670000076293945</v>
      </c>
      <c r="F3181" s="28">
        <v>17.520000457763672</v>
      </c>
      <c r="G3181" s="24">
        <v>17.540000915527344</v>
      </c>
      <c r="H3181" s="13">
        <v>17.319999694824219</v>
      </c>
      <c r="I3181" s="14">
        <v>17.409999847412109</v>
      </c>
      <c r="J3181" s="14">
        <v>17.290000915527344</v>
      </c>
      <c r="K3181" s="24">
        <v>17.319999694824219</v>
      </c>
      <c r="L3181">
        <f t="shared" si="150"/>
        <v>0</v>
      </c>
      <c r="M3181">
        <f>IF(AND(B3181&gt;Summary!$E$17,B3181&lt;Summary!$E$18),1,0)</f>
        <v>1</v>
      </c>
      <c r="N3181">
        <f>IF(M3181=1,oneday(G3180,G3181,K3181,L3181,Summary!$E$13/2,Data!N3180,Data!O3180,Summary!$E$15,Summary!$E$14,Summary!$E$16,1),0)</f>
        <v>1600</v>
      </c>
      <c r="O3181" s="31">
        <f>IF(M3181=1,oneday(G3180,G3181,K3181,L3181,Summary!$E$13/2,Data!N3180,Data!O3180,Summary!$E$15,Summary!$E$14,Summary!$E$16,2),0)</f>
        <v>1312219.9989585876</v>
      </c>
      <c r="P3181" s="31">
        <f t="shared" si="149"/>
        <v>1936.0015869140625</v>
      </c>
      <c r="Q3181" s="31">
        <f>IF(M3181=1,oneday(G3180,G3181,K3181,L3181,Summary!$E$13/2,Data!N3180,Data!O3180,Summary!$E$15,Summary!$E$14,Summary!$E$16,3),0)</f>
        <v>0</v>
      </c>
    </row>
    <row r="3182" spans="1:17" x14ac:dyDescent="0.25">
      <c r="A3182" s="32">
        <f>VLOOKUP(B3182,'Expiration Dates'!$C$40:$J$272,8)</f>
        <v>34992</v>
      </c>
      <c r="B3182" s="1">
        <v>35002</v>
      </c>
      <c r="C3182">
        <f t="shared" si="148"/>
        <v>3182</v>
      </c>
      <c r="D3182" s="27">
        <v>17.540000915527344</v>
      </c>
      <c r="E3182" s="28">
        <v>17.659999847412109</v>
      </c>
      <c r="F3182" s="28">
        <v>17.5</v>
      </c>
      <c r="G3182" s="24">
        <v>17.620000839233398</v>
      </c>
      <c r="H3182" s="13">
        <v>17.329999923706055</v>
      </c>
      <c r="I3182" s="14">
        <v>17.409999847412109</v>
      </c>
      <c r="J3182" s="14">
        <v>17.290000915527344</v>
      </c>
      <c r="K3182" s="24">
        <v>17.370000839233398</v>
      </c>
      <c r="L3182">
        <f t="shared" si="150"/>
        <v>0</v>
      </c>
      <c r="M3182">
        <f>IF(AND(B3182&gt;Summary!$E$17,B3182&lt;Summary!$E$18),1,0)</f>
        <v>1</v>
      </c>
      <c r="N3182">
        <f>IF(M3182=1,oneday(G3181,G3182,K3182,L3182,Summary!$E$13/2,Data!N3181,Data!O3181,Summary!$E$15,Summary!$E$14,Summary!$E$16,1),0)</f>
        <v>1500</v>
      </c>
      <c r="O3182" s="31">
        <f>IF(M3182=1,oneday(G3181,G3182,K3182,L3182,Summary!$E$13/2,Data!N3181,Data!O3181,Summary!$E$15,Summary!$E$14,Summary!$E$16,2),0)</f>
        <v>1314339.9988441467</v>
      </c>
      <c r="P3182" s="31">
        <f t="shared" si="149"/>
        <v>2119.999885559082</v>
      </c>
      <c r="Q3182" s="31">
        <f>IF(M3182=1,oneday(G3181,G3182,K3182,L3182,Summary!$E$13/2,Data!N3181,Data!O3181,Summary!$E$15,Summary!$E$14,Summary!$E$16,3),0)</f>
        <v>0</v>
      </c>
    </row>
    <row r="3183" spans="1:17" x14ac:dyDescent="0.25">
      <c r="A3183" s="32">
        <f>VLOOKUP(B3183,'Expiration Dates'!$C$40:$J$272,8)</f>
        <v>34992</v>
      </c>
      <c r="B3183" s="1">
        <v>35003</v>
      </c>
      <c r="C3183">
        <f t="shared" si="148"/>
        <v>3183</v>
      </c>
      <c r="D3183" s="27">
        <v>17.649999618530273</v>
      </c>
      <c r="E3183" s="28">
        <v>17.739999771118164</v>
      </c>
      <c r="F3183" s="28">
        <v>17.579999923706055</v>
      </c>
      <c r="G3183" s="24">
        <v>17.639999389648438</v>
      </c>
      <c r="H3183" s="13">
        <v>17.409999847412109</v>
      </c>
      <c r="I3183" s="14">
        <v>17.489999771118164</v>
      </c>
      <c r="J3183" s="14">
        <v>17.350000381469727</v>
      </c>
      <c r="K3183" s="24">
        <v>17.399999618530273</v>
      </c>
      <c r="L3183">
        <f t="shared" si="150"/>
        <v>0</v>
      </c>
      <c r="M3183">
        <f>IF(AND(B3183&gt;Summary!$E$17,B3183&lt;Summary!$E$18),1,0)</f>
        <v>1</v>
      </c>
      <c r="N3183">
        <f>IF(M3183=1,oneday(G3182,G3183,K3183,L3183,Summary!$E$13/2,Data!N3182,Data!O3182,Summary!$E$15,Summary!$E$14,Summary!$E$16,1),0)</f>
        <v>1500</v>
      </c>
      <c r="O3183" s="31">
        <f>IF(M3183=1,oneday(G3182,G3183,K3183,L3183,Summary!$E$13/2,Data!N3182,Data!O3182,Summary!$E$15,Summary!$E$14,Summary!$E$16,2),0)</f>
        <v>1316369.9966697693</v>
      </c>
      <c r="P3183" s="31">
        <f t="shared" si="149"/>
        <v>2029.9978256225586</v>
      </c>
      <c r="Q3183" s="31">
        <f>IF(M3183=1,oneday(G3182,G3183,K3183,L3183,Summary!$E$13/2,Data!N3182,Data!O3182,Summary!$E$15,Summary!$E$14,Summary!$E$16,3),0)</f>
        <v>0</v>
      </c>
    </row>
    <row r="3184" spans="1:17" x14ac:dyDescent="0.25">
      <c r="A3184" s="32">
        <f>VLOOKUP(B3184,'Expiration Dates'!$C$40:$J$272,8)</f>
        <v>35020</v>
      </c>
      <c r="B3184" s="1">
        <v>35004</v>
      </c>
      <c r="C3184">
        <f t="shared" si="148"/>
        <v>3184</v>
      </c>
      <c r="D3184" s="27">
        <v>17.639999389648438</v>
      </c>
      <c r="E3184" s="28">
        <v>17.780000686645508</v>
      </c>
      <c r="F3184" s="28">
        <v>17.479999542236328</v>
      </c>
      <c r="G3184" s="24">
        <v>17.739999771118164</v>
      </c>
      <c r="H3184" s="13">
        <v>17.379999160766602</v>
      </c>
      <c r="I3184" s="14">
        <v>17.510000228881836</v>
      </c>
      <c r="J3184" s="14">
        <v>17.25</v>
      </c>
      <c r="K3184" s="24">
        <v>17.469999313354492</v>
      </c>
      <c r="L3184">
        <f t="shared" si="150"/>
        <v>0</v>
      </c>
      <c r="M3184">
        <f>IF(AND(B3184&gt;Summary!$E$17,B3184&lt;Summary!$E$18),1,0)</f>
        <v>1</v>
      </c>
      <c r="N3184">
        <f>IF(M3184=1,oneday(G3183,G3184,K3184,L3184,Summary!$E$13/2,Data!N3183,Data!O3183,Summary!$E$15,Summary!$E$14,Summary!$E$16,1),0)</f>
        <v>1300</v>
      </c>
      <c r="O3184" s="31">
        <f>IF(M3184=1,oneday(G3183,G3184,K3184,L3184,Summary!$E$13/2,Data!N3183,Data!O3183,Summary!$E$15,Summary!$E$14,Summary!$E$16,2),0)</f>
        <v>1318503.9971656799</v>
      </c>
      <c r="P3184" s="31">
        <f t="shared" si="149"/>
        <v>2134.0004959106445</v>
      </c>
      <c r="Q3184" s="31">
        <f>IF(M3184=1,oneday(G3183,G3184,K3184,L3184,Summary!$E$13/2,Data!N3183,Data!O3183,Summary!$E$15,Summary!$E$14,Summary!$E$16,3),0)</f>
        <v>0</v>
      </c>
    </row>
    <row r="3185" spans="1:17" x14ac:dyDescent="0.25">
      <c r="A3185" s="32">
        <f>VLOOKUP(B3185,'Expiration Dates'!$C$40:$J$272,8)</f>
        <v>35020</v>
      </c>
      <c r="B3185" s="1">
        <v>35005</v>
      </c>
      <c r="C3185">
        <f t="shared" si="148"/>
        <v>3185</v>
      </c>
      <c r="D3185" s="27">
        <v>17.780000686645508</v>
      </c>
      <c r="E3185" s="28">
        <v>18.020000457763672</v>
      </c>
      <c r="F3185" s="28">
        <v>17.780000686645508</v>
      </c>
      <c r="G3185" s="24">
        <v>17.979999542236328</v>
      </c>
      <c r="H3185" s="13">
        <v>17.520000457763672</v>
      </c>
      <c r="I3185" s="14">
        <v>17.729999542236328</v>
      </c>
      <c r="J3185" s="14">
        <v>17.520000457763672</v>
      </c>
      <c r="K3185" s="24">
        <v>17.670000076293945</v>
      </c>
      <c r="L3185">
        <f t="shared" si="150"/>
        <v>0</v>
      </c>
      <c r="M3185">
        <f>IF(AND(B3185&gt;Summary!$E$17,B3185&lt;Summary!$E$18),1,0)</f>
        <v>1</v>
      </c>
      <c r="N3185">
        <f>IF(M3185=1,oneday(G3184,G3185,K3185,L3185,Summary!$E$13/2,Data!N3184,Data!O3184,Summary!$E$15,Summary!$E$14,Summary!$E$16,1),0)</f>
        <v>800</v>
      </c>
      <c r="O3185" s="31">
        <f>IF(M3185=1,oneday(G3184,G3185,K3185,L3185,Summary!$E$13/2,Data!N3184,Data!O3184,Summary!$E$15,Summary!$E$14,Summary!$E$16,2),0)</f>
        <v>1320735.9969825745</v>
      </c>
      <c r="P3185" s="31">
        <f t="shared" si="149"/>
        <v>2231.9998168945313</v>
      </c>
      <c r="Q3185" s="31">
        <f>IF(M3185=1,oneday(G3184,G3185,K3185,L3185,Summary!$E$13/2,Data!N3184,Data!O3184,Summary!$E$15,Summary!$E$14,Summary!$E$16,3),0)</f>
        <v>0</v>
      </c>
    </row>
    <row r="3186" spans="1:17" x14ac:dyDescent="0.25">
      <c r="A3186" s="32">
        <f>VLOOKUP(B3186,'Expiration Dates'!$C$40:$J$272,8)</f>
        <v>35020</v>
      </c>
      <c r="B3186" s="1">
        <v>35006</v>
      </c>
      <c r="C3186">
        <f t="shared" si="148"/>
        <v>3186</v>
      </c>
      <c r="D3186" s="27">
        <v>17.899999618530273</v>
      </c>
      <c r="E3186" s="28">
        <v>18.010000228881836</v>
      </c>
      <c r="F3186" s="28">
        <v>17.870000839233398</v>
      </c>
      <c r="G3186" s="24">
        <v>17.940000534057617</v>
      </c>
      <c r="H3186" s="13">
        <v>17.620000839233398</v>
      </c>
      <c r="I3186" s="14">
        <v>17.719999313354492</v>
      </c>
      <c r="J3186" s="14">
        <v>17.590000152587891</v>
      </c>
      <c r="K3186" s="24">
        <v>17.649999618530273</v>
      </c>
      <c r="L3186">
        <f t="shared" si="150"/>
        <v>0</v>
      </c>
      <c r="M3186">
        <f>IF(AND(B3186&gt;Summary!$E$17,B3186&lt;Summary!$E$18),1,0)</f>
        <v>1</v>
      </c>
      <c r="N3186">
        <f>IF(M3186=1,oneday(G3185,G3186,K3186,L3186,Summary!$E$13/2,Data!N3185,Data!O3185,Summary!$E$15,Summary!$E$14,Summary!$E$16,1),0)</f>
        <v>800</v>
      </c>
      <c r="O3186" s="31">
        <f>IF(M3186=1,oneday(G3185,G3186,K3186,L3186,Summary!$E$13/2,Data!N3185,Data!O3185,Summary!$E$15,Summary!$E$14,Summary!$E$16,2),0)</f>
        <v>1322703.9977760315</v>
      </c>
      <c r="P3186" s="31">
        <f t="shared" si="149"/>
        <v>1968.0007934570313</v>
      </c>
      <c r="Q3186" s="31">
        <f>IF(M3186=1,oneday(G3185,G3186,K3186,L3186,Summary!$E$13/2,Data!N3185,Data!O3185,Summary!$E$15,Summary!$E$14,Summary!$E$16,3),0)</f>
        <v>0</v>
      </c>
    </row>
    <row r="3187" spans="1:17" x14ac:dyDescent="0.25">
      <c r="A3187" s="32">
        <f>VLOOKUP(B3187,'Expiration Dates'!$C$40:$J$272,8)</f>
        <v>35020</v>
      </c>
      <c r="B3187" s="1">
        <v>35009</v>
      </c>
      <c r="C3187">
        <f t="shared" si="148"/>
        <v>3187</v>
      </c>
      <c r="D3187" s="27">
        <v>17.989999771118164</v>
      </c>
      <c r="E3187" s="28">
        <v>18.040000915527344</v>
      </c>
      <c r="F3187" s="28">
        <v>17.690000534057617</v>
      </c>
      <c r="G3187" s="24">
        <v>17.709999084472656</v>
      </c>
      <c r="H3187" s="13">
        <v>17.700000762939453</v>
      </c>
      <c r="I3187" s="14">
        <v>17.739999771118164</v>
      </c>
      <c r="J3187" s="14">
        <v>17.450000762939453</v>
      </c>
      <c r="K3187" s="24">
        <v>17.469999313354492</v>
      </c>
      <c r="L3187">
        <f t="shared" si="150"/>
        <v>0</v>
      </c>
      <c r="M3187">
        <f>IF(AND(B3187&gt;Summary!$E$17,B3187&lt;Summary!$E$18),1,0)</f>
        <v>1</v>
      </c>
      <c r="N3187">
        <f>IF(M3187=1,oneday(G3186,G3187,K3187,L3187,Summary!$E$13/2,Data!N3186,Data!O3186,Summary!$E$15,Summary!$E$14,Summary!$E$16,1),0)</f>
        <v>1300</v>
      </c>
      <c r="O3187" s="31">
        <f>IF(M3187=1,oneday(G3186,G3187,K3187,L3187,Summary!$E$13/2,Data!N3186,Data!O3186,Summary!$E$15,Summary!$E$14,Summary!$E$16,2),0)</f>
        <v>1324444.995891571</v>
      </c>
      <c r="P3187" s="31">
        <f t="shared" si="149"/>
        <v>1740.9981155395508</v>
      </c>
      <c r="Q3187" s="31">
        <f>IF(M3187=1,oneday(G3186,G3187,K3187,L3187,Summary!$E$13/2,Data!N3186,Data!O3186,Summary!$E$15,Summary!$E$14,Summary!$E$16,3),0)</f>
        <v>0</v>
      </c>
    </row>
    <row r="3188" spans="1:17" x14ac:dyDescent="0.25">
      <c r="A3188" s="32">
        <f>VLOOKUP(B3188,'Expiration Dates'!$C$40:$J$272,8)</f>
        <v>35020</v>
      </c>
      <c r="B3188" s="1">
        <v>35010</v>
      </c>
      <c r="C3188">
        <f t="shared" si="148"/>
        <v>3188</v>
      </c>
      <c r="D3188" s="27">
        <v>17.659999847412109</v>
      </c>
      <c r="E3188" s="28">
        <v>17.799999237060547</v>
      </c>
      <c r="F3188" s="28">
        <v>17.629999160766602</v>
      </c>
      <c r="G3188" s="24">
        <v>17.649999618530273</v>
      </c>
      <c r="H3188" s="13">
        <v>17.440000534057617</v>
      </c>
      <c r="I3188" s="14">
        <v>17.530000686645508</v>
      </c>
      <c r="J3188" s="14">
        <v>17.379999160766602</v>
      </c>
      <c r="K3188" s="24">
        <v>17.399999618530273</v>
      </c>
      <c r="L3188">
        <f t="shared" si="150"/>
        <v>0</v>
      </c>
      <c r="M3188">
        <f>IF(AND(B3188&gt;Summary!$E$17,B3188&lt;Summary!$E$18),1,0)</f>
        <v>1</v>
      </c>
      <c r="N3188">
        <f>IF(M3188=1,oneday(G3187,G3188,K3188,L3188,Summary!$E$13/2,Data!N3187,Data!O3187,Summary!$E$15,Summary!$E$14,Summary!$E$16,1),0)</f>
        <v>1400</v>
      </c>
      <c r="O3188" s="31">
        <f>IF(M3188=1,oneday(G3187,G3188,K3188,L3188,Summary!$E$13/2,Data!N3187,Data!O3187,Summary!$E$15,Summary!$E$14,Summary!$E$16,2),0)</f>
        <v>1326360.9966392517</v>
      </c>
      <c r="P3188" s="31">
        <f t="shared" si="149"/>
        <v>1916.0007476806641</v>
      </c>
      <c r="Q3188" s="31">
        <f>IF(M3188=1,oneday(G3187,G3188,K3188,L3188,Summary!$E$13/2,Data!N3187,Data!O3187,Summary!$E$15,Summary!$E$14,Summary!$E$16,3),0)</f>
        <v>0</v>
      </c>
    </row>
    <row r="3189" spans="1:17" x14ac:dyDescent="0.25">
      <c r="A3189" s="32">
        <f>VLOOKUP(B3189,'Expiration Dates'!$C$40:$J$272,8)</f>
        <v>35020</v>
      </c>
      <c r="B3189" s="1">
        <v>35011</v>
      </c>
      <c r="C3189">
        <f t="shared" si="148"/>
        <v>3189</v>
      </c>
      <c r="D3189" s="27">
        <v>17.579999923706055</v>
      </c>
      <c r="E3189" s="28">
        <v>17.879999160766602</v>
      </c>
      <c r="F3189" s="28">
        <v>17.579999923706055</v>
      </c>
      <c r="G3189" s="24">
        <v>17.819999694824219</v>
      </c>
      <c r="H3189" s="13">
        <v>17.350000381469727</v>
      </c>
      <c r="I3189" s="14">
        <v>17.549999237060547</v>
      </c>
      <c r="J3189" s="14">
        <v>17.350000381469727</v>
      </c>
      <c r="K3189" s="24">
        <v>17.530000686645508</v>
      </c>
      <c r="L3189">
        <f t="shared" si="150"/>
        <v>0</v>
      </c>
      <c r="M3189">
        <f>IF(AND(B3189&gt;Summary!$E$17,B3189&lt;Summary!$E$18),1,0)</f>
        <v>1</v>
      </c>
      <c r="N3189">
        <f>IF(M3189=1,oneday(G3188,G3189,K3189,L3189,Summary!$E$13/2,Data!N3188,Data!O3188,Summary!$E$15,Summary!$E$14,Summary!$E$16,1),0)</f>
        <v>1000</v>
      </c>
      <c r="O3189" s="31">
        <f>IF(M3189=1,oneday(G3188,G3189,K3189,L3189,Summary!$E$13/2,Data!N3188,Data!O3188,Summary!$E$15,Summary!$E$14,Summary!$E$16,2),0)</f>
        <v>1328554.9967155457</v>
      </c>
      <c r="P3189" s="31">
        <f t="shared" si="149"/>
        <v>2194.0000762939453</v>
      </c>
      <c r="Q3189" s="31">
        <f>IF(M3189=1,oneday(G3188,G3189,K3189,L3189,Summary!$E$13/2,Data!N3188,Data!O3188,Summary!$E$15,Summary!$E$14,Summary!$E$16,3),0)</f>
        <v>0</v>
      </c>
    </row>
    <row r="3190" spans="1:17" x14ac:dyDescent="0.25">
      <c r="A3190" s="32">
        <f>VLOOKUP(B3190,'Expiration Dates'!$C$40:$J$272,8)</f>
        <v>35020</v>
      </c>
      <c r="B3190" s="1">
        <v>35012</v>
      </c>
      <c r="C3190">
        <f t="shared" si="148"/>
        <v>3190</v>
      </c>
      <c r="D3190" s="27">
        <v>17.809999465942383</v>
      </c>
      <c r="E3190" s="28">
        <v>17.899999618530273</v>
      </c>
      <c r="F3190" s="28">
        <v>17.770000457763672</v>
      </c>
      <c r="G3190" s="24">
        <v>17.840000152587891</v>
      </c>
      <c r="H3190" s="13">
        <v>17.510000228881836</v>
      </c>
      <c r="I3190" s="14">
        <v>17.620000839233398</v>
      </c>
      <c r="J3190" s="14">
        <v>17.510000228881836</v>
      </c>
      <c r="K3190" s="24">
        <v>17.549999237060547</v>
      </c>
      <c r="L3190">
        <f t="shared" si="150"/>
        <v>0</v>
      </c>
      <c r="M3190">
        <f>IF(AND(B3190&gt;Summary!$E$17,B3190&lt;Summary!$E$18),1,0)</f>
        <v>1</v>
      </c>
      <c r="N3190">
        <f>IF(M3190=1,oneday(G3189,G3190,K3190,L3190,Summary!$E$13/2,Data!N3189,Data!O3189,Summary!$E$15,Summary!$E$14,Summary!$E$16,1),0)</f>
        <v>1000</v>
      </c>
      <c r="O3190" s="31">
        <f>IF(M3190=1,oneday(G3189,G3190,K3190,L3190,Summary!$E$13/2,Data!N3189,Data!O3189,Summary!$E$15,Summary!$E$14,Summary!$E$16,2),0)</f>
        <v>1330574.9971733093</v>
      </c>
      <c r="P3190" s="31">
        <f t="shared" si="149"/>
        <v>2020.0004577636719</v>
      </c>
      <c r="Q3190" s="31">
        <f>IF(M3190=1,oneday(G3189,G3190,K3190,L3190,Summary!$E$13/2,Data!N3189,Data!O3189,Summary!$E$15,Summary!$E$14,Summary!$E$16,3),0)</f>
        <v>0</v>
      </c>
    </row>
    <row r="3191" spans="1:17" x14ac:dyDescent="0.25">
      <c r="A3191" s="32">
        <f>VLOOKUP(B3191,'Expiration Dates'!$C$40:$J$272,8)</f>
        <v>35020</v>
      </c>
      <c r="B3191" s="1">
        <v>35013</v>
      </c>
      <c r="C3191">
        <f t="shared" si="148"/>
        <v>3191</v>
      </c>
      <c r="D3191" s="27">
        <v>17.709999084472656</v>
      </c>
      <c r="E3191" s="28">
        <v>17.909999847412109</v>
      </c>
      <c r="F3191" s="28">
        <v>17.659999847412109</v>
      </c>
      <c r="G3191" s="24">
        <v>17.829999923706055</v>
      </c>
      <c r="H3191" s="13">
        <v>17.430000305175781</v>
      </c>
      <c r="I3191" s="14">
        <v>17.629999160766602</v>
      </c>
      <c r="J3191" s="14">
        <v>17.409999847412109</v>
      </c>
      <c r="K3191" s="24">
        <v>17.549999237060547</v>
      </c>
      <c r="L3191">
        <f t="shared" si="150"/>
        <v>0</v>
      </c>
      <c r="M3191">
        <f>IF(AND(B3191&gt;Summary!$E$17,B3191&lt;Summary!$E$18),1,0)</f>
        <v>1</v>
      </c>
      <c r="N3191">
        <f>IF(M3191=1,oneday(G3190,G3191,K3191,L3191,Summary!$E$13/2,Data!N3190,Data!O3190,Summary!$E$15,Summary!$E$14,Summary!$E$16,1),0)</f>
        <v>1000</v>
      </c>
      <c r="O3191" s="31">
        <f>IF(M3191=1,oneday(G3190,G3191,K3191,L3191,Summary!$E$13/2,Data!N3190,Data!O3190,Summary!$E$15,Summary!$E$14,Summary!$E$16,2),0)</f>
        <v>1332564.9969444275</v>
      </c>
      <c r="P3191" s="31">
        <f t="shared" si="149"/>
        <v>1989.9997711181641</v>
      </c>
      <c r="Q3191" s="31">
        <f>IF(M3191=1,oneday(G3190,G3191,K3191,L3191,Summary!$E$13/2,Data!N3190,Data!O3190,Summary!$E$15,Summary!$E$14,Summary!$E$16,3),0)</f>
        <v>0</v>
      </c>
    </row>
    <row r="3192" spans="1:17" x14ac:dyDescent="0.25">
      <c r="A3192" s="32">
        <f>VLOOKUP(B3192,'Expiration Dates'!$C$40:$J$272,8)</f>
        <v>35020</v>
      </c>
      <c r="B3192" s="1">
        <v>35016</v>
      </c>
      <c r="C3192">
        <f t="shared" si="148"/>
        <v>3192</v>
      </c>
      <c r="D3192" s="27">
        <v>17.940000534057617</v>
      </c>
      <c r="E3192" s="28">
        <v>18.049999237060547</v>
      </c>
      <c r="F3192" s="28">
        <v>17.709999084472656</v>
      </c>
      <c r="G3192" s="24">
        <v>17.799999237060547</v>
      </c>
      <c r="H3192" s="13">
        <v>17.639999389648438</v>
      </c>
      <c r="I3192" s="14">
        <v>17.729999542236328</v>
      </c>
      <c r="J3192" s="14">
        <v>17.459999084472656</v>
      </c>
      <c r="K3192" s="24">
        <v>17.530000686645508</v>
      </c>
      <c r="L3192">
        <f t="shared" si="150"/>
        <v>0</v>
      </c>
      <c r="M3192">
        <f>IF(AND(B3192&gt;Summary!$E$17,B3192&lt;Summary!$E$18),1,0)</f>
        <v>1</v>
      </c>
      <c r="N3192">
        <f>IF(M3192=1,oneday(G3191,G3192,K3192,L3192,Summary!$E$13/2,Data!N3191,Data!O3191,Summary!$E$15,Summary!$E$14,Summary!$E$16,1),0)</f>
        <v>1000</v>
      </c>
      <c r="O3192" s="31">
        <f>IF(M3192=1,oneday(G3191,G3192,K3192,L3192,Summary!$E$13/2,Data!N3191,Data!O3191,Summary!$E$15,Summary!$E$14,Summary!$E$16,2),0)</f>
        <v>1334534.996257782</v>
      </c>
      <c r="P3192" s="31">
        <f t="shared" si="149"/>
        <v>1969.9993133544922</v>
      </c>
      <c r="Q3192" s="31">
        <f>IF(M3192=1,oneday(G3191,G3192,K3192,L3192,Summary!$E$13/2,Data!N3191,Data!O3191,Summary!$E$15,Summary!$E$14,Summary!$E$16,3),0)</f>
        <v>0</v>
      </c>
    </row>
    <row r="3193" spans="1:17" x14ac:dyDescent="0.25">
      <c r="A3193" s="32">
        <f>VLOOKUP(B3193,'Expiration Dates'!$C$40:$J$272,8)</f>
        <v>35020</v>
      </c>
      <c r="B3193" s="1">
        <v>35017</v>
      </c>
      <c r="C3193">
        <f t="shared" si="148"/>
        <v>3193</v>
      </c>
      <c r="D3193" s="27">
        <v>17.709999084472656</v>
      </c>
      <c r="E3193" s="28">
        <v>17.870000839233398</v>
      </c>
      <c r="F3193" s="28">
        <v>17.680000305175781</v>
      </c>
      <c r="G3193" s="24">
        <v>17.819999694824219</v>
      </c>
      <c r="H3193" s="13">
        <v>17.459999084472656</v>
      </c>
      <c r="I3193" s="14">
        <v>17.590000152587891</v>
      </c>
      <c r="J3193" s="14">
        <v>17.430000305175781</v>
      </c>
      <c r="K3193" s="24">
        <v>17.559999465942383</v>
      </c>
      <c r="L3193">
        <f t="shared" si="150"/>
        <v>0</v>
      </c>
      <c r="M3193">
        <f>IF(AND(B3193&gt;Summary!$E$17,B3193&lt;Summary!$E$18),1,0)</f>
        <v>1</v>
      </c>
      <c r="N3193">
        <f>IF(M3193=1,oneday(G3192,G3193,K3193,L3193,Summary!$E$13/2,Data!N3192,Data!O3192,Summary!$E$15,Summary!$E$14,Summary!$E$16,1),0)</f>
        <v>1000</v>
      </c>
      <c r="O3193" s="31">
        <f>IF(M3193=1,oneday(G3192,G3193,K3193,L3193,Summary!$E$13/2,Data!N3192,Data!O3192,Summary!$E$15,Summary!$E$14,Summary!$E$16,2),0)</f>
        <v>1336554.9967155457</v>
      </c>
      <c r="P3193" s="31">
        <f t="shared" si="149"/>
        <v>2020.0004577636719</v>
      </c>
      <c r="Q3193" s="31">
        <f>IF(M3193=1,oneday(G3192,G3193,K3193,L3193,Summary!$E$13/2,Data!N3192,Data!O3192,Summary!$E$15,Summary!$E$14,Summary!$E$16,3),0)</f>
        <v>0</v>
      </c>
    </row>
    <row r="3194" spans="1:17" x14ac:dyDescent="0.25">
      <c r="A3194" s="32">
        <f>VLOOKUP(B3194,'Expiration Dates'!$C$40:$J$272,8)</f>
        <v>35020</v>
      </c>
      <c r="B3194" s="1">
        <v>35018</v>
      </c>
      <c r="C3194">
        <f t="shared" si="148"/>
        <v>3194</v>
      </c>
      <c r="D3194" s="27">
        <v>17.870000839233398</v>
      </c>
      <c r="E3194" s="28">
        <v>17.969999313354492</v>
      </c>
      <c r="F3194" s="28">
        <v>17.829999923706055</v>
      </c>
      <c r="G3194" s="24">
        <v>17.930000305175781</v>
      </c>
      <c r="H3194" s="13">
        <v>17.610000610351563</v>
      </c>
      <c r="I3194" s="14">
        <v>17.680000305175781</v>
      </c>
      <c r="J3194" s="14">
        <v>17.569999694824219</v>
      </c>
      <c r="K3194" s="24">
        <v>17.629999160766602</v>
      </c>
      <c r="L3194">
        <f t="shared" si="150"/>
        <v>0</v>
      </c>
      <c r="M3194">
        <f>IF(AND(B3194&gt;Summary!$E$17,B3194&lt;Summary!$E$18),1,0)</f>
        <v>1</v>
      </c>
      <c r="N3194">
        <f>IF(M3194=1,oneday(G3193,G3194,K3194,L3194,Summary!$E$13/2,Data!N3193,Data!O3193,Summary!$E$15,Summary!$E$14,Summary!$E$16,1),0)</f>
        <v>800</v>
      </c>
      <c r="O3194" s="31">
        <f>IF(M3194=1,oneday(G3193,G3194,K3194,L3194,Summary!$E$13/2,Data!N3193,Data!O3193,Summary!$E$15,Summary!$E$14,Summary!$E$16,2),0)</f>
        <v>1338646.9972038269</v>
      </c>
      <c r="P3194" s="31">
        <f t="shared" si="149"/>
        <v>2092.00048828125</v>
      </c>
      <c r="Q3194" s="31">
        <f>IF(M3194=1,oneday(G3193,G3194,K3194,L3194,Summary!$E$13/2,Data!N3193,Data!O3193,Summary!$E$15,Summary!$E$14,Summary!$E$16,3),0)</f>
        <v>0</v>
      </c>
    </row>
    <row r="3195" spans="1:17" x14ac:dyDescent="0.25">
      <c r="A3195" s="32">
        <f>VLOOKUP(B3195,'Expiration Dates'!$C$40:$J$272,8)</f>
        <v>35020</v>
      </c>
      <c r="B3195" s="1">
        <v>35019</v>
      </c>
      <c r="C3195">
        <f t="shared" si="148"/>
        <v>3195</v>
      </c>
      <c r="D3195" s="27">
        <v>18</v>
      </c>
      <c r="E3195" s="28">
        <v>18.200000762939453</v>
      </c>
      <c r="F3195" s="28">
        <v>17.930000305175781</v>
      </c>
      <c r="G3195" s="24">
        <v>18.190000534057617</v>
      </c>
      <c r="H3195" s="13">
        <v>17.709999084472656</v>
      </c>
      <c r="I3195" s="14">
        <v>17.879999160766602</v>
      </c>
      <c r="J3195" s="14">
        <v>17.629999160766602</v>
      </c>
      <c r="K3195" s="24">
        <v>17.850000381469727</v>
      </c>
      <c r="L3195">
        <f t="shared" si="150"/>
        <v>0</v>
      </c>
      <c r="M3195">
        <f>IF(AND(B3195&gt;Summary!$E$17,B3195&lt;Summary!$E$18),1,0)</f>
        <v>1</v>
      </c>
      <c r="N3195">
        <f>IF(M3195=1,oneday(G3194,G3195,K3195,L3195,Summary!$E$13/2,Data!N3194,Data!O3194,Summary!$E$15,Summary!$E$14,Summary!$E$16,1),0)</f>
        <v>200</v>
      </c>
      <c r="O3195" s="31">
        <f>IF(M3195=1,oneday(G3194,G3195,K3195,L3195,Summary!$E$13/2,Data!N3194,Data!O3194,Summary!$E$15,Summary!$E$14,Summary!$E$16,2),0)</f>
        <v>1340758.9972496033</v>
      </c>
      <c r="P3195" s="31">
        <f t="shared" si="149"/>
        <v>2112.0000457763672</v>
      </c>
      <c r="Q3195" s="31">
        <f>IF(M3195=1,oneday(G3194,G3195,K3195,L3195,Summary!$E$13/2,Data!N3194,Data!O3194,Summary!$E$15,Summary!$E$14,Summary!$E$16,3),0)</f>
        <v>0</v>
      </c>
    </row>
    <row r="3196" spans="1:17" x14ac:dyDescent="0.25">
      <c r="A3196" s="32">
        <f>VLOOKUP(B3196,'Expiration Dates'!$C$40:$J$272,8)</f>
        <v>35020</v>
      </c>
      <c r="B3196" s="1">
        <v>35020</v>
      </c>
      <c r="C3196">
        <f t="shared" si="148"/>
        <v>3196</v>
      </c>
      <c r="D3196" s="27">
        <v>18.219999313354492</v>
      </c>
      <c r="E3196" s="28">
        <v>18.850000381469727</v>
      </c>
      <c r="F3196" s="28">
        <v>18.219999313354492</v>
      </c>
      <c r="G3196" s="24">
        <v>18.569999694824219</v>
      </c>
      <c r="H3196" s="13">
        <v>17.879999160766602</v>
      </c>
      <c r="I3196" s="14">
        <v>18.229999542236328</v>
      </c>
      <c r="J3196" s="14">
        <v>17.879999160766602</v>
      </c>
      <c r="K3196" s="24">
        <v>18.129999160766602</v>
      </c>
      <c r="L3196">
        <f t="shared" si="150"/>
        <v>1</v>
      </c>
      <c r="M3196">
        <f>IF(AND(B3196&gt;Summary!$E$17,B3196&lt;Summary!$E$18),1,0)</f>
        <v>1</v>
      </c>
      <c r="N3196">
        <f>IF(M3196=1,oneday(G3195,G3196,K3196,L3196,Summary!$E$13/2,Data!N3195,Data!O3195,Summary!$E$15,Summary!$E$14,Summary!$E$16,1),0)</f>
        <v>-700</v>
      </c>
      <c r="O3196" s="31">
        <f>IF(M3196=1,oneday(G3195,G3196,K3196,L3196,Summary!$E$13/2,Data!N3195,Data!O3195,Summary!$E$15,Summary!$E$14,Summary!$E$16,2),0)</f>
        <v>1342328.9974632263</v>
      </c>
      <c r="P3196" s="31">
        <f t="shared" si="149"/>
        <v>1570.0002136230469</v>
      </c>
      <c r="Q3196" s="31">
        <f>IF(M3196=1,oneday(G3195,G3196,K3196,L3196,Summary!$E$13/2,Data!N3195,Data!O3195,Summary!$E$15,Summary!$E$14,Summary!$E$16,3),0)</f>
        <v>-308.00037384033203</v>
      </c>
    </row>
    <row r="3197" spans="1:17" x14ac:dyDescent="0.25">
      <c r="A3197" s="32">
        <f>VLOOKUP(B3197,'Expiration Dates'!$C$40:$J$272,8)</f>
        <v>35020</v>
      </c>
      <c r="B3197" s="1">
        <v>35023</v>
      </c>
      <c r="C3197">
        <f t="shared" si="148"/>
        <v>3197</v>
      </c>
      <c r="D3197" s="27">
        <v>18.049999237060547</v>
      </c>
      <c r="E3197" s="28">
        <v>18.120000839233398</v>
      </c>
      <c r="F3197" s="28">
        <v>17.989999771118164</v>
      </c>
      <c r="G3197" s="24">
        <v>18.059999465942383</v>
      </c>
      <c r="H3197" s="13">
        <v>17.829999923706055</v>
      </c>
      <c r="I3197" s="14">
        <v>17.889999389648438</v>
      </c>
      <c r="J3197" s="14">
        <v>17.770000457763672</v>
      </c>
      <c r="K3197" s="24">
        <v>17.829999923706055</v>
      </c>
      <c r="L3197">
        <f t="shared" si="150"/>
        <v>0</v>
      </c>
      <c r="M3197">
        <f>IF(AND(B3197&gt;Summary!$E$17,B3197&lt;Summary!$E$18),1,0)</f>
        <v>1</v>
      </c>
      <c r="N3197">
        <f>IF(M3197=1,oneday(G3196,G3197,K3197,L3197,Summary!$E$13/2,Data!N3196,Data!O3196,Summary!$E$15,Summary!$E$14,Summary!$E$16,1),0)</f>
        <v>500</v>
      </c>
      <c r="O3197" s="31">
        <f>IF(M3197=1,oneday(G3196,G3197,K3197,L3197,Summary!$E$13/2,Data!N3196,Data!O3196,Summary!$E$15,Summary!$E$14,Summary!$E$16,2),0)</f>
        <v>1344337.9973487854</v>
      </c>
      <c r="P3197" s="31">
        <f t="shared" si="149"/>
        <v>2008.999885559082</v>
      </c>
      <c r="Q3197" s="31">
        <f>IF(M3197=1,oneday(G3196,G3197,K3197,L3197,Summary!$E$13/2,Data!N3196,Data!O3196,Summary!$E$15,Summary!$E$14,Summary!$E$16,3),0)</f>
        <v>0</v>
      </c>
    </row>
    <row r="3198" spans="1:17" x14ac:dyDescent="0.25">
      <c r="A3198" s="32">
        <f>VLOOKUP(B3198,'Expiration Dates'!$C$40:$J$272,8)</f>
        <v>35020</v>
      </c>
      <c r="B3198" s="1">
        <v>35024</v>
      </c>
      <c r="C3198">
        <f t="shared" si="148"/>
        <v>3198</v>
      </c>
      <c r="D3198" s="27">
        <v>17.920000076293945</v>
      </c>
      <c r="E3198" s="28">
        <v>18</v>
      </c>
      <c r="F3198" s="28">
        <v>17.870000839233398</v>
      </c>
      <c r="G3198" s="24">
        <v>17.969999313354492</v>
      </c>
      <c r="H3198" s="13">
        <v>17.719999313354492</v>
      </c>
      <c r="I3198" s="14">
        <v>17.770000457763672</v>
      </c>
      <c r="J3198" s="14">
        <v>17.680000305175781</v>
      </c>
      <c r="K3198" s="24">
        <v>17.75</v>
      </c>
      <c r="L3198">
        <f t="shared" si="150"/>
        <v>0</v>
      </c>
      <c r="M3198">
        <f>IF(AND(B3198&gt;Summary!$E$17,B3198&lt;Summary!$E$18),1,0)</f>
        <v>1</v>
      </c>
      <c r="N3198">
        <f>IF(M3198=1,oneday(G3197,G3198,K3198,L3198,Summary!$E$13/2,Data!N3197,Data!O3197,Summary!$E$15,Summary!$E$14,Summary!$E$16,1),0)</f>
        <v>700</v>
      </c>
      <c r="O3198" s="31">
        <f>IF(M3198=1,oneday(G3197,G3198,K3198,L3198,Summary!$E$13/2,Data!N3197,Data!O3197,Summary!$E$15,Summary!$E$14,Summary!$E$16,2),0)</f>
        <v>1346278.9972419739</v>
      </c>
      <c r="P3198" s="31">
        <f t="shared" si="149"/>
        <v>1940.9998931884766</v>
      </c>
      <c r="Q3198" s="31">
        <f>IF(M3198=1,oneday(G3197,G3198,K3198,L3198,Summary!$E$13/2,Data!N3197,Data!O3197,Summary!$E$15,Summary!$E$14,Summary!$E$16,3),0)</f>
        <v>0</v>
      </c>
    </row>
    <row r="3199" spans="1:17" x14ac:dyDescent="0.25">
      <c r="A3199" s="32">
        <f>VLOOKUP(B3199,'Expiration Dates'!$C$40:$J$272,8)</f>
        <v>35020</v>
      </c>
      <c r="B3199" s="1">
        <v>35025</v>
      </c>
      <c r="C3199">
        <f t="shared" si="148"/>
        <v>3199</v>
      </c>
      <c r="D3199" s="27">
        <v>17.799999237060547</v>
      </c>
      <c r="E3199" s="28">
        <v>18.090000152587891</v>
      </c>
      <c r="F3199" s="28">
        <v>17.799999237060547</v>
      </c>
      <c r="G3199" s="24">
        <v>17.959999084472656</v>
      </c>
      <c r="H3199" s="13">
        <v>17.590000152587891</v>
      </c>
      <c r="I3199" s="14">
        <v>17.850000381469727</v>
      </c>
      <c r="J3199" s="14">
        <v>17.590000152587891</v>
      </c>
      <c r="K3199" s="24">
        <v>17.729999542236328</v>
      </c>
      <c r="L3199">
        <f t="shared" si="150"/>
        <v>0</v>
      </c>
      <c r="M3199">
        <f>IF(AND(B3199&gt;Summary!$E$17,B3199&lt;Summary!$E$18),1,0)</f>
        <v>1</v>
      </c>
      <c r="N3199">
        <f>IF(M3199=1,oneday(G3198,G3199,K3199,L3199,Summary!$E$13/2,Data!N3198,Data!O3198,Summary!$E$15,Summary!$E$14,Summary!$E$16,1),0)</f>
        <v>700</v>
      </c>
      <c r="O3199" s="31">
        <f>IF(M3199=1,oneday(G3198,G3199,K3199,L3199,Summary!$E$13/2,Data!N3198,Data!O3198,Summary!$E$15,Summary!$E$14,Summary!$E$16,2),0)</f>
        <v>1348271.9970817566</v>
      </c>
      <c r="P3199" s="31">
        <f t="shared" si="149"/>
        <v>1992.9998397827148</v>
      </c>
      <c r="Q3199" s="31">
        <f>IF(M3199=1,oneday(G3198,G3199,K3199,L3199,Summary!$E$13/2,Data!N3198,Data!O3198,Summary!$E$15,Summary!$E$14,Summary!$E$16,3),0)</f>
        <v>0</v>
      </c>
    </row>
    <row r="3200" spans="1:17" x14ac:dyDescent="0.25">
      <c r="A3200" s="32">
        <f>VLOOKUP(B3200,'Expiration Dates'!$C$40:$J$272,8)</f>
        <v>35020</v>
      </c>
      <c r="B3200" s="1">
        <v>35030</v>
      </c>
      <c r="C3200">
        <f t="shared" si="148"/>
        <v>3200</v>
      </c>
      <c r="D3200" s="27">
        <v>18.049999237060547</v>
      </c>
      <c r="E3200" s="28">
        <v>18.389999389648438</v>
      </c>
      <c r="F3200" s="28">
        <v>18</v>
      </c>
      <c r="G3200" s="24">
        <v>18.379999160766602</v>
      </c>
      <c r="H3200" s="13">
        <v>17.819999694824219</v>
      </c>
      <c r="I3200" s="14">
        <v>18.139999389648438</v>
      </c>
      <c r="J3200" s="14">
        <v>17.780000686645508</v>
      </c>
      <c r="K3200" s="24">
        <v>18.120000839233398</v>
      </c>
      <c r="L3200">
        <f t="shared" si="150"/>
        <v>0</v>
      </c>
      <c r="M3200">
        <f>IF(AND(B3200&gt;Summary!$E$17,B3200&lt;Summary!$E$18),1,0)</f>
        <v>1</v>
      </c>
      <c r="N3200">
        <f>IF(M3200=1,oneday(G3199,G3200,K3200,L3200,Summary!$E$13/2,Data!N3199,Data!O3199,Summary!$E$15,Summary!$E$14,Summary!$E$16,1),0)</f>
        <v>-300</v>
      </c>
      <c r="O3200" s="31">
        <f>IF(M3200=1,oneday(G3199,G3200,K3200,L3200,Summary!$E$13/2,Data!N3199,Data!O3199,Summary!$E$15,Summary!$E$14,Summary!$E$16,2),0)</f>
        <v>1350325.9970588684</v>
      </c>
      <c r="P3200" s="31">
        <f t="shared" si="149"/>
        <v>2053.9999771118164</v>
      </c>
      <c r="Q3200" s="31">
        <f>IF(M3200=1,oneday(G3199,G3200,K3200,L3200,Summary!$E$13/2,Data!N3199,Data!O3199,Summary!$E$15,Summary!$E$14,Summary!$E$16,3),0)</f>
        <v>0</v>
      </c>
    </row>
    <row r="3201" spans="1:17" x14ac:dyDescent="0.25">
      <c r="A3201" s="32">
        <f>VLOOKUP(B3201,'Expiration Dates'!$C$40:$J$272,8)</f>
        <v>35020</v>
      </c>
      <c r="B3201" s="1">
        <v>35031</v>
      </c>
      <c r="C3201">
        <f t="shared" si="148"/>
        <v>3201</v>
      </c>
      <c r="D3201" s="27">
        <v>18.299999237060547</v>
      </c>
      <c r="E3201" s="28">
        <v>18.370000839233398</v>
      </c>
      <c r="F3201" s="28">
        <v>18.25</v>
      </c>
      <c r="G3201" s="24">
        <v>18.329999923706055</v>
      </c>
      <c r="H3201" s="13">
        <v>18.059999465942383</v>
      </c>
      <c r="I3201" s="14">
        <v>18.129999160766602</v>
      </c>
      <c r="J3201" s="14">
        <v>17.989999771118164</v>
      </c>
      <c r="K3201" s="24">
        <v>18.040000915527344</v>
      </c>
      <c r="L3201">
        <f t="shared" si="150"/>
        <v>0</v>
      </c>
      <c r="M3201">
        <f>IF(AND(B3201&gt;Summary!$E$17,B3201&lt;Summary!$E$18),1,0)</f>
        <v>1</v>
      </c>
      <c r="N3201">
        <f>IF(M3201=1,oneday(G3200,G3201,K3201,L3201,Summary!$E$13/2,Data!N3200,Data!O3200,Summary!$E$15,Summary!$E$14,Summary!$E$16,1),0)</f>
        <v>-200</v>
      </c>
      <c r="O3201" s="31">
        <f>IF(M3201=1,oneday(G3200,G3201,K3201,L3201,Summary!$E$13/2,Data!N3200,Data!O3200,Summary!$E$15,Summary!$E$14,Summary!$E$16,2),0)</f>
        <v>1352335.9969062805</v>
      </c>
      <c r="P3201" s="31">
        <f t="shared" si="149"/>
        <v>2009.9998474121094</v>
      </c>
      <c r="Q3201" s="31">
        <f>IF(M3201=1,oneday(G3200,G3201,K3201,L3201,Summary!$E$13/2,Data!N3200,Data!O3200,Summary!$E$15,Summary!$E$14,Summary!$E$16,3),0)</f>
        <v>0</v>
      </c>
    </row>
    <row r="3202" spans="1:17" x14ac:dyDescent="0.25">
      <c r="A3202" s="32">
        <f>VLOOKUP(B3202,'Expiration Dates'!$C$40:$J$272,8)</f>
        <v>35020</v>
      </c>
      <c r="B3202" s="1">
        <v>35032</v>
      </c>
      <c r="C3202">
        <f t="shared" si="148"/>
        <v>3202</v>
      </c>
      <c r="D3202" s="27">
        <v>18.239999771118164</v>
      </c>
      <c r="E3202" s="28">
        <v>18.360000610351563</v>
      </c>
      <c r="F3202" s="28">
        <v>18.200000762939453</v>
      </c>
      <c r="G3202" s="24">
        <v>18.260000228881836</v>
      </c>
      <c r="H3202" s="13">
        <v>17.969999313354492</v>
      </c>
      <c r="I3202" s="14">
        <v>18.079999923706055</v>
      </c>
      <c r="J3202" s="14">
        <v>17.940000534057617</v>
      </c>
      <c r="K3202" s="24">
        <v>17.979999542236328</v>
      </c>
      <c r="L3202">
        <f t="shared" si="150"/>
        <v>0</v>
      </c>
      <c r="M3202">
        <f>IF(AND(B3202&gt;Summary!$E$17,B3202&lt;Summary!$E$18),1,0)</f>
        <v>1</v>
      </c>
      <c r="N3202">
        <f>IF(M3202=1,oneday(G3201,G3202,K3202,L3202,Summary!$E$13/2,Data!N3201,Data!O3201,Summary!$E$15,Summary!$E$14,Summary!$E$16,1),0)</f>
        <v>-100</v>
      </c>
      <c r="O3202" s="31">
        <f>IF(M3202=1,oneday(G3201,G3202,K3202,L3202,Summary!$E$13/2,Data!N3201,Data!O3201,Summary!$E$15,Summary!$E$14,Summary!$E$16,2),0)</f>
        <v>1354342.9968757629</v>
      </c>
      <c r="P3202" s="31">
        <f t="shared" si="149"/>
        <v>2006.9999694824219</v>
      </c>
      <c r="Q3202" s="31">
        <f>IF(M3202=1,oneday(G3201,G3202,K3202,L3202,Summary!$E$13/2,Data!N3201,Data!O3201,Summary!$E$15,Summary!$E$14,Summary!$E$16,3),0)</f>
        <v>0</v>
      </c>
    </row>
    <row r="3203" spans="1:17" x14ac:dyDescent="0.25">
      <c r="A3203" s="32">
        <f>VLOOKUP(B3203,'Expiration Dates'!$C$40:$J$272,8)</f>
        <v>35020</v>
      </c>
      <c r="B3203" s="1">
        <v>35033</v>
      </c>
      <c r="C3203">
        <f t="shared" si="148"/>
        <v>3203</v>
      </c>
      <c r="D3203" s="27">
        <v>18.209999084472656</v>
      </c>
      <c r="E3203" s="28">
        <v>18.340000152587891</v>
      </c>
      <c r="F3203" s="28">
        <v>18.069999694824219</v>
      </c>
      <c r="G3203" s="24">
        <v>18.180000305175781</v>
      </c>
      <c r="H3203" s="13">
        <v>17.950000762939453</v>
      </c>
      <c r="I3203" s="14">
        <v>18.069999694824219</v>
      </c>
      <c r="J3203" s="14">
        <v>17.819999694824219</v>
      </c>
      <c r="K3203" s="24">
        <v>17.909999847412109</v>
      </c>
      <c r="L3203">
        <f t="shared" si="150"/>
        <v>0</v>
      </c>
      <c r="M3203">
        <f>IF(AND(B3203&gt;Summary!$E$17,B3203&lt;Summary!$E$18),1,0)</f>
        <v>1</v>
      </c>
      <c r="N3203">
        <f>IF(M3203=1,oneday(G3202,G3203,K3203,L3203,Summary!$E$13/2,Data!N3202,Data!O3202,Summary!$E$15,Summary!$E$14,Summary!$E$16,1),0)</f>
        <v>0</v>
      </c>
      <c r="O3203" s="31">
        <f>IF(M3203=1,oneday(G3202,G3203,K3203,L3203,Summary!$E$13/2,Data!N3202,Data!O3202,Summary!$E$15,Summary!$E$14,Summary!$E$16,2),0)</f>
        <v>1356342.9968757629</v>
      </c>
      <c r="P3203" s="31">
        <f t="shared" si="149"/>
        <v>2000</v>
      </c>
      <c r="Q3203" s="31">
        <f>IF(M3203=1,oneday(G3202,G3203,K3203,L3203,Summary!$E$13/2,Data!N3202,Data!O3202,Summary!$E$15,Summary!$E$14,Summary!$E$16,3),0)</f>
        <v>0</v>
      </c>
    </row>
    <row r="3204" spans="1:17" x14ac:dyDescent="0.25">
      <c r="A3204" s="32">
        <f>VLOOKUP(B3204,'Expiration Dates'!$C$40:$J$272,8)</f>
        <v>35052</v>
      </c>
      <c r="B3204" s="1">
        <v>35034</v>
      </c>
      <c r="C3204">
        <f t="shared" si="148"/>
        <v>3204</v>
      </c>
      <c r="D3204" s="27">
        <v>18.309999465942383</v>
      </c>
      <c r="E3204" s="28">
        <v>18.479999542236328</v>
      </c>
      <c r="F3204" s="28">
        <v>18.260000228881836</v>
      </c>
      <c r="G3204" s="24">
        <v>18.430000305175781</v>
      </c>
      <c r="H3204" s="13">
        <v>18.049999237060547</v>
      </c>
      <c r="I3204" s="14">
        <v>18.180000305175781</v>
      </c>
      <c r="J3204" s="14">
        <v>17.969999313354492</v>
      </c>
      <c r="K3204" s="24">
        <v>18.129999160766602</v>
      </c>
      <c r="L3204">
        <f t="shared" si="150"/>
        <v>0</v>
      </c>
      <c r="M3204">
        <f>IF(AND(B3204&gt;Summary!$E$17,B3204&lt;Summary!$E$18),1,0)</f>
        <v>1</v>
      </c>
      <c r="N3204">
        <f>IF(M3204=1,oneday(G3203,G3204,K3204,L3204,Summary!$E$13/2,Data!N3203,Data!O3203,Summary!$E$15,Summary!$E$14,Summary!$E$16,1),0)</f>
        <v>-600</v>
      </c>
      <c r="O3204" s="31">
        <f>IF(M3204=1,oneday(G3203,G3204,K3204,L3204,Summary!$E$13/2,Data!N3203,Data!O3203,Summary!$E$15,Summary!$E$14,Summary!$E$16,2),0)</f>
        <v>1358252.9968757629</v>
      </c>
      <c r="P3204" s="31">
        <f t="shared" si="149"/>
        <v>1910</v>
      </c>
      <c r="Q3204" s="31">
        <f>IF(M3204=1,oneday(G3203,G3204,K3204,L3204,Summary!$E$13/2,Data!N3203,Data!O3203,Summary!$E$15,Summary!$E$14,Summary!$E$16,3),0)</f>
        <v>0</v>
      </c>
    </row>
    <row r="3205" spans="1:17" x14ac:dyDescent="0.25">
      <c r="A3205" s="32">
        <f>VLOOKUP(B3205,'Expiration Dates'!$C$40:$J$272,8)</f>
        <v>35052</v>
      </c>
      <c r="B3205" s="1">
        <v>35037</v>
      </c>
      <c r="C3205">
        <f t="shared" si="148"/>
        <v>3205</v>
      </c>
      <c r="D3205" s="27">
        <v>18.479999542236328</v>
      </c>
      <c r="E3205" s="28">
        <v>18.639999389648438</v>
      </c>
      <c r="F3205" s="28">
        <v>18.430000305175781</v>
      </c>
      <c r="G3205" s="24">
        <v>18.629999160766602</v>
      </c>
      <c r="H3205" s="13">
        <v>18.180000305175781</v>
      </c>
      <c r="I3205" s="14">
        <v>18.309999465942383</v>
      </c>
      <c r="J3205" s="14">
        <v>18.139999389648438</v>
      </c>
      <c r="K3205" s="24">
        <v>18.299999237060547</v>
      </c>
      <c r="L3205">
        <f t="shared" si="150"/>
        <v>0</v>
      </c>
      <c r="M3205">
        <f>IF(AND(B3205&gt;Summary!$E$17,B3205&lt;Summary!$E$18),1,0)</f>
        <v>1</v>
      </c>
      <c r="N3205">
        <f>IF(M3205=1,oneday(G3204,G3205,K3205,L3205,Summary!$E$13/2,Data!N3204,Data!O3204,Summary!$E$15,Summary!$E$14,Summary!$E$16,1),0)</f>
        <v>-1000</v>
      </c>
      <c r="O3205" s="31">
        <f>IF(M3205=1,oneday(G3204,G3205,K3205,L3205,Summary!$E$13/2,Data!N3204,Data!O3204,Summary!$E$15,Summary!$E$14,Summary!$E$16,2),0)</f>
        <v>1360076.9980201721</v>
      </c>
      <c r="P3205" s="31">
        <f t="shared" si="149"/>
        <v>1824.0011444091797</v>
      </c>
      <c r="Q3205" s="31">
        <f>IF(M3205=1,oneday(G3204,G3205,K3205,L3205,Summary!$E$13/2,Data!N3204,Data!O3204,Summary!$E$15,Summary!$E$14,Summary!$E$16,3),0)</f>
        <v>0</v>
      </c>
    </row>
    <row r="3206" spans="1:17" x14ac:dyDescent="0.25">
      <c r="A3206" s="32">
        <f>VLOOKUP(B3206,'Expiration Dates'!$C$40:$J$272,8)</f>
        <v>35052</v>
      </c>
      <c r="B3206" s="1">
        <v>35038</v>
      </c>
      <c r="C3206">
        <f t="shared" si="148"/>
        <v>3206</v>
      </c>
      <c r="D3206" s="27">
        <v>18.590000152587891</v>
      </c>
      <c r="E3206" s="28">
        <v>18.739999771118164</v>
      </c>
      <c r="F3206" s="28">
        <v>18.559999465942383</v>
      </c>
      <c r="G3206" s="24">
        <v>18.670000076293945</v>
      </c>
      <c r="H3206" s="13">
        <v>18.280000686645508</v>
      </c>
      <c r="I3206" s="14">
        <v>18.389999389648438</v>
      </c>
      <c r="J3206" s="14">
        <v>18.239999771118164</v>
      </c>
      <c r="K3206" s="24">
        <v>18.329999923706055</v>
      </c>
      <c r="L3206">
        <f t="shared" si="150"/>
        <v>0</v>
      </c>
      <c r="M3206">
        <f>IF(AND(B3206&gt;Summary!$E$17,B3206&lt;Summary!$E$18),1,0)</f>
        <v>1</v>
      </c>
      <c r="N3206">
        <f>IF(M3206=1,oneday(G3205,G3206,K3206,L3206,Summary!$E$13/2,Data!N3205,Data!O3205,Summary!$E$15,Summary!$E$14,Summary!$E$16,1),0)</f>
        <v>-1100</v>
      </c>
      <c r="O3206" s="31">
        <f>IF(M3206=1,oneday(G3205,G3206,K3206,L3206,Summary!$E$13/2,Data!N3205,Data!O3205,Summary!$E$15,Summary!$E$14,Summary!$E$16,2),0)</f>
        <v>1362032.997013092</v>
      </c>
      <c r="P3206" s="31">
        <f t="shared" si="149"/>
        <v>1955.9989929199219</v>
      </c>
      <c r="Q3206" s="31">
        <f>IF(M3206=1,oneday(G3205,G3206,K3206,L3206,Summary!$E$13/2,Data!N3205,Data!O3205,Summary!$E$15,Summary!$E$14,Summary!$E$16,3),0)</f>
        <v>0</v>
      </c>
    </row>
    <row r="3207" spans="1:17" x14ac:dyDescent="0.25">
      <c r="A3207" s="32">
        <f>VLOOKUP(B3207,'Expiration Dates'!$C$40:$J$272,8)</f>
        <v>35052</v>
      </c>
      <c r="B3207" s="1">
        <v>35039</v>
      </c>
      <c r="C3207">
        <f t="shared" si="148"/>
        <v>3207</v>
      </c>
      <c r="D3207" s="27">
        <v>18.579999923706055</v>
      </c>
      <c r="E3207" s="28">
        <v>18.809999465942383</v>
      </c>
      <c r="F3207" s="28">
        <v>18.569999694824219</v>
      </c>
      <c r="G3207" s="24">
        <v>18.770000457763672</v>
      </c>
      <c r="H3207" s="13">
        <v>18.270000457763672</v>
      </c>
      <c r="I3207" s="14">
        <v>18.420000076293945</v>
      </c>
      <c r="J3207" s="14">
        <v>18.25</v>
      </c>
      <c r="K3207" s="24">
        <v>18.370000839233398</v>
      </c>
      <c r="L3207">
        <f t="shared" si="150"/>
        <v>0</v>
      </c>
      <c r="M3207">
        <f>IF(AND(B3207&gt;Summary!$E$17,B3207&lt;Summary!$E$18),1,0)</f>
        <v>1</v>
      </c>
      <c r="N3207">
        <f>IF(M3207=1,oneday(G3206,G3207,K3207,L3207,Summary!$E$13/2,Data!N3206,Data!O3206,Summary!$E$15,Summary!$E$14,Summary!$E$16,1),0)</f>
        <v>-1300</v>
      </c>
      <c r="O3207" s="31">
        <f>IF(M3207=1,oneday(G3206,G3207,K3207,L3207,Summary!$E$13/2,Data!N3206,Data!O3206,Summary!$E$15,Summary!$E$14,Summary!$E$16,2),0)</f>
        <v>1363906.9965171814</v>
      </c>
      <c r="P3207" s="31">
        <f t="shared" si="149"/>
        <v>1873.9995040893555</v>
      </c>
      <c r="Q3207" s="31">
        <f>IF(M3207=1,oneday(G3206,G3207,K3207,L3207,Summary!$E$13/2,Data!N3206,Data!O3206,Summary!$E$15,Summary!$E$14,Summary!$E$16,3),0)</f>
        <v>0</v>
      </c>
    </row>
    <row r="3208" spans="1:17" x14ac:dyDescent="0.25">
      <c r="A3208" s="32">
        <f>VLOOKUP(B3208,'Expiration Dates'!$C$40:$J$272,8)</f>
        <v>35052</v>
      </c>
      <c r="B3208" s="1">
        <v>35040</v>
      </c>
      <c r="C3208">
        <f t="shared" si="148"/>
        <v>3208</v>
      </c>
      <c r="D3208" s="27">
        <v>18.819999694824219</v>
      </c>
      <c r="E3208" s="28">
        <v>18.870000839233398</v>
      </c>
      <c r="F3208" s="28">
        <v>18.629999160766602</v>
      </c>
      <c r="G3208" s="24">
        <v>18.729999542236328</v>
      </c>
      <c r="H3208" s="13">
        <v>18.440000534057617</v>
      </c>
      <c r="I3208" s="14">
        <v>18.469999313354492</v>
      </c>
      <c r="J3208" s="14">
        <v>18.280000686645508</v>
      </c>
      <c r="K3208" s="24">
        <v>18.360000610351563</v>
      </c>
      <c r="L3208">
        <f t="shared" si="150"/>
        <v>0</v>
      </c>
      <c r="M3208">
        <f>IF(AND(B3208&gt;Summary!$E$17,B3208&lt;Summary!$E$18),1,0)</f>
        <v>1</v>
      </c>
      <c r="N3208">
        <f>IF(M3208=1,oneday(G3207,G3208,K3208,L3208,Summary!$E$13/2,Data!N3207,Data!O3207,Summary!$E$15,Summary!$E$14,Summary!$E$16,1),0)</f>
        <v>-1200</v>
      </c>
      <c r="O3208" s="31">
        <f>IF(M3208=1,oneday(G3207,G3208,K3208,L3208,Summary!$E$13/2,Data!N3207,Data!O3207,Summary!$E$15,Summary!$E$14,Summary!$E$16,2),0)</f>
        <v>1365954.9976158142</v>
      </c>
      <c r="P3208" s="31">
        <f t="shared" si="149"/>
        <v>2048.0010986328125</v>
      </c>
      <c r="Q3208" s="31">
        <f>IF(M3208=1,oneday(G3207,G3208,K3208,L3208,Summary!$E$13/2,Data!N3207,Data!O3207,Summary!$E$15,Summary!$E$14,Summary!$E$16,3),0)</f>
        <v>0</v>
      </c>
    </row>
    <row r="3209" spans="1:17" x14ac:dyDescent="0.25">
      <c r="A3209" s="32">
        <f>VLOOKUP(B3209,'Expiration Dates'!$C$40:$J$272,8)</f>
        <v>35052</v>
      </c>
      <c r="B3209" s="1">
        <v>35041</v>
      </c>
      <c r="C3209">
        <f t="shared" si="148"/>
        <v>3209</v>
      </c>
      <c r="D3209" s="27">
        <v>18.680000305175781</v>
      </c>
      <c r="E3209" s="28">
        <v>18.989999771118164</v>
      </c>
      <c r="F3209" s="28">
        <v>18.629999160766602</v>
      </c>
      <c r="G3209" s="24">
        <v>18.969999313354492</v>
      </c>
      <c r="H3209" s="13">
        <v>18.340000152587891</v>
      </c>
      <c r="I3209" s="14">
        <v>18.600000381469727</v>
      </c>
      <c r="J3209" s="14">
        <v>18.299999237060547</v>
      </c>
      <c r="K3209" s="24">
        <v>18.579999923706055</v>
      </c>
      <c r="L3209">
        <f t="shared" si="150"/>
        <v>0</v>
      </c>
      <c r="M3209">
        <f>IF(AND(B3209&gt;Summary!$E$17,B3209&lt;Summary!$E$18),1,0)</f>
        <v>1</v>
      </c>
      <c r="N3209">
        <f>IF(M3209=1,oneday(G3208,G3209,K3209,L3209,Summary!$E$13/2,Data!N3208,Data!O3208,Summary!$E$15,Summary!$E$14,Summary!$E$16,1),0)</f>
        <v>-1700</v>
      </c>
      <c r="O3209" s="31">
        <f>IF(M3209=1,oneday(G3208,G3209,K3209,L3209,Summary!$E$13/2,Data!N3208,Data!O3208,Summary!$E$15,Summary!$E$14,Summary!$E$16,2),0)</f>
        <v>1367586.9980049133</v>
      </c>
      <c r="P3209" s="31">
        <f t="shared" si="149"/>
        <v>1632.0003890991211</v>
      </c>
      <c r="Q3209" s="31">
        <f>IF(M3209=1,oneday(G3208,G3209,K3209,L3209,Summary!$E$13/2,Data!N3208,Data!O3208,Summary!$E$15,Summary!$E$14,Summary!$E$16,3),0)</f>
        <v>0</v>
      </c>
    </row>
    <row r="3210" spans="1:17" x14ac:dyDescent="0.25">
      <c r="A3210" s="32">
        <f>VLOOKUP(B3210,'Expiration Dates'!$C$40:$J$272,8)</f>
        <v>35052</v>
      </c>
      <c r="B3210" s="1">
        <v>35044</v>
      </c>
      <c r="C3210">
        <f t="shared" si="148"/>
        <v>3210</v>
      </c>
      <c r="D3210" s="27">
        <v>19.049999237060547</v>
      </c>
      <c r="E3210" s="28">
        <v>19.139999389648438</v>
      </c>
      <c r="F3210" s="28">
        <v>18.549999237060547</v>
      </c>
      <c r="G3210" s="24">
        <v>18.659999847412109</v>
      </c>
      <c r="H3210" s="13">
        <v>18.690000534057617</v>
      </c>
      <c r="I3210" s="14">
        <v>18.739999771118164</v>
      </c>
      <c r="J3210" s="14">
        <v>18.25</v>
      </c>
      <c r="K3210" s="24">
        <v>18.370000839233398</v>
      </c>
      <c r="L3210">
        <f t="shared" si="150"/>
        <v>0</v>
      </c>
      <c r="M3210">
        <f>IF(AND(B3210&gt;Summary!$E$17,B3210&lt;Summary!$E$18),1,0)</f>
        <v>1</v>
      </c>
      <c r="N3210">
        <f>IF(M3210=1,oneday(G3209,G3210,K3210,L3210,Summary!$E$13/2,Data!N3209,Data!O3209,Summary!$E$15,Summary!$E$14,Summary!$E$16,1),0)</f>
        <v>-1000</v>
      </c>
      <c r="O3210" s="31">
        <f>IF(M3210=1,oneday(G3209,G3210,K3210,L3210,Summary!$E$13/2,Data!N3209,Data!O3209,Summary!$E$15,Summary!$E$14,Summary!$E$16,2),0)</f>
        <v>1369980.9974708557</v>
      </c>
      <c r="P3210" s="31">
        <f t="shared" si="149"/>
        <v>2393.9994659423828</v>
      </c>
      <c r="Q3210" s="31">
        <f>IF(M3210=1,oneday(G3209,G3210,K3210,L3210,Summary!$E$13/2,Data!N3209,Data!O3209,Summary!$E$15,Summary!$E$14,Summary!$E$16,3),0)</f>
        <v>0</v>
      </c>
    </row>
    <row r="3211" spans="1:17" x14ac:dyDescent="0.25">
      <c r="A3211" s="32">
        <f>VLOOKUP(B3211,'Expiration Dates'!$C$40:$J$272,8)</f>
        <v>35052</v>
      </c>
      <c r="B3211" s="1">
        <v>35045</v>
      </c>
      <c r="C3211">
        <f t="shared" si="148"/>
        <v>3211</v>
      </c>
      <c r="D3211" s="27">
        <v>18.600000381469727</v>
      </c>
      <c r="E3211" s="28">
        <v>18.790000915527344</v>
      </c>
      <c r="F3211" s="28">
        <v>18.479999542236328</v>
      </c>
      <c r="G3211" s="24">
        <v>18.729999542236328</v>
      </c>
      <c r="H3211" s="13">
        <v>18.299999237060547</v>
      </c>
      <c r="I3211" s="14">
        <v>18.510000228881836</v>
      </c>
      <c r="J3211" s="14">
        <v>18.219999313354492</v>
      </c>
      <c r="K3211" s="24">
        <v>18.420000076293945</v>
      </c>
      <c r="L3211">
        <f t="shared" si="150"/>
        <v>0</v>
      </c>
      <c r="M3211">
        <f>IF(AND(B3211&gt;Summary!$E$17,B3211&lt;Summary!$E$18),1,0)</f>
        <v>1</v>
      </c>
      <c r="N3211">
        <f>IF(M3211=1,oneday(G3210,G3211,K3211,L3211,Summary!$E$13/2,Data!N3210,Data!O3210,Summary!$E$15,Summary!$E$14,Summary!$E$16,1),0)</f>
        <v>-1100</v>
      </c>
      <c r="O3211" s="31">
        <f>IF(M3211=1,oneday(G3210,G3211,K3211,L3211,Summary!$E$13/2,Data!N3210,Data!O3210,Summary!$E$15,Summary!$E$14,Summary!$E$16,2),0)</f>
        <v>1371903.9978065491</v>
      </c>
      <c r="P3211" s="31">
        <f t="shared" si="149"/>
        <v>1923.0003356933594</v>
      </c>
      <c r="Q3211" s="31">
        <f>IF(M3211=1,oneday(G3210,G3211,K3211,L3211,Summary!$E$13/2,Data!N3210,Data!O3210,Summary!$E$15,Summary!$E$14,Summary!$E$16,3),0)</f>
        <v>0</v>
      </c>
    </row>
    <row r="3212" spans="1:17" x14ac:dyDescent="0.25">
      <c r="A3212" s="32">
        <f>VLOOKUP(B3212,'Expiration Dates'!$C$40:$J$272,8)</f>
        <v>35052</v>
      </c>
      <c r="B3212" s="1">
        <v>35046</v>
      </c>
      <c r="C3212">
        <f t="shared" si="148"/>
        <v>3212</v>
      </c>
      <c r="D3212" s="27">
        <v>18.840000152587891</v>
      </c>
      <c r="E3212" s="28">
        <v>19.010000228881836</v>
      </c>
      <c r="F3212" s="28">
        <v>18.760000228881836</v>
      </c>
      <c r="G3212" s="24">
        <v>19</v>
      </c>
      <c r="H3212" s="13">
        <v>18.540000915527344</v>
      </c>
      <c r="I3212" s="14">
        <v>18.700000762939453</v>
      </c>
      <c r="J3212" s="14">
        <v>18.450000762939453</v>
      </c>
      <c r="K3212" s="24">
        <v>18.680000305175781</v>
      </c>
      <c r="L3212">
        <f t="shared" si="150"/>
        <v>0</v>
      </c>
      <c r="M3212">
        <f>IF(AND(B3212&gt;Summary!$E$17,B3212&lt;Summary!$E$18),1,0)</f>
        <v>1</v>
      </c>
      <c r="N3212">
        <f>IF(M3212=1,oneday(G3211,G3212,K3212,L3212,Summary!$E$13/2,Data!N3211,Data!O3211,Summary!$E$15,Summary!$E$14,Summary!$E$16,1),0)</f>
        <v>-1700</v>
      </c>
      <c r="O3212" s="31">
        <f>IF(M3212=1,oneday(G3211,G3212,K3212,L3212,Summary!$E$13/2,Data!N3211,Data!O3211,Summary!$E$15,Summary!$E$14,Summary!$E$16,2),0)</f>
        <v>1373504.9970283508</v>
      </c>
      <c r="P3212" s="31">
        <f t="shared" si="149"/>
        <v>1600.9992218017578</v>
      </c>
      <c r="Q3212" s="31">
        <f>IF(M3212=1,oneday(G3211,G3212,K3212,L3212,Summary!$E$13/2,Data!N3211,Data!O3211,Summary!$E$15,Summary!$E$14,Summary!$E$16,3),0)</f>
        <v>0</v>
      </c>
    </row>
    <row r="3213" spans="1:17" x14ac:dyDescent="0.25">
      <c r="A3213" s="32">
        <f>VLOOKUP(B3213,'Expiration Dates'!$C$40:$J$272,8)</f>
        <v>35052</v>
      </c>
      <c r="B3213" s="1">
        <v>35047</v>
      </c>
      <c r="C3213">
        <f t="shared" si="148"/>
        <v>3213</v>
      </c>
      <c r="D3213" s="27">
        <v>19.069999694824219</v>
      </c>
      <c r="E3213" s="28">
        <v>19.149999618530273</v>
      </c>
      <c r="F3213" s="28">
        <v>18.680000305175781</v>
      </c>
      <c r="G3213" s="24">
        <v>19.110000610351563</v>
      </c>
      <c r="H3213" s="13">
        <v>18.739999771118164</v>
      </c>
      <c r="I3213" s="14">
        <v>18.799999237060547</v>
      </c>
      <c r="J3213" s="14">
        <v>18.379999160766602</v>
      </c>
      <c r="K3213" s="24">
        <v>18.729999542236328</v>
      </c>
      <c r="L3213">
        <f t="shared" si="150"/>
        <v>0</v>
      </c>
      <c r="M3213">
        <f>IF(AND(B3213&gt;Summary!$E$17,B3213&lt;Summary!$E$18),1,0)</f>
        <v>1</v>
      </c>
      <c r="N3213">
        <f>IF(M3213=1,oneday(G3212,G3213,K3213,L3213,Summary!$E$13/2,Data!N3212,Data!O3212,Summary!$E$15,Summary!$E$14,Summary!$E$16,1),0)</f>
        <v>-1900</v>
      </c>
      <c r="O3213" s="31">
        <f>IF(M3213=1,oneday(G3212,G3213,K3213,L3213,Summary!$E$13/2,Data!N3212,Data!O3212,Summary!$E$15,Summary!$E$14,Summary!$E$16,2),0)</f>
        <v>1375299.9958686829</v>
      </c>
      <c r="P3213" s="31">
        <f t="shared" si="149"/>
        <v>1794.9988403320313</v>
      </c>
      <c r="Q3213" s="31">
        <f>IF(M3213=1,oneday(G3212,G3213,K3213,L3213,Summary!$E$13/2,Data!N3212,Data!O3212,Summary!$E$15,Summary!$E$14,Summary!$E$16,3),0)</f>
        <v>0</v>
      </c>
    </row>
    <row r="3214" spans="1:17" x14ac:dyDescent="0.25">
      <c r="A3214" s="32">
        <f>VLOOKUP(B3214,'Expiration Dates'!$C$40:$J$272,8)</f>
        <v>35052</v>
      </c>
      <c r="B3214" s="1">
        <v>35048</v>
      </c>
      <c r="C3214">
        <f t="shared" si="148"/>
        <v>3214</v>
      </c>
      <c r="D3214" s="27">
        <v>19.129999160766602</v>
      </c>
      <c r="E3214" s="28">
        <v>19.520000457763672</v>
      </c>
      <c r="F3214" s="28">
        <v>19.040000915527344</v>
      </c>
      <c r="G3214" s="24">
        <v>19.510000228881836</v>
      </c>
      <c r="H3214" s="13">
        <v>18.799999237060547</v>
      </c>
      <c r="I3214" s="14">
        <v>18.989999771118164</v>
      </c>
      <c r="J3214" s="14">
        <v>18.659999847412109</v>
      </c>
      <c r="K3214" s="24">
        <v>18.969999313354492</v>
      </c>
      <c r="L3214">
        <f t="shared" si="150"/>
        <v>0</v>
      </c>
      <c r="M3214">
        <f>IF(AND(B3214&gt;Summary!$E$17,B3214&lt;Summary!$E$18),1,0)</f>
        <v>1</v>
      </c>
      <c r="N3214">
        <f>IF(M3214=1,oneday(G3213,G3214,K3214,L3214,Summary!$E$13/2,Data!N3213,Data!O3213,Summary!$E$15,Summary!$E$14,Summary!$E$16,1),0)</f>
        <v>-2800</v>
      </c>
      <c r="O3214" s="31">
        <f>IF(M3214=1,oneday(G3213,G3214,K3214,L3214,Summary!$E$13/2,Data!N3213,Data!O3213,Summary!$E$15,Summary!$E$14,Summary!$E$16,2),0)</f>
        <v>1376323.9969367981</v>
      </c>
      <c r="P3214" s="31">
        <f t="shared" si="149"/>
        <v>1024.0010681152344</v>
      </c>
      <c r="Q3214" s="31">
        <f>IF(M3214=1,oneday(G3213,G3214,K3214,L3214,Summary!$E$13/2,Data!N3213,Data!O3213,Summary!$E$15,Summary!$E$14,Summary!$E$16,3),0)</f>
        <v>0</v>
      </c>
    </row>
    <row r="3215" spans="1:17" x14ac:dyDescent="0.25">
      <c r="A3215" s="32">
        <f>VLOOKUP(B3215,'Expiration Dates'!$C$40:$J$272,8)</f>
        <v>35052</v>
      </c>
      <c r="B3215" s="1">
        <v>35051</v>
      </c>
      <c r="C3215">
        <f t="shared" ref="C3215:C3278" si="151">ROW(B3215)</f>
        <v>3215</v>
      </c>
      <c r="D3215" s="27">
        <v>19.459999084472656</v>
      </c>
      <c r="E3215" s="28">
        <v>19.819999694824219</v>
      </c>
      <c r="F3215" s="28">
        <v>19.399999618530273</v>
      </c>
      <c r="G3215" s="24">
        <v>19.670000076293945</v>
      </c>
      <c r="H3215" s="13">
        <v>18.930000305175781</v>
      </c>
      <c r="I3215" s="14">
        <v>19.180000305175781</v>
      </c>
      <c r="J3215" s="14">
        <v>18.899999618530273</v>
      </c>
      <c r="K3215" s="24">
        <v>19.110000610351563</v>
      </c>
      <c r="L3215">
        <f t="shared" si="150"/>
        <v>0</v>
      </c>
      <c r="M3215">
        <f>IF(AND(B3215&gt;Summary!$E$17,B3215&lt;Summary!$E$18),1,0)</f>
        <v>1</v>
      </c>
      <c r="N3215">
        <f>IF(M3215=1,oneday(G3214,G3215,K3215,L3215,Summary!$E$13/2,Data!N3214,Data!O3214,Summary!$E$15,Summary!$E$14,Summary!$E$16,1),0)</f>
        <v>-3000</v>
      </c>
      <c r="O3215" s="31">
        <f>IF(M3215=1,oneday(G3214,G3215,K3215,L3215,Summary!$E$13/2,Data!N3214,Data!O3214,Summary!$E$15,Summary!$E$14,Summary!$E$16,2),0)</f>
        <v>1377839.9974098206</v>
      </c>
      <c r="P3215" s="31">
        <f t="shared" si="149"/>
        <v>1516.0004730224609</v>
      </c>
      <c r="Q3215" s="31">
        <f>IF(M3215=1,oneday(G3214,G3215,K3215,L3215,Summary!$E$13/2,Data!N3214,Data!O3214,Summary!$E$15,Summary!$E$14,Summary!$E$16,3),0)</f>
        <v>0</v>
      </c>
    </row>
    <row r="3216" spans="1:17" x14ac:dyDescent="0.25">
      <c r="A3216" s="32">
        <f>VLOOKUP(B3216,'Expiration Dates'!$C$40:$J$272,8)</f>
        <v>35052</v>
      </c>
      <c r="B3216" s="1">
        <v>35052</v>
      </c>
      <c r="C3216">
        <f t="shared" si="151"/>
        <v>3216</v>
      </c>
      <c r="D3216" s="27">
        <v>19.629999160766602</v>
      </c>
      <c r="E3216" s="28">
        <v>19.709999084472656</v>
      </c>
      <c r="F3216" s="28">
        <v>19</v>
      </c>
      <c r="G3216" s="24">
        <v>19.120000839233398</v>
      </c>
      <c r="H3216" s="13">
        <v>19.069999694824219</v>
      </c>
      <c r="I3216" s="14">
        <v>19.139999389648438</v>
      </c>
      <c r="J3216" s="14">
        <v>18.829999923706055</v>
      </c>
      <c r="K3216" s="24">
        <v>18.989999771118164</v>
      </c>
      <c r="L3216">
        <f t="shared" si="150"/>
        <v>1</v>
      </c>
      <c r="M3216">
        <f>IF(AND(B3216&gt;Summary!$E$17,B3216&lt;Summary!$E$18),1,0)</f>
        <v>1</v>
      </c>
      <c r="N3216">
        <f>IF(M3216=1,oneday(G3215,G3216,K3216,L3216,Summary!$E$13/2,Data!N3215,Data!O3215,Summary!$E$15,Summary!$E$14,Summary!$E$16,1),0)</f>
        <v>-1700</v>
      </c>
      <c r="O3216" s="31">
        <f>IF(M3216=1,oneday(G3215,G3216,K3216,L3216,Summary!$E$13/2,Data!N3215,Data!O3215,Summary!$E$15,Summary!$E$14,Summary!$E$16,2),0)</f>
        <v>1380865.9942970276</v>
      </c>
      <c r="P3216" s="31">
        <f t="shared" ref="P3216:P3279" si="152">IF(M3216=1,O3216-O3215,0)</f>
        <v>3025.9968872070313</v>
      </c>
      <c r="Q3216" s="31">
        <f>IF(M3216=1,oneday(G3215,G3216,K3216,L3216,Summary!$E$13/2,Data!N3215,Data!O3215,Summary!$E$15,Summary!$E$14,Summary!$E$16,3),0)</f>
        <v>-221.00181579589844</v>
      </c>
    </row>
    <row r="3217" spans="1:17" x14ac:dyDescent="0.25">
      <c r="A3217" s="32">
        <f>VLOOKUP(B3217,'Expiration Dates'!$C$40:$J$272,8)</f>
        <v>35052</v>
      </c>
      <c r="B3217" s="1">
        <v>35053</v>
      </c>
      <c r="C3217">
        <f t="shared" si="151"/>
        <v>3217</v>
      </c>
      <c r="D3217" s="27">
        <v>18.989999771118164</v>
      </c>
      <c r="E3217" s="28">
        <v>19.110000610351563</v>
      </c>
      <c r="F3217" s="28">
        <v>18.850000381469727</v>
      </c>
      <c r="G3217" s="24">
        <v>18.969999313354492</v>
      </c>
      <c r="H3217" s="13">
        <v>18.639999389648438</v>
      </c>
      <c r="I3217" s="14">
        <v>18.75</v>
      </c>
      <c r="J3217" s="14">
        <v>18.540000915527344</v>
      </c>
      <c r="K3217" s="24">
        <v>18.610000610351563</v>
      </c>
      <c r="L3217">
        <f t="shared" si="150"/>
        <v>0</v>
      </c>
      <c r="M3217">
        <f>IF(AND(B3217&gt;Summary!$E$17,B3217&lt;Summary!$E$18),1,0)</f>
        <v>1</v>
      </c>
      <c r="N3217">
        <f>IF(M3217=1,oneday(G3216,G3217,K3217,L3217,Summary!$E$13/2,Data!N3216,Data!O3216,Summary!$E$15,Summary!$E$14,Summary!$E$16,1),0)</f>
        <v>-1400</v>
      </c>
      <c r="O3217" s="31">
        <f>IF(M3217=1,oneday(G3216,G3217,K3217,L3217,Summary!$E$13/2,Data!N3216,Data!O3216,Summary!$E$15,Summary!$E$14,Summary!$E$16,2),0)</f>
        <v>1383087.9964332581</v>
      </c>
      <c r="P3217" s="31">
        <f t="shared" si="152"/>
        <v>2222.0021362304688</v>
      </c>
      <c r="Q3217" s="31">
        <f>IF(M3217=1,oneday(G3216,G3217,K3217,L3217,Summary!$E$13/2,Data!N3216,Data!O3216,Summary!$E$15,Summary!$E$14,Summary!$E$16,3),0)</f>
        <v>0</v>
      </c>
    </row>
    <row r="3218" spans="1:17" x14ac:dyDescent="0.25">
      <c r="A3218" s="32">
        <f>VLOOKUP(B3218,'Expiration Dates'!$C$40:$J$272,8)</f>
        <v>35052</v>
      </c>
      <c r="B3218" s="1">
        <v>35054</v>
      </c>
      <c r="C3218">
        <f t="shared" si="151"/>
        <v>3218</v>
      </c>
      <c r="D3218" s="27">
        <v>18.950000762939453</v>
      </c>
      <c r="E3218" s="28">
        <v>19.049999237060547</v>
      </c>
      <c r="F3218" s="28">
        <v>18.850000381469727</v>
      </c>
      <c r="G3218" s="24">
        <v>18.959999084472656</v>
      </c>
      <c r="H3218" s="13">
        <v>18.579999923706055</v>
      </c>
      <c r="I3218" s="14">
        <v>18.690000534057617</v>
      </c>
      <c r="J3218" s="14">
        <v>18.510000228881836</v>
      </c>
      <c r="K3218" s="24">
        <v>18.590000152587891</v>
      </c>
      <c r="L3218">
        <f t="shared" si="150"/>
        <v>0</v>
      </c>
      <c r="M3218">
        <f>IF(AND(B3218&gt;Summary!$E$17,B3218&lt;Summary!$E$18),1,0)</f>
        <v>1</v>
      </c>
      <c r="N3218">
        <f>IF(M3218=1,oneday(G3217,G3218,K3218,L3218,Summary!$E$13/2,Data!N3217,Data!O3217,Summary!$E$15,Summary!$E$14,Summary!$E$16,1),0)</f>
        <v>-1400</v>
      </c>
      <c r="O3218" s="31">
        <f>IF(M3218=1,oneday(G3217,G3218,K3218,L3218,Summary!$E$13/2,Data!N3217,Data!O3217,Summary!$E$15,Summary!$E$14,Summary!$E$16,2),0)</f>
        <v>1385101.9967536926</v>
      </c>
      <c r="P3218" s="31">
        <f t="shared" si="152"/>
        <v>2014.0003204345703</v>
      </c>
      <c r="Q3218" s="31">
        <f>IF(M3218=1,oneday(G3217,G3218,K3218,L3218,Summary!$E$13/2,Data!N3217,Data!O3217,Summary!$E$15,Summary!$E$14,Summary!$E$16,3),0)</f>
        <v>0</v>
      </c>
    </row>
    <row r="3219" spans="1:17" x14ac:dyDescent="0.25">
      <c r="A3219" s="32">
        <f>VLOOKUP(B3219,'Expiration Dates'!$C$40:$J$272,8)</f>
        <v>35052</v>
      </c>
      <c r="B3219" s="1">
        <v>35055</v>
      </c>
      <c r="C3219">
        <f t="shared" si="151"/>
        <v>3219</v>
      </c>
      <c r="D3219" s="27">
        <v>18.920000076293945</v>
      </c>
      <c r="E3219" s="28">
        <v>19.190000534057617</v>
      </c>
      <c r="F3219" s="28">
        <v>18.860000610351563</v>
      </c>
      <c r="G3219" s="24">
        <v>19.139999389648438</v>
      </c>
      <c r="H3219" s="13">
        <v>18.559999465942383</v>
      </c>
      <c r="I3219" s="14">
        <v>18.770000457763672</v>
      </c>
      <c r="J3219" s="14">
        <v>18.520000457763672</v>
      </c>
      <c r="K3219" s="24">
        <v>18.729999542236328</v>
      </c>
      <c r="L3219">
        <f t="shared" si="150"/>
        <v>0</v>
      </c>
      <c r="M3219">
        <f>IF(AND(B3219&gt;Summary!$E$17,B3219&lt;Summary!$E$18),1,0)</f>
        <v>1</v>
      </c>
      <c r="N3219">
        <f>IF(M3219=1,oneday(G3218,G3219,K3219,L3219,Summary!$E$13/2,Data!N3218,Data!O3218,Summary!$E$15,Summary!$E$14,Summary!$E$16,1),0)</f>
        <v>-1800</v>
      </c>
      <c r="O3219" s="31">
        <f>IF(M3219=1,oneday(G3218,G3219,K3219,L3219,Summary!$E$13/2,Data!N3218,Data!O3218,Summary!$E$15,Summary!$E$14,Summary!$E$16,2),0)</f>
        <v>1386801.9962043762</v>
      </c>
      <c r="P3219" s="31">
        <f t="shared" si="152"/>
        <v>1699.9994506835938</v>
      </c>
      <c r="Q3219" s="31">
        <f>IF(M3219=1,oneday(G3218,G3219,K3219,L3219,Summary!$E$13/2,Data!N3218,Data!O3218,Summary!$E$15,Summary!$E$14,Summary!$E$16,3),0)</f>
        <v>0</v>
      </c>
    </row>
    <row r="3220" spans="1:17" x14ac:dyDescent="0.25">
      <c r="A3220" s="32">
        <f>VLOOKUP(B3220,'Expiration Dates'!$C$40:$J$272,8)</f>
        <v>35052</v>
      </c>
      <c r="B3220" s="1">
        <v>35059</v>
      </c>
      <c r="C3220">
        <f t="shared" si="151"/>
        <v>3220</v>
      </c>
      <c r="D3220" s="27">
        <v>19.129999160766602</v>
      </c>
      <c r="E3220" s="28">
        <v>19.290000915527344</v>
      </c>
      <c r="F3220" s="28">
        <v>19.020000457763672</v>
      </c>
      <c r="G3220" s="24">
        <v>19.270000457763672</v>
      </c>
      <c r="H3220" s="13">
        <v>18.729999542236328</v>
      </c>
      <c r="I3220" s="14">
        <v>18.850000381469727</v>
      </c>
      <c r="J3220" s="14">
        <v>18.680000305175781</v>
      </c>
      <c r="K3220" s="24">
        <v>18.840000152587891</v>
      </c>
      <c r="L3220">
        <f t="shared" si="150"/>
        <v>0</v>
      </c>
      <c r="M3220">
        <f>IF(AND(B3220&gt;Summary!$E$17,B3220&lt;Summary!$E$18),1,0)</f>
        <v>1</v>
      </c>
      <c r="N3220">
        <f>IF(M3220=1,oneday(G3219,G3220,K3220,L3220,Summary!$E$13/2,Data!N3219,Data!O3219,Summary!$E$15,Summary!$E$14,Summary!$E$16,1),0)</f>
        <v>-2100</v>
      </c>
      <c r="O3220" s="31">
        <f>IF(M3220=1,oneday(G3219,G3220,K3220,L3220,Summary!$E$13/2,Data!N3219,Data!O3219,Summary!$E$15,Summary!$E$14,Summary!$E$16,2),0)</f>
        <v>1388540.9939613342</v>
      </c>
      <c r="P3220" s="31">
        <f t="shared" si="152"/>
        <v>1738.9977569580078</v>
      </c>
      <c r="Q3220" s="31">
        <f>IF(M3220=1,oneday(G3219,G3220,K3220,L3220,Summary!$E$13/2,Data!N3219,Data!O3219,Summary!$E$15,Summary!$E$14,Summary!$E$16,3),0)</f>
        <v>0</v>
      </c>
    </row>
    <row r="3221" spans="1:17" x14ac:dyDescent="0.25">
      <c r="A3221" s="32">
        <f>VLOOKUP(B3221,'Expiration Dates'!$C$40:$J$272,8)</f>
        <v>35052</v>
      </c>
      <c r="B3221" s="1">
        <v>35060</v>
      </c>
      <c r="C3221">
        <f t="shared" si="151"/>
        <v>3221</v>
      </c>
      <c r="D3221" s="27">
        <v>19.280000686645508</v>
      </c>
      <c r="E3221" s="28">
        <v>19.520000457763672</v>
      </c>
      <c r="F3221" s="28">
        <v>19.280000686645508</v>
      </c>
      <c r="G3221" s="24">
        <v>19.5</v>
      </c>
      <c r="H3221" s="13">
        <v>18.840000152587891</v>
      </c>
      <c r="I3221" s="14">
        <v>19.059999465942383</v>
      </c>
      <c r="J3221" s="14">
        <v>18.840000152587891</v>
      </c>
      <c r="K3221" s="24">
        <v>19.040000915527344</v>
      </c>
      <c r="L3221">
        <f t="shared" si="150"/>
        <v>0</v>
      </c>
      <c r="M3221">
        <f>IF(AND(B3221&gt;Summary!$E$17,B3221&lt;Summary!$E$18),1,0)</f>
        <v>1</v>
      </c>
      <c r="N3221">
        <f>IF(M3221=1,oneday(G3220,G3221,K3221,L3221,Summary!$E$13/2,Data!N3220,Data!O3220,Summary!$E$15,Summary!$E$14,Summary!$E$16,1),0)</f>
        <v>-2600</v>
      </c>
      <c r="O3221" s="31">
        <f>IF(M3221=1,oneday(G3220,G3221,K3221,L3221,Summary!$E$13/2,Data!N3220,Data!O3220,Summary!$E$15,Summary!$E$14,Summary!$E$16,2),0)</f>
        <v>1389982.9951515198</v>
      </c>
      <c r="P3221" s="31">
        <f t="shared" si="152"/>
        <v>1442.0011901855469</v>
      </c>
      <c r="Q3221" s="31">
        <f>IF(M3221=1,oneday(G3220,G3221,K3221,L3221,Summary!$E$13/2,Data!N3220,Data!O3220,Summary!$E$15,Summary!$E$14,Summary!$E$16,3),0)</f>
        <v>0</v>
      </c>
    </row>
    <row r="3222" spans="1:17" x14ac:dyDescent="0.25">
      <c r="A3222" s="32">
        <f>VLOOKUP(B3222,'Expiration Dates'!$C$40:$J$272,8)</f>
        <v>35052</v>
      </c>
      <c r="B3222" s="1">
        <v>35061</v>
      </c>
      <c r="C3222">
        <f t="shared" si="151"/>
        <v>3222</v>
      </c>
      <c r="D3222" s="27">
        <v>19.520000457763672</v>
      </c>
      <c r="E3222" s="28">
        <v>19.549999237060547</v>
      </c>
      <c r="F3222" s="28">
        <v>19.309999465942383</v>
      </c>
      <c r="G3222" s="24">
        <v>19.360000610351563</v>
      </c>
      <c r="H3222" s="13">
        <v>19.049999237060547</v>
      </c>
      <c r="I3222" s="14">
        <v>19.049999237060547</v>
      </c>
      <c r="J3222" s="14">
        <v>18.899999618530273</v>
      </c>
      <c r="K3222" s="24">
        <v>18.920000076293945</v>
      </c>
      <c r="L3222">
        <f t="shared" si="150"/>
        <v>0</v>
      </c>
      <c r="M3222">
        <f>IF(AND(B3222&gt;Summary!$E$17,B3222&lt;Summary!$E$18),1,0)</f>
        <v>1</v>
      </c>
      <c r="N3222">
        <f>IF(M3222=1,oneday(G3221,G3222,K3222,L3222,Summary!$E$13/2,Data!N3221,Data!O3221,Summary!$E$15,Summary!$E$14,Summary!$E$16,1),0)</f>
        <v>-2300</v>
      </c>
      <c r="O3222" s="31">
        <f>IF(M3222=1,oneday(G3221,G3222,K3222,L3222,Summary!$E$13/2,Data!N3221,Data!O3221,Summary!$E$15,Summary!$E$14,Summary!$E$16,2),0)</f>
        <v>1392316.9937477112</v>
      </c>
      <c r="P3222" s="31">
        <f t="shared" si="152"/>
        <v>2333.9985961914063</v>
      </c>
      <c r="Q3222" s="31">
        <f>IF(M3222=1,oneday(G3221,G3222,K3222,L3222,Summary!$E$13/2,Data!N3221,Data!O3221,Summary!$E$15,Summary!$E$14,Summary!$E$16,3),0)</f>
        <v>0</v>
      </c>
    </row>
    <row r="3223" spans="1:17" x14ac:dyDescent="0.25">
      <c r="A3223" s="32">
        <f>VLOOKUP(B3223,'Expiration Dates'!$C$40:$J$272,8)</f>
        <v>35052</v>
      </c>
      <c r="B3223" s="1">
        <v>35062</v>
      </c>
      <c r="C3223">
        <f t="shared" si="151"/>
        <v>3223</v>
      </c>
      <c r="D3223" s="27">
        <v>19.420000076293945</v>
      </c>
      <c r="E3223" s="28">
        <v>19.569999694824219</v>
      </c>
      <c r="F3223" s="28">
        <v>19.270000457763672</v>
      </c>
      <c r="G3223" s="24">
        <v>19.549999237060547</v>
      </c>
      <c r="H3223" s="13">
        <v>19.020000457763672</v>
      </c>
      <c r="I3223" s="14">
        <v>19.079999923706055</v>
      </c>
      <c r="J3223" s="14">
        <v>18.829999923706055</v>
      </c>
      <c r="K3223" s="24">
        <v>19.059999465942383</v>
      </c>
      <c r="L3223">
        <f t="shared" si="150"/>
        <v>0</v>
      </c>
      <c r="M3223">
        <f>IF(AND(B3223&gt;Summary!$E$17,B3223&lt;Summary!$E$18),1,0)</f>
        <v>1</v>
      </c>
      <c r="N3223">
        <f>IF(M3223=1,oneday(G3222,G3223,K3223,L3223,Summary!$E$13/2,Data!N3222,Data!O3222,Summary!$E$15,Summary!$E$14,Summary!$E$16,1),0)</f>
        <v>-2700</v>
      </c>
      <c r="O3223" s="31">
        <f>IF(M3223=1,oneday(G3222,G3223,K3223,L3223,Summary!$E$13/2,Data!N3222,Data!O3222,Summary!$E$15,Summary!$E$14,Summary!$E$16,2),0)</f>
        <v>1393827.9974555969</v>
      </c>
      <c r="P3223" s="31">
        <f t="shared" si="152"/>
        <v>1511.0037078857422</v>
      </c>
      <c r="Q3223" s="31">
        <f>IF(M3223=1,oneday(G3222,G3223,K3223,L3223,Summary!$E$13/2,Data!N3222,Data!O3222,Summary!$E$15,Summary!$E$14,Summary!$E$16,3),0)</f>
        <v>0</v>
      </c>
    </row>
    <row r="3224" spans="1:17" x14ac:dyDescent="0.25">
      <c r="A3224" s="32">
        <f>VLOOKUP(B3224,'Expiration Dates'!$C$40:$J$272,8)</f>
        <v>35086</v>
      </c>
      <c r="B3224" s="1">
        <v>35066</v>
      </c>
      <c r="C3224">
        <f t="shared" si="151"/>
        <v>3224</v>
      </c>
      <c r="D3224" s="27">
        <v>19.5</v>
      </c>
      <c r="E3224" s="28">
        <v>19.829999923706055</v>
      </c>
      <c r="F3224" s="28">
        <v>19.409999847412109</v>
      </c>
      <c r="G3224" s="24">
        <v>19.809999465942383</v>
      </c>
      <c r="H3224" s="13">
        <v>19.030000686645508</v>
      </c>
      <c r="I3224" s="14">
        <v>19.25</v>
      </c>
      <c r="J3224" s="14">
        <v>18.959999084472656</v>
      </c>
      <c r="K3224" s="24">
        <v>19.239999771118164</v>
      </c>
      <c r="L3224">
        <f t="shared" si="150"/>
        <v>0</v>
      </c>
      <c r="M3224">
        <f>IF(AND(B3224&gt;Summary!$E$17,B3224&lt;Summary!$E$18),1,0)</f>
        <v>1</v>
      </c>
      <c r="N3224">
        <f>IF(M3224=1,oneday(G3223,G3224,K3224,L3224,Summary!$E$13/2,Data!N3223,Data!O3223,Summary!$E$15,Summary!$E$14,Summary!$E$16,1),0)</f>
        <v>-3000</v>
      </c>
      <c r="O3224" s="31">
        <f>IF(M3224=1,oneday(G3223,G3224,K3224,L3224,Summary!$E$13/2,Data!N3223,Data!O3223,Summary!$E$15,Summary!$E$14,Summary!$E$16,2),0)</f>
        <v>1395029.9967002869</v>
      </c>
      <c r="P3224" s="31">
        <f t="shared" si="152"/>
        <v>1201.9992446899414</v>
      </c>
      <c r="Q3224" s="31">
        <f>IF(M3224=1,oneday(G3223,G3224,K3224,L3224,Summary!$E$13/2,Data!N3223,Data!O3223,Summary!$E$15,Summary!$E$14,Summary!$E$16,3),0)</f>
        <v>0</v>
      </c>
    </row>
    <row r="3225" spans="1:17" x14ac:dyDescent="0.25">
      <c r="A3225" s="32">
        <f>VLOOKUP(B3225,'Expiration Dates'!$C$40:$J$272,8)</f>
        <v>35086</v>
      </c>
      <c r="B3225" s="1">
        <v>35067</v>
      </c>
      <c r="C3225">
        <f t="shared" si="151"/>
        <v>3225</v>
      </c>
      <c r="D3225" s="27">
        <v>19.819999694824219</v>
      </c>
      <c r="E3225" s="28">
        <v>19.950000762939453</v>
      </c>
      <c r="F3225" s="28">
        <v>19.680000305175781</v>
      </c>
      <c r="G3225" s="24">
        <v>19.889999389648438</v>
      </c>
      <c r="H3225" s="13">
        <v>19.260000228881836</v>
      </c>
      <c r="I3225" s="14">
        <v>19.379999160766602</v>
      </c>
      <c r="J3225" s="14">
        <v>19.200000762939453</v>
      </c>
      <c r="K3225" s="24">
        <v>19.340000152587891</v>
      </c>
      <c r="L3225">
        <f t="shared" si="150"/>
        <v>0</v>
      </c>
      <c r="M3225">
        <f>IF(AND(B3225&gt;Summary!$E$17,B3225&lt;Summary!$E$18),1,0)</f>
        <v>1</v>
      </c>
      <c r="N3225">
        <f>IF(M3225=1,oneday(G3224,G3225,K3225,L3225,Summary!$E$13/2,Data!N3224,Data!O3224,Summary!$E$15,Summary!$E$14,Summary!$E$16,1),0)</f>
        <v>-3000</v>
      </c>
      <c r="O3225" s="31">
        <f>IF(M3225=1,oneday(G3224,G3225,K3225,L3225,Summary!$E$13/2,Data!N3224,Data!O3224,Summary!$E$15,Summary!$E$14,Summary!$E$16,2),0)</f>
        <v>1396781.9969367981</v>
      </c>
      <c r="P3225" s="31">
        <f t="shared" si="152"/>
        <v>1752.0002365112305</v>
      </c>
      <c r="Q3225" s="31">
        <f>IF(M3225=1,oneday(G3224,G3225,K3225,L3225,Summary!$E$13/2,Data!N3224,Data!O3224,Summary!$E$15,Summary!$E$14,Summary!$E$16,3),0)</f>
        <v>0</v>
      </c>
    </row>
    <row r="3226" spans="1:17" x14ac:dyDescent="0.25">
      <c r="A3226" s="32">
        <f>VLOOKUP(B3226,'Expiration Dates'!$C$40:$J$272,8)</f>
        <v>35086</v>
      </c>
      <c r="B3226" s="1">
        <v>35068</v>
      </c>
      <c r="C3226">
        <f t="shared" si="151"/>
        <v>3226</v>
      </c>
      <c r="D3226" s="27">
        <v>19.729999542236328</v>
      </c>
      <c r="E3226" s="28">
        <v>20.020000457763672</v>
      </c>
      <c r="F3226" s="28">
        <v>19.690000534057617</v>
      </c>
      <c r="G3226" s="24">
        <v>19.909999847412109</v>
      </c>
      <c r="H3226" s="13">
        <v>19.219999313354492</v>
      </c>
      <c r="I3226" s="14">
        <v>19.459999084472656</v>
      </c>
      <c r="J3226" s="14">
        <v>19.180000305175781</v>
      </c>
      <c r="K3226" s="24">
        <v>19.370000839233398</v>
      </c>
      <c r="L3226">
        <f t="shared" si="150"/>
        <v>0</v>
      </c>
      <c r="M3226">
        <f>IF(AND(B3226&gt;Summary!$E$17,B3226&lt;Summary!$E$18),1,0)</f>
        <v>1</v>
      </c>
      <c r="N3226">
        <f>IF(M3226=1,oneday(G3225,G3226,K3226,L3226,Summary!$E$13/2,Data!N3225,Data!O3225,Summary!$E$15,Summary!$E$14,Summary!$E$16,1),0)</f>
        <v>-3000</v>
      </c>
      <c r="O3226" s="31">
        <f>IF(M3226=1,oneday(G3225,G3226,K3226,L3226,Summary!$E$13/2,Data!N3225,Data!O3225,Summary!$E$15,Summary!$E$14,Summary!$E$16,2),0)</f>
        <v>1398721.9955635071</v>
      </c>
      <c r="P3226" s="31">
        <f t="shared" si="152"/>
        <v>1939.9986267089844</v>
      </c>
      <c r="Q3226" s="31">
        <f>IF(M3226=1,oneday(G3225,G3226,K3226,L3226,Summary!$E$13/2,Data!N3225,Data!O3225,Summary!$E$15,Summary!$E$14,Summary!$E$16,3),0)</f>
        <v>0</v>
      </c>
    </row>
    <row r="3227" spans="1:17" x14ac:dyDescent="0.25">
      <c r="A3227" s="32">
        <f>VLOOKUP(B3227,'Expiration Dates'!$C$40:$J$272,8)</f>
        <v>35086</v>
      </c>
      <c r="B3227" s="1">
        <v>35069</v>
      </c>
      <c r="C3227">
        <f t="shared" si="151"/>
        <v>3227</v>
      </c>
      <c r="D3227" s="27">
        <v>20.049999237060547</v>
      </c>
      <c r="E3227" s="28">
        <v>20.280000686645508</v>
      </c>
      <c r="F3227" s="28">
        <v>19.969999313354492</v>
      </c>
      <c r="G3227" s="24">
        <v>20.260000228881836</v>
      </c>
      <c r="H3227" s="13">
        <v>19.489999771118164</v>
      </c>
      <c r="I3227" s="14">
        <v>19.670000076293945</v>
      </c>
      <c r="J3227" s="14">
        <v>19.430000305175781</v>
      </c>
      <c r="K3227" s="24">
        <v>19.649999618530273</v>
      </c>
      <c r="L3227">
        <f t="shared" si="150"/>
        <v>0</v>
      </c>
      <c r="M3227">
        <f>IF(AND(B3227&gt;Summary!$E$17,B3227&lt;Summary!$E$18),1,0)</f>
        <v>1</v>
      </c>
      <c r="N3227">
        <f>IF(M3227=1,oneday(G3226,G3227,K3227,L3227,Summary!$E$13/2,Data!N3226,Data!O3226,Summary!$E$15,Summary!$E$14,Summary!$E$16,1),0)</f>
        <v>-3000</v>
      </c>
      <c r="O3227" s="31">
        <f>IF(M3227=1,oneday(G3226,G3227,K3227,L3227,Summary!$E$13/2,Data!N3226,Data!O3226,Summary!$E$15,Summary!$E$14,Summary!$E$16,2),0)</f>
        <v>1399503.9941139221</v>
      </c>
      <c r="P3227" s="31">
        <f t="shared" si="152"/>
        <v>781.99855041503906</v>
      </c>
      <c r="Q3227" s="31">
        <f>IF(M3227=1,oneday(G3226,G3227,K3227,L3227,Summary!$E$13/2,Data!N3226,Data!O3226,Summary!$E$15,Summary!$E$14,Summary!$E$16,3),0)</f>
        <v>0</v>
      </c>
    </row>
    <row r="3228" spans="1:17" x14ac:dyDescent="0.25">
      <c r="A3228" s="32">
        <f>VLOOKUP(B3228,'Expiration Dates'!$C$40:$J$272,8)</f>
        <v>35086</v>
      </c>
      <c r="B3228" s="1">
        <v>35073</v>
      </c>
      <c r="C3228">
        <f t="shared" si="151"/>
        <v>3228</v>
      </c>
      <c r="D3228" s="27">
        <v>20.229999542236328</v>
      </c>
      <c r="E3228" s="28">
        <v>20.299999237060547</v>
      </c>
      <c r="F3228" s="28">
        <v>19.920000076293945</v>
      </c>
      <c r="G3228" s="24">
        <v>19.950000762939453</v>
      </c>
      <c r="H3228" s="13">
        <v>19.639999389648438</v>
      </c>
      <c r="I3228" s="14">
        <v>19.719999313354492</v>
      </c>
      <c r="J3228" s="14">
        <v>19.379999160766602</v>
      </c>
      <c r="K3228" s="24">
        <v>19.409999847412109</v>
      </c>
      <c r="L3228">
        <f t="shared" si="150"/>
        <v>0</v>
      </c>
      <c r="M3228">
        <f>IF(AND(B3228&gt;Summary!$E$17,B3228&lt;Summary!$E$18),1,0)</f>
        <v>1</v>
      </c>
      <c r="N3228">
        <f>IF(M3228=1,oneday(G3227,G3228,K3228,L3228,Summary!$E$13/2,Data!N3227,Data!O3227,Summary!$E$15,Summary!$E$14,Summary!$E$16,1),0)</f>
        <v>-2300</v>
      </c>
      <c r="O3228" s="31">
        <f>IF(M3228=1,oneday(G3227,G3228,K3228,L3228,Summary!$E$13/2,Data!N3227,Data!O3227,Summary!$E$15,Summary!$E$14,Summary!$E$16,2),0)</f>
        <v>1402300.9928855896</v>
      </c>
      <c r="P3228" s="31">
        <f t="shared" si="152"/>
        <v>2796.9987716674805</v>
      </c>
      <c r="Q3228" s="31">
        <f>IF(M3228=1,oneday(G3227,G3228,K3228,L3228,Summary!$E$13/2,Data!N3227,Data!O3227,Summary!$E$15,Summary!$E$14,Summary!$E$16,3),0)</f>
        <v>0</v>
      </c>
    </row>
    <row r="3229" spans="1:17" x14ac:dyDescent="0.25">
      <c r="A3229" s="32">
        <f>VLOOKUP(B3229,'Expiration Dates'!$C$40:$J$272,8)</f>
        <v>35086</v>
      </c>
      <c r="B3229" s="1">
        <v>35074</v>
      </c>
      <c r="C3229">
        <f t="shared" si="151"/>
        <v>3229</v>
      </c>
      <c r="D3229" s="27">
        <v>19.819999694824219</v>
      </c>
      <c r="E3229" s="28">
        <v>19.850000381469727</v>
      </c>
      <c r="F3229" s="28">
        <v>19.489999771118164</v>
      </c>
      <c r="G3229" s="24">
        <v>19.670000076293945</v>
      </c>
      <c r="H3229" s="13">
        <v>19.309999465942383</v>
      </c>
      <c r="I3229" s="14">
        <v>19.319999694824219</v>
      </c>
      <c r="J3229" s="14">
        <v>19</v>
      </c>
      <c r="K3229" s="24">
        <v>19.180000305175781</v>
      </c>
      <c r="L3229">
        <f t="shared" si="150"/>
        <v>0</v>
      </c>
      <c r="M3229">
        <f>IF(AND(B3229&gt;Summary!$E$17,B3229&lt;Summary!$E$18),1,0)</f>
        <v>1</v>
      </c>
      <c r="N3229">
        <f>IF(M3229=1,oneday(G3228,G3229,K3229,L3229,Summary!$E$13/2,Data!N3228,Data!O3228,Summary!$E$15,Summary!$E$14,Summary!$E$16,1),0)</f>
        <v>-1600</v>
      </c>
      <c r="O3229" s="31">
        <f>IF(M3229=1,oneday(G3228,G3229,K3229,L3229,Summary!$E$13/2,Data!N3228,Data!O3228,Summary!$E$15,Summary!$E$14,Summary!$E$16,2),0)</f>
        <v>1404832.9939842224</v>
      </c>
      <c r="P3229" s="31">
        <f t="shared" si="152"/>
        <v>2532.0010986328125</v>
      </c>
      <c r="Q3229" s="31">
        <f>IF(M3229=1,oneday(G3228,G3229,K3229,L3229,Summary!$E$13/2,Data!N3228,Data!O3228,Summary!$E$15,Summary!$E$14,Summary!$E$16,3),0)</f>
        <v>0</v>
      </c>
    </row>
    <row r="3230" spans="1:17" x14ac:dyDescent="0.25">
      <c r="A3230" s="32">
        <f>VLOOKUP(B3230,'Expiration Dates'!$C$40:$J$272,8)</f>
        <v>35086</v>
      </c>
      <c r="B3230" s="1">
        <v>35075</v>
      </c>
      <c r="C3230">
        <f t="shared" si="151"/>
        <v>3230</v>
      </c>
      <c r="D3230" s="27">
        <v>19.739999771118164</v>
      </c>
      <c r="E3230" s="28">
        <v>19.780000686645508</v>
      </c>
      <c r="F3230" s="28">
        <v>18.549999237060547</v>
      </c>
      <c r="G3230" s="24">
        <v>18.790000915527344</v>
      </c>
      <c r="H3230" s="13">
        <v>19.219999313354492</v>
      </c>
      <c r="I3230" s="14">
        <v>19.25</v>
      </c>
      <c r="J3230" s="14">
        <v>18.25</v>
      </c>
      <c r="K3230" s="24">
        <v>18.389999389648438</v>
      </c>
      <c r="L3230">
        <f t="shared" si="150"/>
        <v>0</v>
      </c>
      <c r="M3230">
        <f>IF(AND(B3230&gt;Summary!$E$17,B3230&lt;Summary!$E$18),1,0)</f>
        <v>1</v>
      </c>
      <c r="N3230">
        <f>IF(M3230=1,oneday(G3229,G3230,K3230,L3230,Summary!$E$13/2,Data!N3229,Data!O3229,Summary!$E$15,Summary!$E$14,Summary!$E$16,1),0)</f>
        <v>500</v>
      </c>
      <c r="O3230" s="31">
        <f>IF(M3230=1,oneday(G3229,G3230,K3230,L3230,Summary!$E$13/2,Data!N3229,Data!O3229,Summary!$E$15,Summary!$E$14,Summary!$E$16,2),0)</f>
        <v>1407232.9944038391</v>
      </c>
      <c r="P3230" s="31">
        <f t="shared" si="152"/>
        <v>2400.0004196166992</v>
      </c>
      <c r="Q3230" s="31">
        <f>IF(M3230=1,oneday(G3229,G3230,K3230,L3230,Summary!$E$13/2,Data!N3229,Data!O3229,Summary!$E$15,Summary!$E$14,Summary!$E$16,3),0)</f>
        <v>0</v>
      </c>
    </row>
    <row r="3231" spans="1:17" x14ac:dyDescent="0.25">
      <c r="A3231" s="32">
        <f>VLOOKUP(B3231,'Expiration Dates'!$C$40:$J$272,8)</f>
        <v>35086</v>
      </c>
      <c r="B3231" s="1">
        <v>35076</v>
      </c>
      <c r="C3231">
        <f t="shared" si="151"/>
        <v>3231</v>
      </c>
      <c r="D3231" s="27">
        <v>18.399999618530273</v>
      </c>
      <c r="E3231" s="28">
        <v>18.600000381469727</v>
      </c>
      <c r="F3231" s="28">
        <v>18.079999923706055</v>
      </c>
      <c r="G3231" s="24">
        <v>18.25</v>
      </c>
      <c r="H3231" s="13">
        <v>18.100000381469727</v>
      </c>
      <c r="I3231" s="14">
        <v>18.219999313354492</v>
      </c>
      <c r="J3231" s="14">
        <v>17.75</v>
      </c>
      <c r="K3231" s="24">
        <v>17.979999542236328</v>
      </c>
      <c r="L3231">
        <f t="shared" si="150"/>
        <v>0</v>
      </c>
      <c r="M3231">
        <f>IF(AND(B3231&gt;Summary!$E$17,B3231&lt;Summary!$E$18),1,0)</f>
        <v>1</v>
      </c>
      <c r="N3231">
        <f>IF(M3231=1,oneday(G3230,G3231,K3231,L3231,Summary!$E$13/2,Data!N3230,Data!O3230,Summary!$E$15,Summary!$E$14,Summary!$E$16,1),0)</f>
        <v>1800</v>
      </c>
      <c r="O3231" s="31">
        <f>IF(M3231=1,oneday(G3230,G3231,K3231,L3231,Summary!$E$13/2,Data!N3230,Data!O3230,Summary!$E$15,Summary!$E$14,Summary!$E$16,2),0)</f>
        <v>1408572.9927558899</v>
      </c>
      <c r="P3231" s="31">
        <f t="shared" si="152"/>
        <v>1339.9983520507813</v>
      </c>
      <c r="Q3231" s="31">
        <f>IF(M3231=1,oneday(G3230,G3231,K3231,L3231,Summary!$E$13/2,Data!N3230,Data!O3230,Summary!$E$15,Summary!$E$14,Summary!$E$16,3),0)</f>
        <v>0</v>
      </c>
    </row>
    <row r="3232" spans="1:17" x14ac:dyDescent="0.25">
      <c r="A3232" s="32">
        <f>VLOOKUP(B3232,'Expiration Dates'!$C$40:$J$272,8)</f>
        <v>35086</v>
      </c>
      <c r="B3232" s="1">
        <v>35079</v>
      </c>
      <c r="C3232">
        <f t="shared" si="151"/>
        <v>3232</v>
      </c>
      <c r="D3232" s="27">
        <v>18.149999618530273</v>
      </c>
      <c r="E3232" s="28">
        <v>18.520000457763672</v>
      </c>
      <c r="F3232" s="28">
        <v>18.149999618530273</v>
      </c>
      <c r="G3232" s="24">
        <v>18.379999160766602</v>
      </c>
      <c r="H3232" s="13">
        <v>17.850000381469727</v>
      </c>
      <c r="I3232" s="14">
        <v>18.200000762939453</v>
      </c>
      <c r="J3232" s="14">
        <v>17.850000381469727</v>
      </c>
      <c r="K3232" s="24">
        <v>18.049999237060547</v>
      </c>
      <c r="L3232">
        <f t="shared" si="150"/>
        <v>0</v>
      </c>
      <c r="M3232">
        <f>IF(AND(B3232&gt;Summary!$E$17,B3232&lt;Summary!$E$18),1,0)</f>
        <v>1</v>
      </c>
      <c r="N3232">
        <f>IF(M3232=1,oneday(G3231,G3232,K3232,L3232,Summary!$E$13/2,Data!N3231,Data!O3231,Summary!$E$15,Summary!$E$14,Summary!$E$16,1),0)</f>
        <v>1500</v>
      </c>
      <c r="O3232" s="31">
        <f>IF(M3232=1,oneday(G3231,G3232,K3232,L3232,Summary!$E$13/2,Data!N3231,Data!O3231,Summary!$E$15,Summary!$E$14,Summary!$E$16,2),0)</f>
        <v>1410779.9914970398</v>
      </c>
      <c r="P3232" s="31">
        <f t="shared" si="152"/>
        <v>2206.9987411499023</v>
      </c>
      <c r="Q3232" s="31">
        <f>IF(M3232=1,oneday(G3231,G3232,K3232,L3232,Summary!$E$13/2,Data!N3231,Data!O3231,Summary!$E$15,Summary!$E$14,Summary!$E$16,3),0)</f>
        <v>0</v>
      </c>
    </row>
    <row r="3233" spans="1:17" x14ac:dyDescent="0.25">
      <c r="A3233" s="32">
        <f>VLOOKUP(B3233,'Expiration Dates'!$C$40:$J$272,8)</f>
        <v>35086</v>
      </c>
      <c r="B3233" s="1">
        <v>35080</v>
      </c>
      <c r="C3233">
        <f t="shared" si="151"/>
        <v>3233</v>
      </c>
      <c r="D3233" s="27">
        <v>18.520000457763672</v>
      </c>
      <c r="E3233" s="28">
        <v>18.780000686645508</v>
      </c>
      <c r="F3233" s="28">
        <v>17.75</v>
      </c>
      <c r="G3233" s="24">
        <v>18.049999237060547</v>
      </c>
      <c r="H3233" s="13">
        <v>18.180000305175781</v>
      </c>
      <c r="I3233" s="14">
        <v>18.379999160766602</v>
      </c>
      <c r="J3233" s="14">
        <v>17.399999618530273</v>
      </c>
      <c r="K3233" s="24">
        <v>17.690000534057617</v>
      </c>
      <c r="L3233">
        <f t="shared" si="150"/>
        <v>0</v>
      </c>
      <c r="M3233">
        <f>IF(AND(B3233&gt;Summary!$E$17,B3233&lt;Summary!$E$18),1,0)</f>
        <v>1</v>
      </c>
      <c r="N3233">
        <f>IF(M3233=1,oneday(G3232,G3233,K3233,L3233,Summary!$E$13/2,Data!N3232,Data!O3232,Summary!$E$15,Summary!$E$14,Summary!$E$16,1),0)</f>
        <v>2300</v>
      </c>
      <c r="O3233" s="31">
        <f>IF(M3233=1,oneday(G3232,G3233,K3233,L3233,Summary!$E$13/2,Data!N3232,Data!O3232,Summary!$E$15,Summary!$E$14,Summary!$E$16,2),0)</f>
        <v>1412132.9916725159</v>
      </c>
      <c r="P3233" s="31">
        <f t="shared" si="152"/>
        <v>1353.0001754760742</v>
      </c>
      <c r="Q3233" s="31">
        <f>IF(M3233=1,oneday(G3232,G3233,K3233,L3233,Summary!$E$13/2,Data!N3232,Data!O3232,Summary!$E$15,Summary!$E$14,Summary!$E$16,3),0)</f>
        <v>0</v>
      </c>
    </row>
    <row r="3234" spans="1:17" x14ac:dyDescent="0.25">
      <c r="A3234" s="32">
        <f>VLOOKUP(B3234,'Expiration Dates'!$C$40:$J$272,8)</f>
        <v>35086</v>
      </c>
      <c r="B3234" s="1">
        <v>35081</v>
      </c>
      <c r="C3234">
        <f t="shared" si="151"/>
        <v>3234</v>
      </c>
      <c r="D3234" s="27">
        <v>18.170000076293945</v>
      </c>
      <c r="E3234" s="28">
        <v>18.569999694824219</v>
      </c>
      <c r="F3234" s="28">
        <v>17.899999618530273</v>
      </c>
      <c r="G3234" s="24">
        <v>18.520000457763672</v>
      </c>
      <c r="H3234" s="13">
        <v>17.799999237060547</v>
      </c>
      <c r="I3234" s="14">
        <v>18.100000381469727</v>
      </c>
      <c r="J3234" s="14">
        <v>17.600000381469727</v>
      </c>
      <c r="K3234" s="24">
        <v>18.049999237060547</v>
      </c>
      <c r="L3234">
        <f t="shared" si="150"/>
        <v>0</v>
      </c>
      <c r="M3234">
        <f>IF(AND(B3234&gt;Summary!$E$17,B3234&lt;Summary!$E$18),1,0)</f>
        <v>1</v>
      </c>
      <c r="N3234">
        <f>IF(M3234=1,oneday(G3233,G3234,K3234,L3234,Summary!$E$13/2,Data!N3233,Data!O3233,Summary!$E$15,Summary!$E$14,Summary!$E$16,1),0)</f>
        <v>1200</v>
      </c>
      <c r="O3234" s="31">
        <f>IF(M3234=1,oneday(G3233,G3234,K3234,L3234,Summary!$E$13/2,Data!N3233,Data!O3233,Summary!$E$15,Summary!$E$14,Summary!$E$16,2),0)</f>
        <v>1414916.9931373596</v>
      </c>
      <c r="P3234" s="31">
        <f t="shared" si="152"/>
        <v>2784.00146484375</v>
      </c>
      <c r="Q3234" s="31">
        <f>IF(M3234=1,oneday(G3233,G3234,K3234,L3234,Summary!$E$13/2,Data!N3233,Data!O3233,Summary!$E$15,Summary!$E$14,Summary!$E$16,3),0)</f>
        <v>0</v>
      </c>
    </row>
    <row r="3235" spans="1:17" x14ac:dyDescent="0.25">
      <c r="A3235" s="32">
        <f>VLOOKUP(B3235,'Expiration Dates'!$C$40:$J$272,8)</f>
        <v>35086</v>
      </c>
      <c r="B3235" s="1">
        <v>35082</v>
      </c>
      <c r="C3235">
        <f t="shared" si="151"/>
        <v>3235</v>
      </c>
      <c r="D3235" s="27">
        <v>18.559999465942383</v>
      </c>
      <c r="E3235" s="28">
        <v>19.200000762939453</v>
      </c>
      <c r="F3235" s="28">
        <v>18.559999465942383</v>
      </c>
      <c r="G3235" s="24">
        <v>19.180000305175781</v>
      </c>
      <c r="H3235" s="13">
        <v>18.190000534057617</v>
      </c>
      <c r="I3235" s="14">
        <v>18.399999618530273</v>
      </c>
      <c r="J3235" s="14">
        <v>18.149999618530273</v>
      </c>
      <c r="K3235" s="24">
        <v>18.389999389648438</v>
      </c>
      <c r="L3235">
        <f t="shared" si="150"/>
        <v>0</v>
      </c>
      <c r="M3235">
        <f>IF(AND(B3235&gt;Summary!$E$17,B3235&lt;Summary!$E$18),1,0)</f>
        <v>1</v>
      </c>
      <c r="N3235">
        <f>IF(M3235=1,oneday(G3234,G3235,K3235,L3235,Summary!$E$13/2,Data!N3234,Data!O3234,Summary!$E$15,Summary!$E$14,Summary!$E$16,1),0)</f>
        <v>-400</v>
      </c>
      <c r="O3235" s="31">
        <f>IF(M3235=1,oneday(G3234,G3235,K3235,L3235,Summary!$E$13/2,Data!N3234,Data!O3234,Summary!$E$15,Summary!$E$14,Summary!$E$16,2),0)</f>
        <v>1417132.9931983948</v>
      </c>
      <c r="P3235" s="31">
        <f t="shared" si="152"/>
        <v>2216.0000610351563</v>
      </c>
      <c r="Q3235" s="31">
        <f>IF(M3235=1,oneday(G3234,G3235,K3235,L3235,Summary!$E$13/2,Data!N3234,Data!O3234,Summary!$E$15,Summary!$E$14,Summary!$E$16,3),0)</f>
        <v>0</v>
      </c>
    </row>
    <row r="3236" spans="1:17" x14ac:dyDescent="0.25">
      <c r="A3236" s="32">
        <f>VLOOKUP(B3236,'Expiration Dates'!$C$40:$J$272,8)</f>
        <v>35086</v>
      </c>
      <c r="B3236" s="1">
        <v>35083</v>
      </c>
      <c r="C3236">
        <f t="shared" si="151"/>
        <v>3236</v>
      </c>
      <c r="D3236" s="27">
        <v>19.020000457763672</v>
      </c>
      <c r="E3236" s="28">
        <v>19.149999618530273</v>
      </c>
      <c r="F3236" s="28">
        <v>18.399999618530273</v>
      </c>
      <c r="G3236" s="24">
        <v>18.940000534057617</v>
      </c>
      <c r="H3236" s="13">
        <v>18.270000457763672</v>
      </c>
      <c r="I3236" s="14">
        <v>18.379999160766602</v>
      </c>
      <c r="J3236" s="14">
        <v>17.940000534057617</v>
      </c>
      <c r="K3236" s="24">
        <v>18.25</v>
      </c>
      <c r="L3236">
        <f t="shared" ref="L3236:L3299" si="153">IF(A3236=B3236,1,0)</f>
        <v>0</v>
      </c>
      <c r="M3236">
        <f>IF(AND(B3236&gt;Summary!$E$17,B3236&lt;Summary!$E$18),1,0)</f>
        <v>1</v>
      </c>
      <c r="N3236">
        <f>IF(M3236=1,oneday(G3235,G3236,K3236,L3236,Summary!$E$13/2,Data!N3235,Data!O3235,Summary!$E$15,Summary!$E$14,Summary!$E$16,1),0)</f>
        <v>100</v>
      </c>
      <c r="O3236" s="31">
        <f>IF(M3236=1,oneday(G3235,G3236,K3236,L3236,Summary!$E$13/2,Data!N3235,Data!O3235,Summary!$E$15,Summary!$E$14,Summary!$E$16,2),0)</f>
        <v>1419148.993221283</v>
      </c>
      <c r="P3236" s="31">
        <f t="shared" si="152"/>
        <v>2016.0000228881836</v>
      </c>
      <c r="Q3236" s="31">
        <f>IF(M3236=1,oneday(G3235,G3236,K3236,L3236,Summary!$E$13/2,Data!N3235,Data!O3235,Summary!$E$15,Summary!$E$14,Summary!$E$16,3),0)</f>
        <v>0</v>
      </c>
    </row>
    <row r="3237" spans="1:17" x14ac:dyDescent="0.25">
      <c r="A3237" s="32">
        <f>VLOOKUP(B3237,'Expiration Dates'!$C$40:$J$272,8)</f>
        <v>35086</v>
      </c>
      <c r="B3237" s="1">
        <v>35086</v>
      </c>
      <c r="C3237">
        <f t="shared" si="151"/>
        <v>3237</v>
      </c>
      <c r="D3237" s="27">
        <v>18.600000381469727</v>
      </c>
      <c r="E3237" s="28">
        <v>18.739999771118164</v>
      </c>
      <c r="F3237" s="28">
        <v>18.25</v>
      </c>
      <c r="G3237" s="24">
        <v>18.620000839233398</v>
      </c>
      <c r="H3237" s="13">
        <v>17.950000762939453</v>
      </c>
      <c r="I3237" s="14">
        <v>18.180000305175781</v>
      </c>
      <c r="J3237" s="14">
        <v>17.799999237060547</v>
      </c>
      <c r="K3237" s="24">
        <v>18.149999618530273</v>
      </c>
      <c r="L3237">
        <f t="shared" si="153"/>
        <v>1</v>
      </c>
      <c r="M3237">
        <f>IF(AND(B3237&gt;Summary!$E$17,B3237&lt;Summary!$E$18),1,0)</f>
        <v>1</v>
      </c>
      <c r="N3237">
        <f>IF(M3237=1,oneday(G3236,G3237,K3237,L3237,Summary!$E$13/2,Data!N3236,Data!O3236,Summary!$E$15,Summary!$E$14,Summary!$E$16,1),0)</f>
        <v>800</v>
      </c>
      <c r="O3237" s="31">
        <f>IF(M3237=1,oneday(G3236,G3237,K3237,L3237,Summary!$E$13/2,Data!N3236,Data!O3236,Summary!$E$15,Summary!$E$14,Summary!$E$16,2),0)</f>
        <v>1421352.9944419861</v>
      </c>
      <c r="P3237" s="31">
        <f t="shared" si="152"/>
        <v>2204.001220703125</v>
      </c>
      <c r="Q3237" s="31">
        <f>IF(M3237=1,oneday(G3236,G3237,K3237,L3237,Summary!$E$13/2,Data!N3236,Data!O3236,Summary!$E$15,Summary!$E$14,Summary!$E$16,3),0)</f>
        <v>376.0009765625</v>
      </c>
    </row>
    <row r="3238" spans="1:17" x14ac:dyDescent="0.25">
      <c r="A3238" s="32">
        <f>VLOOKUP(B3238,'Expiration Dates'!$C$40:$J$272,8)</f>
        <v>35086</v>
      </c>
      <c r="B3238" s="1">
        <v>35087</v>
      </c>
      <c r="C3238">
        <f t="shared" si="151"/>
        <v>3238</v>
      </c>
      <c r="D3238" s="27">
        <v>17.969999313354492</v>
      </c>
      <c r="E3238" s="28">
        <v>18.139999389648438</v>
      </c>
      <c r="F3238" s="28">
        <v>17.879999160766602</v>
      </c>
      <c r="G3238" s="24">
        <v>18.059999465942383</v>
      </c>
      <c r="H3238" s="13">
        <v>17.600000381469727</v>
      </c>
      <c r="I3238" s="14">
        <v>17.790000915527344</v>
      </c>
      <c r="J3238" s="14">
        <v>17.569999694824219</v>
      </c>
      <c r="K3238" s="24">
        <v>17.670000076293945</v>
      </c>
      <c r="L3238">
        <f t="shared" si="153"/>
        <v>0</v>
      </c>
      <c r="M3238">
        <f>IF(AND(B3238&gt;Summary!$E$17,B3238&lt;Summary!$E$18),1,0)</f>
        <v>1</v>
      </c>
      <c r="N3238">
        <f>IF(M3238=1,oneday(G3237,G3238,K3238,L3238,Summary!$E$13/2,Data!N3237,Data!O3237,Summary!$E$15,Summary!$E$14,Summary!$E$16,1),0)</f>
        <v>2200</v>
      </c>
      <c r="O3238" s="31">
        <f>IF(M3238=1,oneday(G3237,G3238,K3238,L3238,Summary!$E$13/2,Data!N3237,Data!O3237,Summary!$E$15,Summary!$E$14,Summary!$E$16,2),0)</f>
        <v>1422484.9914207458</v>
      </c>
      <c r="P3238" s="31">
        <f t="shared" si="152"/>
        <v>1131.9969787597656</v>
      </c>
      <c r="Q3238" s="31">
        <f>IF(M3238=1,oneday(G3237,G3238,K3238,L3238,Summary!$E$13/2,Data!N3237,Data!O3237,Summary!$E$15,Summary!$E$14,Summary!$E$16,3),0)</f>
        <v>0</v>
      </c>
    </row>
    <row r="3239" spans="1:17" x14ac:dyDescent="0.25">
      <c r="A3239" s="32">
        <f>VLOOKUP(B3239,'Expiration Dates'!$C$40:$J$272,8)</f>
        <v>35086</v>
      </c>
      <c r="B3239" s="1">
        <v>35088</v>
      </c>
      <c r="C3239">
        <f t="shared" si="151"/>
        <v>3239</v>
      </c>
      <c r="D3239" s="27">
        <v>17.850000381469727</v>
      </c>
      <c r="E3239" s="28">
        <v>18.319999694824219</v>
      </c>
      <c r="F3239" s="28">
        <v>17.850000381469727</v>
      </c>
      <c r="G3239" s="24">
        <v>18.280000686645508</v>
      </c>
      <c r="H3239" s="13">
        <v>17.5</v>
      </c>
      <c r="I3239" s="14">
        <v>17.930000305175781</v>
      </c>
      <c r="J3239" s="14">
        <v>17.5</v>
      </c>
      <c r="K3239" s="24">
        <v>17.879999160766602</v>
      </c>
      <c r="L3239">
        <f t="shared" si="153"/>
        <v>0</v>
      </c>
      <c r="M3239">
        <f>IF(AND(B3239&gt;Summary!$E$17,B3239&lt;Summary!$E$18),1,0)</f>
        <v>1</v>
      </c>
      <c r="N3239">
        <f>IF(M3239=1,oneday(G3238,G3239,K3239,L3239,Summary!$E$13/2,Data!N3238,Data!O3238,Summary!$E$15,Summary!$E$14,Summary!$E$16,1),0)</f>
        <v>1700</v>
      </c>
      <c r="O3239" s="31">
        <f>IF(M3239=1,oneday(G3238,G3239,K3239,L3239,Summary!$E$13/2,Data!N3238,Data!O3238,Summary!$E$15,Summary!$E$14,Summary!$E$16,2),0)</f>
        <v>1424898.9934959412</v>
      </c>
      <c r="P3239" s="31">
        <f t="shared" si="152"/>
        <v>2414.0020751953125</v>
      </c>
      <c r="Q3239" s="31">
        <f>IF(M3239=1,oneday(G3238,G3239,K3239,L3239,Summary!$E$13/2,Data!N3238,Data!O3238,Summary!$E$15,Summary!$E$14,Summary!$E$16,3),0)</f>
        <v>0</v>
      </c>
    </row>
    <row r="3240" spans="1:17" x14ac:dyDescent="0.25">
      <c r="A3240" s="32">
        <f>VLOOKUP(B3240,'Expiration Dates'!$C$40:$J$272,8)</f>
        <v>35086</v>
      </c>
      <c r="B3240" s="1">
        <v>35089</v>
      </c>
      <c r="C3240">
        <f t="shared" si="151"/>
        <v>3240</v>
      </c>
      <c r="D3240" s="27">
        <v>18.200000762939453</v>
      </c>
      <c r="E3240" s="28">
        <v>18.280000686645508</v>
      </c>
      <c r="F3240" s="28">
        <v>17.469999313354492</v>
      </c>
      <c r="G3240" s="24">
        <v>17.670000076293945</v>
      </c>
      <c r="H3240" s="13">
        <v>17.819999694824219</v>
      </c>
      <c r="I3240" s="14">
        <v>17.899999618530273</v>
      </c>
      <c r="J3240" s="14">
        <v>17.200000762939453</v>
      </c>
      <c r="K3240" s="24">
        <v>17.370000839233398</v>
      </c>
      <c r="L3240">
        <f t="shared" si="153"/>
        <v>0</v>
      </c>
      <c r="M3240">
        <f>IF(AND(B3240&gt;Summary!$E$17,B3240&lt;Summary!$E$18),1,0)</f>
        <v>1</v>
      </c>
      <c r="N3240">
        <f>IF(M3240=1,oneday(G3239,G3240,K3240,L3240,Summary!$E$13/2,Data!N3239,Data!O3239,Summary!$E$15,Summary!$E$14,Summary!$E$16,1),0)</f>
        <v>3000</v>
      </c>
      <c r="O3240" s="31">
        <f>IF(M3240=1,oneday(G3239,G3240,K3240,L3240,Summary!$E$13/2,Data!N3239,Data!O3239,Summary!$E$15,Summary!$E$14,Summary!$E$16,2),0)</f>
        <v>1425366.9915428162</v>
      </c>
      <c r="P3240" s="31">
        <f t="shared" si="152"/>
        <v>467.998046875</v>
      </c>
      <c r="Q3240" s="31">
        <f>IF(M3240=1,oneday(G3239,G3240,K3240,L3240,Summary!$E$13/2,Data!N3239,Data!O3239,Summary!$E$15,Summary!$E$14,Summary!$E$16,3),0)</f>
        <v>0</v>
      </c>
    </row>
    <row r="3241" spans="1:17" x14ac:dyDescent="0.25">
      <c r="A3241" s="32">
        <f>VLOOKUP(B3241,'Expiration Dates'!$C$40:$J$272,8)</f>
        <v>35086</v>
      </c>
      <c r="B3241" s="1">
        <v>35090</v>
      </c>
      <c r="C3241">
        <f t="shared" si="151"/>
        <v>3241</v>
      </c>
      <c r="D3241" s="27">
        <v>17.540000915527344</v>
      </c>
      <c r="E3241" s="28">
        <v>17.75</v>
      </c>
      <c r="F3241" s="28">
        <v>17.190000534057617</v>
      </c>
      <c r="G3241" s="24">
        <v>17.729999542236328</v>
      </c>
      <c r="H3241" s="13">
        <v>17.219999313354492</v>
      </c>
      <c r="I3241" s="14">
        <v>17.399999618530273</v>
      </c>
      <c r="J3241" s="14">
        <v>16.930000305175781</v>
      </c>
      <c r="K3241" s="24">
        <v>17.360000610351563</v>
      </c>
      <c r="L3241">
        <f t="shared" si="153"/>
        <v>0</v>
      </c>
      <c r="M3241">
        <f>IF(AND(B3241&gt;Summary!$E$17,B3241&lt;Summary!$E$18),1,0)</f>
        <v>1</v>
      </c>
      <c r="N3241">
        <f>IF(M3241=1,oneday(G3240,G3241,K3241,L3241,Summary!$E$13/2,Data!N3240,Data!O3240,Summary!$E$15,Summary!$E$14,Summary!$E$16,1),0)</f>
        <v>2900</v>
      </c>
      <c r="O3241" s="31">
        <f>IF(M3241=1,oneday(G3240,G3241,K3241,L3241,Summary!$E$13/2,Data!N3240,Data!O3240,Summary!$E$15,Summary!$E$14,Summary!$E$16,2),0)</f>
        <v>1427540.9899940491</v>
      </c>
      <c r="P3241" s="31">
        <f t="shared" si="152"/>
        <v>2173.9984512329102</v>
      </c>
      <c r="Q3241" s="31">
        <f>IF(M3241=1,oneday(G3240,G3241,K3241,L3241,Summary!$E$13/2,Data!N3240,Data!O3240,Summary!$E$15,Summary!$E$14,Summary!$E$16,3),0)</f>
        <v>0</v>
      </c>
    </row>
    <row r="3242" spans="1:17" x14ac:dyDescent="0.25">
      <c r="A3242" s="32">
        <f>VLOOKUP(B3242,'Expiration Dates'!$C$40:$J$272,8)</f>
        <v>35086</v>
      </c>
      <c r="B3242" s="1">
        <v>35093</v>
      </c>
      <c r="C3242">
        <f t="shared" si="151"/>
        <v>3242</v>
      </c>
      <c r="D3242" s="27">
        <v>17.799999237060547</v>
      </c>
      <c r="E3242" s="28">
        <v>17.879999160766602</v>
      </c>
      <c r="F3242" s="28">
        <v>17.079999923706055</v>
      </c>
      <c r="G3242" s="24">
        <v>17.450000762939453</v>
      </c>
      <c r="H3242" s="13">
        <v>17.420000076293945</v>
      </c>
      <c r="I3242" s="14">
        <v>17.479999542236328</v>
      </c>
      <c r="J3242" s="14">
        <v>16.850000381469727</v>
      </c>
      <c r="K3242" s="24">
        <v>17.159999847412109</v>
      </c>
      <c r="L3242">
        <f t="shared" si="153"/>
        <v>0</v>
      </c>
      <c r="M3242">
        <f>IF(AND(B3242&gt;Summary!$E$17,B3242&lt;Summary!$E$18),1,0)</f>
        <v>1</v>
      </c>
      <c r="N3242">
        <f>IF(M3242=1,oneday(G3241,G3242,K3242,L3242,Summary!$E$13/2,Data!N3241,Data!O3241,Summary!$E$15,Summary!$E$14,Summary!$E$16,1),0)</f>
        <v>3000</v>
      </c>
      <c r="O3242" s="31">
        <f>IF(M3242=1,oneday(G3241,G3242,K3242,L3242,Summary!$E$13/2,Data!N3241,Data!O3241,Summary!$E$15,Summary!$E$14,Summary!$E$16,2),0)</f>
        <v>1428620.99426651</v>
      </c>
      <c r="P3242" s="31">
        <f t="shared" si="152"/>
        <v>1080.0042724609375</v>
      </c>
      <c r="Q3242" s="31">
        <f>IF(M3242=1,oneday(G3241,G3242,K3242,L3242,Summary!$E$13/2,Data!N3241,Data!O3241,Summary!$E$15,Summary!$E$14,Summary!$E$16,3),0)</f>
        <v>0</v>
      </c>
    </row>
    <row r="3243" spans="1:17" x14ac:dyDescent="0.25">
      <c r="A3243" s="32">
        <f>VLOOKUP(B3243,'Expiration Dates'!$C$40:$J$272,8)</f>
        <v>35086</v>
      </c>
      <c r="B3243" s="1">
        <v>35094</v>
      </c>
      <c r="C3243">
        <f t="shared" si="151"/>
        <v>3243</v>
      </c>
      <c r="D3243" s="27">
        <v>17.479999542236328</v>
      </c>
      <c r="E3243" s="28">
        <v>17.700000762939453</v>
      </c>
      <c r="F3243" s="28">
        <v>17.440000534057617</v>
      </c>
      <c r="G3243" s="24">
        <v>17.559999465942383</v>
      </c>
      <c r="H3243" s="13">
        <v>17.159999847412109</v>
      </c>
      <c r="I3243" s="14">
        <v>17.329999923706055</v>
      </c>
      <c r="J3243" s="14">
        <v>17.139999389648438</v>
      </c>
      <c r="K3243" s="24">
        <v>17.239999771118164</v>
      </c>
      <c r="L3243">
        <f t="shared" si="153"/>
        <v>0</v>
      </c>
      <c r="M3243">
        <f>IF(AND(B3243&gt;Summary!$E$17,B3243&lt;Summary!$E$18),1,0)</f>
        <v>1</v>
      </c>
      <c r="N3243">
        <f>IF(M3243=1,oneday(G3242,G3243,K3243,L3243,Summary!$E$13/2,Data!N3242,Data!O3242,Summary!$E$15,Summary!$E$14,Summary!$E$16,1),0)</f>
        <v>2800</v>
      </c>
      <c r="O3243" s="31">
        <f>IF(M3243=1,oneday(G3242,G3243,K3243,L3243,Summary!$E$13/2,Data!N3242,Data!O3242,Summary!$E$15,Summary!$E$14,Summary!$E$16,2),0)</f>
        <v>1430932.9906349182</v>
      </c>
      <c r="P3243" s="31">
        <f t="shared" si="152"/>
        <v>2311.9963684082031</v>
      </c>
      <c r="Q3243" s="31">
        <f>IF(M3243=1,oneday(G3242,G3243,K3243,L3243,Summary!$E$13/2,Data!N3242,Data!O3242,Summary!$E$15,Summary!$E$14,Summary!$E$16,3),0)</f>
        <v>0</v>
      </c>
    </row>
    <row r="3244" spans="1:17" x14ac:dyDescent="0.25">
      <c r="A3244" s="32">
        <f>VLOOKUP(B3244,'Expiration Dates'!$C$40:$J$272,8)</f>
        <v>35086</v>
      </c>
      <c r="B3244" s="1">
        <v>35095</v>
      </c>
      <c r="C3244">
        <f t="shared" si="151"/>
        <v>3244</v>
      </c>
      <c r="D3244" s="27">
        <v>17.600000381469727</v>
      </c>
      <c r="E3244" s="28">
        <v>17.780000686645508</v>
      </c>
      <c r="F3244" s="28">
        <v>17.350000381469727</v>
      </c>
      <c r="G3244" s="24">
        <v>17.739999771118164</v>
      </c>
      <c r="H3244" s="13">
        <v>17.299999237060547</v>
      </c>
      <c r="I3244" s="14">
        <v>17.420000076293945</v>
      </c>
      <c r="J3244" s="14">
        <v>17.049999237060547</v>
      </c>
      <c r="K3244" s="24">
        <v>17.370000839233398</v>
      </c>
      <c r="L3244">
        <f t="shared" si="153"/>
        <v>0</v>
      </c>
      <c r="M3244">
        <f>IF(AND(B3244&gt;Summary!$E$17,B3244&lt;Summary!$E$18),1,0)</f>
        <v>1</v>
      </c>
      <c r="N3244">
        <f>IF(M3244=1,oneday(G3243,G3244,K3244,L3244,Summary!$E$13/2,Data!N3243,Data!O3243,Summary!$E$15,Summary!$E$14,Summary!$E$16,1),0)</f>
        <v>2400</v>
      </c>
      <c r="O3244" s="31">
        <f>IF(M3244=1,oneday(G3243,G3244,K3244,L3244,Summary!$E$13/2,Data!N3243,Data!O3243,Summary!$E$15,Summary!$E$14,Summary!$E$16,2),0)</f>
        <v>1433388.9913673401</v>
      </c>
      <c r="P3244" s="31">
        <f t="shared" si="152"/>
        <v>2456.000732421875</v>
      </c>
      <c r="Q3244" s="31">
        <f>IF(M3244=1,oneday(G3243,G3244,K3244,L3244,Summary!$E$13/2,Data!N3243,Data!O3243,Summary!$E$15,Summary!$E$14,Summary!$E$16,3),0)</f>
        <v>0</v>
      </c>
    </row>
    <row r="3245" spans="1:17" x14ac:dyDescent="0.25">
      <c r="A3245" s="32">
        <f>VLOOKUP(B3245,'Expiration Dates'!$C$40:$J$272,8)</f>
        <v>35116</v>
      </c>
      <c r="B3245" s="1">
        <v>35096</v>
      </c>
      <c r="C3245">
        <f t="shared" si="151"/>
        <v>3245</v>
      </c>
      <c r="D3245" s="27">
        <v>17.909999847412109</v>
      </c>
      <c r="E3245" s="28">
        <v>18.079999923706055</v>
      </c>
      <c r="F3245" s="28">
        <v>17.649999618530273</v>
      </c>
      <c r="G3245" s="24">
        <v>17.709999084472656</v>
      </c>
      <c r="H3245" s="13">
        <v>17.530000686645508</v>
      </c>
      <c r="I3245" s="14">
        <v>17.629999160766602</v>
      </c>
      <c r="J3245" s="14">
        <v>17.260000228881836</v>
      </c>
      <c r="K3245" s="24">
        <v>17.309999465942383</v>
      </c>
      <c r="L3245">
        <f t="shared" si="153"/>
        <v>0</v>
      </c>
      <c r="M3245">
        <f>IF(AND(B3245&gt;Summary!$E$17,B3245&lt;Summary!$E$18),1,0)</f>
        <v>1</v>
      </c>
      <c r="N3245">
        <f>IF(M3245=1,oneday(G3244,G3245,K3245,L3245,Summary!$E$13/2,Data!N3244,Data!O3244,Summary!$E$15,Summary!$E$14,Summary!$E$16,1),0)</f>
        <v>2400</v>
      </c>
      <c r="O3245" s="31">
        <f>IF(M3245=1,oneday(G3244,G3245,K3245,L3245,Summary!$E$13/2,Data!N3244,Data!O3244,Summary!$E$15,Summary!$E$14,Summary!$E$16,2),0)</f>
        <v>1435316.9897193909</v>
      </c>
      <c r="P3245" s="31">
        <f t="shared" si="152"/>
        <v>1927.9983520507813</v>
      </c>
      <c r="Q3245" s="31">
        <f>IF(M3245=1,oneday(G3244,G3245,K3245,L3245,Summary!$E$13/2,Data!N3244,Data!O3244,Summary!$E$15,Summary!$E$14,Summary!$E$16,3),0)</f>
        <v>0</v>
      </c>
    </row>
    <row r="3246" spans="1:17" x14ac:dyDescent="0.25">
      <c r="A3246" s="32">
        <f>VLOOKUP(B3246,'Expiration Dates'!$C$40:$J$272,8)</f>
        <v>35116</v>
      </c>
      <c r="B3246" s="1">
        <v>35097</v>
      </c>
      <c r="C3246">
        <f t="shared" si="151"/>
        <v>3246</v>
      </c>
      <c r="D3246" s="27">
        <v>17.850000381469727</v>
      </c>
      <c r="E3246" s="28">
        <v>18</v>
      </c>
      <c r="F3246" s="28">
        <v>17.760000228881836</v>
      </c>
      <c r="G3246" s="24">
        <v>17.799999237060547</v>
      </c>
      <c r="H3246" s="13">
        <v>17.389999389648438</v>
      </c>
      <c r="I3246" s="14">
        <v>17.5</v>
      </c>
      <c r="J3246" s="14">
        <v>17.299999237060547</v>
      </c>
      <c r="K3246" s="24">
        <v>17.379999160766602</v>
      </c>
      <c r="L3246">
        <f t="shared" si="153"/>
        <v>0</v>
      </c>
      <c r="M3246">
        <f>IF(AND(B3246&gt;Summary!$E$17,B3246&lt;Summary!$E$18),1,0)</f>
        <v>1</v>
      </c>
      <c r="N3246">
        <f>IF(M3246=1,oneday(G3245,G3246,K3246,L3246,Summary!$E$13/2,Data!N3245,Data!O3245,Summary!$E$15,Summary!$E$14,Summary!$E$16,1),0)</f>
        <v>2200</v>
      </c>
      <c r="O3246" s="31">
        <f>IF(M3246=1,oneday(G3245,G3246,K3246,L3246,Summary!$E$13/2,Data!N3245,Data!O3245,Summary!$E$15,Summary!$E$14,Summary!$E$16,2),0)</f>
        <v>1437518.9900550842</v>
      </c>
      <c r="P3246" s="31">
        <f t="shared" si="152"/>
        <v>2202.0003356933594</v>
      </c>
      <c r="Q3246" s="31">
        <f>IF(M3246=1,oneday(G3245,G3246,K3246,L3246,Summary!$E$13/2,Data!N3245,Data!O3245,Summary!$E$15,Summary!$E$14,Summary!$E$16,3),0)</f>
        <v>0</v>
      </c>
    </row>
    <row r="3247" spans="1:17" x14ac:dyDescent="0.25">
      <c r="A3247" s="32">
        <f>VLOOKUP(B3247,'Expiration Dates'!$C$40:$J$272,8)</f>
        <v>35116</v>
      </c>
      <c r="B3247" s="1">
        <v>35100</v>
      </c>
      <c r="C3247">
        <f t="shared" si="151"/>
        <v>3247</v>
      </c>
      <c r="D3247" s="27">
        <v>17.860000610351563</v>
      </c>
      <c r="E3247" s="28">
        <v>17.930000305175781</v>
      </c>
      <c r="F3247" s="28">
        <v>17.459999084472656</v>
      </c>
      <c r="G3247" s="24">
        <v>17.540000915527344</v>
      </c>
      <c r="H3247" s="13">
        <v>17.399999618530273</v>
      </c>
      <c r="I3247" s="14">
        <v>17.450000762939453</v>
      </c>
      <c r="J3247" s="14">
        <v>17.129999160766602</v>
      </c>
      <c r="K3247" s="24">
        <v>17.180000305175781</v>
      </c>
      <c r="L3247">
        <f t="shared" si="153"/>
        <v>0</v>
      </c>
      <c r="M3247">
        <f>IF(AND(B3247&gt;Summary!$E$17,B3247&lt;Summary!$E$18),1,0)</f>
        <v>1</v>
      </c>
      <c r="N3247">
        <f>IF(M3247=1,oneday(G3246,G3247,K3247,L3247,Summary!$E$13/2,Data!N3246,Data!O3246,Summary!$E$15,Summary!$E$14,Summary!$E$16,1),0)</f>
        <v>2800</v>
      </c>
      <c r="O3247" s="31">
        <f>IF(M3247=1,oneday(G3246,G3247,K3247,L3247,Summary!$E$13/2,Data!N3246,Data!O3246,Summary!$E$15,Summary!$E$14,Summary!$E$16,2),0)</f>
        <v>1438850.9947547913</v>
      </c>
      <c r="P3247" s="31">
        <f t="shared" si="152"/>
        <v>1332.0046997070313</v>
      </c>
      <c r="Q3247" s="31">
        <f>IF(M3247=1,oneday(G3246,G3247,K3247,L3247,Summary!$E$13/2,Data!N3246,Data!O3246,Summary!$E$15,Summary!$E$14,Summary!$E$16,3),0)</f>
        <v>0</v>
      </c>
    </row>
    <row r="3248" spans="1:17" x14ac:dyDescent="0.25">
      <c r="A3248" s="32">
        <f>VLOOKUP(B3248,'Expiration Dates'!$C$40:$J$272,8)</f>
        <v>35116</v>
      </c>
      <c r="B3248" s="1">
        <v>35101</v>
      </c>
      <c r="C3248">
        <f t="shared" si="151"/>
        <v>3248</v>
      </c>
      <c r="D3248" s="27">
        <v>17.549999237060547</v>
      </c>
      <c r="E3248" s="28">
        <v>17.719999313354492</v>
      </c>
      <c r="F3248" s="28">
        <v>17.430000305175781</v>
      </c>
      <c r="G3248" s="24">
        <v>17.690000534057617</v>
      </c>
      <c r="H3248" s="13">
        <v>17.180000305175781</v>
      </c>
      <c r="I3248" s="14">
        <v>17.340000152587891</v>
      </c>
      <c r="J3248" s="14">
        <v>17.090000152587891</v>
      </c>
      <c r="K3248" s="24">
        <v>17.299999237060547</v>
      </c>
      <c r="L3248">
        <f t="shared" si="153"/>
        <v>0</v>
      </c>
      <c r="M3248">
        <f>IF(AND(B3248&gt;Summary!$E$17,B3248&lt;Summary!$E$18),1,0)</f>
        <v>1</v>
      </c>
      <c r="N3248">
        <f>IF(M3248=1,oneday(G3247,G3248,K3248,L3248,Summary!$E$13/2,Data!N3247,Data!O3247,Summary!$E$15,Summary!$E$14,Summary!$E$16,1),0)</f>
        <v>2500</v>
      </c>
      <c r="O3248" s="31">
        <f>IF(M3248=1,oneday(G3247,G3248,K3248,L3248,Summary!$E$13/2,Data!N3247,Data!O3247,Summary!$E$15,Summary!$E$14,Summary!$E$16,2),0)</f>
        <v>1441237.9938011169</v>
      </c>
      <c r="P3248" s="31">
        <f t="shared" si="152"/>
        <v>2386.9990463256836</v>
      </c>
      <c r="Q3248" s="31">
        <f>IF(M3248=1,oneday(G3247,G3248,K3248,L3248,Summary!$E$13/2,Data!N3247,Data!O3247,Summary!$E$15,Summary!$E$14,Summary!$E$16,3),0)</f>
        <v>0</v>
      </c>
    </row>
    <row r="3249" spans="1:17" x14ac:dyDescent="0.25">
      <c r="A3249" s="32">
        <f>VLOOKUP(B3249,'Expiration Dates'!$C$40:$J$272,8)</f>
        <v>35116</v>
      </c>
      <c r="B3249" s="1">
        <v>35102</v>
      </c>
      <c r="C3249">
        <f t="shared" si="151"/>
        <v>3249</v>
      </c>
      <c r="D3249" s="27">
        <v>17.700000762939453</v>
      </c>
      <c r="E3249" s="28">
        <v>17.799999237060547</v>
      </c>
      <c r="F3249" s="28">
        <v>17.620000839233398</v>
      </c>
      <c r="G3249" s="24">
        <v>17.739999771118164</v>
      </c>
      <c r="H3249" s="13">
        <v>17.309999465942383</v>
      </c>
      <c r="I3249" s="14">
        <v>17.399999618530273</v>
      </c>
      <c r="J3249" s="14">
        <v>17.229999542236328</v>
      </c>
      <c r="K3249" s="24">
        <v>17.309999465942383</v>
      </c>
      <c r="L3249">
        <f t="shared" si="153"/>
        <v>0</v>
      </c>
      <c r="M3249">
        <f>IF(AND(B3249&gt;Summary!$E$17,B3249&lt;Summary!$E$18),1,0)</f>
        <v>1</v>
      </c>
      <c r="N3249">
        <f>IF(M3249=1,oneday(G3248,G3249,K3249,L3249,Summary!$E$13/2,Data!N3248,Data!O3248,Summary!$E$15,Summary!$E$14,Summary!$E$16,1),0)</f>
        <v>2400</v>
      </c>
      <c r="O3249" s="31">
        <f>IF(M3249=1,oneday(G3248,G3249,K3249,L3249,Summary!$E$13/2,Data!N3248,Data!O3248,Summary!$E$15,Summary!$E$14,Summary!$E$16,2),0)</f>
        <v>1443357.9919700623</v>
      </c>
      <c r="P3249" s="31">
        <f t="shared" si="152"/>
        <v>2119.9981689453125</v>
      </c>
      <c r="Q3249" s="31">
        <f>IF(M3249=1,oneday(G3248,G3249,K3249,L3249,Summary!$E$13/2,Data!N3248,Data!O3248,Summary!$E$15,Summary!$E$14,Summary!$E$16,3),0)</f>
        <v>0</v>
      </c>
    </row>
    <row r="3250" spans="1:17" x14ac:dyDescent="0.25">
      <c r="A3250" s="32">
        <f>VLOOKUP(B3250,'Expiration Dates'!$C$40:$J$272,8)</f>
        <v>35116</v>
      </c>
      <c r="B3250" s="1">
        <v>35103</v>
      </c>
      <c r="C3250">
        <f t="shared" si="151"/>
        <v>3250</v>
      </c>
      <c r="D3250" s="27">
        <v>17.760000228881836</v>
      </c>
      <c r="E3250" s="28">
        <v>17.819999694824219</v>
      </c>
      <c r="F3250" s="28">
        <v>17.649999618530273</v>
      </c>
      <c r="G3250" s="24">
        <v>17.760000228881836</v>
      </c>
      <c r="H3250" s="13">
        <v>17.299999237060547</v>
      </c>
      <c r="I3250" s="14">
        <v>17.350000381469727</v>
      </c>
      <c r="J3250" s="14">
        <v>17.219999313354492</v>
      </c>
      <c r="K3250" s="24">
        <v>17.329999923706055</v>
      </c>
      <c r="L3250">
        <f t="shared" si="153"/>
        <v>0</v>
      </c>
      <c r="M3250">
        <f>IF(AND(B3250&gt;Summary!$E$17,B3250&lt;Summary!$E$18),1,0)</f>
        <v>1</v>
      </c>
      <c r="N3250">
        <f>IF(M3250=1,oneday(G3249,G3250,K3250,L3250,Summary!$E$13/2,Data!N3249,Data!O3249,Summary!$E$15,Summary!$E$14,Summary!$E$16,1),0)</f>
        <v>2400</v>
      </c>
      <c r="O3250" s="31">
        <f>IF(M3250=1,oneday(G3249,G3250,K3250,L3250,Summary!$E$13/2,Data!N3249,Data!O3249,Summary!$E$15,Summary!$E$14,Summary!$E$16,2),0)</f>
        <v>1445405.9930686951</v>
      </c>
      <c r="P3250" s="31">
        <f t="shared" si="152"/>
        <v>2048.0010986328125</v>
      </c>
      <c r="Q3250" s="31">
        <f>IF(M3250=1,oneday(G3249,G3250,K3250,L3250,Summary!$E$13/2,Data!N3249,Data!O3249,Summary!$E$15,Summary!$E$14,Summary!$E$16,3),0)</f>
        <v>0</v>
      </c>
    </row>
    <row r="3251" spans="1:17" x14ac:dyDescent="0.25">
      <c r="A3251" s="32">
        <f>VLOOKUP(B3251,'Expiration Dates'!$C$40:$J$272,8)</f>
        <v>35116</v>
      </c>
      <c r="B3251" s="1">
        <v>35104</v>
      </c>
      <c r="C3251">
        <f t="shared" si="151"/>
        <v>3251</v>
      </c>
      <c r="D3251" s="27">
        <v>17.780000686645508</v>
      </c>
      <c r="E3251" s="28">
        <v>17.979999542236328</v>
      </c>
      <c r="F3251" s="28">
        <v>17.75</v>
      </c>
      <c r="G3251" s="24">
        <v>17.780000686645508</v>
      </c>
      <c r="H3251" s="13">
        <v>17.360000610351563</v>
      </c>
      <c r="I3251" s="14">
        <v>17.5</v>
      </c>
      <c r="J3251" s="14">
        <v>17.340000152587891</v>
      </c>
      <c r="K3251" s="24">
        <v>17.379999160766602</v>
      </c>
      <c r="L3251">
        <f t="shared" si="153"/>
        <v>0</v>
      </c>
      <c r="M3251">
        <f>IF(AND(B3251&gt;Summary!$E$17,B3251&lt;Summary!$E$18),1,0)</f>
        <v>1</v>
      </c>
      <c r="N3251">
        <f>IF(M3251=1,oneday(G3250,G3251,K3251,L3251,Summary!$E$13/2,Data!N3250,Data!O3250,Summary!$E$15,Summary!$E$14,Summary!$E$16,1),0)</f>
        <v>2400</v>
      </c>
      <c r="O3251" s="31">
        <f>IF(M3251=1,oneday(G3250,G3251,K3251,L3251,Summary!$E$13/2,Data!N3250,Data!O3250,Summary!$E$15,Summary!$E$14,Summary!$E$16,2),0)</f>
        <v>1447453.9941673279</v>
      </c>
      <c r="P3251" s="31">
        <f t="shared" si="152"/>
        <v>2048.0010986328125</v>
      </c>
      <c r="Q3251" s="31">
        <f>IF(M3251=1,oneday(G3250,G3251,K3251,L3251,Summary!$E$13/2,Data!N3250,Data!O3250,Summary!$E$15,Summary!$E$14,Summary!$E$16,3),0)</f>
        <v>0</v>
      </c>
    </row>
    <row r="3252" spans="1:17" x14ac:dyDescent="0.25">
      <c r="A3252" s="32">
        <f>VLOOKUP(B3252,'Expiration Dates'!$C$40:$J$272,8)</f>
        <v>35116</v>
      </c>
      <c r="B3252" s="1">
        <v>35107</v>
      </c>
      <c r="C3252">
        <f t="shared" si="151"/>
        <v>3252</v>
      </c>
      <c r="D3252" s="27">
        <v>17.719999313354492</v>
      </c>
      <c r="E3252" s="28">
        <v>18.020000457763672</v>
      </c>
      <c r="F3252" s="28">
        <v>17.709999084472656</v>
      </c>
      <c r="G3252" s="24">
        <v>17.969999313354492</v>
      </c>
      <c r="H3252" s="13">
        <v>17.329999923706055</v>
      </c>
      <c r="I3252" s="14">
        <v>17.549999237060547</v>
      </c>
      <c r="J3252" s="14">
        <v>17.299999237060547</v>
      </c>
      <c r="K3252" s="24">
        <v>17.5</v>
      </c>
      <c r="L3252">
        <f t="shared" si="153"/>
        <v>0</v>
      </c>
      <c r="M3252">
        <f>IF(AND(B3252&gt;Summary!$E$17,B3252&lt;Summary!$E$18),1,0)</f>
        <v>1</v>
      </c>
      <c r="N3252">
        <f>IF(M3252=1,oneday(G3251,G3252,K3252,L3252,Summary!$E$13/2,Data!N3251,Data!O3251,Summary!$E$15,Summary!$E$14,Summary!$E$16,1),0)</f>
        <v>2000</v>
      </c>
      <c r="O3252" s="31">
        <f>IF(M3252=1,oneday(G3251,G3252,K3252,L3252,Summary!$E$13/2,Data!N3251,Data!O3251,Summary!$E$15,Summary!$E$14,Summary!$E$16,2),0)</f>
        <v>1449857.9914207458</v>
      </c>
      <c r="P3252" s="31">
        <f t="shared" si="152"/>
        <v>2403.9972534179688</v>
      </c>
      <c r="Q3252" s="31">
        <f>IF(M3252=1,oneday(G3251,G3252,K3252,L3252,Summary!$E$13/2,Data!N3251,Data!O3251,Summary!$E$15,Summary!$E$14,Summary!$E$16,3),0)</f>
        <v>0</v>
      </c>
    </row>
    <row r="3253" spans="1:17" x14ac:dyDescent="0.25">
      <c r="A3253" s="32">
        <f>VLOOKUP(B3253,'Expiration Dates'!$C$40:$J$272,8)</f>
        <v>35116</v>
      </c>
      <c r="B3253" s="1">
        <v>35108</v>
      </c>
      <c r="C3253">
        <f t="shared" si="151"/>
        <v>3253</v>
      </c>
      <c r="D3253" s="27">
        <v>18.180000305175781</v>
      </c>
      <c r="E3253" s="28">
        <v>18.950000762939453</v>
      </c>
      <c r="F3253" s="28">
        <v>18.180000305175781</v>
      </c>
      <c r="G3253" s="24">
        <v>18.909999847412109</v>
      </c>
      <c r="H3253" s="13">
        <v>17.719999313354492</v>
      </c>
      <c r="I3253" s="14">
        <v>18.379999160766602</v>
      </c>
      <c r="J3253" s="14">
        <v>17.719999313354492</v>
      </c>
      <c r="K3253" s="24">
        <v>18.350000381469727</v>
      </c>
      <c r="L3253">
        <f t="shared" si="153"/>
        <v>0</v>
      </c>
      <c r="M3253">
        <f>IF(AND(B3253&gt;Summary!$E$17,B3253&lt;Summary!$E$18),1,0)</f>
        <v>1</v>
      </c>
      <c r="N3253">
        <f>IF(M3253=1,oneday(G3252,G3253,K3253,L3253,Summary!$E$13/2,Data!N3252,Data!O3252,Summary!$E$15,Summary!$E$14,Summary!$E$16,1),0)</f>
        <v>-300</v>
      </c>
      <c r="O3253" s="31">
        <f>IF(M3253=1,oneday(G3252,G3253,K3253,L3253,Summary!$E$13/2,Data!N3252,Data!O3252,Summary!$E$15,Summary!$E$14,Summary!$E$16,2),0)</f>
        <v>1452587.9912605286</v>
      </c>
      <c r="P3253" s="31">
        <f t="shared" si="152"/>
        <v>2729.9998397827148</v>
      </c>
      <c r="Q3253" s="31">
        <f>IF(M3253=1,oneday(G3252,G3253,K3253,L3253,Summary!$E$13/2,Data!N3252,Data!O3252,Summary!$E$15,Summary!$E$14,Summary!$E$16,3),0)</f>
        <v>0</v>
      </c>
    </row>
    <row r="3254" spans="1:17" x14ac:dyDescent="0.25">
      <c r="A3254" s="32">
        <f>VLOOKUP(B3254,'Expiration Dates'!$C$40:$J$272,8)</f>
        <v>35116</v>
      </c>
      <c r="B3254" s="1">
        <v>35109</v>
      </c>
      <c r="C3254">
        <f t="shared" si="151"/>
        <v>3254</v>
      </c>
      <c r="D3254" s="27">
        <v>18.920000076293945</v>
      </c>
      <c r="E3254" s="28">
        <v>19.129999160766602</v>
      </c>
      <c r="F3254" s="28">
        <v>18.559999465942383</v>
      </c>
      <c r="G3254" s="24">
        <v>18.959999084472656</v>
      </c>
      <c r="H3254" s="13">
        <v>18.360000610351563</v>
      </c>
      <c r="I3254" s="14">
        <v>18.579999923706055</v>
      </c>
      <c r="J3254" s="14">
        <v>18.090000152587891</v>
      </c>
      <c r="K3254" s="24">
        <v>18.350000381469727</v>
      </c>
      <c r="L3254">
        <f t="shared" si="153"/>
        <v>0</v>
      </c>
      <c r="M3254">
        <f>IF(AND(B3254&gt;Summary!$E$17,B3254&lt;Summary!$E$18),1,0)</f>
        <v>1</v>
      </c>
      <c r="N3254">
        <f>IF(M3254=1,oneday(G3253,G3254,K3254,L3254,Summary!$E$13/2,Data!N3253,Data!O3253,Summary!$E$15,Summary!$E$14,Summary!$E$16,1),0)</f>
        <v>-400</v>
      </c>
      <c r="O3254" s="31">
        <f>IF(M3254=1,oneday(G3253,G3254,K3254,L3254,Summary!$E$13/2,Data!N3253,Data!O3253,Summary!$E$15,Summary!$E$14,Summary!$E$16,2),0)</f>
        <v>1454567.9915657043</v>
      </c>
      <c r="P3254" s="31">
        <f t="shared" si="152"/>
        <v>1980.0003051757813</v>
      </c>
      <c r="Q3254" s="31">
        <f>IF(M3254=1,oneday(G3253,G3254,K3254,L3254,Summary!$E$13/2,Data!N3253,Data!O3253,Summary!$E$15,Summary!$E$14,Summary!$E$16,3),0)</f>
        <v>0</v>
      </c>
    </row>
    <row r="3255" spans="1:17" x14ac:dyDescent="0.25">
      <c r="A3255" s="32">
        <f>VLOOKUP(B3255,'Expiration Dates'!$C$40:$J$272,8)</f>
        <v>35116</v>
      </c>
      <c r="B3255" s="1">
        <v>35110</v>
      </c>
      <c r="C3255">
        <f t="shared" si="151"/>
        <v>3255</v>
      </c>
      <c r="D3255" s="27">
        <v>18.889999389648438</v>
      </c>
      <c r="E3255" s="28">
        <v>19.090000152587891</v>
      </c>
      <c r="F3255" s="28">
        <v>18.670000076293945</v>
      </c>
      <c r="G3255" s="24">
        <v>19.040000915527344</v>
      </c>
      <c r="H3255" s="13">
        <v>18.299999237060547</v>
      </c>
      <c r="I3255" s="14">
        <v>18.420000076293945</v>
      </c>
      <c r="J3255" s="14">
        <v>18.139999389648438</v>
      </c>
      <c r="K3255" s="24">
        <v>18.370000839233398</v>
      </c>
      <c r="L3255">
        <f t="shared" si="153"/>
        <v>0</v>
      </c>
      <c r="M3255">
        <f>IF(AND(B3255&gt;Summary!$E$17,B3255&lt;Summary!$E$18),1,0)</f>
        <v>1</v>
      </c>
      <c r="N3255">
        <f>IF(M3255=1,oneday(G3254,G3255,K3255,L3255,Summary!$E$13/2,Data!N3254,Data!O3254,Summary!$E$15,Summary!$E$14,Summary!$E$16,1),0)</f>
        <v>-600</v>
      </c>
      <c r="O3255" s="31">
        <f>IF(M3255=1,oneday(G3254,G3255,K3255,L3255,Summary!$E$13/2,Data!N3254,Data!O3254,Summary!$E$15,Summary!$E$14,Summary!$E$16,2),0)</f>
        <v>1456523.9904670715</v>
      </c>
      <c r="P3255" s="31">
        <f t="shared" si="152"/>
        <v>1955.9989013671875</v>
      </c>
      <c r="Q3255" s="31">
        <f>IF(M3255=1,oneday(G3254,G3255,K3255,L3255,Summary!$E$13/2,Data!N3254,Data!O3254,Summary!$E$15,Summary!$E$14,Summary!$E$16,3),0)</f>
        <v>0</v>
      </c>
    </row>
    <row r="3256" spans="1:17" x14ac:dyDescent="0.25">
      <c r="A3256" s="32">
        <f>VLOOKUP(B3256,'Expiration Dates'!$C$40:$J$272,8)</f>
        <v>35116</v>
      </c>
      <c r="B3256" s="1">
        <v>35111</v>
      </c>
      <c r="C3256">
        <f t="shared" si="151"/>
        <v>3256</v>
      </c>
      <c r="D3256" s="27">
        <v>18.989999771118164</v>
      </c>
      <c r="E3256" s="28">
        <v>19.280000686645508</v>
      </c>
      <c r="F3256" s="28">
        <v>18.909999847412109</v>
      </c>
      <c r="G3256" s="24">
        <v>19.159999847412109</v>
      </c>
      <c r="H3256" s="13">
        <v>18.329999923706055</v>
      </c>
      <c r="I3256" s="14">
        <v>18.5</v>
      </c>
      <c r="J3256" s="14">
        <v>18.260000228881836</v>
      </c>
      <c r="K3256" s="24">
        <v>18.399999618530273</v>
      </c>
      <c r="L3256">
        <f t="shared" si="153"/>
        <v>0</v>
      </c>
      <c r="M3256">
        <f>IF(AND(B3256&gt;Summary!$E$17,B3256&lt;Summary!$E$18),1,0)</f>
        <v>1</v>
      </c>
      <c r="N3256">
        <f>IF(M3256=1,oneday(G3255,G3256,K3256,L3256,Summary!$E$13/2,Data!N3255,Data!O3255,Summary!$E$15,Summary!$E$14,Summary!$E$16,1),0)</f>
        <v>-800</v>
      </c>
      <c r="O3256" s="31">
        <f>IF(M3256=1,oneday(G3255,G3256,K3256,L3256,Summary!$E$13/2,Data!N3255,Data!O3255,Summary!$E$15,Summary!$E$14,Summary!$E$16,2),0)</f>
        <v>1458431.9913215637</v>
      </c>
      <c r="P3256" s="31">
        <f t="shared" si="152"/>
        <v>1908.0008544921875</v>
      </c>
      <c r="Q3256" s="31">
        <f>IF(M3256=1,oneday(G3255,G3256,K3256,L3256,Summary!$E$13/2,Data!N3255,Data!O3255,Summary!$E$15,Summary!$E$14,Summary!$E$16,3),0)</f>
        <v>0</v>
      </c>
    </row>
    <row r="3257" spans="1:17" x14ac:dyDescent="0.25">
      <c r="A3257" s="32">
        <f>VLOOKUP(B3257,'Expiration Dates'!$C$40:$J$272,8)</f>
        <v>35116</v>
      </c>
      <c r="B3257" s="1">
        <v>35115</v>
      </c>
      <c r="C3257">
        <f t="shared" si="151"/>
        <v>3257</v>
      </c>
      <c r="D3257" s="27">
        <v>19.100000381469727</v>
      </c>
      <c r="E3257" s="28">
        <v>23</v>
      </c>
      <c r="F3257" s="28">
        <v>18.979999542236328</v>
      </c>
      <c r="G3257" s="24">
        <v>21.049999237060547</v>
      </c>
      <c r="H3257" s="13">
        <v>18.379999160766602</v>
      </c>
      <c r="I3257" s="14">
        <v>19.399999618530273</v>
      </c>
      <c r="J3257" s="14">
        <v>18.299999237060547</v>
      </c>
      <c r="K3257" s="24">
        <v>19.270000457763672</v>
      </c>
      <c r="L3257">
        <f t="shared" si="153"/>
        <v>0</v>
      </c>
      <c r="M3257">
        <f>IF(AND(B3257&gt;Summary!$E$17,B3257&lt;Summary!$E$18),1,0)</f>
        <v>1</v>
      </c>
      <c r="N3257">
        <f>IF(M3257=1,oneday(G3256,G3257,K3257,L3257,Summary!$E$13/2,Data!N3256,Data!O3256,Summary!$E$15,Summary!$E$14,Summary!$E$16,1),0)</f>
        <v>-3000</v>
      </c>
      <c r="O3257" s="31">
        <f>IF(M3257=1,oneday(G3256,G3257,K3257,L3257,Summary!$E$13/2,Data!N3256,Data!O3256,Summary!$E$15,Summary!$E$14,Summary!$E$16,2),0)</f>
        <v>1454360.9946784973</v>
      </c>
      <c r="P3257" s="31">
        <f t="shared" si="152"/>
        <v>-4070.9966430664063</v>
      </c>
      <c r="Q3257" s="31">
        <f>IF(M3257=1,oneday(G3256,G3257,K3257,L3257,Summary!$E$13/2,Data!N3256,Data!O3256,Summary!$E$15,Summary!$E$14,Summary!$E$16,3),0)</f>
        <v>0</v>
      </c>
    </row>
    <row r="3258" spans="1:17" x14ac:dyDescent="0.25">
      <c r="A3258" s="32">
        <f>VLOOKUP(B3258,'Expiration Dates'!$C$40:$J$272,8)</f>
        <v>35116</v>
      </c>
      <c r="B3258" s="1">
        <v>35116</v>
      </c>
      <c r="C3258">
        <f t="shared" si="151"/>
        <v>3258</v>
      </c>
      <c r="D3258" s="27">
        <v>19.049999237060547</v>
      </c>
      <c r="E3258" s="28">
        <v>20</v>
      </c>
      <c r="F3258" s="28">
        <v>19.049999237060547</v>
      </c>
      <c r="G3258" s="24">
        <v>19.709999084472656</v>
      </c>
      <c r="H3258" s="13">
        <v>18.649999618530273</v>
      </c>
      <c r="I3258" s="14">
        <v>19.229999542236328</v>
      </c>
      <c r="J3258" s="14">
        <v>18.5</v>
      </c>
      <c r="K3258" s="24">
        <v>19.049999237060547</v>
      </c>
      <c r="L3258">
        <f t="shared" si="153"/>
        <v>1</v>
      </c>
      <c r="M3258">
        <f>IF(AND(B3258&gt;Summary!$E$17,B3258&lt;Summary!$E$18),1,0)</f>
        <v>1</v>
      </c>
      <c r="N3258">
        <f>IF(M3258=1,oneday(G3257,G3258,K3258,L3258,Summary!$E$13/2,Data!N3257,Data!O3257,Summary!$E$15,Summary!$E$14,Summary!$E$16,1),0)</f>
        <v>300</v>
      </c>
      <c r="O3258" s="31">
        <f>IF(M3258=1,oneday(G3257,G3258,K3258,L3258,Summary!$E$13/2,Data!N3257,Data!O3257,Summary!$E$15,Summary!$E$14,Summary!$E$16,2),0)</f>
        <v>1458268.9945869446</v>
      </c>
      <c r="P3258" s="31">
        <f t="shared" si="152"/>
        <v>3907.9999084472656</v>
      </c>
      <c r="Q3258" s="31">
        <f>IF(M3258=1,oneday(G3257,G3258,K3258,L3258,Summary!$E$13/2,Data!N3257,Data!O3257,Summary!$E$15,Summary!$E$14,Summary!$E$16,3),0)</f>
        <v>197.99995422363281</v>
      </c>
    </row>
    <row r="3259" spans="1:17" x14ac:dyDescent="0.25">
      <c r="A3259" s="32">
        <f>VLOOKUP(B3259,'Expiration Dates'!$C$40:$J$272,8)</f>
        <v>35116</v>
      </c>
      <c r="B3259" s="1">
        <v>35117</v>
      </c>
      <c r="C3259">
        <f t="shared" si="151"/>
        <v>3259</v>
      </c>
      <c r="D3259" s="27">
        <v>19.569999694824219</v>
      </c>
      <c r="E3259" s="28">
        <v>19.950000762939453</v>
      </c>
      <c r="F3259" s="28">
        <v>19.5</v>
      </c>
      <c r="G3259" s="24">
        <v>19.850000381469727</v>
      </c>
      <c r="H3259" s="13">
        <v>18.950000762939453</v>
      </c>
      <c r="I3259" s="14">
        <v>19.149999618530273</v>
      </c>
      <c r="J3259" s="14">
        <v>18.879999160766602</v>
      </c>
      <c r="K3259" s="24">
        <v>19.069999694824219</v>
      </c>
      <c r="L3259">
        <f t="shared" si="153"/>
        <v>0</v>
      </c>
      <c r="M3259">
        <f>IF(AND(B3259&gt;Summary!$E$17,B3259&lt;Summary!$E$18),1,0)</f>
        <v>1</v>
      </c>
      <c r="N3259">
        <f>IF(M3259=1,oneday(G3258,G3259,K3259,L3259,Summary!$E$13/2,Data!N3258,Data!O3258,Summary!$E$15,Summary!$E$14,Summary!$E$16,1),0)</f>
        <v>0</v>
      </c>
      <c r="O3259" s="31">
        <f>IF(M3259=1,oneday(G3258,G3259,K3259,L3259,Summary!$E$13/2,Data!N3258,Data!O3258,Summary!$E$15,Summary!$E$14,Summary!$E$16,2),0)</f>
        <v>1460280.9945869446</v>
      </c>
      <c r="P3259" s="31">
        <f t="shared" si="152"/>
        <v>2012</v>
      </c>
      <c r="Q3259" s="31">
        <f>IF(M3259=1,oneday(G3258,G3259,K3259,L3259,Summary!$E$13/2,Data!N3258,Data!O3258,Summary!$E$15,Summary!$E$14,Summary!$E$16,3),0)</f>
        <v>0</v>
      </c>
    </row>
    <row r="3260" spans="1:17" x14ac:dyDescent="0.25">
      <c r="A3260" s="32">
        <f>VLOOKUP(B3260,'Expiration Dates'!$C$40:$J$272,8)</f>
        <v>35116</v>
      </c>
      <c r="B3260" s="1">
        <v>35118</v>
      </c>
      <c r="C3260">
        <f t="shared" si="151"/>
        <v>3260</v>
      </c>
      <c r="D3260" s="27">
        <v>19.719999313354492</v>
      </c>
      <c r="E3260" s="28">
        <v>19.940000534057617</v>
      </c>
      <c r="F3260" s="28">
        <v>19.020000457763672</v>
      </c>
      <c r="G3260" s="24">
        <v>19.059999465942383</v>
      </c>
      <c r="H3260" s="13">
        <v>18.969999313354492</v>
      </c>
      <c r="I3260" s="14">
        <v>19.139999389648438</v>
      </c>
      <c r="J3260" s="14">
        <v>18.399999618530273</v>
      </c>
      <c r="K3260" s="24">
        <v>18.450000762939453</v>
      </c>
      <c r="L3260">
        <f t="shared" si="153"/>
        <v>0</v>
      </c>
      <c r="M3260">
        <f>IF(AND(B3260&gt;Summary!$E$17,B3260&lt;Summary!$E$18),1,0)</f>
        <v>1</v>
      </c>
      <c r="N3260">
        <f>IF(M3260=1,oneday(G3259,G3260,K3260,L3260,Summary!$E$13/2,Data!N3259,Data!O3259,Summary!$E$15,Summary!$E$14,Summary!$E$16,1),0)</f>
        <v>1900</v>
      </c>
      <c r="O3260" s="31">
        <f>IF(M3260=1,oneday(G3259,G3260,K3260,L3260,Summary!$E$13/2,Data!N3259,Data!O3259,Summary!$E$15,Summary!$E$14,Summary!$E$16,2),0)</f>
        <v>1461463.9928474426</v>
      </c>
      <c r="P3260" s="31">
        <f t="shared" si="152"/>
        <v>1182.9982604980469</v>
      </c>
      <c r="Q3260" s="31">
        <f>IF(M3260=1,oneday(G3259,G3260,K3260,L3260,Summary!$E$13/2,Data!N3259,Data!O3259,Summary!$E$15,Summary!$E$14,Summary!$E$16,3),0)</f>
        <v>0</v>
      </c>
    </row>
    <row r="3261" spans="1:17" x14ac:dyDescent="0.25">
      <c r="A3261" s="32">
        <f>VLOOKUP(B3261,'Expiration Dates'!$C$40:$J$272,8)</f>
        <v>35116</v>
      </c>
      <c r="B3261" s="1">
        <v>35121</v>
      </c>
      <c r="C3261">
        <f t="shared" si="151"/>
        <v>3261</v>
      </c>
      <c r="D3261" s="27">
        <v>19.149999618530273</v>
      </c>
      <c r="E3261" s="28">
        <v>19.549999237060547</v>
      </c>
      <c r="F3261" s="28">
        <v>19.059999465942383</v>
      </c>
      <c r="G3261" s="24">
        <v>19.389999389648438</v>
      </c>
      <c r="H3261" s="13">
        <v>18.520000457763672</v>
      </c>
      <c r="I3261" s="14">
        <v>18.840000152587891</v>
      </c>
      <c r="J3261" s="14">
        <v>18.450000762939453</v>
      </c>
      <c r="K3261" s="24">
        <v>18.709999084472656</v>
      </c>
      <c r="L3261">
        <f t="shared" si="153"/>
        <v>0</v>
      </c>
      <c r="M3261">
        <f>IF(AND(B3261&gt;Summary!$E$17,B3261&lt;Summary!$E$18),1,0)</f>
        <v>1</v>
      </c>
      <c r="N3261">
        <f>IF(M3261=1,oneday(G3260,G3261,K3261,L3261,Summary!$E$13/2,Data!N3260,Data!O3260,Summary!$E$15,Summary!$E$14,Summary!$E$16,1),0)</f>
        <v>1100</v>
      </c>
      <c r="O3261" s="31">
        <f>IF(M3261=1,oneday(G3260,G3261,K3261,L3261,Summary!$E$13/2,Data!N3260,Data!O3260,Summary!$E$15,Summary!$E$14,Summary!$E$16,2),0)</f>
        <v>1463938.9927635193</v>
      </c>
      <c r="P3261" s="31">
        <f t="shared" si="152"/>
        <v>2474.9999160766602</v>
      </c>
      <c r="Q3261" s="31">
        <f>IF(M3261=1,oneday(G3260,G3261,K3261,L3261,Summary!$E$13/2,Data!N3260,Data!O3260,Summary!$E$15,Summary!$E$14,Summary!$E$16,3),0)</f>
        <v>0</v>
      </c>
    </row>
    <row r="3262" spans="1:17" x14ac:dyDescent="0.25">
      <c r="A3262" s="32">
        <f>VLOOKUP(B3262,'Expiration Dates'!$C$40:$J$272,8)</f>
        <v>35116</v>
      </c>
      <c r="B3262" s="1">
        <v>35122</v>
      </c>
      <c r="C3262">
        <f t="shared" si="151"/>
        <v>3262</v>
      </c>
      <c r="D3262" s="27">
        <v>19.459999084472656</v>
      </c>
      <c r="E3262" s="28">
        <v>19.819999694824219</v>
      </c>
      <c r="F3262" s="28">
        <v>19.450000762939453</v>
      </c>
      <c r="G3262" s="24">
        <v>19.700000762939453</v>
      </c>
      <c r="H3262" s="13">
        <v>18.770000457763672</v>
      </c>
      <c r="I3262" s="14">
        <v>19</v>
      </c>
      <c r="J3262" s="14">
        <v>18.75</v>
      </c>
      <c r="K3262" s="24">
        <v>18.899999618530273</v>
      </c>
      <c r="L3262">
        <f t="shared" si="153"/>
        <v>0</v>
      </c>
      <c r="M3262">
        <f>IF(AND(B3262&gt;Summary!$E$17,B3262&lt;Summary!$E$18),1,0)</f>
        <v>1</v>
      </c>
      <c r="N3262">
        <f>IF(M3262=1,oneday(G3261,G3262,K3262,L3262,Summary!$E$13/2,Data!N3261,Data!O3261,Summary!$E$15,Summary!$E$14,Summary!$E$16,1),0)</f>
        <v>400</v>
      </c>
      <c r="O3262" s="31">
        <f>IF(M3262=1,oneday(G3261,G3262,K3262,L3262,Summary!$E$13/2,Data!N3261,Data!O3261,Summary!$E$15,Summary!$E$14,Summary!$E$16,2),0)</f>
        <v>1466146.9933128357</v>
      </c>
      <c r="P3262" s="31">
        <f t="shared" si="152"/>
        <v>2208.0005493164063</v>
      </c>
      <c r="Q3262" s="31">
        <f>IF(M3262=1,oneday(G3261,G3262,K3262,L3262,Summary!$E$13/2,Data!N3261,Data!O3261,Summary!$E$15,Summary!$E$14,Summary!$E$16,3),0)</f>
        <v>0</v>
      </c>
    </row>
    <row r="3263" spans="1:17" x14ac:dyDescent="0.25">
      <c r="A3263" s="32">
        <f>VLOOKUP(B3263,'Expiration Dates'!$C$40:$J$272,8)</f>
        <v>35116</v>
      </c>
      <c r="B3263" s="1">
        <v>35123</v>
      </c>
      <c r="C3263">
        <f t="shared" si="151"/>
        <v>3263</v>
      </c>
      <c r="D3263" s="27">
        <v>19.700000762939453</v>
      </c>
      <c r="E3263" s="28">
        <v>19.739999771118164</v>
      </c>
      <c r="F3263" s="28">
        <v>19.100000381469727</v>
      </c>
      <c r="G3263" s="24">
        <v>19.290000915527344</v>
      </c>
      <c r="H3263" s="13">
        <v>18.899999618530273</v>
      </c>
      <c r="I3263" s="14">
        <v>18.909999847412109</v>
      </c>
      <c r="J3263" s="14">
        <v>18.420000076293945</v>
      </c>
      <c r="K3263" s="24">
        <v>18.540000915527344</v>
      </c>
      <c r="L3263">
        <f t="shared" si="153"/>
        <v>0</v>
      </c>
      <c r="M3263">
        <f>IF(AND(B3263&gt;Summary!$E$17,B3263&lt;Summary!$E$18),1,0)</f>
        <v>1</v>
      </c>
      <c r="N3263">
        <f>IF(M3263=1,oneday(G3262,G3263,K3263,L3263,Summary!$E$13/2,Data!N3262,Data!O3262,Summary!$E$15,Summary!$E$14,Summary!$E$16,1),0)</f>
        <v>1400</v>
      </c>
      <c r="O3263" s="31">
        <f>IF(M3263=1,oneday(G3262,G3263,K3263,L3263,Summary!$E$13/2,Data!N3262,Data!O3262,Summary!$E$15,Summary!$E$14,Summary!$E$16,2),0)</f>
        <v>1467752.9935264587</v>
      </c>
      <c r="P3263" s="31">
        <f t="shared" si="152"/>
        <v>1606.0002136230469</v>
      </c>
      <c r="Q3263" s="31">
        <f>IF(M3263=1,oneday(G3262,G3263,K3263,L3263,Summary!$E$13/2,Data!N3262,Data!O3262,Summary!$E$15,Summary!$E$14,Summary!$E$16,3),0)</f>
        <v>0</v>
      </c>
    </row>
    <row r="3264" spans="1:17" x14ac:dyDescent="0.25">
      <c r="A3264" s="32">
        <f>VLOOKUP(B3264,'Expiration Dates'!$C$40:$J$272,8)</f>
        <v>35116</v>
      </c>
      <c r="B3264" s="1">
        <v>35124</v>
      </c>
      <c r="C3264">
        <f t="shared" si="151"/>
        <v>3264</v>
      </c>
      <c r="D3264" s="27">
        <v>19.280000686645508</v>
      </c>
      <c r="E3264" s="28">
        <v>19.620000839233398</v>
      </c>
      <c r="F3264" s="28">
        <v>19.280000686645508</v>
      </c>
      <c r="G3264" s="24">
        <v>19.540000915527344</v>
      </c>
      <c r="H3264" s="13">
        <v>18.520000457763672</v>
      </c>
      <c r="I3264" s="14">
        <v>18.770000457763672</v>
      </c>
      <c r="J3264" s="14">
        <v>18.520000457763672</v>
      </c>
      <c r="K3264" s="24">
        <v>18.719999313354492</v>
      </c>
      <c r="L3264">
        <f t="shared" si="153"/>
        <v>0</v>
      </c>
      <c r="M3264">
        <f>IF(AND(B3264&gt;Summary!$E$17,B3264&lt;Summary!$E$18),1,0)</f>
        <v>1</v>
      </c>
      <c r="N3264">
        <f>IF(M3264=1,oneday(G3263,G3264,K3264,L3264,Summary!$E$13/2,Data!N3263,Data!O3263,Summary!$E$15,Summary!$E$14,Summary!$E$16,1),0)</f>
        <v>800</v>
      </c>
      <c r="O3264" s="31">
        <f>IF(M3264=1,oneday(G3263,G3264,K3264,L3264,Summary!$E$13/2,Data!N3263,Data!O3263,Summary!$E$15,Summary!$E$14,Summary!$E$16,2),0)</f>
        <v>1470012.9935264587</v>
      </c>
      <c r="P3264" s="31">
        <f t="shared" si="152"/>
        <v>2260</v>
      </c>
      <c r="Q3264" s="31">
        <f>IF(M3264=1,oneday(G3263,G3264,K3264,L3264,Summary!$E$13/2,Data!N3263,Data!O3263,Summary!$E$15,Summary!$E$14,Summary!$E$16,3),0)</f>
        <v>0</v>
      </c>
    </row>
    <row r="3265" spans="1:17" x14ac:dyDescent="0.25">
      <c r="A3265" s="32">
        <f>VLOOKUP(B3265,'Expiration Dates'!$C$40:$J$272,8)</f>
        <v>35143</v>
      </c>
      <c r="B3265" s="1">
        <v>35125</v>
      </c>
      <c r="C3265">
        <f t="shared" si="151"/>
        <v>3265</v>
      </c>
      <c r="D3265" s="27">
        <v>19.620000839233398</v>
      </c>
      <c r="E3265" s="28">
        <v>19.649999618530273</v>
      </c>
      <c r="F3265" s="28">
        <v>19.010000228881836</v>
      </c>
      <c r="G3265" s="24">
        <v>19.440000534057617</v>
      </c>
      <c r="H3265" s="13">
        <v>18.780000686645508</v>
      </c>
      <c r="I3265" s="14">
        <v>18.799999237060547</v>
      </c>
      <c r="J3265" s="14">
        <v>18.25</v>
      </c>
      <c r="K3265" s="24">
        <v>18.620000839233398</v>
      </c>
      <c r="L3265">
        <f t="shared" si="153"/>
        <v>0</v>
      </c>
      <c r="M3265">
        <f>IF(AND(B3265&gt;Summary!$E$17,B3265&lt;Summary!$E$18),1,0)</f>
        <v>1</v>
      </c>
      <c r="N3265">
        <f>IF(M3265=1,oneday(G3264,G3265,K3265,L3265,Summary!$E$13/2,Data!N3264,Data!O3264,Summary!$E$15,Summary!$E$14,Summary!$E$16,1),0)</f>
        <v>1000</v>
      </c>
      <c r="O3265" s="31">
        <f>IF(M3265=1,oneday(G3264,G3265,K3265,L3265,Summary!$E$13/2,Data!N3264,Data!O3264,Summary!$E$15,Summary!$E$14,Summary!$E$16,2),0)</f>
        <v>1471916.993144989</v>
      </c>
      <c r="P3265" s="31">
        <f t="shared" si="152"/>
        <v>1903.9996185302734</v>
      </c>
      <c r="Q3265" s="31">
        <f>IF(M3265=1,oneday(G3264,G3265,K3265,L3265,Summary!$E$13/2,Data!N3264,Data!O3264,Summary!$E$15,Summary!$E$14,Summary!$E$16,3),0)</f>
        <v>0</v>
      </c>
    </row>
    <row r="3266" spans="1:17" x14ac:dyDescent="0.25">
      <c r="A3266" s="32">
        <f>VLOOKUP(B3266,'Expiration Dates'!$C$40:$J$272,8)</f>
        <v>35143</v>
      </c>
      <c r="B3266" s="1">
        <v>35128</v>
      </c>
      <c r="C3266">
        <f t="shared" si="151"/>
        <v>3266</v>
      </c>
      <c r="D3266" s="27">
        <v>18.950000762939453</v>
      </c>
      <c r="E3266" s="28">
        <v>19.229999542236328</v>
      </c>
      <c r="F3266" s="28">
        <v>18.780000686645508</v>
      </c>
      <c r="G3266" s="24">
        <v>19.200000762939453</v>
      </c>
      <c r="H3266" s="13">
        <v>18.219999313354492</v>
      </c>
      <c r="I3266" s="14">
        <v>18.350000381469727</v>
      </c>
      <c r="J3266" s="14">
        <v>18</v>
      </c>
      <c r="K3266" s="24">
        <v>18.329999923706055</v>
      </c>
      <c r="L3266">
        <f t="shared" si="153"/>
        <v>0</v>
      </c>
      <c r="M3266">
        <f>IF(AND(B3266&gt;Summary!$E$17,B3266&lt;Summary!$E$18),1,0)</f>
        <v>1</v>
      </c>
      <c r="N3266">
        <f>IF(M3266=1,oneday(G3265,G3266,K3266,L3266,Summary!$E$13/2,Data!N3265,Data!O3265,Summary!$E$15,Summary!$E$14,Summary!$E$16,1),0)</f>
        <v>1500</v>
      </c>
      <c r="O3266" s="31">
        <f>IF(M3266=1,oneday(G3265,G3266,K3266,L3266,Summary!$E$13/2,Data!N3265,Data!O3265,Summary!$E$15,Summary!$E$14,Summary!$E$16,2),0)</f>
        <v>1473596.9934883118</v>
      </c>
      <c r="P3266" s="31">
        <f t="shared" si="152"/>
        <v>1680.0003433227539</v>
      </c>
      <c r="Q3266" s="31">
        <f>IF(M3266=1,oneday(G3265,G3266,K3266,L3266,Summary!$E$13/2,Data!N3265,Data!O3265,Summary!$E$15,Summary!$E$14,Summary!$E$16,3),0)</f>
        <v>0</v>
      </c>
    </row>
    <row r="3267" spans="1:17" x14ac:dyDescent="0.25">
      <c r="A3267" s="32">
        <f>VLOOKUP(B3267,'Expiration Dates'!$C$40:$J$272,8)</f>
        <v>35143</v>
      </c>
      <c r="B3267" s="1">
        <v>35129</v>
      </c>
      <c r="C3267">
        <f t="shared" si="151"/>
        <v>3267</v>
      </c>
      <c r="D3267" s="27">
        <v>19.299999237060547</v>
      </c>
      <c r="E3267" s="28">
        <v>19.569999694824219</v>
      </c>
      <c r="F3267" s="28">
        <v>19.139999389648438</v>
      </c>
      <c r="G3267" s="24">
        <v>19.540000915527344</v>
      </c>
      <c r="H3267" s="13">
        <v>18.399999618530273</v>
      </c>
      <c r="I3267" s="14">
        <v>18.629999160766602</v>
      </c>
      <c r="J3267" s="14">
        <v>18.25</v>
      </c>
      <c r="K3267" s="24">
        <v>18.600000381469727</v>
      </c>
      <c r="L3267">
        <f t="shared" si="153"/>
        <v>0</v>
      </c>
      <c r="M3267">
        <f>IF(AND(B3267&gt;Summary!$E$17,B3267&lt;Summary!$E$18),1,0)</f>
        <v>1</v>
      </c>
      <c r="N3267">
        <f>IF(M3267=1,oneday(G3266,G3267,K3267,L3267,Summary!$E$13/2,Data!N3266,Data!O3266,Summary!$E$15,Summary!$E$14,Summary!$E$16,1),0)</f>
        <v>700</v>
      </c>
      <c r="O3267" s="31">
        <f>IF(M3267=1,oneday(G3266,G3267,K3267,L3267,Summary!$E$13/2,Data!N3266,Data!O3266,Summary!$E$15,Summary!$E$14,Summary!$E$16,2),0)</f>
        <v>1475946.9935951233</v>
      </c>
      <c r="P3267" s="31">
        <f t="shared" si="152"/>
        <v>2350.0001068115234</v>
      </c>
      <c r="Q3267" s="31">
        <f>IF(M3267=1,oneday(G3266,G3267,K3267,L3267,Summary!$E$13/2,Data!N3266,Data!O3266,Summary!$E$15,Summary!$E$14,Summary!$E$16,3),0)</f>
        <v>0</v>
      </c>
    </row>
    <row r="3268" spans="1:17" x14ac:dyDescent="0.25">
      <c r="A3268" s="32">
        <f>VLOOKUP(B3268,'Expiration Dates'!$C$40:$J$272,8)</f>
        <v>35143</v>
      </c>
      <c r="B3268" s="1">
        <v>35130</v>
      </c>
      <c r="C3268">
        <f t="shared" si="151"/>
        <v>3268</v>
      </c>
      <c r="D3268" s="27">
        <v>19.5</v>
      </c>
      <c r="E3268" s="28">
        <v>20.200000762939453</v>
      </c>
      <c r="F3268" s="28">
        <v>19.379999160766602</v>
      </c>
      <c r="G3268" s="24">
        <v>20.190000534057617</v>
      </c>
      <c r="H3268" s="13">
        <v>18.559999465942383</v>
      </c>
      <c r="I3268" s="14">
        <v>19.100000381469727</v>
      </c>
      <c r="J3268" s="14">
        <v>18.479999542236328</v>
      </c>
      <c r="K3268" s="24">
        <v>19.069999694824219</v>
      </c>
      <c r="L3268">
        <f t="shared" si="153"/>
        <v>0</v>
      </c>
      <c r="M3268">
        <f>IF(AND(B3268&gt;Summary!$E$17,B3268&lt;Summary!$E$18),1,0)</f>
        <v>1</v>
      </c>
      <c r="N3268">
        <f>IF(M3268=1,oneday(G3267,G3268,K3268,L3268,Summary!$E$13/2,Data!N3267,Data!O3267,Summary!$E$15,Summary!$E$14,Summary!$E$16,1),0)</f>
        <v>-900</v>
      </c>
      <c r="O3268" s="31">
        <f>IF(M3268=1,oneday(G3267,G3268,K3268,L3268,Summary!$E$13/2,Data!N3267,Data!O3267,Summary!$E$15,Summary!$E$14,Summary!$E$16,2),0)</f>
        <v>1477841.993938446</v>
      </c>
      <c r="P3268" s="31">
        <f t="shared" si="152"/>
        <v>1895.0003433227539</v>
      </c>
      <c r="Q3268" s="31">
        <f>IF(M3268=1,oneday(G3267,G3268,K3268,L3268,Summary!$E$13/2,Data!N3267,Data!O3267,Summary!$E$15,Summary!$E$14,Summary!$E$16,3),0)</f>
        <v>0</v>
      </c>
    </row>
    <row r="3269" spans="1:17" x14ac:dyDescent="0.25">
      <c r="A3269" s="32">
        <f>VLOOKUP(B3269,'Expiration Dates'!$C$40:$J$272,8)</f>
        <v>35143</v>
      </c>
      <c r="B3269" s="1">
        <v>35131</v>
      </c>
      <c r="C3269">
        <f t="shared" si="151"/>
        <v>3269</v>
      </c>
      <c r="D3269" s="27">
        <v>20.190000534057617</v>
      </c>
      <c r="E3269" s="28">
        <v>20.290000915527344</v>
      </c>
      <c r="F3269" s="28">
        <v>19.649999618530273</v>
      </c>
      <c r="G3269" s="24">
        <v>19.809999465942383</v>
      </c>
      <c r="H3269" s="13">
        <v>19.090000152587891</v>
      </c>
      <c r="I3269" s="14">
        <v>19.200000762939453</v>
      </c>
      <c r="J3269" s="14">
        <v>18.829999923706055</v>
      </c>
      <c r="K3269" s="24">
        <v>18.959999084472656</v>
      </c>
      <c r="L3269">
        <f t="shared" si="153"/>
        <v>0</v>
      </c>
      <c r="M3269">
        <f>IF(AND(B3269&gt;Summary!$E$17,B3269&lt;Summary!$E$18),1,0)</f>
        <v>1</v>
      </c>
      <c r="N3269">
        <f>IF(M3269=1,oneday(G3268,G3269,K3269,L3269,Summary!$E$13/2,Data!N3268,Data!O3268,Summary!$E$15,Summary!$E$14,Summary!$E$16,1),0)</f>
        <v>0</v>
      </c>
      <c r="O3269" s="31">
        <f>IF(M3269=1,oneday(G3268,G3269,K3269,L3269,Summary!$E$13/2,Data!N3268,Data!O3268,Summary!$E$15,Summary!$E$14,Summary!$E$16,2),0)</f>
        <v>1479985.993938446</v>
      </c>
      <c r="P3269" s="31">
        <f t="shared" si="152"/>
        <v>2144</v>
      </c>
      <c r="Q3269" s="31">
        <f>IF(M3269=1,oneday(G3268,G3269,K3269,L3269,Summary!$E$13/2,Data!N3268,Data!O3268,Summary!$E$15,Summary!$E$14,Summary!$E$16,3),0)</f>
        <v>0</v>
      </c>
    </row>
    <row r="3270" spans="1:17" x14ac:dyDescent="0.25">
      <c r="A3270" s="32">
        <f>VLOOKUP(B3270,'Expiration Dates'!$C$40:$J$272,8)</f>
        <v>35143</v>
      </c>
      <c r="B3270" s="1">
        <v>35132</v>
      </c>
      <c r="C3270">
        <f t="shared" si="151"/>
        <v>3270</v>
      </c>
      <c r="D3270" s="27">
        <v>19.600000381469727</v>
      </c>
      <c r="E3270" s="28">
        <v>19.920000076293945</v>
      </c>
      <c r="F3270" s="28">
        <v>19.409999847412109</v>
      </c>
      <c r="G3270" s="24">
        <v>19.610000610351563</v>
      </c>
      <c r="H3270" s="13">
        <v>18.799999237060547</v>
      </c>
      <c r="I3270" s="14">
        <v>18.959999084472656</v>
      </c>
      <c r="J3270" s="14">
        <v>18.690000534057617</v>
      </c>
      <c r="K3270" s="24">
        <v>18.870000839233398</v>
      </c>
      <c r="L3270">
        <f t="shared" si="153"/>
        <v>0</v>
      </c>
      <c r="M3270">
        <f>IF(AND(B3270&gt;Summary!$E$17,B3270&lt;Summary!$E$18),1,0)</f>
        <v>1</v>
      </c>
      <c r="N3270">
        <f>IF(M3270=1,oneday(G3269,G3270,K3270,L3270,Summary!$E$13/2,Data!N3269,Data!O3269,Summary!$E$15,Summary!$E$14,Summary!$E$16,1),0)</f>
        <v>400</v>
      </c>
      <c r="O3270" s="31">
        <f>IF(M3270=1,oneday(G3269,G3270,K3270,L3270,Summary!$E$13/2,Data!N3269,Data!O3269,Summary!$E$15,Summary!$E$14,Summary!$E$16,2),0)</f>
        <v>1481929.9943962097</v>
      </c>
      <c r="P3270" s="31">
        <f t="shared" si="152"/>
        <v>1944.0004577636719</v>
      </c>
      <c r="Q3270" s="31">
        <f>IF(M3270=1,oneday(G3269,G3270,K3270,L3270,Summary!$E$13/2,Data!N3269,Data!O3269,Summary!$E$15,Summary!$E$14,Summary!$E$16,3),0)</f>
        <v>0</v>
      </c>
    </row>
    <row r="3271" spans="1:17" x14ac:dyDescent="0.25">
      <c r="A3271" s="32">
        <f>VLOOKUP(B3271,'Expiration Dates'!$C$40:$J$272,8)</f>
        <v>35143</v>
      </c>
      <c r="B3271" s="1">
        <v>35135</v>
      </c>
      <c r="C3271">
        <f t="shared" si="151"/>
        <v>3271</v>
      </c>
      <c r="D3271" s="27">
        <v>19.430000305175781</v>
      </c>
      <c r="E3271" s="28">
        <v>19.989999771118164</v>
      </c>
      <c r="F3271" s="28">
        <v>19.430000305175781</v>
      </c>
      <c r="G3271" s="24">
        <v>19.909999847412109</v>
      </c>
      <c r="H3271" s="13">
        <v>18.729999542236328</v>
      </c>
      <c r="I3271" s="14">
        <v>19.170000076293945</v>
      </c>
      <c r="J3271" s="14">
        <v>18.719999313354492</v>
      </c>
      <c r="K3271" s="24">
        <v>19.110000610351563</v>
      </c>
      <c r="L3271">
        <f t="shared" si="153"/>
        <v>0</v>
      </c>
      <c r="M3271">
        <f>IF(AND(B3271&gt;Summary!$E$17,B3271&lt;Summary!$E$18),1,0)</f>
        <v>1</v>
      </c>
      <c r="N3271">
        <f>IF(M3271=1,oneday(G3270,G3271,K3271,L3271,Summary!$E$13/2,Data!N3270,Data!O3270,Summary!$E$15,Summary!$E$14,Summary!$E$16,1),0)</f>
        <v>-300</v>
      </c>
      <c r="O3271" s="31">
        <f>IF(M3271=1,oneday(G3270,G3271,K3271,L3271,Summary!$E$13/2,Data!N3270,Data!O3270,Summary!$E$15,Summary!$E$14,Summary!$E$16,2),0)</f>
        <v>1483923.9946250916</v>
      </c>
      <c r="P3271" s="31">
        <f t="shared" si="152"/>
        <v>1994.0002288818359</v>
      </c>
      <c r="Q3271" s="31">
        <f>IF(M3271=1,oneday(G3270,G3271,K3271,L3271,Summary!$E$13/2,Data!N3270,Data!O3270,Summary!$E$15,Summary!$E$14,Summary!$E$16,3),0)</f>
        <v>0</v>
      </c>
    </row>
    <row r="3272" spans="1:17" x14ac:dyDescent="0.25">
      <c r="A3272" s="32">
        <f>VLOOKUP(B3272,'Expiration Dates'!$C$40:$J$272,8)</f>
        <v>35143</v>
      </c>
      <c r="B3272" s="1">
        <v>35136</v>
      </c>
      <c r="C3272">
        <f t="shared" si="151"/>
        <v>3272</v>
      </c>
      <c r="D3272" s="27">
        <v>19.930000305175781</v>
      </c>
      <c r="E3272" s="28">
        <v>20.549999237060547</v>
      </c>
      <c r="F3272" s="28">
        <v>19.75</v>
      </c>
      <c r="G3272" s="24">
        <v>20.459999084472656</v>
      </c>
      <c r="H3272" s="13">
        <v>19.110000610351563</v>
      </c>
      <c r="I3272" s="14">
        <v>19.549999237060547</v>
      </c>
      <c r="J3272" s="14">
        <v>18.979999542236328</v>
      </c>
      <c r="K3272" s="24">
        <v>19.479999542236328</v>
      </c>
      <c r="L3272">
        <f t="shared" si="153"/>
        <v>0</v>
      </c>
      <c r="M3272">
        <f>IF(AND(B3272&gt;Summary!$E$17,B3272&lt;Summary!$E$18),1,0)</f>
        <v>1</v>
      </c>
      <c r="N3272">
        <f>IF(M3272=1,oneday(G3271,G3272,K3272,L3272,Summary!$E$13/2,Data!N3271,Data!O3271,Summary!$E$15,Summary!$E$14,Summary!$E$16,1),0)</f>
        <v>-1600</v>
      </c>
      <c r="O3272" s="31">
        <f>IF(M3272=1,oneday(G3271,G3272,K3272,L3272,Summary!$E$13/2,Data!N3271,Data!O3271,Summary!$E$15,Summary!$E$14,Summary!$E$16,2),0)</f>
        <v>1485355.9958457947</v>
      </c>
      <c r="P3272" s="31">
        <f t="shared" si="152"/>
        <v>1432.001220703125</v>
      </c>
      <c r="Q3272" s="31">
        <f>IF(M3272=1,oneday(G3271,G3272,K3272,L3272,Summary!$E$13/2,Data!N3271,Data!O3271,Summary!$E$15,Summary!$E$14,Summary!$E$16,3),0)</f>
        <v>0</v>
      </c>
    </row>
    <row r="3273" spans="1:17" x14ac:dyDescent="0.25">
      <c r="A3273" s="32">
        <f>VLOOKUP(B3273,'Expiration Dates'!$C$40:$J$272,8)</f>
        <v>35143</v>
      </c>
      <c r="B3273" s="1">
        <v>35137</v>
      </c>
      <c r="C3273">
        <f t="shared" si="151"/>
        <v>3273</v>
      </c>
      <c r="D3273" s="27">
        <v>20.370000839233398</v>
      </c>
      <c r="E3273" s="28">
        <v>20.860000610351563</v>
      </c>
      <c r="F3273" s="28">
        <v>20.350000381469727</v>
      </c>
      <c r="G3273" s="24">
        <v>20.579999923706055</v>
      </c>
      <c r="H3273" s="13">
        <v>19.450000762939453</v>
      </c>
      <c r="I3273" s="14">
        <v>19.819999694824219</v>
      </c>
      <c r="J3273" s="14">
        <v>19.409999847412109</v>
      </c>
      <c r="K3273" s="24">
        <v>19.620000839233398</v>
      </c>
      <c r="L3273">
        <f t="shared" si="153"/>
        <v>0</v>
      </c>
      <c r="M3273">
        <f>IF(AND(B3273&gt;Summary!$E$17,B3273&lt;Summary!$E$18),1,0)</f>
        <v>1</v>
      </c>
      <c r="N3273">
        <f>IF(M3273=1,oneday(G3272,G3273,K3273,L3273,Summary!$E$13/2,Data!N3272,Data!O3272,Summary!$E$15,Summary!$E$14,Summary!$E$16,1),0)</f>
        <v>-1900</v>
      </c>
      <c r="O3273" s="31">
        <f>IF(M3273=1,oneday(G3272,G3273,K3273,L3273,Summary!$E$13/2,Data!N3272,Data!O3272,Summary!$E$15,Summary!$E$14,Summary!$E$16,2),0)</f>
        <v>1487139.9942512512</v>
      </c>
      <c r="P3273" s="31">
        <f t="shared" si="152"/>
        <v>1783.998405456543</v>
      </c>
      <c r="Q3273" s="31">
        <f>IF(M3273=1,oneday(G3272,G3273,K3273,L3273,Summary!$E$13/2,Data!N3272,Data!O3272,Summary!$E$15,Summary!$E$14,Summary!$E$16,3),0)</f>
        <v>0</v>
      </c>
    </row>
    <row r="3274" spans="1:17" x14ac:dyDescent="0.25">
      <c r="A3274" s="32">
        <f>VLOOKUP(B3274,'Expiration Dates'!$C$40:$J$272,8)</f>
        <v>35143</v>
      </c>
      <c r="B3274" s="1">
        <v>35138</v>
      </c>
      <c r="C3274">
        <f t="shared" si="151"/>
        <v>3274</v>
      </c>
      <c r="D3274" s="27">
        <v>20.450000762939453</v>
      </c>
      <c r="E3274" s="28">
        <v>21.200000762939453</v>
      </c>
      <c r="F3274" s="28">
        <v>20.299999237060547</v>
      </c>
      <c r="G3274" s="24">
        <v>21.159999847412109</v>
      </c>
      <c r="H3274" s="13">
        <v>19.520000457763672</v>
      </c>
      <c r="I3274" s="14">
        <v>19.850000381469727</v>
      </c>
      <c r="J3274" s="14">
        <v>19.399999618530273</v>
      </c>
      <c r="K3274" s="24">
        <v>19.840000152587891</v>
      </c>
      <c r="L3274">
        <f t="shared" si="153"/>
        <v>0</v>
      </c>
      <c r="M3274">
        <f>IF(AND(B3274&gt;Summary!$E$17,B3274&lt;Summary!$E$18),1,0)</f>
        <v>1</v>
      </c>
      <c r="N3274">
        <f>IF(M3274=1,oneday(G3273,G3274,K3274,L3274,Summary!$E$13/2,Data!N3273,Data!O3273,Summary!$E$15,Summary!$E$14,Summary!$E$16,1),0)</f>
        <v>-3000</v>
      </c>
      <c r="O3274" s="31">
        <f>IF(M3274=1,oneday(G3273,G3274,K3274,L3274,Summary!$E$13/2,Data!N3273,Data!O3273,Summary!$E$15,Summary!$E$14,Summary!$E$16,2),0)</f>
        <v>1487589.9945030212</v>
      </c>
      <c r="P3274" s="31">
        <f t="shared" si="152"/>
        <v>450.00025177001953</v>
      </c>
      <c r="Q3274" s="31">
        <f>IF(M3274=1,oneday(G3273,G3274,K3274,L3274,Summary!$E$13/2,Data!N3273,Data!O3273,Summary!$E$15,Summary!$E$14,Summary!$E$16,3),0)</f>
        <v>0</v>
      </c>
    </row>
    <row r="3275" spans="1:17" x14ac:dyDescent="0.25">
      <c r="A3275" s="32">
        <f>VLOOKUP(B3275,'Expiration Dates'!$C$40:$J$272,8)</f>
        <v>35143</v>
      </c>
      <c r="B3275" s="1">
        <v>35139</v>
      </c>
      <c r="C3275">
        <f t="shared" si="151"/>
        <v>3275</v>
      </c>
      <c r="D3275" s="27">
        <v>21.049999237060547</v>
      </c>
      <c r="E3275" s="28">
        <v>22.100000381469727</v>
      </c>
      <c r="F3275" s="28">
        <v>20.950000762939453</v>
      </c>
      <c r="G3275" s="24">
        <v>21.989999771118164</v>
      </c>
      <c r="H3275" s="13">
        <v>19.75</v>
      </c>
      <c r="I3275" s="14">
        <v>20.149999618530273</v>
      </c>
      <c r="J3275" s="14">
        <v>19.450000762939453</v>
      </c>
      <c r="K3275" s="24">
        <v>20.079999923706055</v>
      </c>
      <c r="L3275">
        <f t="shared" si="153"/>
        <v>0</v>
      </c>
      <c r="M3275">
        <f>IF(AND(B3275&gt;Summary!$E$17,B3275&lt;Summary!$E$18),1,0)</f>
        <v>1</v>
      </c>
      <c r="N3275">
        <f>IF(M3275=1,oneday(G3274,G3275,K3275,L3275,Summary!$E$13/2,Data!N3274,Data!O3274,Summary!$E$15,Summary!$E$14,Summary!$E$16,1),0)</f>
        <v>-3000</v>
      </c>
      <c r="O3275" s="31">
        <f>IF(M3275=1,oneday(G3274,G3275,K3275,L3275,Summary!$E$13/2,Data!N3274,Data!O3274,Summary!$E$15,Summary!$E$14,Summary!$E$16,2),0)</f>
        <v>1486199.994884491</v>
      </c>
      <c r="P3275" s="31">
        <f t="shared" si="152"/>
        <v>-1389.9996185302734</v>
      </c>
      <c r="Q3275" s="31">
        <f>IF(M3275=1,oneday(G3274,G3275,K3275,L3275,Summary!$E$13/2,Data!N3274,Data!O3274,Summary!$E$15,Summary!$E$14,Summary!$E$16,3),0)</f>
        <v>0</v>
      </c>
    </row>
    <row r="3276" spans="1:17" x14ac:dyDescent="0.25">
      <c r="A3276" s="32">
        <f>VLOOKUP(B3276,'Expiration Dates'!$C$40:$J$272,8)</f>
        <v>35143</v>
      </c>
      <c r="B3276" s="1">
        <v>35142</v>
      </c>
      <c r="C3276">
        <f t="shared" si="151"/>
        <v>3276</v>
      </c>
      <c r="D3276" s="27">
        <v>22.020000457763672</v>
      </c>
      <c r="E3276" s="28">
        <v>23.389999389648438</v>
      </c>
      <c r="F3276" s="28">
        <v>22.020000457763672</v>
      </c>
      <c r="G3276" s="24">
        <v>23.270000457763672</v>
      </c>
      <c r="H3276" s="13">
        <v>20.120000839233398</v>
      </c>
      <c r="I3276" s="14">
        <v>20.969999313354492</v>
      </c>
      <c r="J3276" s="14">
        <v>20.120000839233398</v>
      </c>
      <c r="K3276" s="24">
        <v>20.729999542236328</v>
      </c>
      <c r="L3276">
        <f t="shared" si="153"/>
        <v>0</v>
      </c>
      <c r="M3276">
        <f>IF(AND(B3276&gt;Summary!$E$17,B3276&lt;Summary!$E$18),1,0)</f>
        <v>1</v>
      </c>
      <c r="N3276">
        <f>IF(M3276=1,oneday(G3275,G3276,K3276,L3276,Summary!$E$13/2,Data!N3275,Data!O3275,Summary!$E$15,Summary!$E$14,Summary!$E$16,1),0)</f>
        <v>-3000</v>
      </c>
      <c r="O3276" s="31">
        <f>IF(M3276=1,oneday(G3275,G3276,K3276,L3276,Summary!$E$13/2,Data!N3275,Data!O3275,Summary!$E$15,Summary!$E$14,Summary!$E$16,2),0)</f>
        <v>1482247.9906272888</v>
      </c>
      <c r="P3276" s="31">
        <f t="shared" si="152"/>
        <v>-3952.0042572021484</v>
      </c>
      <c r="Q3276" s="31">
        <f>IF(M3276=1,oneday(G3275,G3276,K3276,L3276,Summary!$E$13/2,Data!N3275,Data!O3275,Summary!$E$15,Summary!$E$14,Summary!$E$16,3),0)</f>
        <v>0</v>
      </c>
    </row>
    <row r="3277" spans="1:17" x14ac:dyDescent="0.25">
      <c r="A3277" s="32">
        <f>VLOOKUP(B3277,'Expiration Dates'!$C$40:$J$272,8)</f>
        <v>35143</v>
      </c>
      <c r="B3277" s="1">
        <v>35143</v>
      </c>
      <c r="C3277">
        <f t="shared" si="151"/>
        <v>3277</v>
      </c>
      <c r="D3277" s="27">
        <v>23.299999237060547</v>
      </c>
      <c r="E3277" s="28">
        <v>24.639999389648438</v>
      </c>
      <c r="F3277" s="28">
        <v>23.229999542236328</v>
      </c>
      <c r="G3277" s="24">
        <v>24.340000152587891</v>
      </c>
      <c r="H3277" s="13">
        <v>20.600000381469727</v>
      </c>
      <c r="I3277" s="14">
        <v>21.030000686645508</v>
      </c>
      <c r="J3277" s="14">
        <v>20.549999237060547</v>
      </c>
      <c r="K3277" s="24">
        <v>20.829999923706055</v>
      </c>
      <c r="L3277">
        <f t="shared" si="153"/>
        <v>1</v>
      </c>
      <c r="M3277">
        <f>IF(AND(B3277&gt;Summary!$E$17,B3277&lt;Summary!$E$18),1,0)</f>
        <v>1</v>
      </c>
      <c r="N3277">
        <f>IF(M3277=1,oneday(G3276,G3277,K3277,L3277,Summary!$E$13/2,Data!N3276,Data!O3276,Summary!$E$15,Summary!$E$14,Summary!$E$16,1),0)</f>
        <v>-3000</v>
      </c>
      <c r="O3277" s="31">
        <f>IF(M3277=1,oneday(G3276,G3277,K3277,L3277,Summary!$E$13/2,Data!N3276,Data!O3276,Summary!$E$15,Summary!$E$14,Summary!$E$16,2),0)</f>
        <v>1469025.9916496277</v>
      </c>
      <c r="P3277" s="31">
        <f t="shared" si="152"/>
        <v>-13221.998977661133</v>
      </c>
      <c r="Q3277" s="31">
        <f>IF(M3277=1,oneday(G3276,G3277,K3277,L3277,Summary!$E$13/2,Data!N3276,Data!O3276,Summary!$E$15,Summary!$E$14,Summary!$E$16,3),0)</f>
        <v>-10530.000686645508</v>
      </c>
    </row>
    <row r="3278" spans="1:17" x14ac:dyDescent="0.25">
      <c r="A3278" s="32">
        <f>VLOOKUP(B3278,'Expiration Dates'!$C$40:$J$272,8)</f>
        <v>35143</v>
      </c>
      <c r="B3278" s="1">
        <v>35144</v>
      </c>
      <c r="C3278">
        <f t="shared" si="151"/>
        <v>3278</v>
      </c>
      <c r="D3278" s="27">
        <v>24.799999237060547</v>
      </c>
      <c r="E3278" s="28">
        <v>25.600000381469727</v>
      </c>
      <c r="F3278" s="28">
        <v>22.200000762939453</v>
      </c>
      <c r="G3278" s="24">
        <v>23.059999465942383</v>
      </c>
      <c r="H3278" s="13">
        <v>21.299999237060547</v>
      </c>
      <c r="I3278" s="14">
        <v>21.549999237060547</v>
      </c>
      <c r="J3278" s="14">
        <v>20.399999618530273</v>
      </c>
      <c r="K3278" s="24">
        <v>20.850000381469727</v>
      </c>
      <c r="L3278">
        <f t="shared" si="153"/>
        <v>0</v>
      </c>
      <c r="M3278">
        <f>IF(AND(B3278&gt;Summary!$E$17,B3278&lt;Summary!$E$18),1,0)</f>
        <v>1</v>
      </c>
      <c r="N3278">
        <f>IF(M3278=1,oneday(G3277,G3278,K3278,L3278,Summary!$E$13/2,Data!N3277,Data!O3277,Summary!$E$15,Summary!$E$14,Summary!$E$16,1),0)</f>
        <v>200</v>
      </c>
      <c r="O3278" s="31">
        <f>IF(M3278=1,oneday(G3277,G3278,K3278,L3278,Summary!$E$13/2,Data!N3277,Data!O3277,Summary!$E$15,Summary!$E$14,Summary!$E$16,2),0)</f>
        <v>1472753.9915122986</v>
      </c>
      <c r="P3278" s="31">
        <f t="shared" si="152"/>
        <v>3727.9998626708984</v>
      </c>
      <c r="Q3278" s="31">
        <f>IF(M3278=1,oneday(G3277,G3278,K3278,L3278,Summary!$E$13/2,Data!N3277,Data!O3277,Summary!$E$15,Summary!$E$14,Summary!$E$16,3),0)</f>
        <v>0</v>
      </c>
    </row>
    <row r="3279" spans="1:17" x14ac:dyDescent="0.25">
      <c r="A3279" s="32">
        <f>VLOOKUP(B3279,'Expiration Dates'!$C$40:$J$272,8)</f>
        <v>35143</v>
      </c>
      <c r="B3279" s="1">
        <v>35145</v>
      </c>
      <c r="C3279">
        <f t="shared" ref="C3279:C3342" si="154">ROW(B3279)</f>
        <v>3279</v>
      </c>
      <c r="D3279" s="27">
        <v>20.819999694824219</v>
      </c>
      <c r="E3279" s="28">
        <v>21.100000381469727</v>
      </c>
      <c r="F3279" s="28">
        <v>20.680000305175781</v>
      </c>
      <c r="G3279" s="24">
        <v>21.049999237060547</v>
      </c>
      <c r="H3279" s="13">
        <v>19.620000839233398</v>
      </c>
      <c r="I3279" s="14">
        <v>19.799999237060547</v>
      </c>
      <c r="J3279" s="14">
        <v>19.5</v>
      </c>
      <c r="K3279" s="24">
        <v>19.770000457763672</v>
      </c>
      <c r="L3279">
        <f t="shared" si="153"/>
        <v>0</v>
      </c>
      <c r="M3279">
        <f>IF(AND(B3279&gt;Summary!$E$17,B3279&lt;Summary!$E$18),1,0)</f>
        <v>1</v>
      </c>
      <c r="N3279">
        <f>IF(M3279=1,oneday(G3278,G3279,K3279,L3279,Summary!$E$13/2,Data!N3278,Data!O3278,Summary!$E$15,Summary!$E$14,Summary!$E$16,1),0)</f>
        <v>3000</v>
      </c>
      <c r="O3279" s="31">
        <f>IF(M3279=1,oneday(G3278,G3279,K3279,L3279,Summary!$E$13/2,Data!N3278,Data!O3278,Summary!$E$15,Summary!$E$14,Summary!$E$16,2),0)</f>
        <v>1469201.990322113</v>
      </c>
      <c r="P3279" s="31">
        <f t="shared" si="152"/>
        <v>-3552.0011901855469</v>
      </c>
      <c r="Q3279" s="31">
        <f>IF(M3279=1,oneday(G3278,G3279,K3279,L3279,Summary!$E$13/2,Data!N3278,Data!O3278,Summary!$E$15,Summary!$E$14,Summary!$E$16,3),0)</f>
        <v>0</v>
      </c>
    </row>
    <row r="3280" spans="1:17" x14ac:dyDescent="0.25">
      <c r="A3280" s="32">
        <f>VLOOKUP(B3280,'Expiration Dates'!$C$40:$J$272,8)</f>
        <v>35143</v>
      </c>
      <c r="B3280" s="1">
        <v>35146</v>
      </c>
      <c r="C3280">
        <f t="shared" si="154"/>
        <v>3280</v>
      </c>
      <c r="D3280" s="27">
        <v>21.329999923706055</v>
      </c>
      <c r="E3280" s="28">
        <v>22.149999618530273</v>
      </c>
      <c r="F3280" s="28">
        <v>21.209999084472656</v>
      </c>
      <c r="G3280" s="24">
        <v>21.950000762939453</v>
      </c>
      <c r="H3280" s="13">
        <v>20</v>
      </c>
      <c r="I3280" s="14">
        <v>20.350000381469727</v>
      </c>
      <c r="J3280" s="14">
        <v>19.879999160766602</v>
      </c>
      <c r="K3280" s="24">
        <v>20.299999237060547</v>
      </c>
      <c r="L3280">
        <f t="shared" si="153"/>
        <v>0</v>
      </c>
      <c r="M3280">
        <f>IF(AND(B3280&gt;Summary!$E$17,B3280&lt;Summary!$E$18),1,0)</f>
        <v>1</v>
      </c>
      <c r="N3280">
        <f>IF(M3280=1,oneday(G3279,G3280,K3280,L3280,Summary!$E$13/2,Data!N3279,Data!O3279,Summary!$E$15,Summary!$E$14,Summary!$E$16,1),0)</f>
        <v>800</v>
      </c>
      <c r="O3280" s="31">
        <f>IF(M3280=1,oneday(G3279,G3280,K3280,L3280,Summary!$E$13/2,Data!N3279,Data!O3279,Summary!$E$15,Summary!$E$14,Summary!$E$16,2),0)</f>
        <v>1472845.9915428162</v>
      </c>
      <c r="P3280" s="31">
        <f t="shared" ref="P3280:P3343" si="155">IF(M3280=1,O3280-O3279,0)</f>
        <v>3644.001220703125</v>
      </c>
      <c r="Q3280" s="31">
        <f>IF(M3280=1,oneday(G3279,G3280,K3280,L3280,Summary!$E$13/2,Data!N3279,Data!O3279,Summary!$E$15,Summary!$E$14,Summary!$E$16,3),0)</f>
        <v>0</v>
      </c>
    </row>
    <row r="3281" spans="1:17" x14ac:dyDescent="0.25">
      <c r="A3281" s="32">
        <f>VLOOKUP(B3281,'Expiration Dates'!$C$40:$J$272,8)</f>
        <v>35143</v>
      </c>
      <c r="B3281" s="1">
        <v>35149</v>
      </c>
      <c r="C3281">
        <f t="shared" si="154"/>
        <v>3281</v>
      </c>
      <c r="D3281" s="27">
        <v>21.75</v>
      </c>
      <c r="E3281" s="28">
        <v>22.450000762939453</v>
      </c>
      <c r="F3281" s="28">
        <v>21.459999084472656</v>
      </c>
      <c r="G3281" s="24">
        <v>22.399999618530273</v>
      </c>
      <c r="H3281" s="13">
        <v>20.149999618530273</v>
      </c>
      <c r="I3281" s="14">
        <v>20.799999237060547</v>
      </c>
      <c r="J3281" s="14">
        <v>20.069999694824219</v>
      </c>
      <c r="K3281" s="24">
        <v>20.739999771118164</v>
      </c>
      <c r="L3281">
        <f t="shared" si="153"/>
        <v>0</v>
      </c>
      <c r="M3281">
        <f>IF(AND(B3281&gt;Summary!$E$17,B3281&lt;Summary!$E$18),1,0)</f>
        <v>1</v>
      </c>
      <c r="N3281">
        <f>IF(M3281=1,oneday(G3280,G3281,K3281,L3281,Summary!$E$13/2,Data!N3280,Data!O3280,Summary!$E$15,Summary!$E$14,Summary!$E$16,1),0)</f>
        <v>-300</v>
      </c>
      <c r="O3281" s="31">
        <f>IF(M3281=1,oneday(G3280,G3281,K3281,L3281,Summary!$E$13/2,Data!N3280,Data!O3280,Summary!$E$15,Summary!$E$14,Summary!$E$16,2),0)</f>
        <v>1474930.9918861389</v>
      </c>
      <c r="P3281" s="31">
        <f t="shared" si="155"/>
        <v>2085.0003433227539</v>
      </c>
      <c r="Q3281" s="31">
        <f>IF(M3281=1,oneday(G3280,G3281,K3281,L3281,Summary!$E$13/2,Data!N3280,Data!O3280,Summary!$E$15,Summary!$E$14,Summary!$E$16,3),0)</f>
        <v>0</v>
      </c>
    </row>
    <row r="3282" spans="1:17" x14ac:dyDescent="0.25">
      <c r="A3282" s="32">
        <f>VLOOKUP(B3282,'Expiration Dates'!$C$40:$J$272,8)</f>
        <v>35143</v>
      </c>
      <c r="B3282" s="1">
        <v>35150</v>
      </c>
      <c r="C3282">
        <f t="shared" si="154"/>
        <v>3282</v>
      </c>
      <c r="D3282" s="27">
        <v>22.260000228881836</v>
      </c>
      <c r="E3282" s="28">
        <v>22.590000152587891</v>
      </c>
      <c r="F3282" s="28">
        <v>21.829999923706055</v>
      </c>
      <c r="G3282" s="24">
        <v>22.190000534057617</v>
      </c>
      <c r="H3282" s="13">
        <v>20.629999160766602</v>
      </c>
      <c r="I3282" s="14">
        <v>20.840000152587891</v>
      </c>
      <c r="J3282" s="14">
        <v>20.25</v>
      </c>
      <c r="K3282" s="24">
        <v>20.520000457763672</v>
      </c>
      <c r="L3282">
        <f t="shared" si="153"/>
        <v>0</v>
      </c>
      <c r="M3282">
        <f>IF(AND(B3282&gt;Summary!$E$17,B3282&lt;Summary!$E$18),1,0)</f>
        <v>1</v>
      </c>
      <c r="N3282">
        <f>IF(M3282=1,oneday(G3281,G3282,K3282,L3282,Summary!$E$13/2,Data!N3281,Data!O3281,Summary!$E$15,Summary!$E$14,Summary!$E$16,1),0)</f>
        <v>200</v>
      </c>
      <c r="O3282" s="31">
        <f>IF(M3282=1,oneday(G3281,G3282,K3282,L3282,Summary!$E$13/2,Data!N3281,Data!O3281,Summary!$E$15,Summary!$E$14,Summary!$E$16,2),0)</f>
        <v>1476928.9920692444</v>
      </c>
      <c r="P3282" s="31">
        <f t="shared" si="155"/>
        <v>1998.0001831054688</v>
      </c>
      <c r="Q3282" s="31">
        <f>IF(M3282=1,oneday(G3281,G3282,K3282,L3282,Summary!$E$13/2,Data!N3281,Data!O3281,Summary!$E$15,Summary!$E$14,Summary!$E$16,3),0)</f>
        <v>0</v>
      </c>
    </row>
    <row r="3283" spans="1:17" x14ac:dyDescent="0.25">
      <c r="A3283" s="32">
        <f>VLOOKUP(B3283,'Expiration Dates'!$C$40:$J$272,8)</f>
        <v>35143</v>
      </c>
      <c r="B3283" s="1">
        <v>35151</v>
      </c>
      <c r="C3283">
        <f t="shared" si="154"/>
        <v>3283</v>
      </c>
      <c r="D3283" s="27">
        <v>22.319999694824219</v>
      </c>
      <c r="E3283" s="28">
        <v>22.479999542236328</v>
      </c>
      <c r="F3283" s="28">
        <v>21.700000762939453</v>
      </c>
      <c r="G3283" s="24">
        <v>21.790000915527344</v>
      </c>
      <c r="H3283" s="13">
        <v>20.670000076293945</v>
      </c>
      <c r="I3283" s="14">
        <v>20.790000915527344</v>
      </c>
      <c r="J3283" s="14">
        <v>20.25</v>
      </c>
      <c r="K3283" s="24">
        <v>20.280000686645508</v>
      </c>
      <c r="L3283">
        <f t="shared" si="153"/>
        <v>0</v>
      </c>
      <c r="M3283">
        <f>IF(AND(B3283&gt;Summary!$E$17,B3283&lt;Summary!$E$18),1,0)</f>
        <v>1</v>
      </c>
      <c r="N3283">
        <f>IF(M3283=1,oneday(G3282,G3283,K3283,L3283,Summary!$E$13/2,Data!N3282,Data!O3282,Summary!$E$15,Summary!$E$14,Summary!$E$16,1),0)</f>
        <v>1100</v>
      </c>
      <c r="O3283" s="31">
        <f>IF(M3283=1,oneday(G3282,G3283,K3283,L3283,Summary!$E$13/2,Data!N3282,Data!O3282,Summary!$E$15,Summary!$E$14,Summary!$E$16,2),0)</f>
        <v>1478632.9924888611</v>
      </c>
      <c r="P3283" s="31">
        <f t="shared" si="155"/>
        <v>1704.0004196166992</v>
      </c>
      <c r="Q3283" s="31">
        <f>IF(M3283=1,oneday(G3282,G3283,K3283,L3283,Summary!$E$13/2,Data!N3282,Data!O3282,Summary!$E$15,Summary!$E$14,Summary!$E$16,3),0)</f>
        <v>0</v>
      </c>
    </row>
    <row r="3284" spans="1:17" x14ac:dyDescent="0.25">
      <c r="A3284" s="32">
        <f>VLOOKUP(B3284,'Expiration Dates'!$C$40:$J$272,8)</f>
        <v>35143</v>
      </c>
      <c r="B3284" s="1">
        <v>35152</v>
      </c>
      <c r="C3284">
        <f t="shared" si="154"/>
        <v>3284</v>
      </c>
      <c r="D3284" s="27">
        <v>21.290000915527344</v>
      </c>
      <c r="E3284" s="28">
        <v>21.5</v>
      </c>
      <c r="F3284" s="28">
        <v>21.110000610351563</v>
      </c>
      <c r="G3284" s="24">
        <v>21.409999847412109</v>
      </c>
      <c r="H3284" s="13">
        <v>19.870000839233398</v>
      </c>
      <c r="I3284" s="14">
        <v>20.049999237060547</v>
      </c>
      <c r="J3284" s="14">
        <v>19.75</v>
      </c>
      <c r="K3284" s="24">
        <v>19.969999313354492</v>
      </c>
      <c r="L3284">
        <f t="shared" si="153"/>
        <v>0</v>
      </c>
      <c r="M3284">
        <f>IF(AND(B3284&gt;Summary!$E$17,B3284&lt;Summary!$E$18),1,0)</f>
        <v>1</v>
      </c>
      <c r="N3284">
        <f>IF(M3284=1,oneday(G3283,G3284,K3284,L3284,Summary!$E$13/2,Data!N3283,Data!O3283,Summary!$E$15,Summary!$E$14,Summary!$E$16,1),0)</f>
        <v>2000</v>
      </c>
      <c r="O3284" s="31">
        <f>IF(M3284=1,oneday(G3283,G3284,K3284,L3284,Summary!$E$13/2,Data!N3283,Data!O3283,Summary!$E$15,Summary!$E$14,Summary!$E$16,2),0)</f>
        <v>1480016.9903526306</v>
      </c>
      <c r="P3284" s="31">
        <f t="shared" si="155"/>
        <v>1383.9978637695313</v>
      </c>
      <c r="Q3284" s="31">
        <f>IF(M3284=1,oneday(G3283,G3284,K3284,L3284,Summary!$E$13/2,Data!N3283,Data!O3283,Summary!$E$15,Summary!$E$14,Summary!$E$16,3),0)</f>
        <v>0</v>
      </c>
    </row>
    <row r="3285" spans="1:17" x14ac:dyDescent="0.25">
      <c r="A3285" s="32">
        <f>VLOOKUP(B3285,'Expiration Dates'!$C$40:$J$272,8)</f>
        <v>35143</v>
      </c>
      <c r="B3285" s="1">
        <v>35153</v>
      </c>
      <c r="C3285">
        <f t="shared" si="154"/>
        <v>3285</v>
      </c>
      <c r="D3285" s="27">
        <v>21.319999694824219</v>
      </c>
      <c r="E3285" s="28">
        <v>21.649999618530273</v>
      </c>
      <c r="F3285" s="28">
        <v>21.149999618530273</v>
      </c>
      <c r="G3285" s="24">
        <v>21.469999313354492</v>
      </c>
      <c r="H3285" s="13">
        <v>19.879999160766602</v>
      </c>
      <c r="I3285" s="14">
        <v>20.229999542236328</v>
      </c>
      <c r="J3285" s="14">
        <v>19.879999160766602</v>
      </c>
      <c r="K3285" s="24">
        <v>20.149999618530273</v>
      </c>
      <c r="L3285">
        <f t="shared" si="153"/>
        <v>0</v>
      </c>
      <c r="M3285">
        <f>IF(AND(B3285&gt;Summary!$E$17,B3285&lt;Summary!$E$18),1,0)</f>
        <v>1</v>
      </c>
      <c r="N3285">
        <f>IF(M3285=1,oneday(G3284,G3285,K3285,L3285,Summary!$E$13/2,Data!N3284,Data!O3284,Summary!$E$15,Summary!$E$14,Summary!$E$16,1),0)</f>
        <v>1900</v>
      </c>
      <c r="O3285" s="31">
        <f>IF(M3285=1,oneday(G3284,G3285,K3285,L3285,Summary!$E$13/2,Data!N3284,Data!O3284,Summary!$E$15,Summary!$E$14,Summary!$E$16,2),0)</f>
        <v>1482130.9893379211</v>
      </c>
      <c r="P3285" s="31">
        <f t="shared" si="155"/>
        <v>2113.9989852905273</v>
      </c>
      <c r="Q3285" s="31">
        <f>IF(M3285=1,oneday(G3284,G3285,K3285,L3285,Summary!$E$13/2,Data!N3284,Data!O3284,Summary!$E$15,Summary!$E$14,Summary!$E$16,3),0)</f>
        <v>0</v>
      </c>
    </row>
    <row r="3286" spans="1:17" x14ac:dyDescent="0.25">
      <c r="A3286" s="32">
        <f>VLOOKUP(B3286,'Expiration Dates'!$C$40:$J$272,8)</f>
        <v>35174</v>
      </c>
      <c r="B3286" s="1">
        <v>35156</v>
      </c>
      <c r="C3286">
        <f t="shared" si="154"/>
        <v>3286</v>
      </c>
      <c r="D3286" s="27">
        <v>21.549999237060547</v>
      </c>
      <c r="E3286" s="28">
        <v>22.299999237060547</v>
      </c>
      <c r="F3286" s="28">
        <v>21.479999542236328</v>
      </c>
      <c r="G3286" s="24">
        <v>22.260000228881836</v>
      </c>
      <c r="H3286" s="13">
        <v>20.200000762939453</v>
      </c>
      <c r="I3286" s="14">
        <v>20.649999618530273</v>
      </c>
      <c r="J3286" s="14">
        <v>20.180000305175781</v>
      </c>
      <c r="K3286" s="24">
        <v>20.620000839233398</v>
      </c>
      <c r="L3286">
        <f t="shared" si="153"/>
        <v>0</v>
      </c>
      <c r="M3286">
        <f>IF(AND(B3286&gt;Summary!$E$17,B3286&lt;Summary!$E$18),1,0)</f>
        <v>1</v>
      </c>
      <c r="N3286">
        <f>IF(M3286=1,oneday(G3285,G3286,K3286,L3286,Summary!$E$13/2,Data!N3285,Data!O3285,Summary!$E$15,Summary!$E$14,Summary!$E$16,1),0)</f>
        <v>0</v>
      </c>
      <c r="O3286" s="31">
        <f>IF(M3286=1,oneday(G3285,G3286,K3286,L3286,Summary!$E$13/2,Data!N3285,Data!O3285,Summary!$E$15,Summary!$E$14,Summary!$E$16,2),0)</f>
        <v>1484814.9893379211</v>
      </c>
      <c r="P3286" s="31">
        <f t="shared" si="155"/>
        <v>2684</v>
      </c>
      <c r="Q3286" s="31">
        <f>IF(M3286=1,oneday(G3285,G3286,K3286,L3286,Summary!$E$13/2,Data!N3285,Data!O3285,Summary!$E$15,Summary!$E$14,Summary!$E$16,3),0)</f>
        <v>0</v>
      </c>
    </row>
    <row r="3287" spans="1:17" x14ac:dyDescent="0.25">
      <c r="A3287" s="32">
        <f>VLOOKUP(B3287,'Expiration Dates'!$C$40:$J$272,8)</f>
        <v>35174</v>
      </c>
      <c r="B3287" s="1">
        <v>35157</v>
      </c>
      <c r="C3287">
        <f t="shared" si="154"/>
        <v>3287</v>
      </c>
      <c r="D3287" s="27">
        <v>22.25</v>
      </c>
      <c r="E3287" s="28">
        <v>22.780000686645508</v>
      </c>
      <c r="F3287" s="28">
        <v>22.200000762939453</v>
      </c>
      <c r="G3287" s="24">
        <v>22.700000762939453</v>
      </c>
      <c r="H3287" s="13">
        <v>20.600000381469727</v>
      </c>
      <c r="I3287" s="14">
        <v>20.930000305175781</v>
      </c>
      <c r="J3287" s="14">
        <v>20.559999465942383</v>
      </c>
      <c r="K3287" s="24">
        <v>20.850000381469727</v>
      </c>
      <c r="L3287">
        <f t="shared" si="153"/>
        <v>0</v>
      </c>
      <c r="M3287">
        <f>IF(AND(B3287&gt;Summary!$E$17,B3287&lt;Summary!$E$18),1,0)</f>
        <v>1</v>
      </c>
      <c r="N3287">
        <f>IF(M3287=1,oneday(G3286,G3287,K3287,L3287,Summary!$E$13/2,Data!N3286,Data!O3286,Summary!$E$15,Summary!$E$14,Summary!$E$16,1),0)</f>
        <v>-1100</v>
      </c>
      <c r="O3287" s="31">
        <f>IF(M3287=1,oneday(G3286,G3287,K3287,L3287,Summary!$E$13/2,Data!N3286,Data!O3286,Summary!$E$15,Summary!$E$14,Summary!$E$16,2),0)</f>
        <v>1486550.9887504578</v>
      </c>
      <c r="P3287" s="31">
        <f t="shared" si="155"/>
        <v>1735.9994125366211</v>
      </c>
      <c r="Q3287" s="31">
        <f>IF(M3287=1,oneday(G3286,G3287,K3287,L3287,Summary!$E$13/2,Data!N3286,Data!O3286,Summary!$E$15,Summary!$E$14,Summary!$E$16,3),0)</f>
        <v>0</v>
      </c>
    </row>
    <row r="3288" spans="1:17" x14ac:dyDescent="0.25">
      <c r="A3288" s="32">
        <f>VLOOKUP(B3288,'Expiration Dates'!$C$40:$J$272,8)</f>
        <v>35174</v>
      </c>
      <c r="B3288" s="1">
        <v>35158</v>
      </c>
      <c r="C3288">
        <f t="shared" si="154"/>
        <v>3288</v>
      </c>
      <c r="D3288" s="27">
        <v>22.549999237060547</v>
      </c>
      <c r="E3288" s="28">
        <v>22.649999618530273</v>
      </c>
      <c r="F3288" s="28">
        <v>21.979999542236328</v>
      </c>
      <c r="G3288" s="24">
        <v>22.270000457763672</v>
      </c>
      <c r="H3288" s="13">
        <v>20.799999237060547</v>
      </c>
      <c r="I3288" s="14">
        <v>20.850000381469727</v>
      </c>
      <c r="J3288" s="14">
        <v>20.399999618530273</v>
      </c>
      <c r="K3288" s="24">
        <v>20.600000381469727</v>
      </c>
      <c r="L3288">
        <f t="shared" si="153"/>
        <v>0</v>
      </c>
      <c r="M3288">
        <f>IF(AND(B3288&gt;Summary!$E$17,B3288&lt;Summary!$E$18),1,0)</f>
        <v>1</v>
      </c>
      <c r="N3288">
        <f>IF(M3288=1,oneday(G3287,G3288,K3288,L3288,Summary!$E$13/2,Data!N3287,Data!O3287,Summary!$E$15,Summary!$E$14,Summary!$E$16,1),0)</f>
        <v>-100</v>
      </c>
      <c r="O3288" s="31">
        <f>IF(M3288=1,oneday(G3287,G3288,K3288,L3288,Summary!$E$13/2,Data!N3287,Data!O3287,Summary!$E$15,Summary!$E$14,Summary!$E$16,2),0)</f>
        <v>1488773.9887809753</v>
      </c>
      <c r="P3288" s="31">
        <f t="shared" si="155"/>
        <v>2223.0000305175781</v>
      </c>
      <c r="Q3288" s="31">
        <f>IF(M3288=1,oneday(G3287,G3288,K3288,L3288,Summary!$E$13/2,Data!N3287,Data!O3287,Summary!$E$15,Summary!$E$14,Summary!$E$16,3),0)</f>
        <v>0</v>
      </c>
    </row>
    <row r="3289" spans="1:17" x14ac:dyDescent="0.25">
      <c r="A3289" s="32">
        <f>VLOOKUP(B3289,'Expiration Dates'!$C$40:$J$272,8)</f>
        <v>35174</v>
      </c>
      <c r="B3289" s="1">
        <v>35159</v>
      </c>
      <c r="C3289">
        <f t="shared" si="154"/>
        <v>3289</v>
      </c>
      <c r="D3289" s="27">
        <v>22.159999847412109</v>
      </c>
      <c r="E3289" s="28">
        <v>22.799999237060547</v>
      </c>
      <c r="F3289" s="28">
        <v>22.120000839233398</v>
      </c>
      <c r="G3289" s="24">
        <v>22.75</v>
      </c>
      <c r="H3289" s="13">
        <v>20.540000915527344</v>
      </c>
      <c r="I3289" s="14">
        <v>20.950000762939453</v>
      </c>
      <c r="J3289" s="14">
        <v>20.469999313354492</v>
      </c>
      <c r="K3289" s="24">
        <v>20.899999618530273</v>
      </c>
      <c r="L3289">
        <f t="shared" si="153"/>
        <v>0</v>
      </c>
      <c r="M3289">
        <f>IF(AND(B3289&gt;Summary!$E$17,B3289&lt;Summary!$E$18),1,0)</f>
        <v>1</v>
      </c>
      <c r="N3289">
        <f>IF(M3289=1,oneday(G3288,G3289,K3289,L3289,Summary!$E$13/2,Data!N3288,Data!O3288,Summary!$E$15,Summary!$E$14,Summary!$E$16,1),0)</f>
        <v>-1200</v>
      </c>
      <c r="O3289" s="31">
        <f>IF(M3289=1,oneday(G3288,G3289,K3289,L3289,Summary!$E$13/2,Data!N3288,Data!O3288,Summary!$E$15,Summary!$E$14,Summary!$E$16,2),0)</f>
        <v>1490417.9893302917</v>
      </c>
      <c r="P3289" s="31">
        <f t="shared" si="155"/>
        <v>1644.0005493164063</v>
      </c>
      <c r="Q3289" s="31">
        <f>IF(M3289=1,oneday(G3288,G3289,K3289,L3289,Summary!$E$13/2,Data!N3288,Data!O3288,Summary!$E$15,Summary!$E$14,Summary!$E$16,3),0)</f>
        <v>0</v>
      </c>
    </row>
    <row r="3290" spans="1:17" x14ac:dyDescent="0.25">
      <c r="A3290" s="32">
        <f>VLOOKUP(B3290,'Expiration Dates'!$C$40:$J$272,8)</f>
        <v>35174</v>
      </c>
      <c r="B3290" s="1">
        <v>35163</v>
      </c>
      <c r="C3290">
        <f t="shared" si="154"/>
        <v>3290</v>
      </c>
      <c r="D3290" s="27">
        <v>22.590000152587891</v>
      </c>
      <c r="E3290" s="28">
        <v>23.520000457763672</v>
      </c>
      <c r="F3290" s="28">
        <v>22.569999694824219</v>
      </c>
      <c r="G3290" s="24">
        <v>23.030000686645508</v>
      </c>
      <c r="H3290" s="13">
        <v>20.819999694824219</v>
      </c>
      <c r="I3290" s="14">
        <v>21.389999389648438</v>
      </c>
      <c r="J3290" s="14">
        <v>20.819999694824219</v>
      </c>
      <c r="K3290" s="24">
        <v>21.079999923706055</v>
      </c>
      <c r="L3290">
        <f t="shared" si="153"/>
        <v>0</v>
      </c>
      <c r="M3290">
        <f>IF(AND(B3290&gt;Summary!$E$17,B3290&lt;Summary!$E$18),1,0)</f>
        <v>1</v>
      </c>
      <c r="N3290">
        <f>IF(M3290=1,oneday(G3289,G3290,K3290,L3290,Summary!$E$13/2,Data!N3289,Data!O3289,Summary!$E$15,Summary!$E$14,Summary!$E$16,1),0)</f>
        <v>-1900</v>
      </c>
      <c r="O3290" s="31">
        <f>IF(M3290=1,oneday(G3289,G3290,K3290,L3290,Summary!$E$13/2,Data!N3289,Data!O3289,Summary!$E$15,Summary!$E$14,Summary!$E$16,2),0)</f>
        <v>1491969.9880256653</v>
      </c>
      <c r="P3290" s="31">
        <f t="shared" si="155"/>
        <v>1551.9986953735352</v>
      </c>
      <c r="Q3290" s="31">
        <f>IF(M3290=1,oneday(G3289,G3290,K3290,L3290,Summary!$E$13/2,Data!N3289,Data!O3289,Summary!$E$15,Summary!$E$14,Summary!$E$16,3),0)</f>
        <v>0</v>
      </c>
    </row>
    <row r="3291" spans="1:17" x14ac:dyDescent="0.25">
      <c r="A3291" s="32">
        <f>VLOOKUP(B3291,'Expiration Dates'!$C$40:$J$272,8)</f>
        <v>35174</v>
      </c>
      <c r="B3291" s="1">
        <v>35164</v>
      </c>
      <c r="C3291">
        <f t="shared" si="154"/>
        <v>3291</v>
      </c>
      <c r="D3291" s="27">
        <v>23</v>
      </c>
      <c r="E3291" s="28">
        <v>23.370000839233398</v>
      </c>
      <c r="F3291" s="28">
        <v>22.75</v>
      </c>
      <c r="G3291" s="24">
        <v>23.059999465942383</v>
      </c>
      <c r="H3291" s="13">
        <v>21.120000839233398</v>
      </c>
      <c r="I3291" s="14">
        <v>21.399999618530273</v>
      </c>
      <c r="J3291" s="14">
        <v>20.950000762939453</v>
      </c>
      <c r="K3291" s="24">
        <v>21.309999465942383</v>
      </c>
      <c r="L3291">
        <f t="shared" si="153"/>
        <v>0</v>
      </c>
      <c r="M3291">
        <f>IF(AND(B3291&gt;Summary!$E$17,B3291&lt;Summary!$E$18),1,0)</f>
        <v>1</v>
      </c>
      <c r="N3291">
        <f>IF(M3291=1,oneday(G3290,G3291,K3291,L3291,Summary!$E$13/2,Data!N3290,Data!O3290,Summary!$E$15,Summary!$E$14,Summary!$E$16,1),0)</f>
        <v>-1900</v>
      </c>
      <c r="O3291" s="31">
        <f>IF(M3291=1,oneday(G3290,G3291,K3291,L3291,Summary!$E$13/2,Data!N3290,Data!O3290,Summary!$E$15,Summary!$E$14,Summary!$E$16,2),0)</f>
        <v>1493912.9903450012</v>
      </c>
      <c r="P3291" s="31">
        <f t="shared" si="155"/>
        <v>1943.0023193359375</v>
      </c>
      <c r="Q3291" s="31">
        <f>IF(M3291=1,oneday(G3290,G3291,K3291,L3291,Summary!$E$13/2,Data!N3290,Data!O3290,Summary!$E$15,Summary!$E$14,Summary!$E$16,3),0)</f>
        <v>0</v>
      </c>
    </row>
    <row r="3292" spans="1:17" x14ac:dyDescent="0.25">
      <c r="A3292" s="32">
        <f>VLOOKUP(B3292,'Expiration Dates'!$C$40:$J$272,8)</f>
        <v>35174</v>
      </c>
      <c r="B3292" s="1">
        <v>35165</v>
      </c>
      <c r="C3292">
        <f t="shared" si="154"/>
        <v>3292</v>
      </c>
      <c r="D3292" s="27">
        <v>23.180000305175781</v>
      </c>
      <c r="E3292" s="28">
        <v>24.25</v>
      </c>
      <c r="F3292" s="28">
        <v>23.180000305175781</v>
      </c>
      <c r="G3292" s="24">
        <v>24.209999084472656</v>
      </c>
      <c r="H3292" s="13">
        <v>21.420000076293945</v>
      </c>
      <c r="I3292" s="14">
        <v>22.200000762939453</v>
      </c>
      <c r="J3292" s="14">
        <v>21.420000076293945</v>
      </c>
      <c r="K3292" s="24">
        <v>22.100000381469727</v>
      </c>
      <c r="L3292">
        <f t="shared" si="153"/>
        <v>0</v>
      </c>
      <c r="M3292">
        <f>IF(AND(B3292&gt;Summary!$E$17,B3292&lt;Summary!$E$18),1,0)</f>
        <v>1</v>
      </c>
      <c r="N3292">
        <f>IF(M3292=1,oneday(G3291,G3292,K3292,L3292,Summary!$E$13/2,Data!N3291,Data!O3291,Summary!$E$15,Summary!$E$14,Summary!$E$16,1),0)</f>
        <v>-3000</v>
      </c>
      <c r="O3292" s="31">
        <f>IF(M3292=1,oneday(G3291,G3292,K3292,L3292,Summary!$E$13/2,Data!N3291,Data!O3291,Summary!$E$15,Summary!$E$14,Summary!$E$16,2),0)</f>
        <v>1492019.9921379089</v>
      </c>
      <c r="P3292" s="31">
        <f t="shared" si="155"/>
        <v>-1892.9982070922852</v>
      </c>
      <c r="Q3292" s="31">
        <f>IF(M3292=1,oneday(G3291,G3292,K3292,L3292,Summary!$E$13/2,Data!N3291,Data!O3291,Summary!$E$15,Summary!$E$14,Summary!$E$16,3),0)</f>
        <v>0</v>
      </c>
    </row>
    <row r="3293" spans="1:17" x14ac:dyDescent="0.25">
      <c r="A3293" s="32">
        <f>VLOOKUP(B3293,'Expiration Dates'!$C$40:$J$272,8)</f>
        <v>35174</v>
      </c>
      <c r="B3293" s="1">
        <v>35166</v>
      </c>
      <c r="C3293">
        <f t="shared" si="154"/>
        <v>3293</v>
      </c>
      <c r="D3293" s="27">
        <v>24.049999237060547</v>
      </c>
      <c r="E3293" s="28">
        <v>25.450000762939453</v>
      </c>
      <c r="F3293" s="28">
        <v>24.020000457763672</v>
      </c>
      <c r="G3293" s="24">
        <v>25.340000152587891</v>
      </c>
      <c r="H3293" s="13">
        <v>22.049999237060547</v>
      </c>
      <c r="I3293" s="14">
        <v>22.979999542236328</v>
      </c>
      <c r="J3293" s="14">
        <v>21.950000762939453</v>
      </c>
      <c r="K3293" s="24">
        <v>22.799999237060547</v>
      </c>
      <c r="L3293">
        <f t="shared" si="153"/>
        <v>0</v>
      </c>
      <c r="M3293">
        <f>IF(AND(B3293&gt;Summary!$E$17,B3293&lt;Summary!$E$18),1,0)</f>
        <v>1</v>
      </c>
      <c r="N3293">
        <f>IF(M3293=1,oneday(G3292,G3293,K3293,L3293,Summary!$E$13/2,Data!N3292,Data!O3292,Summary!$E$15,Summary!$E$14,Summary!$E$16,1),0)</f>
        <v>-3000</v>
      </c>
      <c r="O3293" s="31">
        <f>IF(M3293=1,oneday(G3292,G3293,K3293,L3293,Summary!$E$13/2,Data!N3292,Data!O3292,Summary!$E$15,Summary!$E$14,Summary!$E$16,2),0)</f>
        <v>1488977.9859428406</v>
      </c>
      <c r="P3293" s="31">
        <f t="shared" si="155"/>
        <v>-3042.0061950683594</v>
      </c>
      <c r="Q3293" s="31">
        <f>IF(M3293=1,oneday(G3292,G3293,K3293,L3293,Summary!$E$13/2,Data!N3292,Data!O3292,Summary!$E$15,Summary!$E$14,Summary!$E$16,3),0)</f>
        <v>0</v>
      </c>
    </row>
    <row r="3294" spans="1:17" x14ac:dyDescent="0.25">
      <c r="A3294" s="32">
        <f>VLOOKUP(B3294,'Expiration Dates'!$C$40:$J$272,8)</f>
        <v>35174</v>
      </c>
      <c r="B3294" s="1">
        <v>35167</v>
      </c>
      <c r="C3294">
        <f t="shared" si="154"/>
        <v>3294</v>
      </c>
      <c r="D3294" s="27">
        <v>24.649999618530273</v>
      </c>
      <c r="E3294" s="28">
        <v>25.100000381469727</v>
      </c>
      <c r="F3294" s="28">
        <v>23.399999618530273</v>
      </c>
      <c r="G3294" s="24">
        <v>24.290000915527344</v>
      </c>
      <c r="H3294" s="13">
        <v>22.299999237060547</v>
      </c>
      <c r="I3294" s="14">
        <v>22.600000381469727</v>
      </c>
      <c r="J3294" s="14">
        <v>21.399999618530273</v>
      </c>
      <c r="K3294" s="24">
        <v>21.909999847412109</v>
      </c>
      <c r="L3294">
        <f t="shared" si="153"/>
        <v>0</v>
      </c>
      <c r="M3294">
        <f>IF(AND(B3294&gt;Summary!$E$17,B3294&lt;Summary!$E$18),1,0)</f>
        <v>1</v>
      </c>
      <c r="N3294">
        <f>IF(M3294=1,oneday(G3293,G3294,K3294,L3294,Summary!$E$13/2,Data!N3293,Data!O3293,Summary!$E$15,Summary!$E$14,Summary!$E$16,1),0)</f>
        <v>-400</v>
      </c>
      <c r="O3294" s="31">
        <f>IF(M3294=1,oneday(G3293,G3294,K3294,L3294,Summary!$E$13/2,Data!N3293,Data!O3293,Summary!$E$15,Summary!$E$14,Summary!$E$16,2),0)</f>
        <v>1492697.9856376648</v>
      </c>
      <c r="P3294" s="31">
        <f t="shared" si="155"/>
        <v>3719.9996948242188</v>
      </c>
      <c r="Q3294" s="31">
        <f>IF(M3294=1,oneday(G3293,G3294,K3294,L3294,Summary!$E$13/2,Data!N3293,Data!O3293,Summary!$E$15,Summary!$E$14,Summary!$E$16,3),0)</f>
        <v>0</v>
      </c>
    </row>
    <row r="3295" spans="1:17" x14ac:dyDescent="0.25">
      <c r="A3295" s="32">
        <f>VLOOKUP(B3295,'Expiration Dates'!$C$40:$J$272,8)</f>
        <v>35174</v>
      </c>
      <c r="B3295" s="1">
        <v>35170</v>
      </c>
      <c r="C3295">
        <f t="shared" si="154"/>
        <v>3295</v>
      </c>
      <c r="D3295" s="27">
        <v>23.899999618530273</v>
      </c>
      <c r="E3295" s="28">
        <v>25.100000381469727</v>
      </c>
      <c r="F3295" s="28">
        <v>23.899999618530273</v>
      </c>
      <c r="G3295" s="24">
        <v>25.059999465942383</v>
      </c>
      <c r="H3295" s="13">
        <v>21.549999237060547</v>
      </c>
      <c r="I3295" s="14">
        <v>22.5</v>
      </c>
      <c r="J3295" s="14">
        <v>21.549999237060547</v>
      </c>
      <c r="K3295" s="24">
        <v>22.479999542236328</v>
      </c>
      <c r="L3295">
        <f t="shared" si="153"/>
        <v>0</v>
      </c>
      <c r="M3295">
        <f>IF(AND(B3295&gt;Summary!$E$17,B3295&lt;Summary!$E$18),1,0)</f>
        <v>1</v>
      </c>
      <c r="N3295">
        <f>IF(M3295=1,oneday(G3294,G3295,K3295,L3295,Summary!$E$13/2,Data!N3294,Data!O3294,Summary!$E$15,Summary!$E$14,Summary!$E$16,1),0)</f>
        <v>-2300</v>
      </c>
      <c r="O3295" s="31">
        <f>IF(M3295=1,oneday(G3294,G3295,K3295,L3295,Summary!$E$13/2,Data!N3294,Data!O3294,Summary!$E$15,Summary!$E$14,Summary!$E$16,2),0)</f>
        <v>1493610.9889717102</v>
      </c>
      <c r="P3295" s="31">
        <f t="shared" si="155"/>
        <v>913.00333404541016</v>
      </c>
      <c r="Q3295" s="31">
        <f>IF(M3295=1,oneday(G3294,G3295,K3295,L3295,Summary!$E$13/2,Data!N3294,Data!O3294,Summary!$E$15,Summary!$E$14,Summary!$E$16,3),0)</f>
        <v>0</v>
      </c>
    </row>
    <row r="3296" spans="1:17" x14ac:dyDescent="0.25">
      <c r="A3296" s="32">
        <f>VLOOKUP(B3296,'Expiration Dates'!$C$40:$J$272,8)</f>
        <v>35174</v>
      </c>
      <c r="B3296" s="1">
        <v>35171</v>
      </c>
      <c r="C3296">
        <f t="shared" si="154"/>
        <v>3296</v>
      </c>
      <c r="D3296" s="27">
        <v>25.200000762939453</v>
      </c>
      <c r="E3296" s="28">
        <v>25.700000762939453</v>
      </c>
      <c r="F3296" s="28">
        <v>23.700000762939453</v>
      </c>
      <c r="G3296" s="24">
        <v>24.469999313354492</v>
      </c>
      <c r="H3296" s="13">
        <v>22.549999237060547</v>
      </c>
      <c r="I3296" s="14">
        <v>22.700000762939453</v>
      </c>
      <c r="J3296" s="14">
        <v>21.149999618530273</v>
      </c>
      <c r="K3296" s="24">
        <v>21.590000152587891</v>
      </c>
      <c r="L3296">
        <f t="shared" si="153"/>
        <v>0</v>
      </c>
      <c r="M3296">
        <f>IF(AND(B3296&gt;Summary!$E$17,B3296&lt;Summary!$E$18),1,0)</f>
        <v>1</v>
      </c>
      <c r="N3296">
        <f>IF(M3296=1,oneday(G3295,G3296,K3296,L3296,Summary!$E$13/2,Data!N3295,Data!O3295,Summary!$E$15,Summary!$E$14,Summary!$E$16,1),0)</f>
        <v>-900</v>
      </c>
      <c r="O3296" s="31">
        <f>IF(M3296=1,oneday(G3295,G3296,K3296,L3296,Summary!$E$13/2,Data!N3295,Data!O3295,Summary!$E$15,Summary!$E$14,Summary!$E$16,2),0)</f>
        <v>1496505.9891090393</v>
      </c>
      <c r="P3296" s="31">
        <f t="shared" si="155"/>
        <v>2895.0001373291016</v>
      </c>
      <c r="Q3296" s="31">
        <f>IF(M3296=1,oneday(G3295,G3296,K3296,L3296,Summary!$E$13/2,Data!N3295,Data!O3295,Summary!$E$15,Summary!$E$14,Summary!$E$16,3),0)</f>
        <v>0</v>
      </c>
    </row>
    <row r="3297" spans="1:17" x14ac:dyDescent="0.25">
      <c r="A3297" s="32">
        <f>VLOOKUP(B3297,'Expiration Dates'!$C$40:$J$272,8)</f>
        <v>35174</v>
      </c>
      <c r="B3297" s="1">
        <v>35172</v>
      </c>
      <c r="C3297">
        <f t="shared" si="154"/>
        <v>3297</v>
      </c>
      <c r="D3297" s="27">
        <v>24.100000381469727</v>
      </c>
      <c r="E3297" s="28">
        <v>24.75</v>
      </c>
      <c r="F3297" s="28">
        <v>23.200000762939453</v>
      </c>
      <c r="G3297" s="24">
        <v>24.670000076293945</v>
      </c>
      <c r="H3297" s="13">
        <v>21.200000762939453</v>
      </c>
      <c r="I3297" s="14">
        <v>21.399999618530273</v>
      </c>
      <c r="J3297" s="14">
        <v>20.600000381469727</v>
      </c>
      <c r="K3297" s="24">
        <v>21.340000152587891</v>
      </c>
      <c r="L3297">
        <f t="shared" si="153"/>
        <v>0</v>
      </c>
      <c r="M3297">
        <f>IF(AND(B3297&gt;Summary!$E$17,B3297&lt;Summary!$E$18),1,0)</f>
        <v>1</v>
      </c>
      <c r="N3297">
        <f>IF(M3297=1,oneday(G3296,G3297,K3297,L3297,Summary!$E$13/2,Data!N3296,Data!O3296,Summary!$E$15,Summary!$E$14,Summary!$E$16,1),0)</f>
        <v>-1400</v>
      </c>
      <c r="O3297" s="31">
        <f>IF(M3297=1,oneday(G3296,G3297,K3297,L3297,Summary!$E$13/2,Data!N3296,Data!O3296,Summary!$E$15,Summary!$E$14,Summary!$E$16,2),0)</f>
        <v>1498265.9880409241</v>
      </c>
      <c r="P3297" s="31">
        <f t="shared" si="155"/>
        <v>1759.9989318847656</v>
      </c>
      <c r="Q3297" s="31">
        <f>IF(M3297=1,oneday(G3296,G3297,K3297,L3297,Summary!$E$13/2,Data!N3296,Data!O3296,Summary!$E$15,Summary!$E$14,Summary!$E$16,3),0)</f>
        <v>0</v>
      </c>
    </row>
    <row r="3298" spans="1:17" x14ac:dyDescent="0.25">
      <c r="A3298" s="32">
        <f>VLOOKUP(B3298,'Expiration Dates'!$C$40:$J$272,8)</f>
        <v>35174</v>
      </c>
      <c r="B3298" s="1">
        <v>35173</v>
      </c>
      <c r="C3298">
        <f t="shared" si="154"/>
        <v>3298</v>
      </c>
      <c r="D3298" s="27">
        <v>24.100000381469727</v>
      </c>
      <c r="E3298" s="28">
        <v>24.399999618530273</v>
      </c>
      <c r="F3298" s="28">
        <v>22.829999923706055</v>
      </c>
      <c r="G3298" s="24">
        <v>23.819999694824219</v>
      </c>
      <c r="H3298" s="13">
        <v>20.819999694824219</v>
      </c>
      <c r="I3298" s="14">
        <v>21.100000381469727</v>
      </c>
      <c r="J3298" s="14">
        <v>20.299999237060547</v>
      </c>
      <c r="K3298" s="24">
        <v>20.809999465942383</v>
      </c>
      <c r="L3298">
        <f t="shared" si="153"/>
        <v>0</v>
      </c>
      <c r="M3298">
        <f>IF(AND(B3298&gt;Summary!$E$17,B3298&lt;Summary!$E$18),1,0)</f>
        <v>1</v>
      </c>
      <c r="N3298">
        <f>IF(M3298=1,oneday(G3297,G3298,K3298,L3298,Summary!$E$13/2,Data!N3297,Data!O3297,Summary!$E$15,Summary!$E$14,Summary!$E$16,1),0)</f>
        <v>700</v>
      </c>
      <c r="O3298" s="31">
        <f>IF(M3298=1,oneday(G3297,G3298,K3298,L3298,Summary!$E$13/2,Data!N3297,Data!O3297,Summary!$E$15,Summary!$E$14,Summary!$E$16,2),0)</f>
        <v>1500510.9877738953</v>
      </c>
      <c r="P3298" s="31">
        <f t="shared" si="155"/>
        <v>2244.9997329711914</v>
      </c>
      <c r="Q3298" s="31">
        <f>IF(M3298=1,oneday(G3297,G3298,K3298,L3298,Summary!$E$13/2,Data!N3297,Data!O3297,Summary!$E$15,Summary!$E$14,Summary!$E$16,3),0)</f>
        <v>0</v>
      </c>
    </row>
    <row r="3299" spans="1:17" x14ac:dyDescent="0.25">
      <c r="A3299" s="32">
        <f>VLOOKUP(B3299,'Expiration Dates'!$C$40:$J$272,8)</f>
        <v>35174</v>
      </c>
      <c r="B3299" s="1">
        <v>35174</v>
      </c>
      <c r="C3299">
        <f t="shared" si="154"/>
        <v>3299</v>
      </c>
      <c r="D3299" s="27">
        <v>23.75</v>
      </c>
      <c r="E3299" s="28">
        <v>24.049999237060547</v>
      </c>
      <c r="F3299" s="28">
        <v>23.299999237060547</v>
      </c>
      <c r="G3299" s="24">
        <v>23.950000762939453</v>
      </c>
      <c r="H3299" s="13">
        <v>20.809999465942383</v>
      </c>
      <c r="I3299" s="14">
        <v>21.299999237060547</v>
      </c>
      <c r="J3299" s="14">
        <v>20.700000762939453</v>
      </c>
      <c r="K3299" s="24">
        <v>21.040000915527344</v>
      </c>
      <c r="L3299">
        <f t="shared" si="153"/>
        <v>1</v>
      </c>
      <c r="M3299">
        <f>IF(AND(B3299&gt;Summary!$E$17,B3299&lt;Summary!$E$18),1,0)</f>
        <v>1</v>
      </c>
      <c r="N3299">
        <f>IF(M3299=1,oneday(G3298,G3299,K3299,L3299,Summary!$E$13/2,Data!N3298,Data!O3298,Summary!$E$15,Summary!$E$14,Summary!$E$16,1),0)</f>
        <v>400</v>
      </c>
      <c r="O3299" s="31">
        <f>IF(M3299=1,oneday(G3298,G3299,K3299,L3299,Summary!$E$13/2,Data!N3298,Data!O3298,Summary!$E$15,Summary!$E$14,Summary!$E$16,2),0)</f>
        <v>1503738.9881401062</v>
      </c>
      <c r="P3299" s="31">
        <f t="shared" si="155"/>
        <v>3228.0003662109375</v>
      </c>
      <c r="Q3299" s="31">
        <f>IF(M3299=1,oneday(G3298,G3299,K3299,L3299,Summary!$E$13/2,Data!N3298,Data!O3298,Summary!$E$15,Summary!$E$14,Summary!$E$16,3),0)</f>
        <v>1163.9999389648438</v>
      </c>
    </row>
    <row r="3300" spans="1:17" x14ac:dyDescent="0.25">
      <c r="A3300" s="32">
        <f>VLOOKUP(B3300,'Expiration Dates'!$C$40:$J$272,8)</f>
        <v>35174</v>
      </c>
      <c r="B3300" s="1">
        <v>35177</v>
      </c>
      <c r="C3300">
        <f t="shared" si="154"/>
        <v>3300</v>
      </c>
      <c r="D3300" s="27">
        <v>23.600000381469727</v>
      </c>
      <c r="E3300" s="28">
        <v>24.399999618530273</v>
      </c>
      <c r="F3300" s="28">
        <v>23.020000457763672</v>
      </c>
      <c r="G3300" s="24">
        <v>24.069999694824219</v>
      </c>
      <c r="H3300" s="13">
        <v>20.899999618530273</v>
      </c>
      <c r="I3300" s="14">
        <v>21.75</v>
      </c>
      <c r="J3300" s="14">
        <v>20.829999923706055</v>
      </c>
      <c r="K3300" s="24">
        <v>21.530000686645508</v>
      </c>
      <c r="L3300">
        <f t="shared" ref="L3300:L3363" si="156">IF(A3300=B3300,1,0)</f>
        <v>0</v>
      </c>
      <c r="M3300">
        <f>IF(AND(B3300&gt;Summary!$E$17,B3300&lt;Summary!$E$18),1,0)</f>
        <v>1</v>
      </c>
      <c r="N3300">
        <f>IF(M3300=1,oneday(G3299,G3300,K3300,L3300,Summary!$E$13/2,Data!N3299,Data!O3299,Summary!$E$15,Summary!$E$14,Summary!$E$16,1),0)</f>
        <v>200</v>
      </c>
      <c r="O3300" s="31">
        <f>IF(M3300=1,oneday(G3299,G3300,K3300,L3300,Summary!$E$13/2,Data!N3299,Data!O3299,Summary!$E$15,Summary!$E$14,Summary!$E$16,2),0)</f>
        <v>1505766.9879264832</v>
      </c>
      <c r="P3300" s="31">
        <f t="shared" si="155"/>
        <v>2027.9997863769531</v>
      </c>
      <c r="Q3300" s="31">
        <f>IF(M3300=1,oneday(G3299,G3300,K3300,L3300,Summary!$E$13/2,Data!N3299,Data!O3299,Summary!$E$15,Summary!$E$14,Summary!$E$16,3),0)</f>
        <v>0</v>
      </c>
    </row>
    <row r="3301" spans="1:17" x14ac:dyDescent="0.25">
      <c r="A3301" s="32">
        <f>VLOOKUP(B3301,'Expiration Dates'!$C$40:$J$272,8)</f>
        <v>35174</v>
      </c>
      <c r="B3301" s="1">
        <v>35178</v>
      </c>
      <c r="C3301">
        <f t="shared" si="154"/>
        <v>3301</v>
      </c>
      <c r="D3301" s="27">
        <v>22.399999618530273</v>
      </c>
      <c r="E3301" s="28">
        <v>22.75</v>
      </c>
      <c r="F3301" s="28">
        <v>22.149999618530273</v>
      </c>
      <c r="G3301" s="24">
        <v>22.700000762939453</v>
      </c>
      <c r="H3301" s="13">
        <v>20.899999618530273</v>
      </c>
      <c r="I3301" s="14">
        <v>21.079999923706055</v>
      </c>
      <c r="J3301" s="14">
        <v>20.620000839233398</v>
      </c>
      <c r="K3301" s="24">
        <v>21.049999237060547</v>
      </c>
      <c r="L3301">
        <f t="shared" si="156"/>
        <v>0</v>
      </c>
      <c r="M3301">
        <f>IF(AND(B3301&gt;Summary!$E$17,B3301&lt;Summary!$E$18),1,0)</f>
        <v>1</v>
      </c>
      <c r="N3301">
        <f>IF(M3301=1,oneday(G3300,G3301,K3301,L3301,Summary!$E$13/2,Data!N3300,Data!O3300,Summary!$E$15,Summary!$E$14,Summary!$E$16,1),0)</f>
        <v>3000</v>
      </c>
      <c r="O3301" s="31">
        <f>IF(M3301=1,oneday(G3300,G3301,K3301,L3301,Summary!$E$13/2,Data!N3300,Data!O3300,Summary!$E$15,Summary!$E$14,Summary!$E$16,2),0)</f>
        <v>1505078.991771698</v>
      </c>
      <c r="P3301" s="31">
        <f t="shared" si="155"/>
        <v>-687.99615478515625</v>
      </c>
      <c r="Q3301" s="31">
        <f>IF(M3301=1,oneday(G3300,G3301,K3301,L3301,Summary!$E$13/2,Data!N3300,Data!O3300,Summary!$E$15,Summary!$E$14,Summary!$E$16,3),0)</f>
        <v>0</v>
      </c>
    </row>
    <row r="3302" spans="1:17" x14ac:dyDescent="0.25">
      <c r="A3302" s="32">
        <f>VLOOKUP(B3302,'Expiration Dates'!$C$40:$J$272,8)</f>
        <v>35174</v>
      </c>
      <c r="B3302" s="1">
        <v>35179</v>
      </c>
      <c r="C3302">
        <f t="shared" si="154"/>
        <v>3302</v>
      </c>
      <c r="D3302" s="27">
        <v>22.850000381469727</v>
      </c>
      <c r="E3302" s="28">
        <v>23.25</v>
      </c>
      <c r="F3302" s="28">
        <v>22.170000076293945</v>
      </c>
      <c r="G3302" s="24">
        <v>22.399999618530273</v>
      </c>
      <c r="H3302" s="13">
        <v>21.200000762939453</v>
      </c>
      <c r="I3302" s="14">
        <v>21.450000762939453</v>
      </c>
      <c r="J3302" s="14">
        <v>20.700000762939453</v>
      </c>
      <c r="K3302" s="24">
        <v>20.809999465942383</v>
      </c>
      <c r="L3302">
        <f t="shared" si="156"/>
        <v>0</v>
      </c>
      <c r="M3302">
        <f>IF(AND(B3302&gt;Summary!$E$17,B3302&lt;Summary!$E$18),1,0)</f>
        <v>1</v>
      </c>
      <c r="N3302">
        <f>IF(M3302=1,oneday(G3301,G3302,K3302,L3302,Summary!$E$13/2,Data!N3301,Data!O3301,Summary!$E$15,Summary!$E$14,Summary!$E$16,1),0)</f>
        <v>3000</v>
      </c>
      <c r="O3302" s="31">
        <f>IF(M3302=1,oneday(G3301,G3302,K3302,L3302,Summary!$E$13/2,Data!N3301,Data!O3301,Summary!$E$15,Summary!$E$14,Summary!$E$16,2),0)</f>
        <v>1506052.987537384</v>
      </c>
      <c r="P3302" s="31">
        <f t="shared" si="155"/>
        <v>973.99576568603516</v>
      </c>
      <c r="Q3302" s="31">
        <f>IF(M3302=1,oneday(G3301,G3302,K3302,L3302,Summary!$E$13/2,Data!N3301,Data!O3301,Summary!$E$15,Summary!$E$14,Summary!$E$16,3),0)</f>
        <v>0</v>
      </c>
    </row>
    <row r="3303" spans="1:17" x14ac:dyDescent="0.25">
      <c r="A3303" s="32">
        <f>VLOOKUP(B3303,'Expiration Dates'!$C$40:$J$272,8)</f>
        <v>35174</v>
      </c>
      <c r="B3303" s="1">
        <v>35180</v>
      </c>
      <c r="C3303">
        <f t="shared" si="154"/>
        <v>3303</v>
      </c>
      <c r="D3303" s="27">
        <v>21.909999847412109</v>
      </c>
      <c r="E3303" s="28">
        <v>22.579999923706055</v>
      </c>
      <c r="F3303" s="28">
        <v>21.799999237060547</v>
      </c>
      <c r="G3303" s="24">
        <v>22.200000762939453</v>
      </c>
      <c r="H3303" s="13">
        <v>20.450000762939453</v>
      </c>
      <c r="I3303" s="14">
        <v>21.079999923706055</v>
      </c>
      <c r="J3303" s="14">
        <v>20.399999618530273</v>
      </c>
      <c r="K3303" s="24">
        <v>20.700000762939453</v>
      </c>
      <c r="L3303">
        <f t="shared" si="156"/>
        <v>0</v>
      </c>
      <c r="M3303">
        <f>IF(AND(B3303&gt;Summary!$E$17,B3303&lt;Summary!$E$18),1,0)</f>
        <v>1</v>
      </c>
      <c r="N3303">
        <f>IF(M3303=1,oneday(G3302,G3303,K3303,L3303,Summary!$E$13/2,Data!N3302,Data!O3302,Summary!$E$15,Summary!$E$14,Summary!$E$16,1),0)</f>
        <v>3000</v>
      </c>
      <c r="O3303" s="31">
        <f>IF(M3303=1,oneday(G3302,G3303,K3303,L3303,Summary!$E$13/2,Data!N3302,Data!O3302,Summary!$E$15,Summary!$E$14,Summary!$E$16,2),0)</f>
        <v>1507396.9914283752</v>
      </c>
      <c r="P3303" s="31">
        <f t="shared" si="155"/>
        <v>1344.0038909912109</v>
      </c>
      <c r="Q3303" s="31">
        <f>IF(M3303=1,oneday(G3302,G3303,K3303,L3303,Summary!$E$13/2,Data!N3302,Data!O3302,Summary!$E$15,Summary!$E$14,Summary!$E$16,3),0)</f>
        <v>0</v>
      </c>
    </row>
    <row r="3304" spans="1:17" x14ac:dyDescent="0.25">
      <c r="A3304" s="32">
        <f>VLOOKUP(B3304,'Expiration Dates'!$C$40:$J$272,8)</f>
        <v>35174</v>
      </c>
      <c r="B3304" s="1">
        <v>35181</v>
      </c>
      <c r="C3304">
        <f t="shared" si="154"/>
        <v>3304</v>
      </c>
      <c r="D3304" s="27">
        <v>22.329999923706055</v>
      </c>
      <c r="E3304" s="28">
        <v>22.399999618530273</v>
      </c>
      <c r="F3304" s="28">
        <v>21.809999465942383</v>
      </c>
      <c r="G3304" s="24">
        <v>22.319999694824219</v>
      </c>
      <c r="H3304" s="13">
        <v>20.850000381469727</v>
      </c>
      <c r="I3304" s="14">
        <v>20.899999618530273</v>
      </c>
      <c r="J3304" s="14">
        <v>20.479999542236328</v>
      </c>
      <c r="K3304" s="24">
        <v>20.840000152587891</v>
      </c>
      <c r="L3304">
        <f t="shared" si="156"/>
        <v>0</v>
      </c>
      <c r="M3304">
        <f>IF(AND(B3304&gt;Summary!$E$17,B3304&lt;Summary!$E$18),1,0)</f>
        <v>1</v>
      </c>
      <c r="N3304">
        <f>IF(M3304=1,oneday(G3303,G3304,K3304,L3304,Summary!$E$13/2,Data!N3303,Data!O3303,Summary!$E$15,Summary!$E$14,Summary!$E$16,1),0)</f>
        <v>2800</v>
      </c>
      <c r="O3304" s="31">
        <f>IF(M3304=1,oneday(G3303,G3304,K3304,L3304,Summary!$E$13/2,Data!N3303,Data!O3303,Summary!$E$15,Summary!$E$14,Summary!$E$16,2),0)</f>
        <v>1509736.9884376526</v>
      </c>
      <c r="P3304" s="31">
        <f t="shared" si="155"/>
        <v>2339.9970092773438</v>
      </c>
      <c r="Q3304" s="31">
        <f>IF(M3304=1,oneday(G3303,G3304,K3304,L3304,Summary!$E$13/2,Data!N3303,Data!O3303,Summary!$E$15,Summary!$E$14,Summary!$E$16,3),0)</f>
        <v>0</v>
      </c>
    </row>
    <row r="3305" spans="1:17" x14ac:dyDescent="0.25">
      <c r="A3305" s="32">
        <f>VLOOKUP(B3305,'Expiration Dates'!$C$40:$J$272,8)</f>
        <v>35174</v>
      </c>
      <c r="B3305" s="1">
        <v>35184</v>
      </c>
      <c r="C3305">
        <f t="shared" si="154"/>
        <v>3305</v>
      </c>
      <c r="D3305" s="27">
        <v>22.120000839233398</v>
      </c>
      <c r="E3305" s="28">
        <v>22.549999237060547</v>
      </c>
      <c r="F3305" s="28">
        <v>22.069999694824219</v>
      </c>
      <c r="G3305" s="24">
        <v>22.430000305175781</v>
      </c>
      <c r="H3305" s="13">
        <v>20.75</v>
      </c>
      <c r="I3305" s="14">
        <v>21.049999237060547</v>
      </c>
      <c r="J3305" s="14">
        <v>20.649999618530273</v>
      </c>
      <c r="K3305" s="24">
        <v>20.950000762939453</v>
      </c>
      <c r="L3305">
        <f t="shared" si="156"/>
        <v>0</v>
      </c>
      <c r="M3305">
        <f>IF(AND(B3305&gt;Summary!$E$17,B3305&lt;Summary!$E$18),1,0)</f>
        <v>1</v>
      </c>
      <c r="N3305">
        <f>IF(M3305=1,oneday(G3304,G3305,K3305,L3305,Summary!$E$13/2,Data!N3304,Data!O3304,Summary!$E$15,Summary!$E$14,Summary!$E$16,1),0)</f>
        <v>2600</v>
      </c>
      <c r="O3305" s="31">
        <f>IF(M3305=1,oneday(G3304,G3305,K3305,L3305,Summary!$E$13/2,Data!N3304,Data!O3304,Summary!$E$15,Summary!$E$14,Summary!$E$16,2),0)</f>
        <v>1512026.9900245667</v>
      </c>
      <c r="P3305" s="31">
        <f t="shared" si="155"/>
        <v>2290.0015869140625</v>
      </c>
      <c r="Q3305" s="31">
        <f>IF(M3305=1,oneday(G3304,G3305,K3305,L3305,Summary!$E$13/2,Data!N3304,Data!O3304,Summary!$E$15,Summary!$E$14,Summary!$E$16,3),0)</f>
        <v>0</v>
      </c>
    </row>
    <row r="3306" spans="1:17" x14ac:dyDescent="0.25">
      <c r="A3306" s="32">
        <f>VLOOKUP(B3306,'Expiration Dates'!$C$40:$J$272,8)</f>
        <v>35174</v>
      </c>
      <c r="B3306" s="1">
        <v>35185</v>
      </c>
      <c r="C3306">
        <f t="shared" si="154"/>
        <v>3306</v>
      </c>
      <c r="D3306" s="27">
        <v>21.649999618530273</v>
      </c>
      <c r="E3306" s="28">
        <v>21.799999237060547</v>
      </c>
      <c r="F3306" s="28">
        <v>21.159999847412109</v>
      </c>
      <c r="G3306" s="24">
        <v>21.200000762939453</v>
      </c>
      <c r="H3306" s="13">
        <v>20.399999618530273</v>
      </c>
      <c r="I3306" s="14">
        <v>20.579999923706055</v>
      </c>
      <c r="J3306" s="14">
        <v>20.200000762939453</v>
      </c>
      <c r="K3306" s="24">
        <v>20.25</v>
      </c>
      <c r="L3306">
        <f t="shared" si="156"/>
        <v>0</v>
      </c>
      <c r="M3306">
        <f>IF(AND(B3306&gt;Summary!$E$17,B3306&lt;Summary!$E$18),1,0)</f>
        <v>1</v>
      </c>
      <c r="N3306">
        <f>IF(M3306=1,oneday(G3305,G3306,K3306,L3306,Summary!$E$13/2,Data!N3305,Data!O3305,Summary!$E$15,Summary!$E$14,Summary!$E$16,1),0)</f>
        <v>3000</v>
      </c>
      <c r="O3306" s="31">
        <f>IF(M3306=1,oneday(G3305,G3306,K3306,L3306,Summary!$E$13/2,Data!N3305,Data!O3305,Summary!$E$15,Summary!$E$14,Summary!$E$16,2),0)</f>
        <v>1508878.9925880432</v>
      </c>
      <c r="P3306" s="31">
        <f t="shared" si="155"/>
        <v>-3147.9974365234375</v>
      </c>
      <c r="Q3306" s="31">
        <f>IF(M3306=1,oneday(G3305,G3306,K3306,L3306,Summary!$E$13/2,Data!N3305,Data!O3305,Summary!$E$15,Summary!$E$14,Summary!$E$16,3),0)</f>
        <v>0</v>
      </c>
    </row>
    <row r="3307" spans="1:17" x14ac:dyDescent="0.25">
      <c r="A3307" s="32">
        <f>VLOOKUP(B3307,'Expiration Dates'!$C$40:$J$272,8)</f>
        <v>35207</v>
      </c>
      <c r="B3307" s="1">
        <v>35186</v>
      </c>
      <c r="C3307">
        <f t="shared" si="154"/>
        <v>3307</v>
      </c>
      <c r="D3307" s="27">
        <v>20.799999237060547</v>
      </c>
      <c r="E3307" s="28">
        <v>20.950000762939453</v>
      </c>
      <c r="F3307" s="28">
        <v>20.469999313354492</v>
      </c>
      <c r="G3307" s="24">
        <v>20.809999465942383</v>
      </c>
      <c r="H3307" s="13">
        <v>19.950000762939453</v>
      </c>
      <c r="I3307" s="14">
        <v>20.030000686645508</v>
      </c>
      <c r="J3307" s="14">
        <v>19.75</v>
      </c>
      <c r="K3307" s="24">
        <v>19.899999618530273</v>
      </c>
      <c r="L3307">
        <f t="shared" si="156"/>
        <v>0</v>
      </c>
      <c r="M3307">
        <f>IF(AND(B3307&gt;Summary!$E$17,B3307&lt;Summary!$E$18),1,0)</f>
        <v>1</v>
      </c>
      <c r="N3307">
        <f>IF(M3307=1,oneday(G3306,G3307,K3307,L3307,Summary!$E$13/2,Data!N3306,Data!O3306,Summary!$E$15,Summary!$E$14,Summary!$E$16,1),0)</f>
        <v>3000</v>
      </c>
      <c r="O3307" s="31">
        <f>IF(M3307=1,oneday(G3306,G3307,K3307,L3307,Summary!$E$13/2,Data!N3306,Data!O3306,Summary!$E$15,Summary!$E$14,Summary!$E$16,2),0)</f>
        <v>1509501.9875297546</v>
      </c>
      <c r="P3307" s="31">
        <f t="shared" si="155"/>
        <v>622.99494171142578</v>
      </c>
      <c r="Q3307" s="31">
        <f>IF(M3307=1,oneday(G3306,G3307,K3307,L3307,Summary!$E$13/2,Data!N3306,Data!O3306,Summary!$E$15,Summary!$E$14,Summary!$E$16,3),0)</f>
        <v>0</v>
      </c>
    </row>
    <row r="3308" spans="1:17" x14ac:dyDescent="0.25">
      <c r="A3308" s="32">
        <f>VLOOKUP(B3308,'Expiration Dates'!$C$40:$J$272,8)</f>
        <v>35207</v>
      </c>
      <c r="B3308" s="1">
        <v>35187</v>
      </c>
      <c r="C3308">
        <f t="shared" si="154"/>
        <v>3308</v>
      </c>
      <c r="D3308" s="27">
        <v>21.120000839233398</v>
      </c>
      <c r="E3308" s="28">
        <v>21.450000762939453</v>
      </c>
      <c r="F3308" s="28">
        <v>20.809999465942383</v>
      </c>
      <c r="G3308" s="24">
        <v>20.860000610351563</v>
      </c>
      <c r="H3308" s="13">
        <v>20.200000762939453</v>
      </c>
      <c r="I3308" s="14">
        <v>20.360000610351563</v>
      </c>
      <c r="J3308" s="14">
        <v>19.799999237060547</v>
      </c>
      <c r="K3308" s="24">
        <v>19.860000610351563</v>
      </c>
      <c r="L3308">
        <f t="shared" si="156"/>
        <v>0</v>
      </c>
      <c r="M3308">
        <f>IF(AND(B3308&gt;Summary!$E$17,B3308&lt;Summary!$E$18),1,0)</f>
        <v>1</v>
      </c>
      <c r="N3308">
        <f>IF(M3308=1,oneday(G3307,G3308,K3308,L3308,Summary!$E$13/2,Data!N3307,Data!O3307,Summary!$E$15,Summary!$E$14,Summary!$E$16,1),0)</f>
        <v>2900</v>
      </c>
      <c r="O3308" s="31">
        <f>IF(M3308=1,oneday(G3307,G3308,K3308,L3308,Summary!$E$13/2,Data!N3307,Data!O3307,Summary!$E$15,Summary!$E$14,Summary!$E$16,2),0)</f>
        <v>1511646.9908485413</v>
      </c>
      <c r="P3308" s="31">
        <f t="shared" si="155"/>
        <v>2145.0033187866211</v>
      </c>
      <c r="Q3308" s="31">
        <f>IF(M3308=1,oneday(G3307,G3308,K3308,L3308,Summary!$E$13/2,Data!N3307,Data!O3307,Summary!$E$15,Summary!$E$14,Summary!$E$16,3),0)</f>
        <v>0</v>
      </c>
    </row>
    <row r="3309" spans="1:17" x14ac:dyDescent="0.25">
      <c r="A3309" s="32">
        <f>VLOOKUP(B3309,'Expiration Dates'!$C$40:$J$272,8)</f>
        <v>35207</v>
      </c>
      <c r="B3309" s="1">
        <v>35188</v>
      </c>
      <c r="C3309">
        <f t="shared" si="154"/>
        <v>3309</v>
      </c>
      <c r="D3309" s="27">
        <v>21.049999237060547</v>
      </c>
      <c r="E3309" s="28">
        <v>21.239999771118164</v>
      </c>
      <c r="F3309" s="28">
        <v>20.920000076293945</v>
      </c>
      <c r="G3309" s="24">
        <v>21.180000305175781</v>
      </c>
      <c r="H3309" s="13">
        <v>20.040000915527344</v>
      </c>
      <c r="I3309" s="14">
        <v>20.200000762939453</v>
      </c>
      <c r="J3309" s="14">
        <v>19.959999084472656</v>
      </c>
      <c r="K3309" s="24">
        <v>20.120000839233398</v>
      </c>
      <c r="L3309">
        <f t="shared" si="156"/>
        <v>0</v>
      </c>
      <c r="M3309">
        <f>IF(AND(B3309&gt;Summary!$E$17,B3309&lt;Summary!$E$18),1,0)</f>
        <v>1</v>
      </c>
      <c r="N3309">
        <f>IF(M3309=1,oneday(G3308,G3309,K3309,L3309,Summary!$E$13/2,Data!N3308,Data!O3308,Summary!$E$15,Summary!$E$14,Summary!$E$16,1),0)</f>
        <v>2200</v>
      </c>
      <c r="O3309" s="31">
        <f>IF(M3309=1,oneday(G3308,G3309,K3309,L3309,Summary!$E$13/2,Data!N3308,Data!O3308,Summary!$E$15,Summary!$E$14,Summary!$E$16,2),0)</f>
        <v>1514434.9901771545</v>
      </c>
      <c r="P3309" s="31">
        <f t="shared" si="155"/>
        <v>2787.9993286132813</v>
      </c>
      <c r="Q3309" s="31">
        <f>IF(M3309=1,oneday(G3308,G3309,K3309,L3309,Summary!$E$13/2,Data!N3308,Data!O3308,Summary!$E$15,Summary!$E$14,Summary!$E$16,3),0)</f>
        <v>0</v>
      </c>
    </row>
    <row r="3310" spans="1:17" x14ac:dyDescent="0.25">
      <c r="A3310" s="32">
        <f>VLOOKUP(B3310,'Expiration Dates'!$C$40:$J$272,8)</f>
        <v>35207</v>
      </c>
      <c r="B3310" s="1">
        <v>35191</v>
      </c>
      <c r="C3310">
        <f t="shared" si="154"/>
        <v>3310</v>
      </c>
      <c r="D3310" s="27">
        <v>21.329999923706055</v>
      </c>
      <c r="E3310" s="28">
        <v>21.620000839233398</v>
      </c>
      <c r="F3310" s="28">
        <v>20.809999465942383</v>
      </c>
      <c r="G3310" s="24">
        <v>21.040000915527344</v>
      </c>
      <c r="H3310" s="13">
        <v>20.219999313354492</v>
      </c>
      <c r="I3310" s="14">
        <v>20.459999084472656</v>
      </c>
      <c r="J3310" s="14">
        <v>19.899999618530273</v>
      </c>
      <c r="K3310" s="24">
        <v>20.069999694824219</v>
      </c>
      <c r="L3310">
        <f t="shared" si="156"/>
        <v>0</v>
      </c>
      <c r="M3310">
        <f>IF(AND(B3310&gt;Summary!$E$17,B3310&lt;Summary!$E$18),1,0)</f>
        <v>1</v>
      </c>
      <c r="N3310">
        <f>IF(M3310=1,oneday(G3309,G3310,K3310,L3310,Summary!$E$13/2,Data!N3309,Data!O3309,Summary!$E$15,Summary!$E$14,Summary!$E$16,1),0)</f>
        <v>2500</v>
      </c>
      <c r="O3310" s="31">
        <f>IF(M3310=1,oneday(G3309,G3310,K3310,L3310,Summary!$E$13/2,Data!N3309,Data!O3309,Summary!$E$15,Summary!$E$14,Summary!$E$16,2),0)</f>
        <v>1516096.9917030334</v>
      </c>
      <c r="P3310" s="31">
        <f t="shared" si="155"/>
        <v>1662.0015258789063</v>
      </c>
      <c r="Q3310" s="31">
        <f>IF(M3310=1,oneday(G3309,G3310,K3310,L3310,Summary!$E$13/2,Data!N3309,Data!O3309,Summary!$E$15,Summary!$E$14,Summary!$E$16,3),0)</f>
        <v>0</v>
      </c>
    </row>
    <row r="3311" spans="1:17" x14ac:dyDescent="0.25">
      <c r="A3311" s="32">
        <f>VLOOKUP(B3311,'Expiration Dates'!$C$40:$J$272,8)</f>
        <v>35207</v>
      </c>
      <c r="B3311" s="1">
        <v>35192</v>
      </c>
      <c r="C3311">
        <f t="shared" si="154"/>
        <v>3311</v>
      </c>
      <c r="D3311" s="27">
        <v>21.100000381469727</v>
      </c>
      <c r="E3311" s="28">
        <v>21.319999694824219</v>
      </c>
      <c r="F3311" s="28">
        <v>20.700000762939453</v>
      </c>
      <c r="G3311" s="24">
        <v>21.110000610351563</v>
      </c>
      <c r="H3311" s="13">
        <v>20.120000839233398</v>
      </c>
      <c r="I3311" s="14">
        <v>20.219999313354492</v>
      </c>
      <c r="J3311" s="14">
        <v>19.700000762939453</v>
      </c>
      <c r="K3311" s="24">
        <v>20.120000839233398</v>
      </c>
      <c r="L3311">
        <f t="shared" si="156"/>
        <v>0</v>
      </c>
      <c r="M3311">
        <f>IF(AND(B3311&gt;Summary!$E$17,B3311&lt;Summary!$E$18),1,0)</f>
        <v>1</v>
      </c>
      <c r="N3311">
        <f>IF(M3311=1,oneday(G3310,G3311,K3311,L3311,Summary!$E$13/2,Data!N3310,Data!O3310,Summary!$E$15,Summary!$E$14,Summary!$E$16,1),0)</f>
        <v>2400</v>
      </c>
      <c r="O3311" s="31">
        <f>IF(M3311=1,oneday(G3310,G3311,K3311,L3311,Summary!$E$13/2,Data!N3310,Data!O3310,Summary!$E$15,Summary!$E$14,Summary!$E$16,2),0)</f>
        <v>1518264.9909706116</v>
      </c>
      <c r="P3311" s="31">
        <f t="shared" si="155"/>
        <v>2167.999267578125</v>
      </c>
      <c r="Q3311" s="31">
        <f>IF(M3311=1,oneday(G3310,G3311,K3311,L3311,Summary!$E$13/2,Data!N3310,Data!O3310,Summary!$E$15,Summary!$E$14,Summary!$E$16,3),0)</f>
        <v>0</v>
      </c>
    </row>
    <row r="3312" spans="1:17" x14ac:dyDescent="0.25">
      <c r="A3312" s="32">
        <f>VLOOKUP(B3312,'Expiration Dates'!$C$40:$J$272,8)</f>
        <v>35207</v>
      </c>
      <c r="B3312" s="1">
        <v>35193</v>
      </c>
      <c r="C3312">
        <f t="shared" si="154"/>
        <v>3312</v>
      </c>
      <c r="D3312" s="27">
        <v>21.010000228881836</v>
      </c>
      <c r="E3312" s="28">
        <v>21.219999313354492</v>
      </c>
      <c r="F3312" s="28">
        <v>20.899999618530273</v>
      </c>
      <c r="G3312" s="24">
        <v>21</v>
      </c>
      <c r="H3312" s="13">
        <v>20.059999465942383</v>
      </c>
      <c r="I3312" s="14">
        <v>20.219999313354492</v>
      </c>
      <c r="J3312" s="14">
        <v>19.979999542236328</v>
      </c>
      <c r="K3312" s="24">
        <v>20.079999923706055</v>
      </c>
      <c r="L3312">
        <f t="shared" si="156"/>
        <v>0</v>
      </c>
      <c r="M3312">
        <f>IF(AND(B3312&gt;Summary!$E$17,B3312&lt;Summary!$E$18),1,0)</f>
        <v>1</v>
      </c>
      <c r="N3312">
        <f>IF(M3312=1,oneday(G3311,G3312,K3312,L3312,Summary!$E$13/2,Data!N3311,Data!O3311,Summary!$E$15,Summary!$E$14,Summary!$E$16,1),0)</f>
        <v>2600</v>
      </c>
      <c r="O3312" s="31">
        <f>IF(M3312=1,oneday(G3311,G3312,K3312,L3312,Summary!$E$13/2,Data!N3311,Data!O3311,Summary!$E$15,Summary!$E$14,Summary!$E$16,2),0)</f>
        <v>1519982.9893836975</v>
      </c>
      <c r="P3312" s="31">
        <f t="shared" si="155"/>
        <v>1717.9984130859375</v>
      </c>
      <c r="Q3312" s="31">
        <f>IF(M3312=1,oneday(G3311,G3312,K3312,L3312,Summary!$E$13/2,Data!N3311,Data!O3311,Summary!$E$15,Summary!$E$14,Summary!$E$16,3),0)</f>
        <v>0</v>
      </c>
    </row>
    <row r="3313" spans="1:17" x14ac:dyDescent="0.25">
      <c r="A3313" s="32">
        <f>VLOOKUP(B3313,'Expiration Dates'!$C$40:$J$272,8)</f>
        <v>35207</v>
      </c>
      <c r="B3313" s="1">
        <v>35194</v>
      </c>
      <c r="C3313">
        <f t="shared" si="154"/>
        <v>3313</v>
      </c>
      <c r="D3313" s="27">
        <v>20.610000610351563</v>
      </c>
      <c r="E3313" s="28">
        <v>21.100000381469727</v>
      </c>
      <c r="F3313" s="28">
        <v>20.479999542236328</v>
      </c>
      <c r="G3313" s="24">
        <v>20.680000305175781</v>
      </c>
      <c r="H3313" s="13">
        <v>19.799999237060547</v>
      </c>
      <c r="I3313" s="14">
        <v>20.200000762939453</v>
      </c>
      <c r="J3313" s="14">
        <v>19.75</v>
      </c>
      <c r="K3313" s="24">
        <v>19.930000305175781</v>
      </c>
      <c r="L3313">
        <f t="shared" si="156"/>
        <v>0</v>
      </c>
      <c r="M3313">
        <f>IF(AND(B3313&gt;Summary!$E$17,B3313&lt;Summary!$E$18),1,0)</f>
        <v>1</v>
      </c>
      <c r="N3313">
        <f>IF(M3313=1,oneday(G3312,G3313,K3313,L3313,Summary!$E$13/2,Data!N3312,Data!O3312,Summary!$E$15,Summary!$E$14,Summary!$E$16,1),0)</f>
        <v>3000</v>
      </c>
      <c r="O3313" s="31">
        <f>IF(M3313=1,oneday(G3312,G3313,K3313,L3313,Summary!$E$13/2,Data!N3312,Data!O3312,Summary!$E$15,Summary!$E$14,Summary!$E$16,2),0)</f>
        <v>1521010.9903907776</v>
      </c>
      <c r="P3313" s="31">
        <f t="shared" si="155"/>
        <v>1028.0010070800781</v>
      </c>
      <c r="Q3313" s="31">
        <f>IF(M3313=1,oneday(G3312,G3313,K3313,L3313,Summary!$E$13/2,Data!N3312,Data!O3312,Summary!$E$15,Summary!$E$14,Summary!$E$16,3),0)</f>
        <v>0</v>
      </c>
    </row>
    <row r="3314" spans="1:17" x14ac:dyDescent="0.25">
      <c r="A3314" s="32">
        <f>VLOOKUP(B3314,'Expiration Dates'!$C$40:$J$272,8)</f>
        <v>35207</v>
      </c>
      <c r="B3314" s="1">
        <v>35195</v>
      </c>
      <c r="C3314">
        <f t="shared" si="154"/>
        <v>3314</v>
      </c>
      <c r="D3314" s="27">
        <v>20.829999923706055</v>
      </c>
      <c r="E3314" s="28">
        <v>21.040000915527344</v>
      </c>
      <c r="F3314" s="28">
        <v>20.680000305175781</v>
      </c>
      <c r="G3314" s="24">
        <v>21.010000228881836</v>
      </c>
      <c r="H3314" s="13">
        <v>20</v>
      </c>
      <c r="I3314" s="14">
        <v>20.180000305175781</v>
      </c>
      <c r="J3314" s="14">
        <v>19.930000305175781</v>
      </c>
      <c r="K3314" s="24">
        <v>20.139999389648438</v>
      </c>
      <c r="L3314">
        <f t="shared" si="156"/>
        <v>0</v>
      </c>
      <c r="M3314">
        <f>IF(AND(B3314&gt;Summary!$E$17,B3314&lt;Summary!$E$18),1,0)</f>
        <v>1</v>
      </c>
      <c r="N3314">
        <f>IF(M3314=1,oneday(G3313,G3314,K3314,L3314,Summary!$E$13/2,Data!N3313,Data!O3313,Summary!$E$15,Summary!$E$14,Summary!$E$16,1),0)</f>
        <v>2200</v>
      </c>
      <c r="O3314" s="31">
        <f>IF(M3314=1,oneday(G3313,G3314,K3314,L3314,Summary!$E$13/2,Data!N3313,Data!O3313,Summary!$E$15,Summary!$E$14,Summary!$E$16,2),0)</f>
        <v>1523848.9902229309</v>
      </c>
      <c r="P3314" s="31">
        <f t="shared" si="155"/>
        <v>2837.9998321533203</v>
      </c>
      <c r="Q3314" s="31">
        <f>IF(M3314=1,oneday(G3313,G3314,K3314,L3314,Summary!$E$13/2,Data!N3313,Data!O3313,Summary!$E$15,Summary!$E$14,Summary!$E$16,3),0)</f>
        <v>0</v>
      </c>
    </row>
    <row r="3315" spans="1:17" x14ac:dyDescent="0.25">
      <c r="A3315" s="32">
        <f>VLOOKUP(B3315,'Expiration Dates'!$C$40:$J$272,8)</f>
        <v>35207</v>
      </c>
      <c r="B3315" s="1">
        <v>35198</v>
      </c>
      <c r="C3315">
        <f t="shared" si="154"/>
        <v>3315</v>
      </c>
      <c r="D3315" s="27">
        <v>21.110000610351563</v>
      </c>
      <c r="E3315" s="28">
        <v>21.430000305175781</v>
      </c>
      <c r="F3315" s="28">
        <v>21.100000381469727</v>
      </c>
      <c r="G3315" s="24">
        <v>21.360000610351563</v>
      </c>
      <c r="H3315" s="13">
        <v>20.170000076293945</v>
      </c>
      <c r="I3315" s="14">
        <v>20.379999160766602</v>
      </c>
      <c r="J3315" s="14">
        <v>20.159999847412109</v>
      </c>
      <c r="K3315" s="24">
        <v>20.340000152587891</v>
      </c>
      <c r="L3315">
        <f t="shared" si="156"/>
        <v>0</v>
      </c>
      <c r="M3315">
        <f>IF(AND(B3315&gt;Summary!$E$17,B3315&lt;Summary!$E$18),1,0)</f>
        <v>1</v>
      </c>
      <c r="N3315">
        <f>IF(M3315=1,oneday(G3314,G3315,K3315,L3315,Summary!$E$13/2,Data!N3314,Data!O3314,Summary!$E$15,Summary!$E$14,Summary!$E$16,1),0)</f>
        <v>1400</v>
      </c>
      <c r="O3315" s="31">
        <f>IF(M3315=1,oneday(G3314,G3315,K3315,L3315,Summary!$E$13/2,Data!N3314,Data!O3314,Summary!$E$15,Summary!$E$14,Summary!$E$16,2),0)</f>
        <v>1526450.9907569885</v>
      </c>
      <c r="P3315" s="31">
        <f t="shared" si="155"/>
        <v>2602.0005340576172</v>
      </c>
      <c r="Q3315" s="31">
        <f>IF(M3315=1,oneday(G3314,G3315,K3315,L3315,Summary!$E$13/2,Data!N3314,Data!O3314,Summary!$E$15,Summary!$E$14,Summary!$E$16,3),0)</f>
        <v>0</v>
      </c>
    </row>
    <row r="3316" spans="1:17" x14ac:dyDescent="0.25">
      <c r="A3316" s="32">
        <f>VLOOKUP(B3316,'Expiration Dates'!$C$40:$J$272,8)</f>
        <v>35207</v>
      </c>
      <c r="B3316" s="1">
        <v>35199</v>
      </c>
      <c r="C3316">
        <f t="shared" si="154"/>
        <v>3316</v>
      </c>
      <c r="D3316" s="27">
        <v>21.459999084472656</v>
      </c>
      <c r="E3316" s="28">
        <v>21.520000457763672</v>
      </c>
      <c r="F3316" s="28">
        <v>21.079999923706055</v>
      </c>
      <c r="G3316" s="24">
        <v>21.420000076293945</v>
      </c>
      <c r="H3316" s="13">
        <v>20.420000076293945</v>
      </c>
      <c r="I3316" s="14">
        <v>20.5</v>
      </c>
      <c r="J3316" s="14">
        <v>20.190000534057617</v>
      </c>
      <c r="K3316" s="24">
        <v>20.420000076293945</v>
      </c>
      <c r="L3316">
        <f t="shared" si="156"/>
        <v>0</v>
      </c>
      <c r="M3316">
        <f>IF(AND(B3316&gt;Summary!$E$17,B3316&lt;Summary!$E$18),1,0)</f>
        <v>1</v>
      </c>
      <c r="N3316">
        <f>IF(M3316=1,oneday(G3315,G3316,K3316,L3316,Summary!$E$13/2,Data!N3315,Data!O3315,Summary!$E$15,Summary!$E$14,Summary!$E$16,1),0)</f>
        <v>1300</v>
      </c>
      <c r="O3316" s="31">
        <f>IF(M3316=1,oneday(G3315,G3316,K3316,L3316,Summary!$E$13/2,Data!N3315,Data!O3315,Summary!$E$15,Summary!$E$14,Summary!$E$16,2),0)</f>
        <v>1528528.9900627136</v>
      </c>
      <c r="P3316" s="31">
        <f t="shared" si="155"/>
        <v>2077.9993057250977</v>
      </c>
      <c r="Q3316" s="31">
        <f>IF(M3316=1,oneday(G3315,G3316,K3316,L3316,Summary!$E$13/2,Data!N3315,Data!O3315,Summary!$E$15,Summary!$E$14,Summary!$E$16,3),0)</f>
        <v>0</v>
      </c>
    </row>
    <row r="3317" spans="1:17" x14ac:dyDescent="0.25">
      <c r="A3317" s="32">
        <f>VLOOKUP(B3317,'Expiration Dates'!$C$40:$J$272,8)</f>
        <v>35207</v>
      </c>
      <c r="B3317" s="1">
        <v>35200</v>
      </c>
      <c r="C3317">
        <f t="shared" si="154"/>
        <v>3317</v>
      </c>
      <c r="D3317" s="27">
        <v>21.290000915527344</v>
      </c>
      <c r="E3317" s="28">
        <v>21.530000686645508</v>
      </c>
      <c r="F3317" s="28">
        <v>21.170000076293945</v>
      </c>
      <c r="G3317" s="24">
        <v>21.479999542236328</v>
      </c>
      <c r="H3317" s="13">
        <v>20.329999923706055</v>
      </c>
      <c r="I3317" s="14">
        <v>20.479999542236328</v>
      </c>
      <c r="J3317" s="14">
        <v>20.200000762939453</v>
      </c>
      <c r="K3317" s="24">
        <v>20.409999847412109</v>
      </c>
      <c r="L3317">
        <f t="shared" si="156"/>
        <v>0</v>
      </c>
      <c r="M3317">
        <f>IF(AND(B3317&gt;Summary!$E$17,B3317&lt;Summary!$E$18),1,0)</f>
        <v>1</v>
      </c>
      <c r="N3317">
        <f>IF(M3317=1,oneday(G3316,G3317,K3317,L3317,Summary!$E$13/2,Data!N3316,Data!O3316,Summary!$E$15,Summary!$E$14,Summary!$E$16,1),0)</f>
        <v>1200</v>
      </c>
      <c r="O3317" s="31">
        <f>IF(M3317=1,oneday(G3316,G3317,K3317,L3317,Summary!$E$13/2,Data!N3316,Data!O3316,Summary!$E$15,Summary!$E$14,Summary!$E$16,2),0)</f>
        <v>1530600.9894218445</v>
      </c>
      <c r="P3317" s="31">
        <f t="shared" si="155"/>
        <v>2071.9993591308594</v>
      </c>
      <c r="Q3317" s="31">
        <f>IF(M3317=1,oneday(G3316,G3317,K3317,L3317,Summary!$E$13/2,Data!N3316,Data!O3316,Summary!$E$15,Summary!$E$14,Summary!$E$16,3),0)</f>
        <v>0</v>
      </c>
    </row>
    <row r="3318" spans="1:17" x14ac:dyDescent="0.25">
      <c r="A3318" s="32">
        <f>VLOOKUP(B3318,'Expiration Dates'!$C$40:$J$272,8)</f>
        <v>35207</v>
      </c>
      <c r="B3318" s="1">
        <v>35201</v>
      </c>
      <c r="C3318">
        <f t="shared" si="154"/>
        <v>3318</v>
      </c>
      <c r="D3318" s="27">
        <v>20.899999618530273</v>
      </c>
      <c r="E3318" s="28">
        <v>21.079999923706055</v>
      </c>
      <c r="F3318" s="28">
        <v>20.299999237060547</v>
      </c>
      <c r="G3318" s="24">
        <v>20.780000686645508</v>
      </c>
      <c r="H3318" s="13">
        <v>19.969999313354492</v>
      </c>
      <c r="I3318" s="14">
        <v>20.100000381469727</v>
      </c>
      <c r="J3318" s="14">
        <v>19.350000381469727</v>
      </c>
      <c r="K3318" s="24">
        <v>19.729999542236328</v>
      </c>
      <c r="L3318">
        <f t="shared" si="156"/>
        <v>0</v>
      </c>
      <c r="M3318">
        <f>IF(AND(B3318&gt;Summary!$E$17,B3318&lt;Summary!$E$18),1,0)</f>
        <v>1</v>
      </c>
      <c r="N3318">
        <f>IF(M3318=1,oneday(G3317,G3318,K3318,L3318,Summary!$E$13/2,Data!N3317,Data!O3317,Summary!$E$15,Summary!$E$14,Summary!$E$16,1),0)</f>
        <v>2900</v>
      </c>
      <c r="O3318" s="31">
        <f>IF(M3318=1,oneday(G3317,G3318,K3318,L3318,Summary!$E$13/2,Data!N3317,Data!O3317,Summary!$E$15,Summary!$E$14,Summary!$E$16,2),0)</f>
        <v>1531114.9927406311</v>
      </c>
      <c r="P3318" s="31">
        <f t="shared" si="155"/>
        <v>514.00331878662109</v>
      </c>
      <c r="Q3318" s="31">
        <f>IF(M3318=1,oneday(G3317,G3318,K3318,L3318,Summary!$E$13/2,Data!N3317,Data!O3317,Summary!$E$15,Summary!$E$14,Summary!$E$16,3),0)</f>
        <v>0</v>
      </c>
    </row>
    <row r="3319" spans="1:17" x14ac:dyDescent="0.25">
      <c r="A3319" s="32">
        <f>VLOOKUP(B3319,'Expiration Dates'!$C$40:$J$272,8)</f>
        <v>35207</v>
      </c>
      <c r="B3319" s="1">
        <v>35202</v>
      </c>
      <c r="C3319">
        <f t="shared" si="154"/>
        <v>3319</v>
      </c>
      <c r="D3319" s="27">
        <v>20.75</v>
      </c>
      <c r="E3319" s="28">
        <v>20.899999618530273</v>
      </c>
      <c r="F3319" s="28">
        <v>20.5</v>
      </c>
      <c r="G3319" s="24">
        <v>20.639999389648438</v>
      </c>
      <c r="H3319" s="13">
        <v>19.700000762939453</v>
      </c>
      <c r="I3319" s="14">
        <v>19.729999542236328</v>
      </c>
      <c r="J3319" s="14">
        <v>19.329999923706055</v>
      </c>
      <c r="K3319" s="24">
        <v>19.440000534057617</v>
      </c>
      <c r="L3319">
        <f t="shared" si="156"/>
        <v>0</v>
      </c>
      <c r="M3319">
        <f>IF(AND(B3319&gt;Summary!$E$17,B3319&lt;Summary!$E$18),1,0)</f>
        <v>1</v>
      </c>
      <c r="N3319">
        <f>IF(M3319=1,oneday(G3318,G3319,K3319,L3319,Summary!$E$13/2,Data!N3318,Data!O3318,Summary!$E$15,Summary!$E$14,Summary!$E$16,1),0)</f>
        <v>3000</v>
      </c>
      <c r="O3319" s="31">
        <f>IF(M3319=1,oneday(G3318,G3319,K3319,L3319,Summary!$E$13/2,Data!N3318,Data!O3318,Summary!$E$15,Summary!$E$14,Summary!$E$16,2),0)</f>
        <v>1532678.9885902405</v>
      </c>
      <c r="P3319" s="31">
        <f t="shared" si="155"/>
        <v>1563.995849609375</v>
      </c>
      <c r="Q3319" s="31">
        <f>IF(M3319=1,oneday(G3318,G3319,K3319,L3319,Summary!$E$13/2,Data!N3318,Data!O3318,Summary!$E$15,Summary!$E$14,Summary!$E$16,3),0)</f>
        <v>0</v>
      </c>
    </row>
    <row r="3320" spans="1:17" x14ac:dyDescent="0.25">
      <c r="A3320" s="32">
        <f>VLOOKUP(B3320,'Expiration Dates'!$C$40:$J$272,8)</f>
        <v>35207</v>
      </c>
      <c r="B3320" s="1">
        <v>35205</v>
      </c>
      <c r="C3320">
        <f t="shared" si="154"/>
        <v>3320</v>
      </c>
      <c r="D3320" s="27">
        <v>19.850000381469727</v>
      </c>
      <c r="E3320" s="28">
        <v>22.600000381469727</v>
      </c>
      <c r="F3320" s="28">
        <v>19.850000381469727</v>
      </c>
      <c r="G3320" s="24">
        <v>22.479999542236328</v>
      </c>
      <c r="H3320" s="13">
        <v>18.799999237060547</v>
      </c>
      <c r="I3320" s="14">
        <v>20.850000381469727</v>
      </c>
      <c r="J3320" s="14">
        <v>18.799999237060547</v>
      </c>
      <c r="K3320" s="24">
        <v>20.770000457763672</v>
      </c>
      <c r="L3320">
        <f t="shared" si="156"/>
        <v>0</v>
      </c>
      <c r="M3320">
        <f>IF(AND(B3320&gt;Summary!$E$17,B3320&lt;Summary!$E$18),1,0)</f>
        <v>1</v>
      </c>
      <c r="N3320">
        <f>IF(M3320=1,oneday(G3319,G3320,K3320,L3320,Summary!$E$13/2,Data!N3319,Data!O3319,Summary!$E$15,Summary!$E$14,Summary!$E$16,1),0)</f>
        <v>-1600</v>
      </c>
      <c r="O3320" s="31">
        <f>IF(M3320=1,oneday(G3319,G3320,K3320,L3320,Summary!$E$13/2,Data!N3319,Data!O3319,Summary!$E$15,Summary!$E$14,Summary!$E$16,2),0)</f>
        <v>1535874.9883460999</v>
      </c>
      <c r="P3320" s="31">
        <f t="shared" si="155"/>
        <v>3195.999755859375</v>
      </c>
      <c r="Q3320" s="31">
        <f>IF(M3320=1,oneday(G3319,G3320,K3320,L3320,Summary!$E$13/2,Data!N3319,Data!O3319,Summary!$E$15,Summary!$E$14,Summary!$E$16,3),0)</f>
        <v>0</v>
      </c>
    </row>
    <row r="3321" spans="1:17" x14ac:dyDescent="0.25">
      <c r="A3321" s="32">
        <f>VLOOKUP(B3321,'Expiration Dates'!$C$40:$J$272,8)</f>
        <v>35207</v>
      </c>
      <c r="B3321" s="1">
        <v>35206</v>
      </c>
      <c r="C3321">
        <f t="shared" si="154"/>
        <v>3321</v>
      </c>
      <c r="D3321" s="27">
        <v>22.399999618530273</v>
      </c>
      <c r="E3321" s="28">
        <v>22.899999618530273</v>
      </c>
      <c r="F3321" s="28">
        <v>21.850000381469727</v>
      </c>
      <c r="G3321" s="24">
        <v>22.649999618530273</v>
      </c>
      <c r="H3321" s="13">
        <v>20.450000762939453</v>
      </c>
      <c r="I3321" s="14">
        <v>20.819999694824219</v>
      </c>
      <c r="J3321" s="14">
        <v>20.350000381469727</v>
      </c>
      <c r="K3321" s="24">
        <v>20.629999160766602</v>
      </c>
      <c r="L3321">
        <f t="shared" si="156"/>
        <v>0</v>
      </c>
      <c r="M3321">
        <f>IF(AND(B3321&gt;Summary!$E$17,B3321&lt;Summary!$E$18),1,0)</f>
        <v>1</v>
      </c>
      <c r="N3321">
        <f>IF(M3321=1,oneday(G3320,G3321,K3321,L3321,Summary!$E$13/2,Data!N3320,Data!O3320,Summary!$E$15,Summary!$E$14,Summary!$E$16,1),0)</f>
        <v>-2000</v>
      </c>
      <c r="O3321" s="31">
        <f>IF(M3321=1,oneday(G3320,G3321,K3321,L3321,Summary!$E$13/2,Data!N3320,Data!O3320,Summary!$E$15,Summary!$E$14,Summary!$E$16,2),0)</f>
        <v>1537558.988193512</v>
      </c>
      <c r="P3321" s="31">
        <f t="shared" si="155"/>
        <v>1683.9998474121094</v>
      </c>
      <c r="Q3321" s="31">
        <f>IF(M3321=1,oneday(G3320,G3321,K3321,L3321,Summary!$E$13/2,Data!N3320,Data!O3320,Summary!$E$15,Summary!$E$14,Summary!$E$16,3),0)</f>
        <v>0</v>
      </c>
    </row>
    <row r="3322" spans="1:17" x14ac:dyDescent="0.25">
      <c r="A3322" s="32">
        <f>VLOOKUP(B3322,'Expiration Dates'!$C$40:$J$272,8)</f>
        <v>35207</v>
      </c>
      <c r="B3322" s="1">
        <v>35207</v>
      </c>
      <c r="C3322">
        <f t="shared" si="154"/>
        <v>3322</v>
      </c>
      <c r="D3322" s="27">
        <v>20.479999542236328</v>
      </c>
      <c r="E3322" s="28">
        <v>21.670000076293945</v>
      </c>
      <c r="F3322" s="28">
        <v>20.399999618530273</v>
      </c>
      <c r="G3322" s="24">
        <v>21.399999618530273</v>
      </c>
      <c r="H3322" s="13">
        <v>19.600000381469727</v>
      </c>
      <c r="I3322" s="14">
        <v>20.600000381469727</v>
      </c>
      <c r="J3322" s="14">
        <v>19.600000381469727</v>
      </c>
      <c r="K3322" s="24">
        <v>20.420000076293945</v>
      </c>
      <c r="L3322">
        <f t="shared" si="156"/>
        <v>1</v>
      </c>
      <c r="M3322">
        <f>IF(AND(B3322&gt;Summary!$E$17,B3322&lt;Summary!$E$18),1,0)</f>
        <v>1</v>
      </c>
      <c r="N3322">
        <f>IF(M3322=1,oneday(G3321,G3322,K3322,L3322,Summary!$E$13/2,Data!N3321,Data!O3321,Summary!$E$15,Summary!$E$14,Summary!$E$16,1),0)</f>
        <v>1100</v>
      </c>
      <c r="O3322" s="31">
        <f>IF(M3322=1,oneday(G3321,G3322,K3322,L3322,Summary!$E$13/2,Data!N3321,Data!O3321,Summary!$E$15,Summary!$E$14,Summary!$E$16,2),0)</f>
        <v>1541121.9876899719</v>
      </c>
      <c r="P3322" s="31">
        <f t="shared" si="155"/>
        <v>3562.9994964599609</v>
      </c>
      <c r="Q3322" s="31">
        <f>IF(M3322=1,oneday(G3321,G3322,K3322,L3322,Summary!$E$13/2,Data!N3321,Data!O3321,Summary!$E$15,Summary!$E$14,Summary!$E$16,3),0)</f>
        <v>1077.9994964599609</v>
      </c>
    </row>
    <row r="3323" spans="1:17" x14ac:dyDescent="0.25">
      <c r="A3323" s="32">
        <f>VLOOKUP(B3323,'Expiration Dates'!$C$40:$J$272,8)</f>
        <v>35207</v>
      </c>
      <c r="B3323" s="1">
        <v>35208</v>
      </c>
      <c r="C3323">
        <f t="shared" si="154"/>
        <v>3323</v>
      </c>
      <c r="D3323" s="27">
        <v>21.350000381469727</v>
      </c>
      <c r="E3323" s="28">
        <v>21.559999465942383</v>
      </c>
      <c r="F3323" s="28">
        <v>21.149999618530273</v>
      </c>
      <c r="G3323" s="24">
        <v>21.229999542236328</v>
      </c>
      <c r="H3323" s="13">
        <v>20.370000839233398</v>
      </c>
      <c r="I3323" s="14">
        <v>20.5</v>
      </c>
      <c r="J3323" s="14">
        <v>20.200000762939453</v>
      </c>
      <c r="K3323" s="24">
        <v>20.239999771118164</v>
      </c>
      <c r="L3323">
        <f t="shared" si="156"/>
        <v>0</v>
      </c>
      <c r="M3323">
        <f>IF(AND(B3323&gt;Summary!$E$17,B3323&lt;Summary!$E$18),1,0)</f>
        <v>1</v>
      </c>
      <c r="N3323">
        <f>IF(M3323=1,oneday(G3322,G3323,K3323,L3323,Summary!$E$13/2,Data!N3322,Data!O3322,Summary!$E$15,Summary!$E$14,Summary!$E$16,1),0)</f>
        <v>1500</v>
      </c>
      <c r="O3323" s="31">
        <f>IF(M3323=1,oneday(G3322,G3323,K3323,L3323,Summary!$E$13/2,Data!N3322,Data!O3322,Summary!$E$15,Summary!$E$14,Summary!$E$16,2),0)</f>
        <v>1542890.987575531</v>
      </c>
      <c r="P3323" s="31">
        <f t="shared" si="155"/>
        <v>1768.999885559082</v>
      </c>
      <c r="Q3323" s="31">
        <f>IF(M3323=1,oneday(G3322,G3323,K3323,L3323,Summary!$E$13/2,Data!N3322,Data!O3322,Summary!$E$15,Summary!$E$14,Summary!$E$16,3),0)</f>
        <v>0</v>
      </c>
    </row>
    <row r="3324" spans="1:17" x14ac:dyDescent="0.25">
      <c r="A3324" s="32">
        <f>VLOOKUP(B3324,'Expiration Dates'!$C$40:$J$272,8)</f>
        <v>35207</v>
      </c>
      <c r="B3324" s="1">
        <v>35209</v>
      </c>
      <c r="C3324">
        <f t="shared" si="154"/>
        <v>3324</v>
      </c>
      <c r="D3324" s="27">
        <v>21.319999694824219</v>
      </c>
      <c r="E3324" s="28">
        <v>21.379999160766602</v>
      </c>
      <c r="F3324" s="28">
        <v>21.159999847412109</v>
      </c>
      <c r="G3324" s="24">
        <v>21.319999694824219</v>
      </c>
      <c r="H3324" s="13">
        <v>20.299999237060547</v>
      </c>
      <c r="I3324" s="14">
        <v>20.340000152587891</v>
      </c>
      <c r="J3324" s="14">
        <v>20.200000762939453</v>
      </c>
      <c r="K3324" s="24">
        <v>20.319999694824219</v>
      </c>
      <c r="L3324">
        <f t="shared" si="156"/>
        <v>0</v>
      </c>
      <c r="M3324">
        <f>IF(AND(B3324&gt;Summary!$E$17,B3324&lt;Summary!$E$18),1,0)</f>
        <v>1</v>
      </c>
      <c r="N3324">
        <f>IF(M3324=1,oneday(G3323,G3324,K3324,L3324,Summary!$E$13/2,Data!N3323,Data!O3323,Summary!$E$15,Summary!$E$14,Summary!$E$16,1),0)</f>
        <v>1300</v>
      </c>
      <c r="O3324" s="31">
        <f>IF(M3324=1,oneday(G3323,G3324,K3324,L3324,Summary!$E$13/2,Data!N3323,Data!O3323,Summary!$E$15,Summary!$E$14,Summary!$E$16,2),0)</f>
        <v>1545011.9877738953</v>
      </c>
      <c r="P3324" s="31">
        <f t="shared" si="155"/>
        <v>2121.0001983642578</v>
      </c>
      <c r="Q3324" s="31">
        <f>IF(M3324=1,oneday(G3323,G3324,K3324,L3324,Summary!$E$13/2,Data!N3323,Data!O3323,Summary!$E$15,Summary!$E$14,Summary!$E$16,3),0)</f>
        <v>0</v>
      </c>
    </row>
    <row r="3325" spans="1:17" x14ac:dyDescent="0.25">
      <c r="A3325" s="32">
        <f>VLOOKUP(B3325,'Expiration Dates'!$C$40:$J$272,8)</f>
        <v>35207</v>
      </c>
      <c r="B3325" s="1">
        <v>35213</v>
      </c>
      <c r="C3325">
        <f t="shared" si="154"/>
        <v>3325</v>
      </c>
      <c r="D3325" s="27">
        <v>21.420000076293945</v>
      </c>
      <c r="E3325" s="28">
        <v>21.530000686645508</v>
      </c>
      <c r="F3325" s="28">
        <v>21.059999465942383</v>
      </c>
      <c r="G3325" s="24">
        <v>21.110000610351563</v>
      </c>
      <c r="H3325" s="13">
        <v>20.399999618530273</v>
      </c>
      <c r="I3325" s="14">
        <v>20.469999313354492</v>
      </c>
      <c r="J3325" s="14">
        <v>20.129999160766602</v>
      </c>
      <c r="K3325" s="24">
        <v>20.159999847412109</v>
      </c>
      <c r="L3325">
        <f t="shared" si="156"/>
        <v>0</v>
      </c>
      <c r="M3325">
        <f>IF(AND(B3325&gt;Summary!$E$17,B3325&lt;Summary!$E$18),1,0)</f>
        <v>1</v>
      </c>
      <c r="N3325">
        <f>IF(M3325=1,oneday(G3324,G3325,K3325,L3325,Summary!$E$13/2,Data!N3324,Data!O3324,Summary!$E$15,Summary!$E$14,Summary!$E$16,1),0)</f>
        <v>1800</v>
      </c>
      <c r="O3325" s="31">
        <f>IF(M3325=1,oneday(G3324,G3325,K3325,L3325,Summary!$E$13/2,Data!N3324,Data!O3324,Summary!$E$15,Summary!$E$14,Summary!$E$16,2),0)</f>
        <v>1546673.9894218445</v>
      </c>
      <c r="P3325" s="31">
        <f t="shared" si="155"/>
        <v>1662.0016479492188</v>
      </c>
      <c r="Q3325" s="31">
        <f>IF(M3325=1,oneday(G3324,G3325,K3325,L3325,Summary!$E$13/2,Data!N3324,Data!O3324,Summary!$E$15,Summary!$E$14,Summary!$E$16,3),0)</f>
        <v>0</v>
      </c>
    </row>
    <row r="3326" spans="1:17" x14ac:dyDescent="0.25">
      <c r="A3326" s="32">
        <f>VLOOKUP(B3326,'Expiration Dates'!$C$40:$J$272,8)</f>
        <v>35207</v>
      </c>
      <c r="B3326" s="1">
        <v>35214</v>
      </c>
      <c r="C3326">
        <f t="shared" si="154"/>
        <v>3326</v>
      </c>
      <c r="D3326" s="27">
        <v>20.819999694824219</v>
      </c>
      <c r="E3326" s="28">
        <v>21.059999465942383</v>
      </c>
      <c r="F3326" s="28">
        <v>20.649999618530273</v>
      </c>
      <c r="G3326" s="24">
        <v>20.760000228881836</v>
      </c>
      <c r="H3326" s="13">
        <v>19.950000762939453</v>
      </c>
      <c r="I3326" s="14">
        <v>20.120000839233398</v>
      </c>
      <c r="J3326" s="14">
        <v>19.819999694824219</v>
      </c>
      <c r="K3326" s="24">
        <v>19.930000305175781</v>
      </c>
      <c r="L3326">
        <f t="shared" si="156"/>
        <v>0</v>
      </c>
      <c r="M3326">
        <f>IF(AND(B3326&gt;Summary!$E$17,B3326&lt;Summary!$E$18),1,0)</f>
        <v>1</v>
      </c>
      <c r="N3326">
        <f>IF(M3326=1,oneday(G3325,G3326,K3326,L3326,Summary!$E$13/2,Data!N3325,Data!O3325,Summary!$E$15,Summary!$E$14,Summary!$E$16,1),0)</f>
        <v>2600</v>
      </c>
      <c r="O3326" s="31">
        <f>IF(M3326=1,oneday(G3325,G3326,K3326,L3326,Summary!$E$13/2,Data!N3325,Data!O3325,Summary!$E$15,Summary!$E$14,Summary!$E$16,2),0)</f>
        <v>1547875.9884300232</v>
      </c>
      <c r="P3326" s="31">
        <f t="shared" si="155"/>
        <v>1201.9990081787109</v>
      </c>
      <c r="Q3326" s="31">
        <f>IF(M3326=1,oneday(G3325,G3326,K3326,L3326,Summary!$E$13/2,Data!N3325,Data!O3325,Summary!$E$15,Summary!$E$14,Summary!$E$16,3),0)</f>
        <v>0</v>
      </c>
    </row>
    <row r="3327" spans="1:17" x14ac:dyDescent="0.25">
      <c r="A3327" s="32">
        <f>VLOOKUP(B3327,'Expiration Dates'!$C$40:$J$272,8)</f>
        <v>35207</v>
      </c>
      <c r="B3327" s="1">
        <v>35215</v>
      </c>
      <c r="C3327">
        <f t="shared" si="154"/>
        <v>3327</v>
      </c>
      <c r="D3327" s="27">
        <v>20.549999237060547</v>
      </c>
      <c r="E3327" s="28">
        <v>20.700000762939453</v>
      </c>
      <c r="F3327" s="28">
        <v>19.829999923706055</v>
      </c>
      <c r="G3327" s="24">
        <v>19.940000534057617</v>
      </c>
      <c r="H3327" s="13">
        <v>19.75</v>
      </c>
      <c r="I3327" s="14">
        <v>19.870000839233398</v>
      </c>
      <c r="J3327" s="14">
        <v>19.190000534057617</v>
      </c>
      <c r="K3327" s="24">
        <v>19.25</v>
      </c>
      <c r="L3327">
        <f t="shared" si="156"/>
        <v>0</v>
      </c>
      <c r="M3327">
        <f>IF(AND(B3327&gt;Summary!$E$17,B3327&lt;Summary!$E$18),1,0)</f>
        <v>1</v>
      </c>
      <c r="N3327">
        <f>IF(M3327=1,oneday(G3326,G3327,K3327,L3327,Summary!$E$13/2,Data!N3326,Data!O3326,Summary!$E$15,Summary!$E$14,Summary!$E$16,1),0)</f>
        <v>3000</v>
      </c>
      <c r="O3327" s="31">
        <f>IF(M3327=1,oneday(G3326,G3327,K3327,L3327,Summary!$E$13/2,Data!N3326,Data!O3326,Summary!$E$15,Summary!$E$14,Summary!$E$16,2),0)</f>
        <v>1546863.9898338318</v>
      </c>
      <c r="P3327" s="31">
        <f t="shared" si="155"/>
        <v>-1011.9985961914063</v>
      </c>
      <c r="Q3327" s="31">
        <f>IF(M3327=1,oneday(G3326,G3327,K3327,L3327,Summary!$E$13/2,Data!N3326,Data!O3326,Summary!$E$15,Summary!$E$14,Summary!$E$16,3),0)</f>
        <v>0</v>
      </c>
    </row>
    <row r="3328" spans="1:17" x14ac:dyDescent="0.25">
      <c r="A3328" s="32">
        <f>VLOOKUP(B3328,'Expiration Dates'!$C$40:$J$272,8)</f>
        <v>35207</v>
      </c>
      <c r="B3328" s="1">
        <v>35216</v>
      </c>
      <c r="C3328">
        <f t="shared" si="154"/>
        <v>3328</v>
      </c>
      <c r="D3328" s="27">
        <v>19.979999542236328</v>
      </c>
      <c r="E3328" s="28">
        <v>20.100000381469727</v>
      </c>
      <c r="F3328" s="28">
        <v>19.620000839233398</v>
      </c>
      <c r="G3328" s="24">
        <v>19.760000228881836</v>
      </c>
      <c r="H3328" s="13">
        <v>19.290000915527344</v>
      </c>
      <c r="I3328" s="14">
        <v>19.370000839233398</v>
      </c>
      <c r="J3328" s="14">
        <v>18.920000076293945</v>
      </c>
      <c r="K3328" s="24">
        <v>19.100000381469727</v>
      </c>
      <c r="L3328">
        <f t="shared" si="156"/>
        <v>0</v>
      </c>
      <c r="M3328">
        <f>IF(AND(B3328&gt;Summary!$E$17,B3328&lt;Summary!$E$18),1,0)</f>
        <v>1</v>
      </c>
      <c r="N3328">
        <f>IF(M3328=1,oneday(G3327,G3328,K3328,L3328,Summary!$E$13/2,Data!N3327,Data!O3327,Summary!$E$15,Summary!$E$14,Summary!$E$16,1),0)</f>
        <v>3000</v>
      </c>
      <c r="O3328" s="31">
        <f>IF(M3328=1,oneday(G3327,G3328,K3328,L3328,Summary!$E$13/2,Data!N3327,Data!O3327,Summary!$E$15,Summary!$E$14,Summary!$E$16,2),0)</f>
        <v>1548275.9887962341</v>
      </c>
      <c r="P3328" s="31">
        <f t="shared" si="155"/>
        <v>1411.9989624023438</v>
      </c>
      <c r="Q3328" s="31">
        <f>IF(M3328=1,oneday(G3327,G3328,K3328,L3328,Summary!$E$13/2,Data!N3327,Data!O3327,Summary!$E$15,Summary!$E$14,Summary!$E$16,3),0)</f>
        <v>0</v>
      </c>
    </row>
    <row r="3329" spans="1:17" x14ac:dyDescent="0.25">
      <c r="A3329" s="32">
        <f>VLOOKUP(B3329,'Expiration Dates'!$C$40:$J$272,8)</f>
        <v>35235</v>
      </c>
      <c r="B3329" s="1">
        <v>35219</v>
      </c>
      <c r="C3329">
        <f t="shared" si="154"/>
        <v>3329</v>
      </c>
      <c r="D3329" s="27">
        <v>19.729999542236328</v>
      </c>
      <c r="E3329" s="28">
        <v>19.979999542236328</v>
      </c>
      <c r="F3329" s="28">
        <v>19.670000076293945</v>
      </c>
      <c r="G3329" s="24">
        <v>19.850000381469727</v>
      </c>
      <c r="H3329" s="13">
        <v>19.110000610351563</v>
      </c>
      <c r="I3329" s="14">
        <v>19.280000686645508</v>
      </c>
      <c r="J3329" s="14">
        <v>19.079999923706055</v>
      </c>
      <c r="K3329" s="24">
        <v>19.200000762939453</v>
      </c>
      <c r="L3329">
        <f t="shared" si="156"/>
        <v>0</v>
      </c>
      <c r="M3329">
        <f>IF(AND(B3329&gt;Summary!$E$17,B3329&lt;Summary!$E$18),1,0)</f>
        <v>1</v>
      </c>
      <c r="N3329">
        <f>IF(M3329=1,oneday(G3328,G3329,K3329,L3329,Summary!$E$13/2,Data!N3328,Data!O3328,Summary!$E$15,Summary!$E$14,Summary!$E$16,1),0)</f>
        <v>2800</v>
      </c>
      <c r="O3329" s="31">
        <f>IF(M3329=1,oneday(G3328,G3329,K3329,L3329,Summary!$E$13/2,Data!N3328,Data!O3328,Summary!$E$15,Summary!$E$14,Summary!$E$16,2),0)</f>
        <v>1550531.9892234802</v>
      </c>
      <c r="P3329" s="31">
        <f t="shared" si="155"/>
        <v>2256.0004272460938</v>
      </c>
      <c r="Q3329" s="31">
        <f>IF(M3329=1,oneday(G3328,G3329,K3329,L3329,Summary!$E$13/2,Data!N3328,Data!O3328,Summary!$E$15,Summary!$E$14,Summary!$E$16,3),0)</f>
        <v>0</v>
      </c>
    </row>
    <row r="3330" spans="1:17" x14ac:dyDescent="0.25">
      <c r="A3330" s="32">
        <f>VLOOKUP(B3330,'Expiration Dates'!$C$40:$J$272,8)</f>
        <v>35235</v>
      </c>
      <c r="B3330" s="1">
        <v>35220</v>
      </c>
      <c r="C3330">
        <f t="shared" si="154"/>
        <v>3330</v>
      </c>
      <c r="D3330" s="27">
        <v>19.959999084472656</v>
      </c>
      <c r="E3330" s="28">
        <v>20.489999771118164</v>
      </c>
      <c r="F3330" s="28">
        <v>19.959999084472656</v>
      </c>
      <c r="G3330" s="24">
        <v>20.440000534057617</v>
      </c>
      <c r="H3330" s="13">
        <v>19.319999694824219</v>
      </c>
      <c r="I3330" s="14">
        <v>19.659999847412109</v>
      </c>
      <c r="J3330" s="14">
        <v>19.319999694824219</v>
      </c>
      <c r="K3330" s="24">
        <v>19.620000839233398</v>
      </c>
      <c r="L3330">
        <f t="shared" si="156"/>
        <v>0</v>
      </c>
      <c r="M3330">
        <f>IF(AND(B3330&gt;Summary!$E$17,B3330&lt;Summary!$E$18),1,0)</f>
        <v>1</v>
      </c>
      <c r="N3330">
        <f>IF(M3330=1,oneday(G3329,G3330,K3330,L3330,Summary!$E$13/2,Data!N3329,Data!O3329,Summary!$E$15,Summary!$E$14,Summary!$E$16,1),0)</f>
        <v>1400</v>
      </c>
      <c r="O3330" s="31">
        <f>IF(M3330=1,oneday(G3329,G3330,K3330,L3330,Summary!$E$13/2,Data!N3329,Data!O3329,Summary!$E$15,Summary!$E$14,Summary!$E$16,2),0)</f>
        <v>1553721.9894371033</v>
      </c>
      <c r="P3330" s="31">
        <f t="shared" si="155"/>
        <v>3190.0002136230469</v>
      </c>
      <c r="Q3330" s="31">
        <f>IF(M3330=1,oneday(G3329,G3330,K3330,L3330,Summary!$E$13/2,Data!N3329,Data!O3329,Summary!$E$15,Summary!$E$14,Summary!$E$16,3),0)</f>
        <v>0</v>
      </c>
    </row>
    <row r="3331" spans="1:17" x14ac:dyDescent="0.25">
      <c r="A3331" s="32">
        <f>VLOOKUP(B3331,'Expiration Dates'!$C$40:$J$272,8)</f>
        <v>35235</v>
      </c>
      <c r="B3331" s="1">
        <v>35221</v>
      </c>
      <c r="C3331">
        <f t="shared" si="154"/>
        <v>3331</v>
      </c>
      <c r="D3331" s="27">
        <v>20.120000839233398</v>
      </c>
      <c r="E3331" s="28">
        <v>20.180000305175781</v>
      </c>
      <c r="F3331" s="28">
        <v>19.520000457763672</v>
      </c>
      <c r="G3331" s="24">
        <v>19.719999313354492</v>
      </c>
      <c r="H3331" s="13">
        <v>19.350000381469727</v>
      </c>
      <c r="I3331" s="14">
        <v>19.409999847412109</v>
      </c>
      <c r="J3331" s="14">
        <v>18.899999618530273</v>
      </c>
      <c r="K3331" s="24">
        <v>19.030000686645508</v>
      </c>
      <c r="L3331">
        <f t="shared" si="156"/>
        <v>0</v>
      </c>
      <c r="M3331">
        <f>IF(AND(B3331&gt;Summary!$E$17,B3331&lt;Summary!$E$18),1,0)</f>
        <v>1</v>
      </c>
      <c r="N3331">
        <f>IF(M3331=1,oneday(G3330,G3331,K3331,L3331,Summary!$E$13/2,Data!N3330,Data!O3330,Summary!$E$15,Summary!$E$14,Summary!$E$16,1),0)</f>
        <v>3000</v>
      </c>
      <c r="O3331" s="31">
        <f>IF(M3331=1,oneday(G3330,G3331,K3331,L3331,Summary!$E$13/2,Data!N3330,Data!O3330,Summary!$E$15,Summary!$E$14,Summary!$E$16,2),0)</f>
        <v>1554029.9855308533</v>
      </c>
      <c r="P3331" s="31">
        <f t="shared" si="155"/>
        <v>307.99609375</v>
      </c>
      <c r="Q3331" s="31">
        <f>IF(M3331=1,oneday(G3330,G3331,K3331,L3331,Summary!$E$13/2,Data!N3330,Data!O3330,Summary!$E$15,Summary!$E$14,Summary!$E$16,3),0)</f>
        <v>0</v>
      </c>
    </row>
    <row r="3332" spans="1:17" x14ac:dyDescent="0.25">
      <c r="A3332" s="32">
        <f>VLOOKUP(B3332,'Expiration Dates'!$C$40:$J$272,8)</f>
        <v>35235</v>
      </c>
      <c r="B3332" s="1">
        <v>35222</v>
      </c>
      <c r="C3332">
        <f t="shared" si="154"/>
        <v>3332</v>
      </c>
      <c r="D3332" s="27">
        <v>19.680000305175781</v>
      </c>
      <c r="E3332" s="28">
        <v>20.069999694824219</v>
      </c>
      <c r="F3332" s="28">
        <v>19.459999084472656</v>
      </c>
      <c r="G3332" s="24">
        <v>20.049999237060547</v>
      </c>
      <c r="H3332" s="13">
        <v>18.979999542236328</v>
      </c>
      <c r="I3332" s="14">
        <v>19.299999237060547</v>
      </c>
      <c r="J3332" s="14">
        <v>18.770000457763672</v>
      </c>
      <c r="K3332" s="24">
        <v>19.239999771118164</v>
      </c>
      <c r="L3332">
        <f t="shared" si="156"/>
        <v>0</v>
      </c>
      <c r="M3332">
        <f>IF(AND(B3332&gt;Summary!$E$17,B3332&lt;Summary!$E$18),1,0)</f>
        <v>1</v>
      </c>
      <c r="N3332">
        <f>IF(M3332=1,oneday(G3331,G3332,K3332,L3332,Summary!$E$13/2,Data!N3331,Data!O3331,Summary!$E$15,Summary!$E$14,Summary!$E$16,1),0)</f>
        <v>2200</v>
      </c>
      <c r="O3332" s="31">
        <f>IF(M3332=1,oneday(G3331,G3332,K3332,L3332,Summary!$E$13/2,Data!N3331,Data!O3331,Summary!$E$15,Summary!$E$14,Summary!$E$16,2),0)</f>
        <v>1556867.9853630066</v>
      </c>
      <c r="P3332" s="31">
        <f t="shared" si="155"/>
        <v>2837.9998321533203</v>
      </c>
      <c r="Q3332" s="31">
        <f>IF(M3332=1,oneday(G3331,G3332,K3332,L3332,Summary!$E$13/2,Data!N3331,Data!O3331,Summary!$E$15,Summary!$E$14,Summary!$E$16,3),0)</f>
        <v>0</v>
      </c>
    </row>
    <row r="3333" spans="1:17" x14ac:dyDescent="0.25">
      <c r="A3333" s="32">
        <f>VLOOKUP(B3333,'Expiration Dates'!$C$40:$J$272,8)</f>
        <v>35235</v>
      </c>
      <c r="B3333" s="1">
        <v>35223</v>
      </c>
      <c r="C3333">
        <f t="shared" si="154"/>
        <v>3333</v>
      </c>
      <c r="D3333" s="27">
        <v>19.969999313354492</v>
      </c>
      <c r="E3333" s="28">
        <v>20.299999237060547</v>
      </c>
      <c r="F3333" s="28">
        <v>19.819999694824219</v>
      </c>
      <c r="G3333" s="24">
        <v>20.280000686645508</v>
      </c>
      <c r="H3333" s="13">
        <v>19.229999542236328</v>
      </c>
      <c r="I3333" s="14">
        <v>19.450000762939453</v>
      </c>
      <c r="J3333" s="14">
        <v>19</v>
      </c>
      <c r="K3333" s="24">
        <v>19.430000305175781</v>
      </c>
      <c r="L3333">
        <f t="shared" si="156"/>
        <v>0</v>
      </c>
      <c r="M3333">
        <f>IF(AND(B3333&gt;Summary!$E$17,B3333&lt;Summary!$E$18),1,0)</f>
        <v>1</v>
      </c>
      <c r="N3333">
        <f>IF(M3333=1,oneday(G3332,G3333,K3333,L3333,Summary!$E$13/2,Data!N3332,Data!O3332,Summary!$E$15,Summary!$E$14,Summary!$E$16,1),0)</f>
        <v>1700</v>
      </c>
      <c r="O3333" s="31">
        <f>IF(M3333=1,oneday(G3332,G3333,K3333,L3333,Summary!$E$13/2,Data!N3332,Data!O3332,Summary!$E$15,Summary!$E$14,Summary!$E$16,2),0)</f>
        <v>1559298.987827301</v>
      </c>
      <c r="P3333" s="31">
        <f t="shared" si="155"/>
        <v>2431.0024642944336</v>
      </c>
      <c r="Q3333" s="31">
        <f>IF(M3333=1,oneday(G3332,G3333,K3333,L3333,Summary!$E$13/2,Data!N3332,Data!O3332,Summary!$E$15,Summary!$E$14,Summary!$E$16,3),0)</f>
        <v>0</v>
      </c>
    </row>
    <row r="3334" spans="1:17" x14ac:dyDescent="0.25">
      <c r="A3334" s="32">
        <f>VLOOKUP(B3334,'Expiration Dates'!$C$40:$J$272,8)</f>
        <v>35235</v>
      </c>
      <c r="B3334" s="1">
        <v>35226</v>
      </c>
      <c r="C3334">
        <f t="shared" si="154"/>
        <v>3334</v>
      </c>
      <c r="D3334" s="27">
        <v>20.100000381469727</v>
      </c>
      <c r="E3334" s="28">
        <v>20.479999542236328</v>
      </c>
      <c r="F3334" s="28">
        <v>20.100000381469727</v>
      </c>
      <c r="G3334" s="24">
        <v>20.25</v>
      </c>
      <c r="H3334" s="13">
        <v>19.25</v>
      </c>
      <c r="I3334" s="14">
        <v>19.579999923706055</v>
      </c>
      <c r="J3334" s="14">
        <v>19.25</v>
      </c>
      <c r="K3334" s="24">
        <v>19.440000534057617</v>
      </c>
      <c r="L3334">
        <f t="shared" si="156"/>
        <v>0</v>
      </c>
      <c r="M3334">
        <f>IF(AND(B3334&gt;Summary!$E$17,B3334&lt;Summary!$E$18),1,0)</f>
        <v>1</v>
      </c>
      <c r="N3334">
        <f>IF(M3334=1,oneday(G3333,G3334,K3334,L3334,Summary!$E$13/2,Data!N3333,Data!O3333,Summary!$E$15,Summary!$E$14,Summary!$E$16,1),0)</f>
        <v>1700</v>
      </c>
      <c r="O3334" s="31">
        <f>IF(M3334=1,oneday(G3333,G3334,K3334,L3334,Summary!$E$13/2,Data!N3333,Data!O3333,Summary!$E$15,Summary!$E$14,Summary!$E$16,2),0)</f>
        <v>1561247.9866600037</v>
      </c>
      <c r="P3334" s="31">
        <f t="shared" si="155"/>
        <v>1948.9988327026367</v>
      </c>
      <c r="Q3334" s="31">
        <f>IF(M3334=1,oneday(G3333,G3334,K3334,L3334,Summary!$E$13/2,Data!N3333,Data!O3333,Summary!$E$15,Summary!$E$14,Summary!$E$16,3),0)</f>
        <v>0</v>
      </c>
    </row>
    <row r="3335" spans="1:17" x14ac:dyDescent="0.25">
      <c r="A3335" s="32">
        <f>VLOOKUP(B3335,'Expiration Dates'!$C$40:$J$272,8)</f>
        <v>35235</v>
      </c>
      <c r="B3335" s="1">
        <v>35227</v>
      </c>
      <c r="C3335">
        <f t="shared" si="154"/>
        <v>3335</v>
      </c>
      <c r="D3335" s="27">
        <v>20.100000381469727</v>
      </c>
      <c r="E3335" s="28">
        <v>20.280000686645508</v>
      </c>
      <c r="F3335" s="28">
        <v>19.850000381469727</v>
      </c>
      <c r="G3335" s="24">
        <v>20.100000381469727</v>
      </c>
      <c r="H3335" s="13">
        <v>19.299999237060547</v>
      </c>
      <c r="I3335" s="14">
        <v>19.420000076293945</v>
      </c>
      <c r="J3335" s="14">
        <v>19.120000839233398</v>
      </c>
      <c r="K3335" s="24">
        <v>19.299999237060547</v>
      </c>
      <c r="L3335">
        <f t="shared" si="156"/>
        <v>0</v>
      </c>
      <c r="M3335">
        <f>IF(AND(B3335&gt;Summary!$E$17,B3335&lt;Summary!$E$18),1,0)</f>
        <v>1</v>
      </c>
      <c r="N3335">
        <f>IF(M3335=1,oneday(G3334,G3335,K3335,L3335,Summary!$E$13/2,Data!N3334,Data!O3334,Summary!$E$15,Summary!$E$14,Summary!$E$16,1),0)</f>
        <v>2000</v>
      </c>
      <c r="O3335" s="31">
        <f>IF(M3335=1,oneday(G3334,G3335,K3335,L3335,Summary!$E$13/2,Data!N3334,Data!O3334,Summary!$E$15,Summary!$E$14,Summary!$E$16,2),0)</f>
        <v>1562959.9874229431</v>
      </c>
      <c r="P3335" s="31">
        <f t="shared" si="155"/>
        <v>1712.0007629394531</v>
      </c>
      <c r="Q3335" s="31">
        <f>IF(M3335=1,oneday(G3334,G3335,K3335,L3335,Summary!$E$13/2,Data!N3334,Data!O3334,Summary!$E$15,Summary!$E$14,Summary!$E$16,3),0)</f>
        <v>0</v>
      </c>
    </row>
    <row r="3336" spans="1:17" x14ac:dyDescent="0.25">
      <c r="A3336" s="32">
        <f>VLOOKUP(B3336,'Expiration Dates'!$C$40:$J$272,8)</f>
        <v>35235</v>
      </c>
      <c r="B3336" s="1">
        <v>35228</v>
      </c>
      <c r="C3336">
        <f t="shared" si="154"/>
        <v>3336</v>
      </c>
      <c r="D3336" s="27">
        <v>20.180000305175781</v>
      </c>
      <c r="E3336" s="28">
        <v>20.299999237060547</v>
      </c>
      <c r="F3336" s="28">
        <v>20.040000915527344</v>
      </c>
      <c r="G3336" s="24">
        <v>20.090000152587891</v>
      </c>
      <c r="H3336" s="13">
        <v>19.370000839233398</v>
      </c>
      <c r="I3336" s="14">
        <v>19.450000762939453</v>
      </c>
      <c r="J3336" s="14">
        <v>19.25</v>
      </c>
      <c r="K3336" s="24">
        <v>19.290000915527344</v>
      </c>
      <c r="L3336">
        <f t="shared" si="156"/>
        <v>0</v>
      </c>
      <c r="M3336">
        <f>IF(AND(B3336&gt;Summary!$E$17,B3336&lt;Summary!$E$18),1,0)</f>
        <v>1</v>
      </c>
      <c r="N3336">
        <f>IF(M3336=1,oneday(G3335,G3336,K3336,L3336,Summary!$E$13/2,Data!N3335,Data!O3335,Summary!$E$15,Summary!$E$14,Summary!$E$16,1),0)</f>
        <v>2000</v>
      </c>
      <c r="O3336" s="31">
        <f>IF(M3336=1,oneday(G3335,G3336,K3336,L3336,Summary!$E$13/2,Data!N3335,Data!O3335,Summary!$E$15,Summary!$E$14,Summary!$E$16,2),0)</f>
        <v>1564939.9869651794</v>
      </c>
      <c r="P3336" s="31">
        <f t="shared" si="155"/>
        <v>1979.9995422363281</v>
      </c>
      <c r="Q3336" s="31">
        <f>IF(M3336=1,oneday(G3335,G3336,K3336,L3336,Summary!$E$13/2,Data!N3335,Data!O3335,Summary!$E$15,Summary!$E$14,Summary!$E$16,3),0)</f>
        <v>0</v>
      </c>
    </row>
    <row r="3337" spans="1:17" x14ac:dyDescent="0.25">
      <c r="A3337" s="32">
        <f>VLOOKUP(B3337,'Expiration Dates'!$C$40:$J$272,8)</f>
        <v>35235</v>
      </c>
      <c r="B3337" s="1">
        <v>35229</v>
      </c>
      <c r="C3337">
        <f t="shared" si="154"/>
        <v>3337</v>
      </c>
      <c r="D3337" s="27">
        <v>20.149999618530273</v>
      </c>
      <c r="E3337" s="28">
        <v>20.200000762939453</v>
      </c>
      <c r="F3337" s="28">
        <v>19.870000839233398</v>
      </c>
      <c r="G3337" s="24">
        <v>20.010000228881836</v>
      </c>
      <c r="H3337" s="13">
        <v>19.360000610351563</v>
      </c>
      <c r="I3337" s="14">
        <v>19.379999160766602</v>
      </c>
      <c r="J3337" s="14">
        <v>19.100000381469727</v>
      </c>
      <c r="K3337" s="24">
        <v>19.219999313354492</v>
      </c>
      <c r="L3337">
        <f t="shared" si="156"/>
        <v>0</v>
      </c>
      <c r="M3337">
        <f>IF(AND(B3337&gt;Summary!$E$17,B3337&lt;Summary!$E$18),1,0)</f>
        <v>1</v>
      </c>
      <c r="N3337">
        <f>IF(M3337=1,oneday(G3336,G3337,K3337,L3337,Summary!$E$13/2,Data!N3336,Data!O3336,Summary!$E$15,Summary!$E$14,Summary!$E$16,1),0)</f>
        <v>2100</v>
      </c>
      <c r="O3337" s="31">
        <f>IF(M3337=1,oneday(G3336,G3337,K3337,L3337,Summary!$E$13/2,Data!N3336,Data!O3336,Summary!$E$15,Summary!$E$14,Summary!$E$16,2),0)</f>
        <v>1566771.9871253967</v>
      </c>
      <c r="P3337" s="31">
        <f t="shared" si="155"/>
        <v>1832.0001602172852</v>
      </c>
      <c r="Q3337" s="31">
        <f>IF(M3337=1,oneday(G3336,G3337,K3337,L3337,Summary!$E$13/2,Data!N3336,Data!O3336,Summary!$E$15,Summary!$E$14,Summary!$E$16,3),0)</f>
        <v>0</v>
      </c>
    </row>
    <row r="3338" spans="1:17" x14ac:dyDescent="0.25">
      <c r="A3338" s="32">
        <f>VLOOKUP(B3338,'Expiration Dates'!$C$40:$J$272,8)</f>
        <v>35235</v>
      </c>
      <c r="B3338" s="1">
        <v>35230</v>
      </c>
      <c r="C3338">
        <f t="shared" si="154"/>
        <v>3338</v>
      </c>
      <c r="D3338" s="27">
        <v>19.969999313354492</v>
      </c>
      <c r="E3338" s="28">
        <v>20.399999618530273</v>
      </c>
      <c r="F3338" s="28">
        <v>19.959999084472656</v>
      </c>
      <c r="G3338" s="24">
        <v>20.340000152587891</v>
      </c>
      <c r="H3338" s="13">
        <v>19.200000762939453</v>
      </c>
      <c r="I3338" s="14">
        <v>19.549999237060547</v>
      </c>
      <c r="J3338" s="14">
        <v>19.180000305175781</v>
      </c>
      <c r="K3338" s="24">
        <v>19.5</v>
      </c>
      <c r="L3338">
        <f t="shared" si="156"/>
        <v>0</v>
      </c>
      <c r="M3338">
        <f>IF(AND(B3338&gt;Summary!$E$17,B3338&lt;Summary!$E$18),1,0)</f>
        <v>1</v>
      </c>
      <c r="N3338">
        <f>IF(M3338=1,oneday(G3337,G3338,K3338,L3338,Summary!$E$13/2,Data!N3337,Data!O3337,Summary!$E$15,Summary!$E$14,Summary!$E$16,1),0)</f>
        <v>1300</v>
      </c>
      <c r="O3338" s="31">
        <f>IF(M3338=1,oneday(G3337,G3338,K3338,L3338,Summary!$E$13/2,Data!N3337,Data!O3337,Summary!$E$15,Summary!$E$14,Summary!$E$16,2),0)</f>
        <v>1569312.9870262146</v>
      </c>
      <c r="P3338" s="31">
        <f t="shared" si="155"/>
        <v>2540.9999008178711</v>
      </c>
      <c r="Q3338" s="31">
        <f>IF(M3338=1,oneday(G3337,G3338,K3338,L3338,Summary!$E$13/2,Data!N3337,Data!O3337,Summary!$E$15,Summary!$E$14,Summary!$E$16,3),0)</f>
        <v>0</v>
      </c>
    </row>
    <row r="3339" spans="1:17" x14ac:dyDescent="0.25">
      <c r="A3339" s="32">
        <f>VLOOKUP(B3339,'Expiration Dates'!$C$40:$J$272,8)</f>
        <v>35235</v>
      </c>
      <c r="B3339" s="1">
        <v>35233</v>
      </c>
      <c r="C3339">
        <f t="shared" si="154"/>
        <v>3339</v>
      </c>
      <c r="D3339" s="27">
        <v>20.450000762939453</v>
      </c>
      <c r="E3339" s="28">
        <v>22.200000762939453</v>
      </c>
      <c r="F3339" s="28">
        <v>20.450000762939453</v>
      </c>
      <c r="G3339" s="24">
        <v>22.139999389648438</v>
      </c>
      <c r="H3339" s="13">
        <v>19.620000839233398</v>
      </c>
      <c r="I3339" s="14">
        <v>20.75</v>
      </c>
      <c r="J3339" s="14">
        <v>19.620000839233398</v>
      </c>
      <c r="K3339" s="24">
        <v>20.700000762939453</v>
      </c>
      <c r="L3339">
        <f t="shared" si="156"/>
        <v>0</v>
      </c>
      <c r="M3339">
        <f>IF(AND(B3339&gt;Summary!$E$17,B3339&lt;Summary!$E$18),1,0)</f>
        <v>1</v>
      </c>
      <c r="N3339">
        <f>IF(M3339=1,oneday(G3338,G3339,K3339,L3339,Summary!$E$13/2,Data!N3338,Data!O3338,Summary!$E$15,Summary!$E$14,Summary!$E$16,1),0)</f>
        <v>-3000</v>
      </c>
      <c r="O3339" s="31">
        <f>IF(M3339=1,oneday(G3338,G3339,K3339,L3339,Summary!$E$13/2,Data!N3338,Data!O3338,Summary!$E$15,Summary!$E$14,Summary!$E$16,2),0)</f>
        <v>1569516.9893913269</v>
      </c>
      <c r="P3339" s="31">
        <f t="shared" si="155"/>
        <v>204.00236511230469</v>
      </c>
      <c r="Q3339" s="31">
        <f>IF(M3339=1,oneday(G3338,G3339,K3339,L3339,Summary!$E$13/2,Data!N3338,Data!O3338,Summary!$E$15,Summary!$E$14,Summary!$E$16,3),0)</f>
        <v>0</v>
      </c>
    </row>
    <row r="3340" spans="1:17" x14ac:dyDescent="0.25">
      <c r="A3340" s="32">
        <f>VLOOKUP(B3340,'Expiration Dates'!$C$40:$J$272,8)</f>
        <v>35235</v>
      </c>
      <c r="B3340" s="1">
        <v>35234</v>
      </c>
      <c r="C3340">
        <f t="shared" si="154"/>
        <v>3340</v>
      </c>
      <c r="D3340" s="27">
        <v>21.870000839233398</v>
      </c>
      <c r="E3340" s="28">
        <v>22.049999237060547</v>
      </c>
      <c r="F3340" s="28">
        <v>21.25</v>
      </c>
      <c r="G3340" s="24">
        <v>21.459999084472656</v>
      </c>
      <c r="H3340" s="13">
        <v>20.379999160766602</v>
      </c>
      <c r="I3340" s="14">
        <v>20.600000381469727</v>
      </c>
      <c r="J3340" s="14">
        <v>20.149999618530273</v>
      </c>
      <c r="K3340" s="24">
        <v>20.209999084472656</v>
      </c>
      <c r="L3340">
        <f t="shared" si="156"/>
        <v>0</v>
      </c>
      <c r="M3340">
        <f>IF(AND(B3340&gt;Summary!$E$17,B3340&lt;Summary!$E$18),1,0)</f>
        <v>1</v>
      </c>
      <c r="N3340">
        <f>IF(M3340=1,oneday(G3339,G3340,K3340,L3340,Summary!$E$13/2,Data!N3339,Data!O3339,Summary!$E$15,Summary!$E$14,Summary!$E$16,1),0)</f>
        <v>-1300</v>
      </c>
      <c r="O3340" s="31">
        <f>IF(M3340=1,oneday(G3339,G3340,K3340,L3340,Summary!$E$13/2,Data!N3339,Data!O3339,Summary!$E$15,Summary!$E$14,Summary!$E$16,2),0)</f>
        <v>1572944.9897880554</v>
      </c>
      <c r="P3340" s="31">
        <f t="shared" si="155"/>
        <v>3428.0003967285156</v>
      </c>
      <c r="Q3340" s="31">
        <f>IF(M3340=1,oneday(G3339,G3340,K3340,L3340,Summary!$E$13/2,Data!N3339,Data!O3339,Summary!$E$15,Summary!$E$14,Summary!$E$16,3),0)</f>
        <v>0</v>
      </c>
    </row>
    <row r="3341" spans="1:17" x14ac:dyDescent="0.25">
      <c r="A3341" s="32">
        <f>VLOOKUP(B3341,'Expiration Dates'!$C$40:$J$272,8)</f>
        <v>35235</v>
      </c>
      <c r="B3341" s="1">
        <v>35235</v>
      </c>
      <c r="C3341">
        <f t="shared" si="154"/>
        <v>3341</v>
      </c>
      <c r="D3341" s="27">
        <v>21.549999237060547</v>
      </c>
      <c r="E3341" s="28">
        <v>21.670000076293945</v>
      </c>
      <c r="F3341" s="28">
        <v>20.600000381469727</v>
      </c>
      <c r="G3341" s="24">
        <v>20.760000228881836</v>
      </c>
      <c r="H3341" s="13">
        <v>20.260000228881836</v>
      </c>
      <c r="I3341" s="14">
        <v>20.399999618530273</v>
      </c>
      <c r="J3341" s="14">
        <v>19.770000457763672</v>
      </c>
      <c r="K3341" s="24">
        <v>19.850000381469727</v>
      </c>
      <c r="L3341">
        <f t="shared" si="156"/>
        <v>1</v>
      </c>
      <c r="M3341">
        <f>IF(AND(B3341&gt;Summary!$E$17,B3341&lt;Summary!$E$18),1,0)</f>
        <v>1</v>
      </c>
      <c r="N3341">
        <f>IF(M3341=1,oneday(G3340,G3341,K3341,L3341,Summary!$E$13/2,Data!N3340,Data!O3340,Summary!$E$15,Summary!$E$14,Summary!$E$16,1),0)</f>
        <v>400</v>
      </c>
      <c r="O3341" s="31">
        <f>IF(M3341=1,oneday(G3340,G3341,K3341,L3341,Summary!$E$13/2,Data!N3340,Data!O3340,Summary!$E$15,Summary!$E$14,Summary!$E$16,2),0)</f>
        <v>1575572.9901847839</v>
      </c>
      <c r="P3341" s="31">
        <f t="shared" si="155"/>
        <v>2628.0003967285156</v>
      </c>
      <c r="Q3341" s="31">
        <f>IF(M3341=1,oneday(G3340,G3341,K3341,L3341,Summary!$E$13/2,Data!N3340,Data!O3340,Summary!$E$15,Summary!$E$14,Summary!$E$16,3),0)</f>
        <v>363.99993896484375</v>
      </c>
    </row>
    <row r="3342" spans="1:17" x14ac:dyDescent="0.25">
      <c r="A3342" s="32">
        <f>VLOOKUP(B3342,'Expiration Dates'!$C$40:$J$272,8)</f>
        <v>35235</v>
      </c>
      <c r="B3342" s="1">
        <v>35236</v>
      </c>
      <c r="C3342">
        <f t="shared" si="154"/>
        <v>3342</v>
      </c>
      <c r="D3342" s="27">
        <v>20.680000305175781</v>
      </c>
      <c r="E3342" s="28">
        <v>20.950000762939453</v>
      </c>
      <c r="F3342" s="28">
        <v>20.450000762939453</v>
      </c>
      <c r="G3342" s="24">
        <v>20.649999618530273</v>
      </c>
      <c r="H3342" s="13">
        <v>19.819999694824219</v>
      </c>
      <c r="I3342" s="14">
        <v>20.149999618530273</v>
      </c>
      <c r="J3342" s="14">
        <v>19.819999694824219</v>
      </c>
      <c r="K3342" s="24">
        <v>20.090000152587891</v>
      </c>
      <c r="L3342">
        <f t="shared" si="156"/>
        <v>0</v>
      </c>
      <c r="M3342">
        <f>IF(AND(B3342&gt;Summary!$E$17,B3342&lt;Summary!$E$18),1,0)</f>
        <v>1</v>
      </c>
      <c r="N3342">
        <f>IF(M3342=1,oneday(G3341,G3342,K3342,L3342,Summary!$E$13/2,Data!N3341,Data!O3341,Summary!$E$15,Summary!$E$14,Summary!$E$16,1),0)</f>
        <v>600</v>
      </c>
      <c r="O3342" s="31">
        <f>IF(M3342=1,oneday(G3341,G3342,K3342,L3342,Summary!$E$13/2,Data!N3341,Data!O3341,Summary!$E$15,Summary!$E$14,Summary!$E$16,2),0)</f>
        <v>1577510.989818573</v>
      </c>
      <c r="P3342" s="31">
        <f t="shared" si="155"/>
        <v>1937.9996337890625</v>
      </c>
      <c r="Q3342" s="31">
        <f>IF(M3342=1,oneday(G3341,G3342,K3342,L3342,Summary!$E$13/2,Data!N3341,Data!O3341,Summary!$E$15,Summary!$E$14,Summary!$E$16,3),0)</f>
        <v>0</v>
      </c>
    </row>
    <row r="3343" spans="1:17" x14ac:dyDescent="0.25">
      <c r="A3343" s="32">
        <f>VLOOKUP(B3343,'Expiration Dates'!$C$40:$J$272,8)</f>
        <v>35235</v>
      </c>
      <c r="B3343" s="1">
        <v>35237</v>
      </c>
      <c r="C3343">
        <f t="shared" ref="C3343:C3406" si="157">ROW(B3343)</f>
        <v>3343</v>
      </c>
      <c r="D3343" s="27">
        <v>20.25</v>
      </c>
      <c r="E3343" s="28">
        <v>20.299999237060547</v>
      </c>
      <c r="F3343" s="28">
        <v>19.809999465942383</v>
      </c>
      <c r="G3343" s="24">
        <v>19.920000076293945</v>
      </c>
      <c r="H3343" s="13">
        <v>19.600000381469727</v>
      </c>
      <c r="I3343" s="14">
        <v>19.600000381469727</v>
      </c>
      <c r="J3343" s="14">
        <v>19.260000228881836</v>
      </c>
      <c r="K3343" s="24">
        <v>19.319999694824219</v>
      </c>
      <c r="L3343">
        <f t="shared" si="156"/>
        <v>0</v>
      </c>
      <c r="M3343">
        <f>IF(AND(B3343&gt;Summary!$E$17,B3343&lt;Summary!$E$18),1,0)</f>
        <v>1</v>
      </c>
      <c r="N3343">
        <f>IF(M3343=1,oneday(G3342,G3343,K3343,L3343,Summary!$E$13/2,Data!N3342,Data!O3342,Summary!$E$15,Summary!$E$14,Summary!$E$16,1),0)</f>
        <v>2400</v>
      </c>
      <c r="O3343" s="31">
        <f>IF(M3343=1,oneday(G3342,G3343,K3343,L3343,Summary!$E$13/2,Data!N3342,Data!O3342,Summary!$E$15,Summary!$E$14,Summary!$E$16,2),0)</f>
        <v>1578370.9909172058</v>
      </c>
      <c r="P3343" s="31">
        <f t="shared" si="155"/>
        <v>860.0010986328125</v>
      </c>
      <c r="Q3343" s="31">
        <f>IF(M3343=1,oneday(G3342,G3343,K3343,L3343,Summary!$E$13/2,Data!N3342,Data!O3342,Summary!$E$15,Summary!$E$14,Summary!$E$16,3),0)</f>
        <v>0</v>
      </c>
    </row>
    <row r="3344" spans="1:17" x14ac:dyDescent="0.25">
      <c r="A3344" s="32">
        <f>VLOOKUP(B3344,'Expiration Dates'!$C$40:$J$272,8)</f>
        <v>35235</v>
      </c>
      <c r="B3344" s="1">
        <v>35240</v>
      </c>
      <c r="C3344">
        <f t="shared" si="157"/>
        <v>3344</v>
      </c>
      <c r="D3344" s="27">
        <v>19.780000686645508</v>
      </c>
      <c r="E3344" s="28">
        <v>20.129999160766602</v>
      </c>
      <c r="F3344" s="28">
        <v>19.760000228881836</v>
      </c>
      <c r="G3344" s="24">
        <v>19.979999542236328</v>
      </c>
      <c r="H3344" s="13">
        <v>19.200000762939453</v>
      </c>
      <c r="I3344" s="14">
        <v>19.479999542236328</v>
      </c>
      <c r="J3344" s="14">
        <v>19.200000762939453</v>
      </c>
      <c r="K3344" s="24">
        <v>19.340000152587891</v>
      </c>
      <c r="L3344">
        <f t="shared" si="156"/>
        <v>0</v>
      </c>
      <c r="M3344">
        <f>IF(AND(B3344&gt;Summary!$E$17,B3344&lt;Summary!$E$18),1,0)</f>
        <v>1</v>
      </c>
      <c r="N3344">
        <f>IF(M3344=1,oneday(G3343,G3344,K3344,L3344,Summary!$E$13/2,Data!N3343,Data!O3343,Summary!$E$15,Summary!$E$14,Summary!$E$16,1),0)</f>
        <v>2300</v>
      </c>
      <c r="O3344" s="31">
        <f>IF(M3344=1,oneday(G3343,G3344,K3344,L3344,Summary!$E$13/2,Data!N3343,Data!O3343,Summary!$E$15,Summary!$E$14,Summary!$E$16,2),0)</f>
        <v>1580508.9896888733</v>
      </c>
      <c r="P3344" s="31">
        <f t="shared" ref="P3344:P3407" si="158">IF(M3344=1,O3344-O3343,0)</f>
        <v>2137.9987716674805</v>
      </c>
      <c r="Q3344" s="31">
        <f>IF(M3344=1,oneday(G3343,G3344,K3344,L3344,Summary!$E$13/2,Data!N3343,Data!O3343,Summary!$E$15,Summary!$E$14,Summary!$E$16,3),0)</f>
        <v>0</v>
      </c>
    </row>
    <row r="3345" spans="1:17" x14ac:dyDescent="0.25">
      <c r="A3345" s="32">
        <f>VLOOKUP(B3345,'Expiration Dates'!$C$40:$J$272,8)</f>
        <v>35235</v>
      </c>
      <c r="B3345" s="1">
        <v>35241</v>
      </c>
      <c r="C3345">
        <f t="shared" si="157"/>
        <v>3345</v>
      </c>
      <c r="D3345" s="27">
        <v>20.049999237060547</v>
      </c>
      <c r="E3345" s="28">
        <v>20.079999923706055</v>
      </c>
      <c r="F3345" s="28">
        <v>19.799999237060547</v>
      </c>
      <c r="G3345" s="24">
        <v>19.959999084472656</v>
      </c>
      <c r="H3345" s="13">
        <v>19.379999160766602</v>
      </c>
      <c r="I3345" s="14">
        <v>19.430000305175781</v>
      </c>
      <c r="J3345" s="14">
        <v>19.170000076293945</v>
      </c>
      <c r="K3345" s="24">
        <v>19.270000457763672</v>
      </c>
      <c r="L3345">
        <f t="shared" si="156"/>
        <v>0</v>
      </c>
      <c r="M3345">
        <f>IF(AND(B3345&gt;Summary!$E$17,B3345&lt;Summary!$E$18),1,0)</f>
        <v>1</v>
      </c>
      <c r="N3345">
        <f>IF(M3345=1,oneday(G3344,G3345,K3345,L3345,Summary!$E$13/2,Data!N3344,Data!O3344,Summary!$E$15,Summary!$E$14,Summary!$E$16,1),0)</f>
        <v>2300</v>
      </c>
      <c r="O3345" s="31">
        <f>IF(M3345=1,oneday(G3344,G3345,K3345,L3345,Summary!$E$13/2,Data!N3344,Data!O3344,Summary!$E$15,Summary!$E$14,Summary!$E$16,2),0)</f>
        <v>1582462.9886360168</v>
      </c>
      <c r="P3345" s="31">
        <f t="shared" si="158"/>
        <v>1953.9989471435547</v>
      </c>
      <c r="Q3345" s="31">
        <f>IF(M3345=1,oneday(G3344,G3345,K3345,L3345,Summary!$E$13/2,Data!N3344,Data!O3344,Summary!$E$15,Summary!$E$14,Summary!$E$16,3),0)</f>
        <v>0</v>
      </c>
    </row>
    <row r="3346" spans="1:17" x14ac:dyDescent="0.25">
      <c r="A3346" s="32">
        <f>VLOOKUP(B3346,'Expiration Dates'!$C$40:$J$272,8)</f>
        <v>35235</v>
      </c>
      <c r="B3346" s="1">
        <v>35242</v>
      </c>
      <c r="C3346">
        <f t="shared" si="157"/>
        <v>3346</v>
      </c>
      <c r="D3346" s="27">
        <v>20.129999160766602</v>
      </c>
      <c r="E3346" s="28">
        <v>20.700000762939453</v>
      </c>
      <c r="F3346" s="28">
        <v>19.979999542236328</v>
      </c>
      <c r="G3346" s="24">
        <v>20.649999618530273</v>
      </c>
      <c r="H3346" s="13">
        <v>19.399999618530273</v>
      </c>
      <c r="I3346" s="14">
        <v>19.899999618530273</v>
      </c>
      <c r="J3346" s="14">
        <v>19.299999237060547</v>
      </c>
      <c r="K3346" s="24">
        <v>19.840000152587891</v>
      </c>
      <c r="L3346">
        <f t="shared" si="156"/>
        <v>0</v>
      </c>
      <c r="M3346">
        <f>IF(AND(B3346&gt;Summary!$E$17,B3346&lt;Summary!$E$18),1,0)</f>
        <v>1</v>
      </c>
      <c r="N3346">
        <f>IF(M3346=1,oneday(G3345,G3346,K3346,L3346,Summary!$E$13/2,Data!N3345,Data!O3345,Summary!$E$15,Summary!$E$14,Summary!$E$16,1),0)</f>
        <v>600</v>
      </c>
      <c r="O3346" s="31">
        <f>IF(M3346=1,oneday(G3345,G3346,K3346,L3346,Summary!$E$13/2,Data!N3345,Data!O3345,Summary!$E$15,Summary!$E$14,Summary!$E$16,2),0)</f>
        <v>1585420.9889564514</v>
      </c>
      <c r="P3346" s="31">
        <f t="shared" si="158"/>
        <v>2958.0003204345703</v>
      </c>
      <c r="Q3346" s="31">
        <f>IF(M3346=1,oneday(G3345,G3346,K3346,L3346,Summary!$E$13/2,Data!N3345,Data!O3345,Summary!$E$15,Summary!$E$14,Summary!$E$16,3),0)</f>
        <v>0</v>
      </c>
    </row>
    <row r="3347" spans="1:17" x14ac:dyDescent="0.25">
      <c r="A3347" s="32">
        <f>VLOOKUP(B3347,'Expiration Dates'!$C$40:$J$272,8)</f>
        <v>35235</v>
      </c>
      <c r="B3347" s="1">
        <v>35243</v>
      </c>
      <c r="C3347">
        <f t="shared" si="157"/>
        <v>3347</v>
      </c>
      <c r="D3347" s="27">
        <v>20.520000457763672</v>
      </c>
      <c r="E3347" s="28">
        <v>21.299999237060547</v>
      </c>
      <c r="F3347" s="28">
        <v>20.479999542236328</v>
      </c>
      <c r="G3347" s="24">
        <v>21.020000457763672</v>
      </c>
      <c r="H3347" s="13">
        <v>19.75</v>
      </c>
      <c r="I3347" s="14">
        <v>20.399999618530273</v>
      </c>
      <c r="J3347" s="14">
        <v>19.719999313354492</v>
      </c>
      <c r="K3347" s="24">
        <v>20.120000839233398</v>
      </c>
      <c r="L3347">
        <f t="shared" si="156"/>
        <v>0</v>
      </c>
      <c r="M3347">
        <f>IF(AND(B3347&gt;Summary!$E$17,B3347&lt;Summary!$E$18),1,0)</f>
        <v>1</v>
      </c>
      <c r="N3347">
        <f>IF(M3347=1,oneday(G3346,G3347,K3347,L3347,Summary!$E$13/2,Data!N3346,Data!O3346,Summary!$E$15,Summary!$E$14,Summary!$E$16,1),0)</f>
        <v>-300</v>
      </c>
      <c r="O3347" s="31">
        <f>IF(M3347=1,oneday(G3346,G3347,K3347,L3347,Summary!$E$13/2,Data!N3346,Data!O3346,Summary!$E$15,Summary!$E$14,Summary!$E$16,2),0)</f>
        <v>1587453.9887046814</v>
      </c>
      <c r="P3347" s="31">
        <f t="shared" si="158"/>
        <v>2032.9997482299805</v>
      </c>
      <c r="Q3347" s="31">
        <f>IF(M3347=1,oneday(G3346,G3347,K3347,L3347,Summary!$E$13/2,Data!N3346,Data!O3346,Summary!$E$15,Summary!$E$14,Summary!$E$16,3),0)</f>
        <v>0</v>
      </c>
    </row>
    <row r="3348" spans="1:17" x14ac:dyDescent="0.25">
      <c r="A3348" s="32">
        <f>VLOOKUP(B3348,'Expiration Dates'!$C$40:$J$272,8)</f>
        <v>35235</v>
      </c>
      <c r="B3348" s="1">
        <v>35244</v>
      </c>
      <c r="C3348">
        <f t="shared" si="157"/>
        <v>3348</v>
      </c>
      <c r="D3348" s="27">
        <v>21.049999237060547</v>
      </c>
      <c r="E3348" s="28">
        <v>21.25</v>
      </c>
      <c r="F3348" s="28">
        <v>20.709999084472656</v>
      </c>
      <c r="G3348" s="24">
        <v>20.920000076293945</v>
      </c>
      <c r="H3348" s="13">
        <v>20.159999847412109</v>
      </c>
      <c r="I3348" s="14">
        <v>20.329999923706055</v>
      </c>
      <c r="J3348" s="14">
        <v>19.930000305175781</v>
      </c>
      <c r="K3348" s="24">
        <v>20.100000381469727</v>
      </c>
      <c r="L3348">
        <f t="shared" si="156"/>
        <v>0</v>
      </c>
      <c r="M3348">
        <f>IF(AND(B3348&gt;Summary!$E$17,B3348&lt;Summary!$E$18),1,0)</f>
        <v>1</v>
      </c>
      <c r="N3348">
        <f>IF(M3348=1,oneday(G3347,G3348,K3348,L3348,Summary!$E$13/2,Data!N3347,Data!O3347,Summary!$E$15,Summary!$E$14,Summary!$E$16,1),0)</f>
        <v>-100</v>
      </c>
      <c r="O3348" s="31">
        <f>IF(M3348=1,oneday(G3347,G3348,K3348,L3348,Summary!$E$13/2,Data!N3347,Data!O3347,Summary!$E$15,Summary!$E$14,Summary!$E$16,2),0)</f>
        <v>1589467.9887428284</v>
      </c>
      <c r="P3348" s="31">
        <f t="shared" si="158"/>
        <v>2014.0000381469727</v>
      </c>
      <c r="Q3348" s="31">
        <f>IF(M3348=1,oneday(G3347,G3348,K3348,L3348,Summary!$E$13/2,Data!N3347,Data!O3347,Summary!$E$15,Summary!$E$14,Summary!$E$16,3),0)</f>
        <v>0</v>
      </c>
    </row>
    <row r="3349" spans="1:17" x14ac:dyDescent="0.25">
      <c r="A3349" s="32">
        <f>VLOOKUP(B3349,'Expiration Dates'!$C$40:$J$272,8)</f>
        <v>35268</v>
      </c>
      <c r="B3349" s="1">
        <v>35247</v>
      </c>
      <c r="C3349">
        <f t="shared" si="157"/>
        <v>3349</v>
      </c>
      <c r="D3349" s="27">
        <v>21.020000457763672</v>
      </c>
      <c r="E3349" s="28">
        <v>21.649999618530273</v>
      </c>
      <c r="F3349" s="28">
        <v>20.979999542236328</v>
      </c>
      <c r="G3349" s="24">
        <v>21.530000686645508</v>
      </c>
      <c r="H3349" s="13">
        <v>20.159999847412109</v>
      </c>
      <c r="I3349" s="14">
        <v>20.75</v>
      </c>
      <c r="J3349" s="14">
        <v>20.149999618530273</v>
      </c>
      <c r="K3349" s="24">
        <v>20.600000381469727</v>
      </c>
      <c r="L3349">
        <f t="shared" si="156"/>
        <v>0</v>
      </c>
      <c r="M3349">
        <f>IF(AND(B3349&gt;Summary!$E$17,B3349&lt;Summary!$E$18),1,0)</f>
        <v>1</v>
      </c>
      <c r="N3349">
        <f>IF(M3349=1,oneday(G3348,G3349,K3349,L3349,Summary!$E$13/2,Data!N3348,Data!O3348,Summary!$E$15,Summary!$E$14,Summary!$E$16,1),0)</f>
        <v>-1600</v>
      </c>
      <c r="O3349" s="31">
        <f>IF(M3349=1,oneday(G3348,G3349,K3349,L3349,Summary!$E$13/2,Data!N3348,Data!O3348,Summary!$E$15,Summary!$E$14,Summary!$E$16,2),0)</f>
        <v>1590911.9877662659</v>
      </c>
      <c r="P3349" s="31">
        <f t="shared" si="158"/>
        <v>1443.9990234375</v>
      </c>
      <c r="Q3349" s="31">
        <f>IF(M3349=1,oneday(G3348,G3349,K3349,L3349,Summary!$E$13/2,Data!N3348,Data!O3348,Summary!$E$15,Summary!$E$14,Summary!$E$16,3),0)</f>
        <v>0</v>
      </c>
    </row>
    <row r="3350" spans="1:17" x14ac:dyDescent="0.25">
      <c r="A3350" s="32">
        <f>VLOOKUP(B3350,'Expiration Dates'!$C$40:$J$272,8)</f>
        <v>35268</v>
      </c>
      <c r="B3350" s="1">
        <v>35248</v>
      </c>
      <c r="C3350">
        <f t="shared" si="157"/>
        <v>3350</v>
      </c>
      <c r="D3350" s="27">
        <v>21.299999237060547</v>
      </c>
      <c r="E3350" s="28">
        <v>21.479999542236328</v>
      </c>
      <c r="F3350" s="28">
        <v>21.059999465942383</v>
      </c>
      <c r="G3350" s="24">
        <v>21.129999160766602</v>
      </c>
      <c r="H3350" s="13">
        <v>20.399999618530273</v>
      </c>
      <c r="I3350" s="14">
        <v>20.549999237060547</v>
      </c>
      <c r="J3350" s="14">
        <v>20.229999542236328</v>
      </c>
      <c r="K3350" s="24">
        <v>20.280000686645508</v>
      </c>
      <c r="L3350">
        <f t="shared" si="156"/>
        <v>0</v>
      </c>
      <c r="M3350">
        <f>IF(AND(B3350&gt;Summary!$E$17,B3350&lt;Summary!$E$18),1,0)</f>
        <v>1</v>
      </c>
      <c r="N3350">
        <f>IF(M3350=1,oneday(G3349,G3350,K3350,L3350,Summary!$E$13/2,Data!N3349,Data!O3349,Summary!$E$15,Summary!$E$14,Summary!$E$16,1),0)</f>
        <v>-600</v>
      </c>
      <c r="O3350" s="31">
        <f>IF(M3350=1,oneday(G3349,G3350,K3350,L3350,Summary!$E$13/2,Data!N3349,Data!O3349,Summary!$E$15,Summary!$E$14,Summary!$E$16,2),0)</f>
        <v>1593331.9886817932</v>
      </c>
      <c r="P3350" s="31">
        <f t="shared" si="158"/>
        <v>2420.0009155273438</v>
      </c>
      <c r="Q3350" s="31">
        <f>IF(M3350=1,oneday(G3349,G3350,K3350,L3350,Summary!$E$13/2,Data!N3349,Data!O3349,Summary!$E$15,Summary!$E$14,Summary!$E$16,3),0)</f>
        <v>0</v>
      </c>
    </row>
    <row r="3351" spans="1:17" x14ac:dyDescent="0.25">
      <c r="A3351" s="32">
        <f>VLOOKUP(B3351,'Expiration Dates'!$C$40:$J$272,8)</f>
        <v>35268</v>
      </c>
      <c r="B3351" s="1">
        <v>35249</v>
      </c>
      <c r="C3351">
        <f t="shared" si="157"/>
        <v>3351</v>
      </c>
      <c r="D3351" s="27">
        <v>21.049999237060547</v>
      </c>
      <c r="E3351" s="28">
        <v>21.430000305175781</v>
      </c>
      <c r="F3351" s="28">
        <v>21.049999237060547</v>
      </c>
      <c r="G3351" s="24">
        <v>21.209999084472656</v>
      </c>
      <c r="H3351" s="13">
        <v>20.219999313354492</v>
      </c>
      <c r="I3351" s="14">
        <v>20.549999237060547</v>
      </c>
      <c r="J3351" s="14">
        <v>20.219999313354492</v>
      </c>
      <c r="K3351" s="24">
        <v>20.379999160766602</v>
      </c>
      <c r="L3351">
        <f t="shared" si="156"/>
        <v>0</v>
      </c>
      <c r="M3351">
        <f>IF(AND(B3351&gt;Summary!$E$17,B3351&lt;Summary!$E$18),1,0)</f>
        <v>1</v>
      </c>
      <c r="N3351">
        <f>IF(M3351=1,oneday(G3350,G3351,K3351,L3351,Summary!$E$13/2,Data!N3350,Data!O3350,Summary!$E$15,Summary!$E$14,Summary!$E$16,1),0)</f>
        <v>-700</v>
      </c>
      <c r="O3351" s="31">
        <f>IF(M3351=1,oneday(G3350,G3351,K3351,L3351,Summary!$E$13/2,Data!N3350,Data!O3350,Summary!$E$15,Summary!$E$14,Summary!$E$16,2),0)</f>
        <v>1595275.988735199</v>
      </c>
      <c r="P3351" s="31">
        <f t="shared" si="158"/>
        <v>1944.0000534057617</v>
      </c>
      <c r="Q3351" s="31">
        <f>IF(M3351=1,oneday(G3350,G3351,K3351,L3351,Summary!$E$13/2,Data!N3350,Data!O3350,Summary!$E$15,Summary!$E$14,Summary!$E$16,3),0)</f>
        <v>0</v>
      </c>
    </row>
    <row r="3352" spans="1:17" x14ac:dyDescent="0.25">
      <c r="A3352" s="32">
        <f>VLOOKUP(B3352,'Expiration Dates'!$C$40:$J$272,8)</f>
        <v>35268</v>
      </c>
      <c r="B3352" s="1">
        <v>35254</v>
      </c>
      <c r="C3352">
        <f t="shared" si="157"/>
        <v>3352</v>
      </c>
      <c r="D3352" s="27">
        <v>21.479999542236328</v>
      </c>
      <c r="E3352" s="28">
        <v>21.850000381469727</v>
      </c>
      <c r="F3352" s="28">
        <v>21.059999465942383</v>
      </c>
      <c r="G3352" s="24">
        <v>21.270000457763672</v>
      </c>
      <c r="H3352" s="13">
        <v>20.620000839233398</v>
      </c>
      <c r="I3352" s="14">
        <v>20.950000762939453</v>
      </c>
      <c r="J3352" s="14">
        <v>20.239999771118164</v>
      </c>
      <c r="K3352" s="24">
        <v>20.510000228881836</v>
      </c>
      <c r="L3352">
        <f t="shared" si="156"/>
        <v>0</v>
      </c>
      <c r="M3352">
        <f>IF(AND(B3352&gt;Summary!$E$17,B3352&lt;Summary!$E$18),1,0)</f>
        <v>1</v>
      </c>
      <c r="N3352">
        <f>IF(M3352=1,oneday(G3351,G3352,K3352,L3352,Summary!$E$13/2,Data!N3351,Data!O3351,Summary!$E$15,Summary!$E$14,Summary!$E$16,1),0)</f>
        <v>-800</v>
      </c>
      <c r="O3352" s="31">
        <f>IF(M3352=1,oneday(G3351,G3352,K3352,L3352,Summary!$E$13/2,Data!N3351,Data!O3351,Summary!$E$15,Summary!$E$14,Summary!$E$16,2),0)</f>
        <v>1597227.9876365662</v>
      </c>
      <c r="P3352" s="31">
        <f t="shared" si="158"/>
        <v>1951.9989013671875</v>
      </c>
      <c r="Q3352" s="31">
        <f>IF(M3352=1,oneday(G3351,G3352,K3352,L3352,Summary!$E$13/2,Data!N3351,Data!O3351,Summary!$E$15,Summary!$E$14,Summary!$E$16,3),0)</f>
        <v>0</v>
      </c>
    </row>
    <row r="3353" spans="1:17" x14ac:dyDescent="0.25">
      <c r="A3353" s="32">
        <f>VLOOKUP(B3353,'Expiration Dates'!$C$40:$J$272,8)</f>
        <v>35268</v>
      </c>
      <c r="B3353" s="1">
        <v>35255</v>
      </c>
      <c r="C3353">
        <f t="shared" si="157"/>
        <v>3353</v>
      </c>
      <c r="D3353" s="27">
        <v>21.280000686645508</v>
      </c>
      <c r="E3353" s="28">
        <v>21.450000762939453</v>
      </c>
      <c r="F3353" s="28">
        <v>21.100000381469727</v>
      </c>
      <c r="G3353" s="24">
        <v>21.409999847412109</v>
      </c>
      <c r="H3353" s="13">
        <v>20.510000228881836</v>
      </c>
      <c r="I3353" s="14">
        <v>20.75</v>
      </c>
      <c r="J3353" s="14">
        <v>20.399999618530273</v>
      </c>
      <c r="K3353" s="24">
        <v>20.709999084472656</v>
      </c>
      <c r="L3353">
        <f t="shared" si="156"/>
        <v>0</v>
      </c>
      <c r="M3353">
        <f>IF(AND(B3353&gt;Summary!$E$17,B3353&lt;Summary!$E$18),1,0)</f>
        <v>1</v>
      </c>
      <c r="N3353">
        <f>IF(M3353=1,oneday(G3352,G3353,K3353,L3353,Summary!$E$13/2,Data!N3352,Data!O3352,Summary!$E$15,Summary!$E$14,Summary!$E$16,1),0)</f>
        <v>-1100</v>
      </c>
      <c r="O3353" s="31">
        <f>IF(M3353=1,oneday(G3352,G3353,K3353,L3353,Summary!$E$13/2,Data!N3352,Data!O3352,Summary!$E$15,Summary!$E$14,Summary!$E$16,2),0)</f>
        <v>1599085.9883079529</v>
      </c>
      <c r="P3353" s="31">
        <f t="shared" si="158"/>
        <v>1858.0006713867188</v>
      </c>
      <c r="Q3353" s="31">
        <f>IF(M3353=1,oneday(G3352,G3353,K3353,L3353,Summary!$E$13/2,Data!N3352,Data!O3352,Summary!$E$15,Summary!$E$14,Summary!$E$16,3),0)</f>
        <v>0</v>
      </c>
    </row>
    <row r="3354" spans="1:17" x14ac:dyDescent="0.25">
      <c r="A3354" s="32">
        <f>VLOOKUP(B3354,'Expiration Dates'!$C$40:$J$272,8)</f>
        <v>35268</v>
      </c>
      <c r="B3354" s="1">
        <v>35256</v>
      </c>
      <c r="C3354">
        <f t="shared" si="157"/>
        <v>3354</v>
      </c>
      <c r="D3354" s="27">
        <v>21.540000915527344</v>
      </c>
      <c r="E3354" s="28">
        <v>21.739999771118164</v>
      </c>
      <c r="F3354" s="28">
        <v>21.379999160766602</v>
      </c>
      <c r="G3354" s="24">
        <v>21.549999237060547</v>
      </c>
      <c r="H3354" s="13">
        <v>20.829999923706055</v>
      </c>
      <c r="I3354" s="14">
        <v>20.959999084472656</v>
      </c>
      <c r="J3354" s="14">
        <v>20.680000305175781</v>
      </c>
      <c r="K3354" s="24">
        <v>20.850000381469727</v>
      </c>
      <c r="L3354">
        <f t="shared" si="156"/>
        <v>0</v>
      </c>
      <c r="M3354">
        <f>IF(AND(B3354&gt;Summary!$E$17,B3354&lt;Summary!$E$18),1,0)</f>
        <v>1</v>
      </c>
      <c r="N3354">
        <f>IF(M3354=1,oneday(G3353,G3354,K3354,L3354,Summary!$E$13/2,Data!N3353,Data!O3353,Summary!$E$15,Summary!$E$14,Summary!$E$16,1),0)</f>
        <v>-1400</v>
      </c>
      <c r="O3354" s="31">
        <f>IF(M3354=1,oneday(G3353,G3354,K3354,L3354,Summary!$E$13/2,Data!N3353,Data!O3353,Summary!$E$15,Summary!$E$14,Summary!$E$16,2),0)</f>
        <v>1600901.9891624451</v>
      </c>
      <c r="P3354" s="31">
        <f t="shared" si="158"/>
        <v>1816.0008544921875</v>
      </c>
      <c r="Q3354" s="31">
        <f>IF(M3354=1,oneday(G3353,G3354,K3354,L3354,Summary!$E$13/2,Data!N3353,Data!O3353,Summary!$E$15,Summary!$E$14,Summary!$E$16,3),0)</f>
        <v>0</v>
      </c>
    </row>
    <row r="3355" spans="1:17" x14ac:dyDescent="0.25">
      <c r="A3355" s="32">
        <f>VLOOKUP(B3355,'Expiration Dates'!$C$40:$J$272,8)</f>
        <v>35268</v>
      </c>
      <c r="B3355" s="1">
        <v>35257</v>
      </c>
      <c r="C3355">
        <f t="shared" si="157"/>
        <v>3355</v>
      </c>
      <c r="D3355" s="27">
        <v>21.540000915527344</v>
      </c>
      <c r="E3355" s="28">
        <v>21.979999542236328</v>
      </c>
      <c r="F3355" s="28">
        <v>21.540000915527344</v>
      </c>
      <c r="G3355" s="24">
        <v>21.950000762939453</v>
      </c>
      <c r="H3355" s="13">
        <v>20.879999160766602</v>
      </c>
      <c r="I3355" s="14">
        <v>21.219999313354492</v>
      </c>
      <c r="J3355" s="14">
        <v>20.860000610351563</v>
      </c>
      <c r="K3355" s="24">
        <v>21.209999084472656</v>
      </c>
      <c r="L3355">
        <f t="shared" si="156"/>
        <v>0</v>
      </c>
      <c r="M3355">
        <f>IF(AND(B3355&gt;Summary!$E$17,B3355&lt;Summary!$E$18),1,0)</f>
        <v>1</v>
      </c>
      <c r="N3355">
        <f>IF(M3355=1,oneday(G3354,G3355,K3355,L3355,Summary!$E$13/2,Data!N3354,Data!O3354,Summary!$E$15,Summary!$E$14,Summary!$E$16,1),0)</f>
        <v>-2400</v>
      </c>
      <c r="O3355" s="31">
        <f>IF(M3355=1,oneday(G3354,G3355,K3355,L3355,Summary!$E$13/2,Data!N3354,Data!O3354,Summary!$E$15,Summary!$E$14,Summary!$E$16,2),0)</f>
        <v>1602121.9855003357</v>
      </c>
      <c r="P3355" s="31">
        <f t="shared" si="158"/>
        <v>1219.996337890625</v>
      </c>
      <c r="Q3355" s="31">
        <f>IF(M3355=1,oneday(G3354,G3355,K3355,L3355,Summary!$E$13/2,Data!N3354,Data!O3354,Summary!$E$15,Summary!$E$14,Summary!$E$16,3),0)</f>
        <v>0</v>
      </c>
    </row>
    <row r="3356" spans="1:17" x14ac:dyDescent="0.25">
      <c r="A3356" s="32">
        <f>VLOOKUP(B3356,'Expiration Dates'!$C$40:$J$272,8)</f>
        <v>35268</v>
      </c>
      <c r="B3356" s="1">
        <v>35258</v>
      </c>
      <c r="C3356">
        <f t="shared" si="157"/>
        <v>3356</v>
      </c>
      <c r="D3356" s="27">
        <v>21.899999618530273</v>
      </c>
      <c r="E3356" s="28">
        <v>21.940000534057617</v>
      </c>
      <c r="F3356" s="28">
        <v>21.579999923706055</v>
      </c>
      <c r="G3356" s="24">
        <v>21.899999618530273</v>
      </c>
      <c r="H3356" s="13">
        <v>21.139999389648438</v>
      </c>
      <c r="I3356" s="14">
        <v>21.229999542236328</v>
      </c>
      <c r="J3356" s="14">
        <v>20.920000076293945</v>
      </c>
      <c r="K3356" s="24">
        <v>21.200000762939453</v>
      </c>
      <c r="L3356">
        <f t="shared" si="156"/>
        <v>0</v>
      </c>
      <c r="M3356">
        <f>IF(AND(B3356&gt;Summary!$E$17,B3356&lt;Summary!$E$18),1,0)</f>
        <v>1</v>
      </c>
      <c r="N3356">
        <f>IF(M3356=1,oneday(G3355,G3356,K3356,L3356,Summary!$E$13/2,Data!N3355,Data!O3355,Summary!$E$15,Summary!$E$14,Summary!$E$16,1),0)</f>
        <v>-2300</v>
      </c>
      <c r="O3356" s="31">
        <f>IF(M3356=1,oneday(G3355,G3356,K3356,L3356,Summary!$E$13/2,Data!N3355,Data!O3355,Summary!$E$15,Summary!$E$14,Summary!$E$16,2),0)</f>
        <v>1604236.9881324768</v>
      </c>
      <c r="P3356" s="31">
        <f t="shared" si="158"/>
        <v>2115.0026321411133</v>
      </c>
      <c r="Q3356" s="31">
        <f>IF(M3356=1,oneday(G3355,G3356,K3356,L3356,Summary!$E$13/2,Data!N3355,Data!O3355,Summary!$E$15,Summary!$E$14,Summary!$E$16,3),0)</f>
        <v>0</v>
      </c>
    </row>
    <row r="3357" spans="1:17" x14ac:dyDescent="0.25">
      <c r="A3357" s="32">
        <f>VLOOKUP(B3357,'Expiration Dates'!$C$40:$J$272,8)</f>
        <v>35268</v>
      </c>
      <c r="B3357" s="1">
        <v>35261</v>
      </c>
      <c r="C3357">
        <f t="shared" si="157"/>
        <v>3357</v>
      </c>
      <c r="D3357" s="27">
        <v>21.75</v>
      </c>
      <c r="E3357" s="28">
        <v>22.5</v>
      </c>
      <c r="F3357" s="28">
        <v>21.549999237060547</v>
      </c>
      <c r="G3357" s="24">
        <v>22.479999542236328</v>
      </c>
      <c r="H3357" s="13">
        <v>21.069999694824219</v>
      </c>
      <c r="I3357" s="14">
        <v>21.739999771118164</v>
      </c>
      <c r="J3357" s="14">
        <v>20.979999542236328</v>
      </c>
      <c r="K3357" s="24">
        <v>21.709999084472656</v>
      </c>
      <c r="L3357">
        <f t="shared" si="156"/>
        <v>0</v>
      </c>
      <c r="M3357">
        <f>IF(AND(B3357&gt;Summary!$E$17,B3357&lt;Summary!$E$18),1,0)</f>
        <v>1</v>
      </c>
      <c r="N3357">
        <f>IF(M3357=1,oneday(G3356,G3357,K3357,L3357,Summary!$E$13/2,Data!N3356,Data!O3356,Summary!$E$15,Summary!$E$14,Summary!$E$16,1),0)</f>
        <v>-3000</v>
      </c>
      <c r="O3357" s="31">
        <f>IF(M3357=1,oneday(G3356,G3357,K3357,L3357,Summary!$E$13/2,Data!N3356,Data!O3356,Summary!$E$15,Summary!$E$14,Summary!$E$16,2),0)</f>
        <v>1604454.9884147644</v>
      </c>
      <c r="P3357" s="31">
        <f t="shared" si="158"/>
        <v>218.00028228759766</v>
      </c>
      <c r="Q3357" s="31">
        <f>IF(M3357=1,oneday(G3356,G3357,K3357,L3357,Summary!$E$13/2,Data!N3356,Data!O3356,Summary!$E$15,Summary!$E$14,Summary!$E$16,3),0)</f>
        <v>0</v>
      </c>
    </row>
    <row r="3358" spans="1:17" x14ac:dyDescent="0.25">
      <c r="A3358" s="32">
        <f>VLOOKUP(B3358,'Expiration Dates'!$C$40:$J$272,8)</f>
        <v>35268</v>
      </c>
      <c r="B3358" s="1">
        <v>35262</v>
      </c>
      <c r="C3358">
        <f t="shared" si="157"/>
        <v>3358</v>
      </c>
      <c r="D3358" s="27">
        <v>22.350000381469727</v>
      </c>
      <c r="E3358" s="28">
        <v>22.549999237060547</v>
      </c>
      <c r="F3358" s="28">
        <v>22.059999465942383</v>
      </c>
      <c r="G3358" s="24">
        <v>22.379999160766602</v>
      </c>
      <c r="H3358" s="13">
        <v>21.579999923706055</v>
      </c>
      <c r="I3358" s="14">
        <v>21.850000381469727</v>
      </c>
      <c r="J3358" s="14">
        <v>21.420000076293945</v>
      </c>
      <c r="K3358" s="24">
        <v>21.659999847412109</v>
      </c>
      <c r="L3358">
        <f t="shared" si="156"/>
        <v>0</v>
      </c>
      <c r="M3358">
        <f>IF(AND(B3358&gt;Summary!$E$17,B3358&lt;Summary!$E$18),1,0)</f>
        <v>1</v>
      </c>
      <c r="N3358">
        <f>IF(M3358=1,oneday(G3357,G3358,K3358,L3358,Summary!$E$13/2,Data!N3357,Data!O3357,Summary!$E$15,Summary!$E$14,Summary!$E$16,1),0)</f>
        <v>-2800</v>
      </c>
      <c r="O3358" s="31">
        <f>IF(M3358=1,oneday(G3357,G3358,K3358,L3358,Summary!$E$13/2,Data!N3357,Data!O3357,Summary!$E$15,Summary!$E$14,Summary!$E$16,2),0)</f>
        <v>1606738.9894828796</v>
      </c>
      <c r="P3358" s="31">
        <f t="shared" si="158"/>
        <v>2284.0010681152344</v>
      </c>
      <c r="Q3358" s="31">
        <f>IF(M3358=1,oneday(G3357,G3358,K3358,L3358,Summary!$E$13/2,Data!N3357,Data!O3357,Summary!$E$15,Summary!$E$14,Summary!$E$16,3),0)</f>
        <v>0</v>
      </c>
    </row>
    <row r="3359" spans="1:17" x14ac:dyDescent="0.25">
      <c r="A3359" s="32">
        <f>VLOOKUP(B3359,'Expiration Dates'!$C$40:$J$272,8)</f>
        <v>35268</v>
      </c>
      <c r="B3359" s="1">
        <v>35263</v>
      </c>
      <c r="C3359">
        <f t="shared" si="157"/>
        <v>3359</v>
      </c>
      <c r="D3359" s="27">
        <v>22.290000915527344</v>
      </c>
      <c r="E3359" s="28">
        <v>22.420000076293945</v>
      </c>
      <c r="F3359" s="28">
        <v>21.299999237060547</v>
      </c>
      <c r="G3359" s="24">
        <v>21.799999237060547</v>
      </c>
      <c r="H3359" s="13">
        <v>21.600000381469727</v>
      </c>
      <c r="I3359" s="14">
        <v>21.649999618530273</v>
      </c>
      <c r="J3359" s="14">
        <v>20.700000762939453</v>
      </c>
      <c r="K3359" s="24">
        <v>21.200000762939453</v>
      </c>
      <c r="L3359">
        <f t="shared" si="156"/>
        <v>0</v>
      </c>
      <c r="M3359">
        <f>IF(AND(B3359&gt;Summary!$E$17,B3359&lt;Summary!$E$18),1,0)</f>
        <v>1</v>
      </c>
      <c r="N3359">
        <f>IF(M3359=1,oneday(G3358,G3359,K3359,L3359,Summary!$E$13/2,Data!N3358,Data!O3358,Summary!$E$15,Summary!$E$14,Summary!$E$16,1),0)</f>
        <v>-1400</v>
      </c>
      <c r="O3359" s="31">
        <f>IF(M3359=1,oneday(G3358,G3359,K3359,L3359,Summary!$E$13/2,Data!N3358,Data!O3358,Summary!$E$15,Summary!$E$14,Summary!$E$16,2),0)</f>
        <v>1609914.9893760681</v>
      </c>
      <c r="P3359" s="31">
        <f t="shared" si="158"/>
        <v>3175.9998931884766</v>
      </c>
      <c r="Q3359" s="31">
        <f>IF(M3359=1,oneday(G3358,G3359,K3359,L3359,Summary!$E$13/2,Data!N3358,Data!O3358,Summary!$E$15,Summary!$E$14,Summary!$E$16,3),0)</f>
        <v>0</v>
      </c>
    </row>
    <row r="3360" spans="1:17" x14ac:dyDescent="0.25">
      <c r="A3360" s="32">
        <f>VLOOKUP(B3360,'Expiration Dates'!$C$40:$J$272,8)</f>
        <v>35268</v>
      </c>
      <c r="B3360" s="1">
        <v>35264</v>
      </c>
      <c r="C3360">
        <f t="shared" si="157"/>
        <v>3360</v>
      </c>
      <c r="D3360" s="27">
        <v>21.819999694824219</v>
      </c>
      <c r="E3360" s="28">
        <v>21.950000762939453</v>
      </c>
      <c r="F3360" s="28">
        <v>21.409999847412109</v>
      </c>
      <c r="G3360" s="24">
        <v>21.680000305175781</v>
      </c>
      <c r="H3360" s="13">
        <v>21.25</v>
      </c>
      <c r="I3360" s="14">
        <v>21.379999160766602</v>
      </c>
      <c r="J3360" s="14">
        <v>20.909999847412109</v>
      </c>
      <c r="K3360" s="24">
        <v>21.159999847412109</v>
      </c>
      <c r="L3360">
        <f t="shared" si="156"/>
        <v>0</v>
      </c>
      <c r="M3360">
        <f>IF(AND(B3360&gt;Summary!$E$17,B3360&lt;Summary!$E$18),1,0)</f>
        <v>1</v>
      </c>
      <c r="N3360">
        <f>IF(M3360=1,oneday(G3359,G3360,K3360,L3360,Summary!$E$13/2,Data!N3359,Data!O3359,Summary!$E$15,Summary!$E$14,Summary!$E$16,1),0)</f>
        <v>-1200</v>
      </c>
      <c r="O3360" s="31">
        <f>IF(M3360=1,oneday(G3359,G3360,K3360,L3360,Summary!$E$13/2,Data!N3359,Data!O3359,Summary!$E$15,Summary!$E$14,Summary!$E$16,2),0)</f>
        <v>1612062.9880943298</v>
      </c>
      <c r="P3360" s="31">
        <f t="shared" si="158"/>
        <v>2147.9987182617188</v>
      </c>
      <c r="Q3360" s="31">
        <f>IF(M3360=1,oneday(G3359,G3360,K3360,L3360,Summary!$E$13/2,Data!N3359,Data!O3359,Summary!$E$15,Summary!$E$14,Summary!$E$16,3),0)</f>
        <v>0</v>
      </c>
    </row>
    <row r="3361" spans="1:17" x14ac:dyDescent="0.25">
      <c r="A3361" s="32">
        <f>VLOOKUP(B3361,'Expiration Dates'!$C$40:$J$272,8)</f>
        <v>35268</v>
      </c>
      <c r="B3361" s="1">
        <v>35265</v>
      </c>
      <c r="C3361">
        <f t="shared" si="157"/>
        <v>3361</v>
      </c>
      <c r="D3361" s="27">
        <v>21.799999237060547</v>
      </c>
      <c r="E3361" s="28">
        <v>21.829999923706055</v>
      </c>
      <c r="F3361" s="28">
        <v>20.850000381469727</v>
      </c>
      <c r="G3361" s="24">
        <v>21</v>
      </c>
      <c r="H3361" s="13">
        <v>21.299999237060547</v>
      </c>
      <c r="I3361" s="14">
        <v>21.319999694824219</v>
      </c>
      <c r="J3361" s="14">
        <v>20.549999237060547</v>
      </c>
      <c r="K3361" s="24">
        <v>20.780000686645508</v>
      </c>
      <c r="L3361">
        <f t="shared" si="156"/>
        <v>0</v>
      </c>
      <c r="M3361">
        <f>IF(AND(B3361&gt;Summary!$E$17,B3361&lt;Summary!$E$18),1,0)</f>
        <v>1</v>
      </c>
      <c r="N3361">
        <f>IF(M3361=1,oneday(G3360,G3361,K3361,L3361,Summary!$E$13/2,Data!N3360,Data!O3360,Summary!$E$15,Summary!$E$14,Summary!$E$16,1),0)</f>
        <v>500</v>
      </c>
      <c r="O3361" s="31">
        <f>IF(M3361=1,oneday(G3360,G3361,K3361,L3361,Summary!$E$13/2,Data!N3360,Data!O3360,Summary!$E$15,Summary!$E$14,Summary!$E$16,2),0)</f>
        <v>1614266.9879417419</v>
      </c>
      <c r="P3361" s="31">
        <f t="shared" si="158"/>
        <v>2203.9998474121094</v>
      </c>
      <c r="Q3361" s="31">
        <f>IF(M3361=1,oneday(G3360,G3361,K3361,L3361,Summary!$E$13/2,Data!N3360,Data!O3360,Summary!$E$15,Summary!$E$14,Summary!$E$16,3),0)</f>
        <v>0</v>
      </c>
    </row>
    <row r="3362" spans="1:17" x14ac:dyDescent="0.25">
      <c r="A3362" s="32">
        <f>VLOOKUP(B3362,'Expiration Dates'!$C$40:$J$272,8)</f>
        <v>35268</v>
      </c>
      <c r="B3362" s="1">
        <v>35268</v>
      </c>
      <c r="C3362">
        <f t="shared" si="157"/>
        <v>3362</v>
      </c>
      <c r="D3362" s="27">
        <v>20.950000762939453</v>
      </c>
      <c r="E3362" s="28">
        <v>21.700000762939453</v>
      </c>
      <c r="F3362" s="28">
        <v>20.5</v>
      </c>
      <c r="G3362" s="24">
        <v>21.399999618530273</v>
      </c>
      <c r="H3362" s="13">
        <v>20.700000762939453</v>
      </c>
      <c r="I3362" s="14">
        <v>20.979999542236328</v>
      </c>
      <c r="J3362" s="14">
        <v>20.399999618530273</v>
      </c>
      <c r="K3362" s="24">
        <v>20.790000915527344</v>
      </c>
      <c r="L3362">
        <f t="shared" si="156"/>
        <v>1</v>
      </c>
      <c r="M3362">
        <f>IF(AND(B3362&gt;Summary!$E$17,B3362&lt;Summary!$E$18),1,0)</f>
        <v>1</v>
      </c>
      <c r="N3362">
        <f>IF(M3362=1,oneday(G3361,G3362,K3362,L3362,Summary!$E$13/2,Data!N3361,Data!O3361,Summary!$E$15,Summary!$E$14,Summary!$E$16,1),0)</f>
        <v>-400</v>
      </c>
      <c r="O3362" s="31">
        <f>IF(M3362=1,oneday(G3361,G3362,K3362,L3362,Summary!$E$13/2,Data!N3361,Data!O3361,Summary!$E$15,Summary!$E$14,Summary!$E$16,2),0)</f>
        <v>1616006.9886131287</v>
      </c>
      <c r="P3362" s="31">
        <f t="shared" si="158"/>
        <v>1740.0006713867188</v>
      </c>
      <c r="Q3362" s="31">
        <f>IF(M3362=1,oneday(G3361,G3362,K3362,L3362,Summary!$E$13/2,Data!N3361,Data!O3361,Summary!$E$15,Summary!$E$14,Summary!$E$16,3),0)</f>
        <v>-243.99948120117188</v>
      </c>
    </row>
    <row r="3363" spans="1:17" x14ac:dyDescent="0.25">
      <c r="A3363" s="32">
        <f>VLOOKUP(B3363,'Expiration Dates'!$C$40:$J$272,8)</f>
        <v>35268</v>
      </c>
      <c r="B3363" s="1">
        <v>35269</v>
      </c>
      <c r="C3363">
        <f t="shared" si="157"/>
        <v>3363</v>
      </c>
      <c r="D3363" s="27">
        <v>20.780000686645508</v>
      </c>
      <c r="E3363" s="28">
        <v>21.100000381469727</v>
      </c>
      <c r="F3363" s="28">
        <v>20.659999847412109</v>
      </c>
      <c r="G3363" s="24">
        <v>21.010000228881836</v>
      </c>
      <c r="H3363" s="13">
        <v>20.299999237060547</v>
      </c>
      <c r="I3363" s="14">
        <v>20.5</v>
      </c>
      <c r="J3363" s="14">
        <v>20.180000305175781</v>
      </c>
      <c r="K3363" s="24">
        <v>20.409999847412109</v>
      </c>
      <c r="L3363">
        <f t="shared" si="156"/>
        <v>0</v>
      </c>
      <c r="M3363">
        <f>IF(AND(B3363&gt;Summary!$E$17,B3363&lt;Summary!$E$18),1,0)</f>
        <v>1</v>
      </c>
      <c r="N3363">
        <f>IF(M3363=1,oneday(G3362,G3363,K3363,L3363,Summary!$E$13/2,Data!N3362,Data!O3362,Summary!$E$15,Summary!$E$14,Summary!$E$16,1),0)</f>
        <v>500</v>
      </c>
      <c r="O3363" s="31">
        <f>IF(M3363=1,oneday(G3362,G3363,K3363,L3363,Summary!$E$13/2,Data!N3362,Data!O3362,Summary!$E$15,Summary!$E$14,Summary!$E$16,2),0)</f>
        <v>1617955.9889183044</v>
      </c>
      <c r="P3363" s="31">
        <f t="shared" si="158"/>
        <v>1949.0003051757813</v>
      </c>
      <c r="Q3363" s="31">
        <f>IF(M3363=1,oneday(G3362,G3363,K3363,L3363,Summary!$E$13/2,Data!N3362,Data!O3362,Summary!$E$15,Summary!$E$14,Summary!$E$16,3),0)</f>
        <v>0</v>
      </c>
    </row>
    <row r="3364" spans="1:17" x14ac:dyDescent="0.25">
      <c r="A3364" s="32">
        <f>VLOOKUP(B3364,'Expiration Dates'!$C$40:$J$272,8)</f>
        <v>35268</v>
      </c>
      <c r="B3364" s="1">
        <v>35270</v>
      </c>
      <c r="C3364">
        <f t="shared" si="157"/>
        <v>3364</v>
      </c>
      <c r="D3364" s="27">
        <v>21.120000839233398</v>
      </c>
      <c r="E3364" s="28">
        <v>21.229999542236328</v>
      </c>
      <c r="F3364" s="28">
        <v>20.540000915527344</v>
      </c>
      <c r="G3364" s="24">
        <v>20.680000305175781</v>
      </c>
      <c r="H3364" s="13">
        <v>20.530000686645508</v>
      </c>
      <c r="I3364" s="14">
        <v>20.600000381469727</v>
      </c>
      <c r="J3364" s="14">
        <v>20.079999923706055</v>
      </c>
      <c r="K3364" s="24">
        <v>20.170000076293945</v>
      </c>
      <c r="L3364">
        <f t="shared" ref="L3364:L3427" si="159">IF(A3364=B3364,1,0)</f>
        <v>0</v>
      </c>
      <c r="M3364">
        <f>IF(AND(B3364&gt;Summary!$E$17,B3364&lt;Summary!$E$18),1,0)</f>
        <v>1</v>
      </c>
      <c r="N3364">
        <f>IF(M3364=1,oneday(G3363,G3364,K3364,L3364,Summary!$E$13/2,Data!N3363,Data!O3363,Summary!$E$15,Summary!$E$14,Summary!$E$16,1),0)</f>
        <v>1300</v>
      </c>
      <c r="O3364" s="31">
        <f>IF(M3364=1,oneday(G3363,G3364,K3364,L3364,Summary!$E$13/2,Data!N3363,Data!O3363,Summary!$E$15,Summary!$E$14,Summary!$E$16,2),0)</f>
        <v>1619638.9890174866</v>
      </c>
      <c r="P3364" s="31">
        <f t="shared" si="158"/>
        <v>1683.0000991821289</v>
      </c>
      <c r="Q3364" s="31">
        <f>IF(M3364=1,oneday(G3363,G3364,K3364,L3364,Summary!$E$13/2,Data!N3363,Data!O3363,Summary!$E$15,Summary!$E$14,Summary!$E$16,3),0)</f>
        <v>0</v>
      </c>
    </row>
    <row r="3365" spans="1:17" x14ac:dyDescent="0.25">
      <c r="A3365" s="32">
        <f>VLOOKUP(B3365,'Expiration Dates'!$C$40:$J$272,8)</f>
        <v>35268</v>
      </c>
      <c r="B3365" s="1">
        <v>35271</v>
      </c>
      <c r="C3365">
        <f t="shared" si="157"/>
        <v>3365</v>
      </c>
      <c r="D3365" s="27">
        <v>20.770000457763672</v>
      </c>
      <c r="E3365" s="28">
        <v>20.930000305175781</v>
      </c>
      <c r="F3365" s="28">
        <v>20.620000839233398</v>
      </c>
      <c r="G3365" s="24">
        <v>20.739999771118164</v>
      </c>
      <c r="H3365" s="13">
        <v>20.219999313354492</v>
      </c>
      <c r="I3365" s="14">
        <v>20.340000152587891</v>
      </c>
      <c r="J3365" s="14">
        <v>20.110000610351563</v>
      </c>
      <c r="K3365" s="24">
        <v>20.229999542236328</v>
      </c>
      <c r="L3365">
        <f t="shared" si="159"/>
        <v>0</v>
      </c>
      <c r="M3365">
        <f>IF(AND(B3365&gt;Summary!$E$17,B3365&lt;Summary!$E$18),1,0)</f>
        <v>1</v>
      </c>
      <c r="N3365">
        <f>IF(M3365=1,oneday(G3364,G3365,K3365,L3365,Summary!$E$13/2,Data!N3364,Data!O3364,Summary!$E$15,Summary!$E$14,Summary!$E$16,1),0)</f>
        <v>1200</v>
      </c>
      <c r="O3365" s="31">
        <f>IF(M3365=1,oneday(G3364,G3365,K3365,L3365,Summary!$E$13/2,Data!N3364,Data!O3364,Summary!$E$15,Summary!$E$14,Summary!$E$16,2),0)</f>
        <v>1621710.9883766174</v>
      </c>
      <c r="P3365" s="31">
        <f t="shared" si="158"/>
        <v>2071.9993591308594</v>
      </c>
      <c r="Q3365" s="31">
        <f>IF(M3365=1,oneday(G3364,G3365,K3365,L3365,Summary!$E$13/2,Data!N3364,Data!O3364,Summary!$E$15,Summary!$E$14,Summary!$E$16,3),0)</f>
        <v>0</v>
      </c>
    </row>
    <row r="3366" spans="1:17" x14ac:dyDescent="0.25">
      <c r="A3366" s="32">
        <f>VLOOKUP(B3366,'Expiration Dates'!$C$40:$J$272,8)</f>
        <v>35268</v>
      </c>
      <c r="B3366" s="1">
        <v>35272</v>
      </c>
      <c r="C3366">
        <f t="shared" si="157"/>
        <v>3366</v>
      </c>
      <c r="D3366" s="27">
        <v>20.549999237060547</v>
      </c>
      <c r="E3366" s="28">
        <v>20.600000381469727</v>
      </c>
      <c r="F3366" s="28">
        <v>20.079999923706055</v>
      </c>
      <c r="G3366" s="24">
        <v>20.110000610351563</v>
      </c>
      <c r="H3366" s="13">
        <v>20.049999237060547</v>
      </c>
      <c r="I3366" s="14">
        <v>20.069999694824219</v>
      </c>
      <c r="J3366" s="14">
        <v>19.649999618530273</v>
      </c>
      <c r="K3366" s="24">
        <v>19.690000534057617</v>
      </c>
      <c r="L3366">
        <f t="shared" si="159"/>
        <v>0</v>
      </c>
      <c r="M3366">
        <f>IF(AND(B3366&gt;Summary!$E$17,B3366&lt;Summary!$E$18),1,0)</f>
        <v>1</v>
      </c>
      <c r="N3366">
        <f>IF(M3366=1,oneday(G3365,G3366,K3366,L3366,Summary!$E$13/2,Data!N3365,Data!O3365,Summary!$E$15,Summary!$E$14,Summary!$E$16,1),0)</f>
        <v>2700</v>
      </c>
      <c r="O3366" s="31">
        <f>IF(M3366=1,oneday(G3365,G3366,K3366,L3366,Summary!$E$13/2,Data!N3365,Data!O3365,Summary!$E$15,Summary!$E$14,Summary!$E$16,2),0)</f>
        <v>1622429.9906425476</v>
      </c>
      <c r="P3366" s="31">
        <f t="shared" si="158"/>
        <v>719.00226593017578</v>
      </c>
      <c r="Q3366" s="31">
        <f>IF(M3366=1,oneday(G3365,G3366,K3366,L3366,Summary!$E$13/2,Data!N3365,Data!O3365,Summary!$E$15,Summary!$E$14,Summary!$E$16,3),0)</f>
        <v>0</v>
      </c>
    </row>
    <row r="3367" spans="1:17" x14ac:dyDescent="0.25">
      <c r="A3367" s="32">
        <f>VLOOKUP(B3367,'Expiration Dates'!$C$40:$J$272,8)</f>
        <v>35268</v>
      </c>
      <c r="B3367" s="1">
        <v>35275</v>
      </c>
      <c r="C3367">
        <f t="shared" si="157"/>
        <v>3367</v>
      </c>
      <c r="D3367" s="27">
        <v>20.200000762939453</v>
      </c>
      <c r="E3367" s="28">
        <v>20.440000534057617</v>
      </c>
      <c r="F3367" s="28">
        <v>19.979999542236328</v>
      </c>
      <c r="G3367" s="24">
        <v>20.280000686645508</v>
      </c>
      <c r="H3367" s="13">
        <v>19.819999694824219</v>
      </c>
      <c r="I3367" s="14">
        <v>19.909999847412109</v>
      </c>
      <c r="J3367" s="14">
        <v>19.559999465942383</v>
      </c>
      <c r="K3367" s="24">
        <v>19.770000457763672</v>
      </c>
      <c r="L3367">
        <f t="shared" si="159"/>
        <v>0</v>
      </c>
      <c r="M3367">
        <f>IF(AND(B3367&gt;Summary!$E$17,B3367&lt;Summary!$E$18),1,0)</f>
        <v>1</v>
      </c>
      <c r="N3367">
        <f>IF(M3367=1,oneday(G3366,G3367,K3367,L3367,Summary!$E$13/2,Data!N3366,Data!O3366,Summary!$E$15,Summary!$E$14,Summary!$E$16,1),0)</f>
        <v>2300</v>
      </c>
      <c r="O3367" s="31">
        <f>IF(M3367=1,oneday(G3366,G3367,K3367,L3367,Summary!$E$13/2,Data!N3366,Data!O3366,Summary!$E$15,Summary!$E$14,Summary!$E$16,2),0)</f>
        <v>1624844.9908180237</v>
      </c>
      <c r="P3367" s="31">
        <f t="shared" si="158"/>
        <v>2415.0001754760742</v>
      </c>
      <c r="Q3367" s="31">
        <f>IF(M3367=1,oneday(G3366,G3367,K3367,L3367,Summary!$E$13/2,Data!N3366,Data!O3366,Summary!$E$15,Summary!$E$14,Summary!$E$16,3),0)</f>
        <v>0</v>
      </c>
    </row>
    <row r="3368" spans="1:17" x14ac:dyDescent="0.25">
      <c r="A3368" s="32">
        <f>VLOOKUP(B3368,'Expiration Dates'!$C$40:$J$272,8)</f>
        <v>35268</v>
      </c>
      <c r="B3368" s="1">
        <v>35276</v>
      </c>
      <c r="C3368">
        <f t="shared" si="157"/>
        <v>3368</v>
      </c>
      <c r="D3368" s="27">
        <v>20.229999542236328</v>
      </c>
      <c r="E3368" s="28">
        <v>20.399999618530273</v>
      </c>
      <c r="F3368" s="28">
        <v>20.120000839233398</v>
      </c>
      <c r="G3368" s="24">
        <v>20.329999923706055</v>
      </c>
      <c r="H3368" s="13">
        <v>19.680000305175781</v>
      </c>
      <c r="I3368" s="14">
        <v>19.899999618530273</v>
      </c>
      <c r="J3368" s="14">
        <v>19.670000076293945</v>
      </c>
      <c r="K3368" s="24">
        <v>19.840000152587891</v>
      </c>
      <c r="L3368">
        <f t="shared" si="159"/>
        <v>0</v>
      </c>
      <c r="M3368">
        <f>IF(AND(B3368&gt;Summary!$E$17,B3368&lt;Summary!$E$18),1,0)</f>
        <v>1</v>
      </c>
      <c r="N3368">
        <f>IF(M3368=1,oneday(G3367,G3368,K3368,L3368,Summary!$E$13/2,Data!N3367,Data!O3367,Summary!$E$15,Summary!$E$14,Summary!$E$16,1),0)</f>
        <v>2200</v>
      </c>
      <c r="O3368" s="31">
        <f>IF(M3368=1,oneday(G3367,G3368,K3368,L3368,Summary!$E$13/2,Data!N3367,Data!O3367,Summary!$E$15,Summary!$E$14,Summary!$E$16,2),0)</f>
        <v>1626954.9891395569</v>
      </c>
      <c r="P3368" s="31">
        <f t="shared" si="158"/>
        <v>2109.9983215332031</v>
      </c>
      <c r="Q3368" s="31">
        <f>IF(M3368=1,oneday(G3367,G3368,K3368,L3368,Summary!$E$13/2,Data!N3367,Data!O3367,Summary!$E$15,Summary!$E$14,Summary!$E$16,3),0)</f>
        <v>0</v>
      </c>
    </row>
    <row r="3369" spans="1:17" x14ac:dyDescent="0.25">
      <c r="A3369" s="32">
        <f>VLOOKUP(B3369,'Expiration Dates'!$C$40:$J$272,8)</f>
        <v>35268</v>
      </c>
      <c r="B3369" s="1">
        <v>35277</v>
      </c>
      <c r="C3369">
        <f t="shared" si="157"/>
        <v>3369</v>
      </c>
      <c r="D3369" s="27">
        <v>20.440000534057617</v>
      </c>
      <c r="E3369" s="28">
        <v>20.569999694824219</v>
      </c>
      <c r="F3369" s="28">
        <v>20.379999160766602</v>
      </c>
      <c r="G3369" s="24">
        <v>20.420000076293945</v>
      </c>
      <c r="H3369" s="13">
        <v>19.950000762939453</v>
      </c>
      <c r="I3369" s="14">
        <v>20.049999237060547</v>
      </c>
      <c r="J3369" s="14">
        <v>19.899999618530273</v>
      </c>
      <c r="K3369" s="24">
        <v>19.909999847412109</v>
      </c>
      <c r="L3369">
        <f t="shared" si="159"/>
        <v>0</v>
      </c>
      <c r="M3369">
        <f>IF(AND(B3369&gt;Summary!$E$17,B3369&lt;Summary!$E$18),1,0)</f>
        <v>1</v>
      </c>
      <c r="N3369">
        <f>IF(M3369=1,oneday(G3368,G3369,K3369,L3369,Summary!$E$13/2,Data!N3368,Data!O3368,Summary!$E$15,Summary!$E$14,Summary!$E$16,1),0)</f>
        <v>2000</v>
      </c>
      <c r="O3369" s="31">
        <f>IF(M3369=1,oneday(G3368,G3369,K3369,L3369,Summary!$E$13/2,Data!N3368,Data!O3368,Summary!$E$15,Summary!$E$14,Summary!$E$16,2),0)</f>
        <v>1629138.9894447327</v>
      </c>
      <c r="P3369" s="31">
        <f t="shared" si="158"/>
        <v>2184.0003051757813</v>
      </c>
      <c r="Q3369" s="31">
        <f>IF(M3369=1,oneday(G3368,G3369,K3369,L3369,Summary!$E$13/2,Data!N3368,Data!O3368,Summary!$E$15,Summary!$E$14,Summary!$E$16,3),0)</f>
        <v>0</v>
      </c>
    </row>
    <row r="3370" spans="1:17" x14ac:dyDescent="0.25">
      <c r="A3370" s="32">
        <f>VLOOKUP(B3370,'Expiration Dates'!$C$40:$J$272,8)</f>
        <v>35297</v>
      </c>
      <c r="B3370" s="1">
        <v>35278</v>
      </c>
      <c r="C3370">
        <f t="shared" si="157"/>
        <v>3370</v>
      </c>
      <c r="D3370" s="27">
        <v>20.379999160766602</v>
      </c>
      <c r="E3370" s="28">
        <v>21.149999618530273</v>
      </c>
      <c r="F3370" s="28">
        <v>20.25</v>
      </c>
      <c r="G3370" s="24">
        <v>21.040000915527344</v>
      </c>
      <c r="H3370" s="13">
        <v>19.909999847412109</v>
      </c>
      <c r="I3370" s="14">
        <v>20.600000381469727</v>
      </c>
      <c r="J3370" s="14">
        <v>19.799999237060547</v>
      </c>
      <c r="K3370" s="24">
        <v>20.479999542236328</v>
      </c>
      <c r="L3370">
        <f t="shared" si="159"/>
        <v>0</v>
      </c>
      <c r="M3370">
        <f>IF(AND(B3370&gt;Summary!$E$17,B3370&lt;Summary!$E$18),1,0)</f>
        <v>1</v>
      </c>
      <c r="N3370">
        <f>IF(M3370=1,oneday(G3369,G3370,K3370,L3370,Summary!$E$13/2,Data!N3369,Data!O3369,Summary!$E$15,Summary!$E$14,Summary!$E$16,1),0)</f>
        <v>500</v>
      </c>
      <c r="O3370" s="31">
        <f>IF(M3370=1,oneday(G3369,G3370,K3370,L3370,Summary!$E$13/2,Data!N3369,Data!O3369,Summary!$E$15,Summary!$E$14,Summary!$E$16,2),0)</f>
        <v>1631868.9898643494</v>
      </c>
      <c r="P3370" s="31">
        <f t="shared" si="158"/>
        <v>2730.0004196166992</v>
      </c>
      <c r="Q3370" s="31">
        <f>IF(M3370=1,oneday(G3369,G3370,K3370,L3370,Summary!$E$13/2,Data!N3369,Data!O3369,Summary!$E$15,Summary!$E$14,Summary!$E$16,3),0)</f>
        <v>0</v>
      </c>
    </row>
    <row r="3371" spans="1:17" x14ac:dyDescent="0.25">
      <c r="A3371" s="32">
        <f>VLOOKUP(B3371,'Expiration Dates'!$C$40:$J$272,8)</f>
        <v>35297</v>
      </c>
      <c r="B3371" s="1">
        <v>35279</v>
      </c>
      <c r="C3371">
        <f t="shared" si="157"/>
        <v>3371</v>
      </c>
      <c r="D3371" s="27">
        <v>20.850000381469727</v>
      </c>
      <c r="E3371" s="28">
        <v>21.450000762939453</v>
      </c>
      <c r="F3371" s="28">
        <v>20.75</v>
      </c>
      <c r="G3371" s="24">
        <v>21.340000152587891</v>
      </c>
      <c r="H3371" s="13">
        <v>20.350000381469727</v>
      </c>
      <c r="I3371" s="14">
        <v>20.799999237060547</v>
      </c>
      <c r="J3371" s="14">
        <v>20.229999542236328</v>
      </c>
      <c r="K3371" s="24">
        <v>20.729999542236328</v>
      </c>
      <c r="L3371">
        <f t="shared" si="159"/>
        <v>0</v>
      </c>
      <c r="M3371">
        <f>IF(AND(B3371&gt;Summary!$E$17,B3371&lt;Summary!$E$18),1,0)</f>
        <v>1</v>
      </c>
      <c r="N3371">
        <f>IF(M3371=1,oneday(G3370,G3371,K3371,L3371,Summary!$E$13/2,Data!N3370,Data!O3370,Summary!$E$15,Summary!$E$14,Summary!$E$16,1),0)</f>
        <v>-200</v>
      </c>
      <c r="O3371" s="31">
        <f>IF(M3371=1,oneday(G3370,G3371,K3371,L3371,Summary!$E$13/2,Data!N3370,Data!O3370,Summary!$E$15,Summary!$E$14,Summary!$E$16,2),0)</f>
        <v>1633892.9900169373</v>
      </c>
      <c r="P3371" s="31">
        <f t="shared" si="158"/>
        <v>2024.0001525878906</v>
      </c>
      <c r="Q3371" s="31">
        <f>IF(M3371=1,oneday(G3370,G3371,K3371,L3371,Summary!$E$13/2,Data!N3370,Data!O3370,Summary!$E$15,Summary!$E$14,Summary!$E$16,3),0)</f>
        <v>0</v>
      </c>
    </row>
    <row r="3372" spans="1:17" x14ac:dyDescent="0.25">
      <c r="A3372" s="32">
        <f>VLOOKUP(B3372,'Expiration Dates'!$C$40:$J$272,8)</f>
        <v>35297</v>
      </c>
      <c r="B3372" s="1">
        <v>35282</v>
      </c>
      <c r="C3372">
        <f t="shared" si="157"/>
        <v>3372</v>
      </c>
      <c r="D3372" s="27">
        <v>21.579999923706055</v>
      </c>
      <c r="E3372" s="28">
        <v>21.75</v>
      </c>
      <c r="F3372" s="28">
        <v>21.020000457763672</v>
      </c>
      <c r="G3372" s="24">
        <v>21.229999542236328</v>
      </c>
      <c r="H3372" s="13">
        <v>20.950000762939453</v>
      </c>
      <c r="I3372" s="14">
        <v>21.100000381469727</v>
      </c>
      <c r="J3372" s="14">
        <v>20.5</v>
      </c>
      <c r="K3372" s="24">
        <v>20.670000076293945</v>
      </c>
      <c r="L3372">
        <f t="shared" si="159"/>
        <v>0</v>
      </c>
      <c r="M3372">
        <f>IF(AND(B3372&gt;Summary!$E$17,B3372&lt;Summary!$E$18),1,0)</f>
        <v>1</v>
      </c>
      <c r="N3372">
        <f>IF(M3372=1,oneday(G3371,G3372,K3372,L3372,Summary!$E$13/2,Data!N3371,Data!O3371,Summary!$E$15,Summary!$E$14,Summary!$E$16,1),0)</f>
        <v>0</v>
      </c>
      <c r="O3372" s="31">
        <f>IF(M3372=1,oneday(G3371,G3372,K3372,L3372,Summary!$E$13/2,Data!N3371,Data!O3371,Summary!$E$15,Summary!$E$14,Summary!$E$16,2),0)</f>
        <v>1635896.9900169373</v>
      </c>
      <c r="P3372" s="31">
        <f t="shared" si="158"/>
        <v>2004</v>
      </c>
      <c r="Q3372" s="31">
        <f>IF(M3372=1,oneday(G3371,G3372,K3372,L3372,Summary!$E$13/2,Data!N3371,Data!O3371,Summary!$E$15,Summary!$E$14,Summary!$E$16,3),0)</f>
        <v>0</v>
      </c>
    </row>
    <row r="3373" spans="1:17" x14ac:dyDescent="0.25">
      <c r="A3373" s="32">
        <f>VLOOKUP(B3373,'Expiration Dates'!$C$40:$J$272,8)</f>
        <v>35297</v>
      </c>
      <c r="B3373" s="1">
        <v>35283</v>
      </c>
      <c r="C3373">
        <f t="shared" si="157"/>
        <v>3373</v>
      </c>
      <c r="D3373" s="27">
        <v>21.149999618530273</v>
      </c>
      <c r="E3373" s="28">
        <v>21.270000457763672</v>
      </c>
      <c r="F3373" s="28">
        <v>20.840000152587891</v>
      </c>
      <c r="G3373" s="24">
        <v>21.129999160766602</v>
      </c>
      <c r="H3373" s="13">
        <v>20.600000381469727</v>
      </c>
      <c r="I3373" s="14">
        <v>20.719999313354492</v>
      </c>
      <c r="J3373" s="14">
        <v>20.350000381469727</v>
      </c>
      <c r="K3373" s="24">
        <v>20.639999389648438</v>
      </c>
      <c r="L3373">
        <f t="shared" si="159"/>
        <v>0</v>
      </c>
      <c r="M3373">
        <f>IF(AND(B3373&gt;Summary!$E$17,B3373&lt;Summary!$E$18),1,0)</f>
        <v>1</v>
      </c>
      <c r="N3373">
        <f>IF(M3373=1,oneday(G3372,G3373,K3373,L3373,Summary!$E$13/2,Data!N3372,Data!O3372,Summary!$E$15,Summary!$E$14,Summary!$E$16,1),0)</f>
        <v>200</v>
      </c>
      <c r="O3373" s="31">
        <f>IF(M3373=1,oneday(G3372,G3373,K3373,L3373,Summary!$E$13/2,Data!N3372,Data!O3372,Summary!$E$15,Summary!$E$14,Summary!$E$16,2),0)</f>
        <v>1637880.9899406433</v>
      </c>
      <c r="P3373" s="31">
        <f t="shared" si="158"/>
        <v>1983.9999237060547</v>
      </c>
      <c r="Q3373" s="31">
        <f>IF(M3373=1,oneday(G3372,G3373,K3373,L3373,Summary!$E$13/2,Data!N3372,Data!O3372,Summary!$E$15,Summary!$E$14,Summary!$E$16,3),0)</f>
        <v>0</v>
      </c>
    </row>
    <row r="3374" spans="1:17" x14ac:dyDescent="0.25">
      <c r="A3374" s="32">
        <f>VLOOKUP(B3374,'Expiration Dates'!$C$40:$J$272,8)</f>
        <v>35297</v>
      </c>
      <c r="B3374" s="1">
        <v>35284</v>
      </c>
      <c r="C3374">
        <f t="shared" si="157"/>
        <v>3374</v>
      </c>
      <c r="D3374" s="27">
        <v>21.180000305175781</v>
      </c>
      <c r="E3374" s="28">
        <v>21.5</v>
      </c>
      <c r="F3374" s="28">
        <v>20.700000762939453</v>
      </c>
      <c r="G3374" s="24">
        <v>21.420000076293945</v>
      </c>
      <c r="H3374" s="13">
        <v>20.700000762939453</v>
      </c>
      <c r="I3374" s="14">
        <v>20.899999618530273</v>
      </c>
      <c r="J3374" s="14">
        <v>20.200000762939453</v>
      </c>
      <c r="K3374" s="24">
        <v>20.870000839233398</v>
      </c>
      <c r="L3374">
        <f t="shared" si="159"/>
        <v>0</v>
      </c>
      <c r="M3374">
        <f>IF(AND(B3374&gt;Summary!$E$17,B3374&lt;Summary!$E$18),1,0)</f>
        <v>1</v>
      </c>
      <c r="N3374">
        <f>IF(M3374=1,oneday(G3373,G3374,K3374,L3374,Summary!$E$13/2,Data!N3373,Data!O3373,Summary!$E$15,Summary!$E$14,Summary!$E$16,1),0)</f>
        <v>-500</v>
      </c>
      <c r="O3374" s="31">
        <f>IF(M3374=1,oneday(G3373,G3374,K3374,L3374,Summary!$E$13/2,Data!N3373,Data!O3373,Summary!$E$15,Summary!$E$14,Summary!$E$16,2),0)</f>
        <v>1639819.9894828796</v>
      </c>
      <c r="P3374" s="31">
        <f t="shared" si="158"/>
        <v>1938.9995422363281</v>
      </c>
      <c r="Q3374" s="31">
        <f>IF(M3374=1,oneday(G3373,G3374,K3374,L3374,Summary!$E$13/2,Data!N3373,Data!O3373,Summary!$E$15,Summary!$E$14,Summary!$E$16,3),0)</f>
        <v>0</v>
      </c>
    </row>
    <row r="3375" spans="1:17" x14ac:dyDescent="0.25">
      <c r="A3375" s="32">
        <f>VLOOKUP(B3375,'Expiration Dates'!$C$40:$J$272,8)</f>
        <v>35297</v>
      </c>
      <c r="B3375" s="1">
        <v>35285</v>
      </c>
      <c r="C3375">
        <f t="shared" si="157"/>
        <v>3375</v>
      </c>
      <c r="D3375" s="27">
        <v>21.420000076293945</v>
      </c>
      <c r="E3375" s="28">
        <v>21.709999084472656</v>
      </c>
      <c r="F3375" s="28">
        <v>21.25</v>
      </c>
      <c r="G3375" s="24">
        <v>21.549999237060547</v>
      </c>
      <c r="H3375" s="13">
        <v>20.829999923706055</v>
      </c>
      <c r="I3375" s="14">
        <v>21.180000305175781</v>
      </c>
      <c r="J3375" s="14">
        <v>20.75</v>
      </c>
      <c r="K3375" s="24">
        <v>21.010000228881836</v>
      </c>
      <c r="L3375">
        <f t="shared" si="159"/>
        <v>0</v>
      </c>
      <c r="M3375">
        <f>IF(AND(B3375&gt;Summary!$E$17,B3375&lt;Summary!$E$18),1,0)</f>
        <v>1</v>
      </c>
      <c r="N3375">
        <f>IF(M3375=1,oneday(G3374,G3375,K3375,L3375,Summary!$E$13/2,Data!N3374,Data!O3374,Summary!$E$15,Summary!$E$14,Summary!$E$16,1),0)</f>
        <v>-800</v>
      </c>
      <c r="O3375" s="31">
        <f>IF(M3375=1,oneday(G3374,G3375,K3375,L3375,Summary!$E$13/2,Data!N3374,Data!O3374,Summary!$E$15,Summary!$E$14,Summary!$E$16,2),0)</f>
        <v>1641727.9901542664</v>
      </c>
      <c r="P3375" s="31">
        <f t="shared" si="158"/>
        <v>1908.0006713867188</v>
      </c>
      <c r="Q3375" s="31">
        <f>IF(M3375=1,oneday(G3374,G3375,K3375,L3375,Summary!$E$13/2,Data!N3374,Data!O3374,Summary!$E$15,Summary!$E$14,Summary!$E$16,3),0)</f>
        <v>0</v>
      </c>
    </row>
    <row r="3376" spans="1:17" x14ac:dyDescent="0.25">
      <c r="A3376" s="32">
        <f>VLOOKUP(B3376,'Expiration Dates'!$C$40:$J$272,8)</f>
        <v>35297</v>
      </c>
      <c r="B3376" s="1">
        <v>35286</v>
      </c>
      <c r="C3376">
        <f t="shared" si="157"/>
        <v>3376</v>
      </c>
      <c r="D3376" s="27">
        <v>21.450000762939453</v>
      </c>
      <c r="E3376" s="28">
        <v>21.620000839233398</v>
      </c>
      <c r="F3376" s="28">
        <v>21.309999465942383</v>
      </c>
      <c r="G3376" s="24">
        <v>21.569999694824219</v>
      </c>
      <c r="H3376" s="13">
        <v>20.899999618530273</v>
      </c>
      <c r="I3376" s="14">
        <v>21.079999923706055</v>
      </c>
      <c r="J3376" s="14">
        <v>20.829999923706055</v>
      </c>
      <c r="K3376" s="24">
        <v>21.059999465942383</v>
      </c>
      <c r="L3376">
        <f t="shared" si="159"/>
        <v>0</v>
      </c>
      <c r="M3376">
        <f>IF(AND(B3376&gt;Summary!$E$17,B3376&lt;Summary!$E$18),1,0)</f>
        <v>1</v>
      </c>
      <c r="N3376">
        <f>IF(M3376=1,oneday(G3375,G3376,K3376,L3376,Summary!$E$13/2,Data!N3375,Data!O3375,Summary!$E$15,Summary!$E$14,Summary!$E$16,1),0)</f>
        <v>-800</v>
      </c>
      <c r="O3376" s="31">
        <f>IF(M3376=1,oneday(G3375,G3376,K3376,L3376,Summary!$E$13/2,Data!N3375,Data!O3375,Summary!$E$15,Summary!$E$14,Summary!$E$16,2),0)</f>
        <v>1643711.9897880554</v>
      </c>
      <c r="P3376" s="31">
        <f t="shared" si="158"/>
        <v>1983.9996337890625</v>
      </c>
      <c r="Q3376" s="31">
        <f>IF(M3376=1,oneday(G3375,G3376,K3376,L3376,Summary!$E$13/2,Data!N3375,Data!O3375,Summary!$E$15,Summary!$E$14,Summary!$E$16,3),0)</f>
        <v>0</v>
      </c>
    </row>
    <row r="3377" spans="1:17" x14ac:dyDescent="0.25">
      <c r="A3377" s="32">
        <f>VLOOKUP(B3377,'Expiration Dates'!$C$40:$J$272,8)</f>
        <v>35297</v>
      </c>
      <c r="B3377" s="1">
        <v>35289</v>
      </c>
      <c r="C3377">
        <f t="shared" si="157"/>
        <v>3377</v>
      </c>
      <c r="D3377" s="27">
        <v>21.700000762939453</v>
      </c>
      <c r="E3377" s="28">
        <v>22.25</v>
      </c>
      <c r="F3377" s="28">
        <v>21.569999694824219</v>
      </c>
      <c r="G3377" s="24">
        <v>22.219999313354492</v>
      </c>
      <c r="H3377" s="13">
        <v>21.149999618530273</v>
      </c>
      <c r="I3377" s="14">
        <v>21.680000305175781</v>
      </c>
      <c r="J3377" s="14">
        <v>21.079999923706055</v>
      </c>
      <c r="K3377" s="24">
        <v>21.649999618530273</v>
      </c>
      <c r="L3377">
        <f t="shared" si="159"/>
        <v>0</v>
      </c>
      <c r="M3377">
        <f>IF(AND(B3377&gt;Summary!$E$17,B3377&lt;Summary!$E$18),1,0)</f>
        <v>1</v>
      </c>
      <c r="N3377">
        <f>IF(M3377=1,oneday(G3376,G3377,K3377,L3377,Summary!$E$13/2,Data!N3376,Data!O3376,Summary!$E$15,Summary!$E$14,Summary!$E$16,1),0)</f>
        <v>-2400</v>
      </c>
      <c r="O3377" s="31">
        <f>IF(M3377=1,oneday(G3376,G3377,K3377,L3377,Summary!$E$13/2,Data!N3376,Data!O3376,Summary!$E$15,Summary!$E$14,Summary!$E$16,2),0)</f>
        <v>1644631.9907035828</v>
      </c>
      <c r="P3377" s="31">
        <f t="shared" si="158"/>
        <v>920.00091552734375</v>
      </c>
      <c r="Q3377" s="31">
        <f>IF(M3377=1,oneday(G3376,G3377,K3377,L3377,Summary!$E$13/2,Data!N3376,Data!O3376,Summary!$E$15,Summary!$E$14,Summary!$E$16,3),0)</f>
        <v>0</v>
      </c>
    </row>
    <row r="3378" spans="1:17" x14ac:dyDescent="0.25">
      <c r="A3378" s="32">
        <f>VLOOKUP(B3378,'Expiration Dates'!$C$40:$J$272,8)</f>
        <v>35297</v>
      </c>
      <c r="B3378" s="1">
        <v>35290</v>
      </c>
      <c r="C3378">
        <f t="shared" si="157"/>
        <v>3378</v>
      </c>
      <c r="D3378" s="27">
        <v>22.079999923706055</v>
      </c>
      <c r="E3378" s="28">
        <v>22.430000305175781</v>
      </c>
      <c r="F3378" s="28">
        <v>21.870000839233398</v>
      </c>
      <c r="G3378" s="24">
        <v>22.370000839233398</v>
      </c>
      <c r="H3378" s="13">
        <v>21.520000457763672</v>
      </c>
      <c r="I3378" s="14">
        <v>21.870000839233398</v>
      </c>
      <c r="J3378" s="14">
        <v>21.399999618530273</v>
      </c>
      <c r="K3378" s="24">
        <v>21.840000152587891</v>
      </c>
      <c r="L3378">
        <f t="shared" si="159"/>
        <v>0</v>
      </c>
      <c r="M3378">
        <f>IF(AND(B3378&gt;Summary!$E$17,B3378&lt;Summary!$E$18),1,0)</f>
        <v>1</v>
      </c>
      <c r="N3378">
        <f>IF(M3378=1,oneday(G3377,G3378,K3378,L3378,Summary!$E$13/2,Data!N3377,Data!O3377,Summary!$E$15,Summary!$E$14,Summary!$E$16,1),0)</f>
        <v>-2700</v>
      </c>
      <c r="O3378" s="31">
        <f>IF(M3378=1,oneday(G3377,G3378,K3378,L3378,Summary!$E$13/2,Data!N3377,Data!O3377,Summary!$E$15,Summary!$E$14,Summary!$E$16,2),0)</f>
        <v>1646238.9865837097</v>
      </c>
      <c r="P3378" s="31">
        <f t="shared" si="158"/>
        <v>1606.9958801269531</v>
      </c>
      <c r="Q3378" s="31">
        <f>IF(M3378=1,oneday(G3377,G3378,K3378,L3378,Summary!$E$13/2,Data!N3377,Data!O3377,Summary!$E$15,Summary!$E$14,Summary!$E$16,3),0)</f>
        <v>0</v>
      </c>
    </row>
    <row r="3379" spans="1:17" x14ac:dyDescent="0.25">
      <c r="A3379" s="32">
        <f>VLOOKUP(B3379,'Expiration Dates'!$C$40:$J$272,8)</f>
        <v>35297</v>
      </c>
      <c r="B3379" s="1">
        <v>35291</v>
      </c>
      <c r="C3379">
        <f t="shared" si="157"/>
        <v>3379</v>
      </c>
      <c r="D3379" s="27">
        <v>22.319999694824219</v>
      </c>
      <c r="E3379" s="28">
        <v>22.399999618530273</v>
      </c>
      <c r="F3379" s="28">
        <v>21.950000762939453</v>
      </c>
      <c r="G3379" s="24">
        <v>22.120000839233398</v>
      </c>
      <c r="H3379" s="13">
        <v>21.780000686645508</v>
      </c>
      <c r="I3379" s="14">
        <v>21.850000381469727</v>
      </c>
      <c r="J3379" s="14">
        <v>21.450000762939453</v>
      </c>
      <c r="K3379" s="24">
        <v>21.579999923706055</v>
      </c>
      <c r="L3379">
        <f t="shared" si="159"/>
        <v>0</v>
      </c>
      <c r="M3379">
        <f>IF(AND(B3379&gt;Summary!$E$17,B3379&lt;Summary!$E$18),1,0)</f>
        <v>1</v>
      </c>
      <c r="N3379">
        <f>IF(M3379=1,oneday(G3378,G3379,K3379,L3379,Summary!$E$13/2,Data!N3378,Data!O3378,Summary!$E$15,Summary!$E$14,Summary!$E$16,1),0)</f>
        <v>-2100</v>
      </c>
      <c r="O3379" s="31">
        <f>IF(M3379=1,oneday(G3378,G3379,K3379,L3379,Summary!$E$13/2,Data!N3378,Data!O3378,Summary!$E$15,Summary!$E$14,Summary!$E$16,2),0)</f>
        <v>1648823.9865837097</v>
      </c>
      <c r="P3379" s="31">
        <f t="shared" si="158"/>
        <v>2585</v>
      </c>
      <c r="Q3379" s="31">
        <f>IF(M3379=1,oneday(G3378,G3379,K3379,L3379,Summary!$E$13/2,Data!N3378,Data!O3378,Summary!$E$15,Summary!$E$14,Summary!$E$16,3),0)</f>
        <v>0</v>
      </c>
    </row>
    <row r="3380" spans="1:17" x14ac:dyDescent="0.25">
      <c r="A3380" s="32">
        <f>VLOOKUP(B3380,'Expiration Dates'!$C$40:$J$272,8)</f>
        <v>35297</v>
      </c>
      <c r="B3380" s="1">
        <v>35292</v>
      </c>
      <c r="C3380">
        <f t="shared" si="157"/>
        <v>3380</v>
      </c>
      <c r="D3380" s="27">
        <v>22</v>
      </c>
      <c r="E3380" s="28">
        <v>22.049999237060547</v>
      </c>
      <c r="F3380" s="28">
        <v>21.790000915527344</v>
      </c>
      <c r="G3380" s="24">
        <v>21.899999618530273</v>
      </c>
      <c r="H3380" s="13">
        <v>21.440000534057617</v>
      </c>
      <c r="I3380" s="14">
        <v>21.479999542236328</v>
      </c>
      <c r="J3380" s="14">
        <v>21.290000915527344</v>
      </c>
      <c r="K3380" s="24">
        <v>21.399999618530273</v>
      </c>
      <c r="L3380">
        <f t="shared" si="159"/>
        <v>0</v>
      </c>
      <c r="M3380">
        <f>IF(AND(B3380&gt;Summary!$E$17,B3380&lt;Summary!$E$18),1,0)</f>
        <v>1</v>
      </c>
      <c r="N3380">
        <f>IF(M3380=1,oneday(G3379,G3380,K3380,L3380,Summary!$E$13/2,Data!N3379,Data!O3379,Summary!$E$15,Summary!$E$14,Summary!$E$16,1),0)</f>
        <v>-1600</v>
      </c>
      <c r="O3380" s="31">
        <f>IF(M3380=1,oneday(G3379,G3380,K3380,L3380,Summary!$E$13/2,Data!N3379,Data!O3379,Summary!$E$15,Summary!$E$14,Summary!$E$16,2),0)</f>
        <v>1651215.9885368347</v>
      </c>
      <c r="P3380" s="31">
        <f t="shared" si="158"/>
        <v>2392.001953125</v>
      </c>
      <c r="Q3380" s="31">
        <f>IF(M3380=1,oneday(G3379,G3380,K3380,L3380,Summary!$E$13/2,Data!N3379,Data!O3379,Summary!$E$15,Summary!$E$14,Summary!$E$16,3),0)</f>
        <v>0</v>
      </c>
    </row>
    <row r="3381" spans="1:17" x14ac:dyDescent="0.25">
      <c r="A3381" s="32">
        <f>VLOOKUP(B3381,'Expiration Dates'!$C$40:$J$272,8)</f>
        <v>35297</v>
      </c>
      <c r="B3381" s="1">
        <v>35293</v>
      </c>
      <c r="C3381">
        <f t="shared" si="157"/>
        <v>3381</v>
      </c>
      <c r="D3381" s="27">
        <v>21.850000381469727</v>
      </c>
      <c r="E3381" s="28">
        <v>22.700000762939453</v>
      </c>
      <c r="F3381" s="28">
        <v>21.829999923706055</v>
      </c>
      <c r="G3381" s="24">
        <v>22.659999847412109</v>
      </c>
      <c r="H3381" s="13">
        <v>21.379999160766602</v>
      </c>
      <c r="I3381" s="14">
        <v>22.100000381469727</v>
      </c>
      <c r="J3381" s="14">
        <v>21.340000152587891</v>
      </c>
      <c r="K3381" s="24">
        <v>22.049999237060547</v>
      </c>
      <c r="L3381">
        <f t="shared" si="159"/>
        <v>0</v>
      </c>
      <c r="M3381">
        <f>IF(AND(B3381&gt;Summary!$E$17,B3381&lt;Summary!$E$18),1,0)</f>
        <v>1</v>
      </c>
      <c r="N3381">
        <f>IF(M3381=1,oneday(G3380,G3381,K3381,L3381,Summary!$E$13/2,Data!N3380,Data!O3380,Summary!$E$15,Summary!$E$14,Summary!$E$16,1),0)</f>
        <v>-3000</v>
      </c>
      <c r="O3381" s="31">
        <f>IF(M3381=1,oneday(G3380,G3381,K3381,L3381,Summary!$E$13/2,Data!N3380,Data!O3380,Summary!$E$15,Summary!$E$14,Summary!$E$16,2),0)</f>
        <v>1651239.9877357483</v>
      </c>
      <c r="P3381" s="31">
        <f t="shared" si="158"/>
        <v>23.999198913574219</v>
      </c>
      <c r="Q3381" s="31">
        <f>IF(M3381=1,oneday(G3380,G3381,K3381,L3381,Summary!$E$13/2,Data!N3380,Data!O3380,Summary!$E$15,Summary!$E$14,Summary!$E$16,3),0)</f>
        <v>0</v>
      </c>
    </row>
    <row r="3382" spans="1:17" x14ac:dyDescent="0.25">
      <c r="A3382" s="32">
        <f>VLOOKUP(B3382,'Expiration Dates'!$C$40:$J$272,8)</f>
        <v>35297</v>
      </c>
      <c r="B3382" s="1">
        <v>35296</v>
      </c>
      <c r="C3382">
        <f t="shared" si="157"/>
        <v>3382</v>
      </c>
      <c r="D3382" s="27">
        <v>22.600000381469727</v>
      </c>
      <c r="E3382" s="28">
        <v>23.350000381469727</v>
      </c>
      <c r="F3382" s="28">
        <v>22.530000686645508</v>
      </c>
      <c r="G3382" s="24">
        <v>23.260000228881836</v>
      </c>
      <c r="H3382" s="13">
        <v>22.020000457763672</v>
      </c>
      <c r="I3382" s="14">
        <v>22.549999237060547</v>
      </c>
      <c r="J3382" s="14">
        <v>21.940000534057617</v>
      </c>
      <c r="K3382" s="24">
        <v>22.469999313354492</v>
      </c>
      <c r="L3382">
        <f t="shared" si="159"/>
        <v>0</v>
      </c>
      <c r="M3382">
        <f>IF(AND(B3382&gt;Summary!$E$17,B3382&lt;Summary!$E$18),1,0)</f>
        <v>1</v>
      </c>
      <c r="N3382">
        <f>IF(M3382=1,oneday(G3381,G3382,K3382,L3382,Summary!$E$13/2,Data!N3381,Data!O3381,Summary!$E$15,Summary!$E$14,Summary!$E$16,1),0)</f>
        <v>-3000</v>
      </c>
      <c r="O3382" s="31">
        <f>IF(M3382=1,oneday(G3381,G3382,K3382,L3382,Summary!$E$13/2,Data!N3381,Data!O3381,Summary!$E$15,Summary!$E$14,Summary!$E$16,2),0)</f>
        <v>1650959.9860191345</v>
      </c>
      <c r="P3382" s="31">
        <f t="shared" si="158"/>
        <v>-280.00171661376953</v>
      </c>
      <c r="Q3382" s="31">
        <f>IF(M3382=1,oneday(G3381,G3382,K3382,L3382,Summary!$E$13/2,Data!N3381,Data!O3381,Summary!$E$15,Summary!$E$14,Summary!$E$16,3),0)</f>
        <v>0</v>
      </c>
    </row>
    <row r="3383" spans="1:17" x14ac:dyDescent="0.25">
      <c r="A3383" s="32">
        <f>VLOOKUP(B3383,'Expiration Dates'!$C$40:$J$272,8)</f>
        <v>35297</v>
      </c>
      <c r="B3383" s="1">
        <v>35297</v>
      </c>
      <c r="C3383">
        <f t="shared" si="157"/>
        <v>3383</v>
      </c>
      <c r="D3383" s="27">
        <v>23.049999237060547</v>
      </c>
      <c r="E3383" s="28">
        <v>23.200000762939453</v>
      </c>
      <c r="F3383" s="28">
        <v>22.600000381469727</v>
      </c>
      <c r="G3383" s="24">
        <v>22.860000610351563</v>
      </c>
      <c r="H3383" s="13">
        <v>22.25</v>
      </c>
      <c r="I3383" s="14">
        <v>22.360000610351563</v>
      </c>
      <c r="J3383" s="14">
        <v>22.100000381469727</v>
      </c>
      <c r="K3383" s="24">
        <v>22.110000610351563</v>
      </c>
      <c r="L3383">
        <f t="shared" si="159"/>
        <v>1</v>
      </c>
      <c r="M3383">
        <f>IF(AND(B3383&gt;Summary!$E$17,B3383&lt;Summary!$E$18),1,0)</f>
        <v>1</v>
      </c>
      <c r="N3383">
        <f>IF(M3383=1,oneday(G3382,G3383,K3383,L3383,Summary!$E$13/2,Data!N3382,Data!O3382,Summary!$E$15,Summary!$E$14,Summary!$E$16,1),0)</f>
        <v>-2100</v>
      </c>
      <c r="O3383" s="31">
        <f>IF(M3383=1,oneday(G3382,G3383,K3383,L3383,Summary!$E$13/2,Data!N3382,Data!O3382,Summary!$E$15,Summary!$E$14,Summary!$E$16,2),0)</f>
        <v>1652368.9852180481</v>
      </c>
      <c r="P3383" s="31">
        <f t="shared" si="158"/>
        <v>1408.9991989135742</v>
      </c>
      <c r="Q3383" s="31">
        <f>IF(M3383=1,oneday(G3382,G3383,K3383,L3383,Summary!$E$13/2,Data!N3382,Data!O3382,Summary!$E$15,Summary!$E$14,Summary!$E$16,3),0)</f>
        <v>-1575</v>
      </c>
    </row>
    <row r="3384" spans="1:17" x14ac:dyDescent="0.25">
      <c r="A3384" s="32">
        <f>VLOOKUP(B3384,'Expiration Dates'!$C$40:$J$272,8)</f>
        <v>35297</v>
      </c>
      <c r="B3384" s="1">
        <v>35298</v>
      </c>
      <c r="C3384">
        <f t="shared" si="157"/>
        <v>3384</v>
      </c>
      <c r="D3384" s="27">
        <v>21.979999542236328</v>
      </c>
      <c r="E3384" s="28">
        <v>22.049999237060547</v>
      </c>
      <c r="F3384" s="28">
        <v>21.600000381469727</v>
      </c>
      <c r="G3384" s="24">
        <v>21.719999313354492</v>
      </c>
      <c r="H3384" s="13">
        <v>21.450000762939453</v>
      </c>
      <c r="I3384" s="14">
        <v>21.469999313354492</v>
      </c>
      <c r="J3384" s="14">
        <v>21.159999847412109</v>
      </c>
      <c r="K3384" s="24">
        <v>21.209999084472656</v>
      </c>
      <c r="L3384">
        <f t="shared" si="159"/>
        <v>0</v>
      </c>
      <c r="M3384">
        <f>IF(AND(B3384&gt;Summary!$E$17,B3384&lt;Summary!$E$18),1,0)</f>
        <v>1</v>
      </c>
      <c r="N3384">
        <f>IF(M3384=1,oneday(G3383,G3384,K3384,L3384,Summary!$E$13/2,Data!N3383,Data!O3383,Summary!$E$15,Summary!$E$14,Summary!$E$16,1),0)</f>
        <v>700</v>
      </c>
      <c r="O3384" s="31">
        <f>IF(M3384=1,oneday(G3383,G3384,K3384,L3384,Summary!$E$13/2,Data!N3383,Data!O3383,Summary!$E$15,Summary!$E$14,Summary!$E$16,2),0)</f>
        <v>1655082.9843101501</v>
      </c>
      <c r="P3384" s="31">
        <f t="shared" si="158"/>
        <v>2713.9990921020508</v>
      </c>
      <c r="Q3384" s="31">
        <f>IF(M3384=1,oneday(G3383,G3384,K3384,L3384,Summary!$E$13/2,Data!N3383,Data!O3383,Summary!$E$15,Summary!$E$14,Summary!$E$16,3),0)</f>
        <v>0</v>
      </c>
    </row>
    <row r="3385" spans="1:17" x14ac:dyDescent="0.25">
      <c r="A3385" s="32">
        <f>VLOOKUP(B3385,'Expiration Dates'!$C$40:$J$272,8)</f>
        <v>35297</v>
      </c>
      <c r="B3385" s="1">
        <v>35299</v>
      </c>
      <c r="C3385">
        <f t="shared" si="157"/>
        <v>3385</v>
      </c>
      <c r="D3385" s="27">
        <v>21.950000762939453</v>
      </c>
      <c r="E3385" s="28">
        <v>22.350000381469727</v>
      </c>
      <c r="F3385" s="28">
        <v>21.899999618530273</v>
      </c>
      <c r="G3385" s="24">
        <v>22.299999237060547</v>
      </c>
      <c r="H3385" s="13">
        <v>21.399999618530273</v>
      </c>
      <c r="I3385" s="14">
        <v>21.75</v>
      </c>
      <c r="J3385" s="14">
        <v>21.379999160766602</v>
      </c>
      <c r="K3385" s="24">
        <v>21.719999313354492</v>
      </c>
      <c r="L3385">
        <f t="shared" si="159"/>
        <v>0</v>
      </c>
      <c r="M3385">
        <f>IF(AND(B3385&gt;Summary!$E$17,B3385&lt;Summary!$E$18),1,0)</f>
        <v>1</v>
      </c>
      <c r="N3385">
        <f>IF(M3385=1,oneday(G3384,G3385,K3385,L3385,Summary!$E$13/2,Data!N3384,Data!O3384,Summary!$E$15,Summary!$E$14,Summary!$E$16,1),0)</f>
        <v>-700</v>
      </c>
      <c r="O3385" s="31">
        <f>IF(M3385=1,oneday(G3384,G3385,K3385,L3385,Summary!$E$13/2,Data!N3384,Data!O3384,Summary!$E$15,Summary!$E$14,Summary!$E$16,2),0)</f>
        <v>1657040.9843635559</v>
      </c>
      <c r="P3385" s="31">
        <f t="shared" si="158"/>
        <v>1958.0000534057617</v>
      </c>
      <c r="Q3385" s="31">
        <f>IF(M3385=1,oneday(G3384,G3385,K3385,L3385,Summary!$E$13/2,Data!N3384,Data!O3384,Summary!$E$15,Summary!$E$14,Summary!$E$16,3),0)</f>
        <v>0</v>
      </c>
    </row>
    <row r="3386" spans="1:17" x14ac:dyDescent="0.25">
      <c r="A3386" s="32">
        <f>VLOOKUP(B3386,'Expiration Dates'!$C$40:$J$272,8)</f>
        <v>35297</v>
      </c>
      <c r="B3386" s="1">
        <v>35300</v>
      </c>
      <c r="C3386">
        <f t="shared" si="157"/>
        <v>3386</v>
      </c>
      <c r="D3386" s="27">
        <v>22.299999237060547</v>
      </c>
      <c r="E3386" s="28">
        <v>22.329999923706055</v>
      </c>
      <c r="F3386" s="28">
        <v>21.850000381469727</v>
      </c>
      <c r="G3386" s="24">
        <v>21.959999084472656</v>
      </c>
      <c r="H3386" s="13">
        <v>21.719999313354492</v>
      </c>
      <c r="I3386" s="14">
        <v>21.739999771118164</v>
      </c>
      <c r="J3386" s="14">
        <v>21.370000839233398</v>
      </c>
      <c r="K3386" s="24">
        <v>21.450000762939453</v>
      </c>
      <c r="L3386">
        <f t="shared" si="159"/>
        <v>0</v>
      </c>
      <c r="M3386">
        <f>IF(AND(B3386&gt;Summary!$E$17,B3386&lt;Summary!$E$18),1,0)</f>
        <v>1</v>
      </c>
      <c r="N3386">
        <f>IF(M3386=1,oneday(G3385,G3386,K3386,L3386,Summary!$E$13/2,Data!N3385,Data!O3385,Summary!$E$15,Summary!$E$14,Summary!$E$16,1),0)</f>
        <v>100</v>
      </c>
      <c r="O3386" s="31">
        <f>IF(M3386=1,oneday(G3385,G3386,K3386,L3386,Summary!$E$13/2,Data!N3385,Data!O3385,Summary!$E$15,Summary!$E$14,Summary!$E$16,2),0)</f>
        <v>1659118.9843482971</v>
      </c>
      <c r="P3386" s="31">
        <f t="shared" si="158"/>
        <v>2077.9999847412109</v>
      </c>
      <c r="Q3386" s="31">
        <f>IF(M3386=1,oneday(G3385,G3386,K3386,L3386,Summary!$E$13/2,Data!N3385,Data!O3385,Summary!$E$15,Summary!$E$14,Summary!$E$16,3),0)</f>
        <v>0</v>
      </c>
    </row>
    <row r="3387" spans="1:17" x14ac:dyDescent="0.25">
      <c r="A3387" s="32">
        <f>VLOOKUP(B3387,'Expiration Dates'!$C$40:$J$272,8)</f>
        <v>35297</v>
      </c>
      <c r="B3387" s="1">
        <v>35303</v>
      </c>
      <c r="C3387">
        <f t="shared" si="157"/>
        <v>3387</v>
      </c>
      <c r="D3387" s="27">
        <v>21.969999313354492</v>
      </c>
      <c r="E3387" s="28">
        <v>22.040000915527344</v>
      </c>
      <c r="F3387" s="28">
        <v>21.399999618530273</v>
      </c>
      <c r="G3387" s="24">
        <v>21.620000839233398</v>
      </c>
      <c r="H3387" s="13">
        <v>21.479999542236328</v>
      </c>
      <c r="I3387" s="14">
        <v>21.479999542236328</v>
      </c>
      <c r="J3387" s="14">
        <v>20.959999084472656</v>
      </c>
      <c r="K3387" s="24">
        <v>21.170000076293945</v>
      </c>
      <c r="L3387">
        <f t="shared" si="159"/>
        <v>0</v>
      </c>
      <c r="M3387">
        <f>IF(AND(B3387&gt;Summary!$E$17,B3387&lt;Summary!$E$18),1,0)</f>
        <v>1</v>
      </c>
      <c r="N3387">
        <f>IF(M3387=1,oneday(G3386,G3387,K3387,L3387,Summary!$E$13/2,Data!N3386,Data!O3386,Summary!$E$15,Summary!$E$14,Summary!$E$16,1),0)</f>
        <v>900</v>
      </c>
      <c r="O3387" s="31">
        <f>IF(M3387=1,oneday(G3386,G3387,K3387,L3387,Summary!$E$13/2,Data!N3386,Data!O3386,Summary!$E$15,Summary!$E$14,Summary!$E$16,2),0)</f>
        <v>1660924.9859275818</v>
      </c>
      <c r="P3387" s="31">
        <f t="shared" si="158"/>
        <v>1806.001579284668</v>
      </c>
      <c r="Q3387" s="31">
        <f>IF(M3387=1,oneday(G3386,G3387,K3387,L3387,Summary!$E$13/2,Data!N3386,Data!O3386,Summary!$E$15,Summary!$E$14,Summary!$E$16,3),0)</f>
        <v>0</v>
      </c>
    </row>
    <row r="3388" spans="1:17" x14ac:dyDescent="0.25">
      <c r="A3388" s="32">
        <f>VLOOKUP(B3388,'Expiration Dates'!$C$40:$J$272,8)</f>
        <v>35297</v>
      </c>
      <c r="B3388" s="1">
        <v>35304</v>
      </c>
      <c r="C3388">
        <f t="shared" si="157"/>
        <v>3388</v>
      </c>
      <c r="D3388" s="27">
        <v>21.649999618530273</v>
      </c>
      <c r="E3388" s="28">
        <v>21.870000839233398</v>
      </c>
      <c r="F3388" s="28">
        <v>21.5</v>
      </c>
      <c r="G3388" s="24">
        <v>21.559999465942383</v>
      </c>
      <c r="H3388" s="13">
        <v>21.200000762939453</v>
      </c>
      <c r="I3388" s="14">
        <v>21.350000381469727</v>
      </c>
      <c r="J3388" s="14">
        <v>21</v>
      </c>
      <c r="K3388" s="24">
        <v>21.079999923706055</v>
      </c>
      <c r="L3388">
        <f t="shared" si="159"/>
        <v>0</v>
      </c>
      <c r="M3388">
        <f>IF(AND(B3388&gt;Summary!$E$17,B3388&lt;Summary!$E$18),1,0)</f>
        <v>1</v>
      </c>
      <c r="N3388">
        <f>IF(M3388=1,oneday(G3387,G3388,K3388,L3388,Summary!$E$13/2,Data!N3387,Data!O3387,Summary!$E$15,Summary!$E$14,Summary!$E$16,1),0)</f>
        <v>1000</v>
      </c>
      <c r="O3388" s="31">
        <f>IF(M3388=1,oneday(G3387,G3388,K3388,L3388,Summary!$E$13/2,Data!N3387,Data!O3387,Summary!$E$15,Summary!$E$14,Summary!$E$16,2),0)</f>
        <v>1662864.9845542908</v>
      </c>
      <c r="P3388" s="31">
        <f t="shared" si="158"/>
        <v>1939.9986267089844</v>
      </c>
      <c r="Q3388" s="31">
        <f>IF(M3388=1,oneday(G3387,G3388,K3388,L3388,Summary!$E$13/2,Data!N3387,Data!O3387,Summary!$E$15,Summary!$E$14,Summary!$E$16,3),0)</f>
        <v>0</v>
      </c>
    </row>
    <row r="3389" spans="1:17" x14ac:dyDescent="0.25">
      <c r="A3389" s="32">
        <f>VLOOKUP(B3389,'Expiration Dates'!$C$40:$J$272,8)</f>
        <v>35297</v>
      </c>
      <c r="B3389" s="1">
        <v>35305</v>
      </c>
      <c r="C3389">
        <f t="shared" si="157"/>
        <v>3389</v>
      </c>
      <c r="D3389" s="27">
        <v>21.5</v>
      </c>
      <c r="E3389" s="28">
        <v>22.100000381469727</v>
      </c>
      <c r="F3389" s="28">
        <v>21.389999389648438</v>
      </c>
      <c r="G3389" s="24">
        <v>21.709999084472656</v>
      </c>
      <c r="H3389" s="13">
        <v>21.030000686645508</v>
      </c>
      <c r="I3389" s="14">
        <v>21.540000915527344</v>
      </c>
      <c r="J3389" s="14">
        <v>20.940000534057617</v>
      </c>
      <c r="K3389" s="24">
        <v>21.209999084472656</v>
      </c>
      <c r="L3389">
        <f t="shared" si="159"/>
        <v>0</v>
      </c>
      <c r="M3389">
        <f>IF(AND(B3389&gt;Summary!$E$17,B3389&lt;Summary!$E$18),1,0)</f>
        <v>1</v>
      </c>
      <c r="N3389">
        <f>IF(M3389=1,oneday(G3388,G3389,K3389,L3389,Summary!$E$13/2,Data!N3388,Data!O3388,Summary!$E$15,Summary!$E$14,Summary!$E$16,1),0)</f>
        <v>700</v>
      </c>
      <c r="O3389" s="31">
        <f>IF(M3389=1,oneday(G3388,G3389,K3389,L3389,Summary!$E$13/2,Data!N3388,Data!O3388,Summary!$E$15,Summary!$E$14,Summary!$E$16,2),0)</f>
        <v>1664981.984287262</v>
      </c>
      <c r="P3389" s="31">
        <f t="shared" si="158"/>
        <v>2116.9997329711914</v>
      </c>
      <c r="Q3389" s="31">
        <f>IF(M3389=1,oneday(G3388,G3389,K3389,L3389,Summary!$E$13/2,Data!N3388,Data!O3388,Summary!$E$15,Summary!$E$14,Summary!$E$16,3),0)</f>
        <v>0</v>
      </c>
    </row>
    <row r="3390" spans="1:17" x14ac:dyDescent="0.25">
      <c r="A3390" s="32">
        <f>VLOOKUP(B3390,'Expiration Dates'!$C$40:$J$272,8)</f>
        <v>35297</v>
      </c>
      <c r="B3390" s="1">
        <v>35306</v>
      </c>
      <c r="C3390">
        <f t="shared" si="157"/>
        <v>3390</v>
      </c>
      <c r="D3390" s="27">
        <v>21.850000381469727</v>
      </c>
      <c r="E3390" s="28">
        <v>22.409999847412109</v>
      </c>
      <c r="F3390" s="28">
        <v>21.829999923706055</v>
      </c>
      <c r="G3390" s="24">
        <v>22.149999618530273</v>
      </c>
      <c r="H3390" s="13">
        <v>21.379999160766602</v>
      </c>
      <c r="I3390" s="14">
        <v>21.829999923706055</v>
      </c>
      <c r="J3390" s="14">
        <v>21.379999160766602</v>
      </c>
      <c r="K3390" s="24">
        <v>21.620000839233398</v>
      </c>
      <c r="L3390">
        <f t="shared" si="159"/>
        <v>0</v>
      </c>
      <c r="M3390">
        <f>IF(AND(B3390&gt;Summary!$E$17,B3390&lt;Summary!$E$18),1,0)</f>
        <v>1</v>
      </c>
      <c r="N3390">
        <f>IF(M3390=1,oneday(G3389,G3390,K3390,L3390,Summary!$E$13/2,Data!N3389,Data!O3389,Summary!$E$15,Summary!$E$14,Summary!$E$16,1),0)</f>
        <v>-400</v>
      </c>
      <c r="O3390" s="31">
        <f>IF(M3390=1,oneday(G3389,G3390,K3390,L3390,Summary!$E$13/2,Data!N3389,Data!O3389,Summary!$E$15,Summary!$E$14,Summary!$E$16,2),0)</f>
        <v>1667025.9840736389</v>
      </c>
      <c r="P3390" s="31">
        <f t="shared" si="158"/>
        <v>2043.9997863769531</v>
      </c>
      <c r="Q3390" s="31">
        <f>IF(M3390=1,oneday(G3389,G3390,K3390,L3390,Summary!$E$13/2,Data!N3389,Data!O3389,Summary!$E$15,Summary!$E$14,Summary!$E$16,3),0)</f>
        <v>0</v>
      </c>
    </row>
    <row r="3391" spans="1:17" x14ac:dyDescent="0.25">
      <c r="A3391" s="32">
        <f>VLOOKUP(B3391,'Expiration Dates'!$C$40:$J$272,8)</f>
        <v>35297</v>
      </c>
      <c r="B3391" s="1">
        <v>35307</v>
      </c>
      <c r="C3391">
        <f t="shared" si="157"/>
        <v>3391</v>
      </c>
      <c r="D3391" s="27">
        <v>22.180000305175781</v>
      </c>
      <c r="E3391" s="28">
        <v>22.299999237060547</v>
      </c>
      <c r="F3391" s="28">
        <v>22.020000457763672</v>
      </c>
      <c r="G3391" s="24">
        <v>22.25</v>
      </c>
      <c r="H3391" s="13">
        <v>21.649999618530273</v>
      </c>
      <c r="I3391" s="14">
        <v>21.770000457763672</v>
      </c>
      <c r="J3391" s="14">
        <v>21.579999923706055</v>
      </c>
      <c r="K3391" s="24">
        <v>21.709999084472656</v>
      </c>
      <c r="L3391">
        <f t="shared" si="159"/>
        <v>0</v>
      </c>
      <c r="M3391">
        <f>IF(AND(B3391&gt;Summary!$E$17,B3391&lt;Summary!$E$18),1,0)</f>
        <v>1</v>
      </c>
      <c r="N3391">
        <f>IF(M3391=1,oneday(G3390,G3391,K3391,L3391,Summary!$E$13/2,Data!N3390,Data!O3390,Summary!$E$15,Summary!$E$14,Summary!$E$16,1),0)</f>
        <v>-600</v>
      </c>
      <c r="O3391" s="31">
        <f>IF(M3391=1,oneday(G3390,G3391,K3391,L3391,Summary!$E$13/2,Data!N3390,Data!O3390,Summary!$E$15,Summary!$E$14,Summary!$E$16,2),0)</f>
        <v>1668969.9838447571</v>
      </c>
      <c r="P3391" s="31">
        <f t="shared" si="158"/>
        <v>1943.9997711181641</v>
      </c>
      <c r="Q3391" s="31">
        <f>IF(M3391=1,oneday(G3390,G3391,K3391,L3391,Summary!$E$13/2,Data!N3390,Data!O3390,Summary!$E$15,Summary!$E$14,Summary!$E$16,3),0)</f>
        <v>0</v>
      </c>
    </row>
    <row r="3392" spans="1:17" x14ac:dyDescent="0.25">
      <c r="A3392" s="32">
        <f>VLOOKUP(B3392,'Expiration Dates'!$C$40:$J$272,8)</f>
        <v>35328</v>
      </c>
      <c r="B3392" s="1">
        <v>35311</v>
      </c>
      <c r="C3392">
        <f t="shared" si="157"/>
        <v>3392</v>
      </c>
      <c r="D3392" s="27">
        <v>23.799999237060547</v>
      </c>
      <c r="E3392" s="28">
        <v>23.950000762939453</v>
      </c>
      <c r="F3392" s="28">
        <v>22.850000381469727</v>
      </c>
      <c r="G3392" s="24">
        <v>23.399999618530273</v>
      </c>
      <c r="H3392" s="13">
        <v>23.100000381469727</v>
      </c>
      <c r="I3392" s="14">
        <v>23.200000762939453</v>
      </c>
      <c r="J3392" s="14">
        <v>22.200000762939453</v>
      </c>
      <c r="K3392" s="24">
        <v>22.659999847412109</v>
      </c>
      <c r="L3392">
        <f t="shared" si="159"/>
        <v>0</v>
      </c>
      <c r="M3392">
        <f>IF(AND(B3392&gt;Summary!$E$17,B3392&lt;Summary!$E$18),1,0)</f>
        <v>1</v>
      </c>
      <c r="N3392">
        <f>IF(M3392=1,oneday(G3391,G3392,K3392,L3392,Summary!$E$13/2,Data!N3391,Data!O3391,Summary!$E$15,Summary!$E$14,Summary!$E$16,1),0)</f>
        <v>-3000</v>
      </c>
      <c r="O3392" s="31">
        <f>IF(M3392=1,oneday(G3391,G3392,K3392,L3392,Summary!$E$13/2,Data!N3391,Data!O3391,Summary!$E$15,Summary!$E$14,Summary!$E$16,2),0)</f>
        <v>1668571.9851417542</v>
      </c>
      <c r="P3392" s="31">
        <f t="shared" si="158"/>
        <v>-397.99870300292969</v>
      </c>
      <c r="Q3392" s="31">
        <f>IF(M3392=1,oneday(G3391,G3392,K3392,L3392,Summary!$E$13/2,Data!N3391,Data!O3391,Summary!$E$15,Summary!$E$14,Summary!$E$16,3),0)</f>
        <v>0</v>
      </c>
    </row>
    <row r="3393" spans="1:17" x14ac:dyDescent="0.25">
      <c r="A3393" s="32">
        <f>VLOOKUP(B3393,'Expiration Dates'!$C$40:$J$272,8)</f>
        <v>35328</v>
      </c>
      <c r="B3393" s="1">
        <v>35312</v>
      </c>
      <c r="C3393">
        <f t="shared" si="157"/>
        <v>3393</v>
      </c>
      <c r="D3393" s="27">
        <v>23.299999237060547</v>
      </c>
      <c r="E3393" s="28">
        <v>23.649999618530273</v>
      </c>
      <c r="F3393" s="28">
        <v>23.030000686645508</v>
      </c>
      <c r="G3393" s="24">
        <v>23.239999771118164</v>
      </c>
      <c r="H3393" s="13">
        <v>22.549999237060547</v>
      </c>
      <c r="I3393" s="14">
        <v>22.899999618530273</v>
      </c>
      <c r="J3393" s="14">
        <v>22.379999160766602</v>
      </c>
      <c r="K3393" s="24">
        <v>22.549999237060547</v>
      </c>
      <c r="L3393">
        <f t="shared" si="159"/>
        <v>0</v>
      </c>
      <c r="M3393">
        <f>IF(AND(B3393&gt;Summary!$E$17,B3393&lt;Summary!$E$18),1,0)</f>
        <v>1</v>
      </c>
      <c r="N3393">
        <f>IF(M3393=1,oneday(G3392,G3393,K3393,L3393,Summary!$E$13/2,Data!N3392,Data!O3392,Summary!$E$15,Summary!$E$14,Summary!$E$16,1),0)</f>
        <v>-2700</v>
      </c>
      <c r="O3393" s="31">
        <f>IF(M3393=1,oneday(G3392,G3393,K3393,L3393,Summary!$E$13/2,Data!N3392,Data!O3392,Summary!$E$15,Summary!$E$14,Summary!$E$16,2),0)</f>
        <v>1671015.9847297668</v>
      </c>
      <c r="P3393" s="31">
        <f t="shared" si="158"/>
        <v>2443.9995880126953</v>
      </c>
      <c r="Q3393" s="31">
        <f>IF(M3393=1,oneday(G3392,G3393,K3393,L3393,Summary!$E$13/2,Data!N3392,Data!O3392,Summary!$E$15,Summary!$E$14,Summary!$E$16,3),0)</f>
        <v>0</v>
      </c>
    </row>
    <row r="3394" spans="1:17" x14ac:dyDescent="0.25">
      <c r="A3394" s="32">
        <f>VLOOKUP(B3394,'Expiration Dates'!$C$40:$J$272,8)</f>
        <v>35328</v>
      </c>
      <c r="B3394" s="1">
        <v>35313</v>
      </c>
      <c r="C3394">
        <f t="shared" si="157"/>
        <v>3394</v>
      </c>
      <c r="D3394" s="27">
        <v>23.180000305175781</v>
      </c>
      <c r="E3394" s="28">
        <v>23.520000457763672</v>
      </c>
      <c r="F3394" s="28">
        <v>22.989999771118164</v>
      </c>
      <c r="G3394" s="24">
        <v>23.440000534057617</v>
      </c>
      <c r="H3394" s="13">
        <v>22.5</v>
      </c>
      <c r="I3394" s="14">
        <v>22.829999923706055</v>
      </c>
      <c r="J3394" s="14">
        <v>22.350000381469727</v>
      </c>
      <c r="K3394" s="24">
        <v>22.780000686645508</v>
      </c>
      <c r="L3394">
        <f t="shared" si="159"/>
        <v>0</v>
      </c>
      <c r="M3394">
        <f>IF(AND(B3394&gt;Summary!$E$17,B3394&lt;Summary!$E$18),1,0)</f>
        <v>1</v>
      </c>
      <c r="N3394">
        <f>IF(M3394=1,oneday(G3393,G3394,K3394,L3394,Summary!$E$13/2,Data!N3393,Data!O3393,Summary!$E$15,Summary!$E$14,Summary!$E$16,1),0)</f>
        <v>-3000</v>
      </c>
      <c r="O3394" s="31">
        <f>IF(M3394=1,oneday(G3393,G3394,K3394,L3394,Summary!$E$13/2,Data!N3393,Data!O3393,Summary!$E$15,Summary!$E$14,Summary!$E$16,2),0)</f>
        <v>1672415.9822883606</v>
      </c>
      <c r="P3394" s="31">
        <f t="shared" si="158"/>
        <v>1399.99755859375</v>
      </c>
      <c r="Q3394" s="31">
        <f>IF(M3394=1,oneday(G3393,G3394,K3394,L3394,Summary!$E$13/2,Data!N3393,Data!O3393,Summary!$E$15,Summary!$E$14,Summary!$E$16,3),0)</f>
        <v>0</v>
      </c>
    </row>
    <row r="3395" spans="1:17" x14ac:dyDescent="0.25">
      <c r="A3395" s="32">
        <f>VLOOKUP(B3395,'Expiration Dates'!$C$40:$J$272,8)</f>
        <v>35328</v>
      </c>
      <c r="B3395" s="1">
        <v>35314</v>
      </c>
      <c r="C3395">
        <f t="shared" si="157"/>
        <v>3395</v>
      </c>
      <c r="D3395" s="27">
        <v>23.579999923706055</v>
      </c>
      <c r="E3395" s="28">
        <v>23.889999389648438</v>
      </c>
      <c r="F3395" s="28">
        <v>23.399999618530273</v>
      </c>
      <c r="G3395" s="24">
        <v>23.850000381469727</v>
      </c>
      <c r="H3395" s="13">
        <v>22.850000381469727</v>
      </c>
      <c r="I3395" s="14">
        <v>23.200000762939453</v>
      </c>
      <c r="J3395" s="14">
        <v>22.75</v>
      </c>
      <c r="K3395" s="24">
        <v>23.170000076293945</v>
      </c>
      <c r="L3395">
        <f t="shared" si="159"/>
        <v>0</v>
      </c>
      <c r="M3395">
        <f>IF(AND(B3395&gt;Summary!$E$17,B3395&lt;Summary!$E$18),1,0)</f>
        <v>1</v>
      </c>
      <c r="N3395">
        <f>IF(M3395=1,oneday(G3394,G3395,K3395,L3395,Summary!$E$13/2,Data!N3394,Data!O3394,Summary!$E$15,Summary!$E$14,Summary!$E$16,1),0)</f>
        <v>-3000</v>
      </c>
      <c r="O3395" s="31">
        <f>IF(M3395=1,oneday(G3394,G3395,K3395,L3395,Summary!$E$13/2,Data!N3394,Data!O3394,Summary!$E$15,Summary!$E$14,Summary!$E$16,2),0)</f>
        <v>1672955.9828987122</v>
      </c>
      <c r="P3395" s="31">
        <f t="shared" si="158"/>
        <v>540.0006103515625</v>
      </c>
      <c r="Q3395" s="31">
        <f>IF(M3395=1,oneday(G3394,G3395,K3395,L3395,Summary!$E$13/2,Data!N3394,Data!O3394,Summary!$E$15,Summary!$E$14,Summary!$E$16,3),0)</f>
        <v>0</v>
      </c>
    </row>
    <row r="3396" spans="1:17" x14ac:dyDescent="0.25">
      <c r="A3396" s="32">
        <f>VLOOKUP(B3396,'Expiration Dates'!$C$40:$J$272,8)</f>
        <v>35328</v>
      </c>
      <c r="B3396" s="1">
        <v>35317</v>
      </c>
      <c r="C3396">
        <f t="shared" si="157"/>
        <v>3396</v>
      </c>
      <c r="D3396" s="27">
        <v>23.840000152587891</v>
      </c>
      <c r="E3396" s="28">
        <v>24</v>
      </c>
      <c r="F3396" s="28">
        <v>23.469999313354492</v>
      </c>
      <c r="G3396" s="24">
        <v>23.729999542236328</v>
      </c>
      <c r="H3396" s="13">
        <v>23.200000762939453</v>
      </c>
      <c r="I3396" s="14">
        <v>23.290000915527344</v>
      </c>
      <c r="J3396" s="14">
        <v>22.870000839233398</v>
      </c>
      <c r="K3396" s="24">
        <v>23.090000152587891</v>
      </c>
      <c r="L3396">
        <f t="shared" si="159"/>
        <v>0</v>
      </c>
      <c r="M3396">
        <f>IF(AND(B3396&gt;Summary!$E$17,B3396&lt;Summary!$E$18),1,0)</f>
        <v>1</v>
      </c>
      <c r="N3396">
        <f>IF(M3396=1,oneday(G3395,G3396,K3396,L3396,Summary!$E$13/2,Data!N3395,Data!O3395,Summary!$E$15,Summary!$E$14,Summary!$E$16,1),0)</f>
        <v>-2700</v>
      </c>
      <c r="O3396" s="31">
        <f>IF(M3396=1,oneday(G3395,G3396,K3396,L3396,Summary!$E$13/2,Data!N3395,Data!O3395,Summary!$E$15,Summary!$E$14,Summary!$E$16,2),0)</f>
        <v>1675291.9851646423</v>
      </c>
      <c r="P3396" s="31">
        <f t="shared" si="158"/>
        <v>2336.0022659301758</v>
      </c>
      <c r="Q3396" s="31">
        <f>IF(M3396=1,oneday(G3395,G3396,K3396,L3396,Summary!$E$13/2,Data!N3395,Data!O3395,Summary!$E$15,Summary!$E$14,Summary!$E$16,3),0)</f>
        <v>0</v>
      </c>
    </row>
    <row r="3397" spans="1:17" x14ac:dyDescent="0.25">
      <c r="A3397" s="32">
        <f>VLOOKUP(B3397,'Expiration Dates'!$C$40:$J$272,8)</f>
        <v>35328</v>
      </c>
      <c r="B3397" s="1">
        <v>35318</v>
      </c>
      <c r="C3397">
        <f t="shared" si="157"/>
        <v>3397</v>
      </c>
      <c r="D3397" s="27">
        <v>23.530000686645508</v>
      </c>
      <c r="E3397" s="28">
        <v>24.229999542236328</v>
      </c>
      <c r="F3397" s="28">
        <v>23.520000457763672</v>
      </c>
      <c r="G3397" s="24">
        <v>24.120000839233398</v>
      </c>
      <c r="H3397" s="13">
        <v>23</v>
      </c>
      <c r="I3397" s="14">
        <v>23.540000915527344</v>
      </c>
      <c r="J3397" s="14">
        <v>22.930000305175781</v>
      </c>
      <c r="K3397" s="24">
        <v>23.469999313354492</v>
      </c>
      <c r="L3397">
        <f t="shared" si="159"/>
        <v>0</v>
      </c>
      <c r="M3397">
        <f>IF(AND(B3397&gt;Summary!$E$17,B3397&lt;Summary!$E$18),1,0)</f>
        <v>1</v>
      </c>
      <c r="N3397">
        <f>IF(M3397=1,oneday(G3396,G3397,K3397,L3397,Summary!$E$13/2,Data!N3396,Data!O3396,Summary!$E$15,Summary!$E$14,Summary!$E$16,1),0)</f>
        <v>-3000</v>
      </c>
      <c r="O3397" s="31">
        <f>IF(M3397=1,oneday(G3396,G3397,K3397,L3397,Summary!$E$13/2,Data!N3396,Data!O3396,Summary!$E$15,Summary!$E$14,Summary!$E$16,2),0)</f>
        <v>1676031.9804954529</v>
      </c>
      <c r="P3397" s="31">
        <f t="shared" si="158"/>
        <v>739.99533081054688</v>
      </c>
      <c r="Q3397" s="31">
        <f>IF(M3397=1,oneday(G3396,G3397,K3397,L3397,Summary!$E$13/2,Data!N3396,Data!O3396,Summary!$E$15,Summary!$E$14,Summary!$E$16,3),0)</f>
        <v>0</v>
      </c>
    </row>
    <row r="3398" spans="1:17" x14ac:dyDescent="0.25">
      <c r="A3398" s="32">
        <f>VLOOKUP(B3398,'Expiration Dates'!$C$40:$J$272,8)</f>
        <v>35328</v>
      </c>
      <c r="B3398" s="1">
        <v>35319</v>
      </c>
      <c r="C3398">
        <f t="shared" si="157"/>
        <v>3398</v>
      </c>
      <c r="D3398" s="27">
        <v>24.5</v>
      </c>
      <c r="E3398" s="28">
        <v>24.979999542236328</v>
      </c>
      <c r="F3398" s="28">
        <v>24.479999542236328</v>
      </c>
      <c r="G3398" s="24">
        <v>24.75</v>
      </c>
      <c r="H3398" s="13">
        <v>23.799999237060547</v>
      </c>
      <c r="I3398" s="14">
        <v>24.25</v>
      </c>
      <c r="J3398" s="14">
        <v>23.799999237060547</v>
      </c>
      <c r="K3398" s="24">
        <v>24.049999237060547</v>
      </c>
      <c r="L3398">
        <f t="shared" si="159"/>
        <v>0</v>
      </c>
      <c r="M3398">
        <f>IF(AND(B3398&gt;Summary!$E$17,B3398&lt;Summary!$E$18),1,0)</f>
        <v>1</v>
      </c>
      <c r="N3398">
        <f>IF(M3398=1,oneday(G3397,G3398,K3398,L3398,Summary!$E$13/2,Data!N3397,Data!O3397,Summary!$E$15,Summary!$E$14,Summary!$E$16,1),0)</f>
        <v>-3000</v>
      </c>
      <c r="O3398" s="31">
        <f>IF(M3398=1,oneday(G3397,G3398,K3398,L3398,Summary!$E$13/2,Data!N3397,Data!O3397,Summary!$E$15,Summary!$E$14,Summary!$E$16,2),0)</f>
        <v>1675616.9842720032</v>
      </c>
      <c r="P3398" s="31">
        <f t="shared" si="158"/>
        <v>-414.99622344970703</v>
      </c>
      <c r="Q3398" s="31">
        <f>IF(M3398=1,oneday(G3397,G3398,K3398,L3398,Summary!$E$13/2,Data!N3397,Data!O3397,Summary!$E$15,Summary!$E$14,Summary!$E$16,3),0)</f>
        <v>0</v>
      </c>
    </row>
    <row r="3399" spans="1:17" x14ac:dyDescent="0.25">
      <c r="A3399" s="32">
        <f>VLOOKUP(B3399,'Expiration Dates'!$C$40:$J$272,8)</f>
        <v>35328</v>
      </c>
      <c r="B3399" s="1">
        <v>35320</v>
      </c>
      <c r="C3399">
        <f t="shared" si="157"/>
        <v>3399</v>
      </c>
      <c r="D3399" s="27">
        <v>25.200000762939453</v>
      </c>
      <c r="E3399" s="28">
        <v>25.299999237060547</v>
      </c>
      <c r="F3399" s="28">
        <v>24.260000228881836</v>
      </c>
      <c r="G3399" s="24">
        <v>25</v>
      </c>
      <c r="H3399" s="13">
        <v>24.5</v>
      </c>
      <c r="I3399" s="14">
        <v>24.549999237060547</v>
      </c>
      <c r="J3399" s="14">
        <v>23.649999618530273</v>
      </c>
      <c r="K3399" s="24">
        <v>24.299999237060547</v>
      </c>
      <c r="L3399">
        <f t="shared" si="159"/>
        <v>0</v>
      </c>
      <c r="M3399">
        <f>IF(AND(B3399&gt;Summary!$E$17,B3399&lt;Summary!$E$18),1,0)</f>
        <v>1</v>
      </c>
      <c r="N3399">
        <f>IF(M3399=1,oneday(G3398,G3399,K3399,L3399,Summary!$E$13/2,Data!N3398,Data!O3398,Summary!$E$15,Summary!$E$14,Summary!$E$16,1),0)</f>
        <v>-3000</v>
      </c>
      <c r="O3399" s="31">
        <f>IF(M3399=1,oneday(G3398,G3399,K3399,L3399,Summary!$E$13/2,Data!N3398,Data!O3398,Summary!$E$15,Summary!$E$14,Summary!$E$16,2),0)</f>
        <v>1676776.9842720032</v>
      </c>
      <c r="P3399" s="31">
        <f t="shared" si="158"/>
        <v>1160</v>
      </c>
      <c r="Q3399" s="31">
        <f>IF(M3399=1,oneday(G3398,G3399,K3399,L3399,Summary!$E$13/2,Data!N3398,Data!O3398,Summary!$E$15,Summary!$E$14,Summary!$E$16,3),0)</f>
        <v>0</v>
      </c>
    </row>
    <row r="3400" spans="1:17" x14ac:dyDescent="0.25">
      <c r="A3400" s="32">
        <f>VLOOKUP(B3400,'Expiration Dates'!$C$40:$J$272,8)</f>
        <v>35328</v>
      </c>
      <c r="B3400" s="1">
        <v>35321</v>
      </c>
      <c r="C3400">
        <f t="shared" si="157"/>
        <v>3400</v>
      </c>
      <c r="D3400" s="27">
        <v>25.200000762939453</v>
      </c>
      <c r="E3400" s="28">
        <v>25.350000381469727</v>
      </c>
      <c r="F3400" s="28">
        <v>24.200000762939453</v>
      </c>
      <c r="G3400" s="24">
        <v>24.510000228881836</v>
      </c>
      <c r="H3400" s="13">
        <v>24.520000457763672</v>
      </c>
      <c r="I3400" s="14">
        <v>24.639999389648438</v>
      </c>
      <c r="J3400" s="14">
        <v>23.700000762939453</v>
      </c>
      <c r="K3400" s="24">
        <v>23.940000534057617</v>
      </c>
      <c r="L3400">
        <f t="shared" si="159"/>
        <v>0</v>
      </c>
      <c r="M3400">
        <f>IF(AND(B3400&gt;Summary!$E$17,B3400&lt;Summary!$E$18),1,0)</f>
        <v>1</v>
      </c>
      <c r="N3400">
        <f>IF(M3400=1,oneday(G3399,G3400,K3400,L3400,Summary!$E$13/2,Data!N3399,Data!O3399,Summary!$E$15,Summary!$E$14,Summary!$E$16,1),0)</f>
        <v>-1800</v>
      </c>
      <c r="O3400" s="31">
        <f>IF(M3400=1,oneday(G3399,G3400,K3400,L3400,Summary!$E$13/2,Data!N3399,Data!O3399,Summary!$E$15,Summary!$E$14,Summary!$E$16,2),0)</f>
        <v>1679922.9838600159</v>
      </c>
      <c r="P3400" s="31">
        <f t="shared" si="158"/>
        <v>3145.9995880126953</v>
      </c>
      <c r="Q3400" s="31">
        <f>IF(M3400=1,oneday(G3399,G3400,K3400,L3400,Summary!$E$13/2,Data!N3399,Data!O3399,Summary!$E$15,Summary!$E$14,Summary!$E$16,3),0)</f>
        <v>0</v>
      </c>
    </row>
    <row r="3401" spans="1:17" x14ac:dyDescent="0.25">
      <c r="A3401" s="32">
        <f>VLOOKUP(B3401,'Expiration Dates'!$C$40:$J$272,8)</f>
        <v>35328</v>
      </c>
      <c r="B3401" s="1">
        <v>35324</v>
      </c>
      <c r="C3401">
        <f t="shared" si="157"/>
        <v>3401</v>
      </c>
      <c r="D3401" s="27">
        <v>24</v>
      </c>
      <c r="E3401" s="28">
        <v>24.090000152587891</v>
      </c>
      <c r="F3401" s="28">
        <v>23.100000381469727</v>
      </c>
      <c r="G3401" s="24">
        <v>23.190000534057617</v>
      </c>
      <c r="H3401" s="13">
        <v>23.450000762939453</v>
      </c>
      <c r="I3401" s="14">
        <v>23.549999237060547</v>
      </c>
      <c r="J3401" s="14">
        <v>22.75</v>
      </c>
      <c r="K3401" s="24">
        <v>22.829999923706055</v>
      </c>
      <c r="L3401">
        <f t="shared" si="159"/>
        <v>0</v>
      </c>
      <c r="M3401">
        <f>IF(AND(B3401&gt;Summary!$E$17,B3401&lt;Summary!$E$18),1,0)</f>
        <v>1</v>
      </c>
      <c r="N3401">
        <f>IF(M3401=1,oneday(G3400,G3401,K3401,L3401,Summary!$E$13/2,Data!N3400,Data!O3400,Summary!$E$15,Summary!$E$14,Summary!$E$16,1),0)</f>
        <v>1400</v>
      </c>
      <c r="O3401" s="31">
        <f>IF(M3401=1,oneday(G3400,G3401,K3401,L3401,Summary!$E$13/2,Data!N3400,Data!O3400,Summary!$E$15,Summary!$E$14,Summary!$E$16,2),0)</f>
        <v>1682058.984287262</v>
      </c>
      <c r="P3401" s="31">
        <f t="shared" si="158"/>
        <v>2136.0004272460938</v>
      </c>
      <c r="Q3401" s="31">
        <f>IF(M3401=1,oneday(G3400,G3401,K3401,L3401,Summary!$E$13/2,Data!N3400,Data!O3400,Summary!$E$15,Summary!$E$14,Summary!$E$16,3),0)</f>
        <v>0</v>
      </c>
    </row>
    <row r="3402" spans="1:17" x14ac:dyDescent="0.25">
      <c r="A3402" s="32">
        <f>VLOOKUP(B3402,'Expiration Dates'!$C$40:$J$272,8)</f>
        <v>35328</v>
      </c>
      <c r="B3402" s="1">
        <v>35325</v>
      </c>
      <c r="C3402">
        <f t="shared" si="157"/>
        <v>3402</v>
      </c>
      <c r="D3402" s="27">
        <v>23.350000381469727</v>
      </c>
      <c r="E3402" s="28">
        <v>23.729999542236328</v>
      </c>
      <c r="F3402" s="28">
        <v>22.899999618530273</v>
      </c>
      <c r="G3402" s="24">
        <v>23.309999465942383</v>
      </c>
      <c r="H3402" s="13">
        <v>22.920000076293945</v>
      </c>
      <c r="I3402" s="14">
        <v>23.319999694824219</v>
      </c>
      <c r="J3402" s="14">
        <v>22.670000076293945</v>
      </c>
      <c r="K3402" s="24">
        <v>22.889999389648438</v>
      </c>
      <c r="L3402">
        <f t="shared" si="159"/>
        <v>0</v>
      </c>
      <c r="M3402">
        <f>IF(AND(B3402&gt;Summary!$E$17,B3402&lt;Summary!$E$18),1,0)</f>
        <v>1</v>
      </c>
      <c r="N3402">
        <f>IF(M3402=1,oneday(G3401,G3402,K3402,L3402,Summary!$E$13/2,Data!N3401,Data!O3401,Summary!$E$15,Summary!$E$14,Summary!$E$16,1),0)</f>
        <v>1200</v>
      </c>
      <c r="O3402" s="31">
        <f>IF(M3402=1,oneday(G3401,G3402,K3402,L3402,Summary!$E$13/2,Data!N3401,Data!O3401,Summary!$E$15,Summary!$E$14,Summary!$E$16,2),0)</f>
        <v>1684206.9830055237</v>
      </c>
      <c r="P3402" s="31">
        <f t="shared" si="158"/>
        <v>2147.9987182617188</v>
      </c>
      <c r="Q3402" s="31">
        <f>IF(M3402=1,oneday(G3401,G3402,K3402,L3402,Summary!$E$13/2,Data!N3401,Data!O3401,Summary!$E$15,Summary!$E$14,Summary!$E$16,3),0)</f>
        <v>0</v>
      </c>
    </row>
    <row r="3403" spans="1:17" x14ac:dyDescent="0.25">
      <c r="A3403" s="32">
        <f>VLOOKUP(B3403,'Expiration Dates'!$C$40:$J$272,8)</f>
        <v>35328</v>
      </c>
      <c r="B3403" s="1">
        <v>35326</v>
      </c>
      <c r="C3403">
        <f t="shared" si="157"/>
        <v>3403</v>
      </c>
      <c r="D3403" s="27">
        <v>23.75</v>
      </c>
      <c r="E3403" s="28">
        <v>23.899999618530273</v>
      </c>
      <c r="F3403" s="28">
        <v>23.370000839233398</v>
      </c>
      <c r="G3403" s="24">
        <v>23.889999389648438</v>
      </c>
      <c r="H3403" s="13">
        <v>23.319999694824219</v>
      </c>
      <c r="I3403" s="14">
        <v>23.5</v>
      </c>
      <c r="J3403" s="14">
        <v>23</v>
      </c>
      <c r="K3403" s="24">
        <v>23.479999542236328</v>
      </c>
      <c r="L3403">
        <f t="shared" si="159"/>
        <v>0</v>
      </c>
      <c r="M3403">
        <f>IF(AND(B3403&gt;Summary!$E$17,B3403&lt;Summary!$E$18),1,0)</f>
        <v>1</v>
      </c>
      <c r="N3403">
        <f>IF(M3403=1,oneday(G3402,G3403,K3403,L3403,Summary!$E$13/2,Data!N3402,Data!O3402,Summary!$E$15,Summary!$E$14,Summary!$E$16,1),0)</f>
        <v>-200</v>
      </c>
      <c r="O3403" s="31">
        <f>IF(M3403=1,oneday(G3402,G3403,K3403,L3403,Summary!$E$13/2,Data!N3402,Data!O3402,Summary!$E$15,Summary!$E$14,Summary!$E$16,2),0)</f>
        <v>1686454.9830207825</v>
      </c>
      <c r="P3403" s="31">
        <f t="shared" si="158"/>
        <v>2248.0000152587891</v>
      </c>
      <c r="Q3403" s="31">
        <f>IF(M3403=1,oneday(G3402,G3403,K3403,L3403,Summary!$E$13/2,Data!N3402,Data!O3402,Summary!$E$15,Summary!$E$14,Summary!$E$16,3),0)</f>
        <v>0</v>
      </c>
    </row>
    <row r="3404" spans="1:17" x14ac:dyDescent="0.25">
      <c r="A3404" s="32">
        <f>VLOOKUP(B3404,'Expiration Dates'!$C$40:$J$272,8)</f>
        <v>35328</v>
      </c>
      <c r="B3404" s="1">
        <v>35327</v>
      </c>
      <c r="C3404">
        <f t="shared" si="157"/>
        <v>3404</v>
      </c>
      <c r="D3404" s="27">
        <v>23.799999237060547</v>
      </c>
      <c r="E3404" s="28">
        <v>23.819999694824219</v>
      </c>
      <c r="F3404" s="28">
        <v>23.200000762939453</v>
      </c>
      <c r="G3404" s="24">
        <v>23.540000915527344</v>
      </c>
      <c r="H3404" s="13">
        <v>23.409999847412109</v>
      </c>
      <c r="I3404" s="14">
        <v>23.430000305175781</v>
      </c>
      <c r="J3404" s="14">
        <v>22.75</v>
      </c>
      <c r="K3404" s="24">
        <v>23.100000381469727</v>
      </c>
      <c r="L3404">
        <f t="shared" si="159"/>
        <v>0</v>
      </c>
      <c r="M3404">
        <f>IF(AND(B3404&gt;Summary!$E$17,B3404&lt;Summary!$E$18),1,0)</f>
        <v>1</v>
      </c>
      <c r="N3404">
        <f>IF(M3404=1,oneday(G3403,G3404,K3404,L3404,Summary!$E$13/2,Data!N3403,Data!O3403,Summary!$E$15,Summary!$E$14,Summary!$E$16,1),0)</f>
        <v>600</v>
      </c>
      <c r="O3404" s="31">
        <f>IF(M3404=1,oneday(G3403,G3404,K3404,L3404,Summary!$E$13/2,Data!N3403,Data!O3403,Summary!$E$15,Summary!$E$14,Summary!$E$16,2),0)</f>
        <v>1688356.9839363098</v>
      </c>
      <c r="P3404" s="31">
        <f t="shared" si="158"/>
        <v>1902.0009155273438</v>
      </c>
      <c r="Q3404" s="31">
        <f>IF(M3404=1,oneday(G3403,G3404,K3404,L3404,Summary!$E$13/2,Data!N3403,Data!O3403,Summary!$E$15,Summary!$E$14,Summary!$E$16,3),0)</f>
        <v>0</v>
      </c>
    </row>
    <row r="3405" spans="1:17" x14ac:dyDescent="0.25">
      <c r="A3405" s="32">
        <f>VLOOKUP(B3405,'Expiration Dates'!$C$40:$J$272,8)</f>
        <v>35328</v>
      </c>
      <c r="B3405" s="1">
        <v>35328</v>
      </c>
      <c r="C3405">
        <f t="shared" si="157"/>
        <v>3405</v>
      </c>
      <c r="D3405" s="27">
        <v>23.5</v>
      </c>
      <c r="E3405" s="28">
        <v>23.799999237060547</v>
      </c>
      <c r="F3405" s="28">
        <v>23.260000228881836</v>
      </c>
      <c r="G3405" s="24">
        <v>23.629999160766602</v>
      </c>
      <c r="H3405" s="13">
        <v>23.049999237060547</v>
      </c>
      <c r="I3405" s="14">
        <v>23.280000686645508</v>
      </c>
      <c r="J3405" s="14">
        <v>22.860000610351563</v>
      </c>
      <c r="K3405" s="24">
        <v>23.219999313354492</v>
      </c>
      <c r="L3405">
        <f t="shared" si="159"/>
        <v>1</v>
      </c>
      <c r="M3405">
        <f>IF(AND(B3405&gt;Summary!$E$17,B3405&lt;Summary!$E$18),1,0)</f>
        <v>1</v>
      </c>
      <c r="N3405">
        <f>IF(M3405=1,oneday(G3404,G3405,K3405,L3405,Summary!$E$13/2,Data!N3404,Data!O3404,Summary!$E$15,Summary!$E$14,Summary!$E$16,1),0)</f>
        <v>400</v>
      </c>
      <c r="O3405" s="31">
        <f>IF(M3405=1,oneday(G3404,G3405,K3405,L3405,Summary!$E$13/2,Data!N3404,Data!O3404,Summary!$E$15,Summary!$E$14,Summary!$E$16,2),0)</f>
        <v>1690560.9831733704</v>
      </c>
      <c r="P3405" s="31">
        <f t="shared" si="158"/>
        <v>2203.9992370605469</v>
      </c>
      <c r="Q3405" s="31">
        <f>IF(M3405=1,oneday(G3404,G3405,K3405,L3405,Summary!$E$13/2,Data!N3404,Data!O3404,Summary!$E$15,Summary!$E$14,Summary!$E$16,3),0)</f>
        <v>163.99993896484375</v>
      </c>
    </row>
    <row r="3406" spans="1:17" x14ac:dyDescent="0.25">
      <c r="A3406" s="32">
        <f>VLOOKUP(B3406,'Expiration Dates'!$C$40:$J$272,8)</f>
        <v>35328</v>
      </c>
      <c r="B3406" s="1">
        <v>35331</v>
      </c>
      <c r="C3406">
        <f t="shared" si="157"/>
        <v>3406</v>
      </c>
      <c r="D3406" s="27">
        <v>23.309999465942383</v>
      </c>
      <c r="E3406" s="28">
        <v>23.399999618530273</v>
      </c>
      <c r="F3406" s="28">
        <v>22.850000381469727</v>
      </c>
      <c r="G3406" s="24">
        <v>23.370000839233398</v>
      </c>
      <c r="H3406" s="13">
        <v>22.799999237060547</v>
      </c>
      <c r="I3406" s="14">
        <v>22.850000381469727</v>
      </c>
      <c r="J3406" s="14">
        <v>22.440000534057617</v>
      </c>
      <c r="K3406" s="24">
        <v>22.840000152587891</v>
      </c>
      <c r="L3406">
        <f t="shared" si="159"/>
        <v>0</v>
      </c>
      <c r="M3406">
        <f>IF(AND(B3406&gt;Summary!$E$17,B3406&lt;Summary!$E$18),1,0)</f>
        <v>1</v>
      </c>
      <c r="N3406">
        <f>IF(M3406=1,oneday(G3405,G3406,K3406,L3406,Summary!$E$13/2,Data!N3405,Data!O3405,Summary!$E$15,Summary!$E$14,Summary!$E$16,1),0)</f>
        <v>1000</v>
      </c>
      <c r="O3406" s="31">
        <f>IF(M3406=1,oneday(G3405,G3406,K3406,L3406,Summary!$E$13/2,Data!N3405,Data!O3405,Summary!$E$15,Summary!$E$14,Summary!$E$16,2),0)</f>
        <v>1692360.9848518372</v>
      </c>
      <c r="P3406" s="31">
        <f t="shared" si="158"/>
        <v>1800.0016784667969</v>
      </c>
      <c r="Q3406" s="31">
        <f>IF(M3406=1,oneday(G3405,G3406,K3406,L3406,Summary!$E$13/2,Data!N3405,Data!O3405,Summary!$E$15,Summary!$E$14,Summary!$E$16,3),0)</f>
        <v>0</v>
      </c>
    </row>
    <row r="3407" spans="1:17" x14ac:dyDescent="0.25">
      <c r="A3407" s="32">
        <f>VLOOKUP(B3407,'Expiration Dates'!$C$40:$J$272,8)</f>
        <v>35328</v>
      </c>
      <c r="B3407" s="1">
        <v>35332</v>
      </c>
      <c r="C3407">
        <f t="shared" ref="C3407:C3470" si="160">ROW(B3407)</f>
        <v>3407</v>
      </c>
      <c r="D3407" s="27">
        <v>23.549999237060547</v>
      </c>
      <c r="E3407" s="28">
        <v>24.100000381469727</v>
      </c>
      <c r="F3407" s="28">
        <v>23.430000305175781</v>
      </c>
      <c r="G3407" s="24">
        <v>24.069999694824219</v>
      </c>
      <c r="H3407" s="13">
        <v>23.049999237060547</v>
      </c>
      <c r="I3407" s="14">
        <v>23.549999237060547</v>
      </c>
      <c r="J3407" s="14">
        <v>22.950000762939453</v>
      </c>
      <c r="K3407" s="24">
        <v>23.530000686645508</v>
      </c>
      <c r="L3407">
        <f t="shared" si="159"/>
        <v>0</v>
      </c>
      <c r="M3407">
        <f>IF(AND(B3407&gt;Summary!$E$17,B3407&lt;Summary!$E$18),1,0)</f>
        <v>1</v>
      </c>
      <c r="N3407">
        <f>IF(M3407=1,oneday(G3406,G3407,K3407,L3407,Summary!$E$13/2,Data!N3406,Data!O3406,Summary!$E$15,Summary!$E$14,Summary!$E$16,1),0)</f>
        <v>-700</v>
      </c>
      <c r="O3407" s="31">
        <f>IF(M3407=1,oneday(G3406,G3407,K3407,L3407,Summary!$E$13/2,Data!N3406,Data!O3406,Summary!$E$15,Summary!$E$14,Summary!$E$16,2),0)</f>
        <v>1694414.9856529236</v>
      </c>
      <c r="P3407" s="31">
        <f t="shared" si="158"/>
        <v>2054.0008010864258</v>
      </c>
      <c r="Q3407" s="31">
        <f>IF(M3407=1,oneday(G3406,G3407,K3407,L3407,Summary!$E$13/2,Data!N3406,Data!O3406,Summary!$E$15,Summary!$E$14,Summary!$E$16,3),0)</f>
        <v>0</v>
      </c>
    </row>
    <row r="3408" spans="1:17" x14ac:dyDescent="0.25">
      <c r="A3408" s="32">
        <f>VLOOKUP(B3408,'Expiration Dates'!$C$40:$J$272,8)</f>
        <v>35328</v>
      </c>
      <c r="B3408" s="1">
        <v>35333</v>
      </c>
      <c r="C3408">
        <f t="shared" si="160"/>
        <v>3408</v>
      </c>
      <c r="D3408" s="27">
        <v>24.049999237060547</v>
      </c>
      <c r="E3408" s="28">
        <v>24.540000915527344</v>
      </c>
      <c r="F3408" s="28">
        <v>23.739999771118164</v>
      </c>
      <c r="G3408" s="24">
        <v>24.459999084472656</v>
      </c>
      <c r="H3408" s="13">
        <v>23.479999542236328</v>
      </c>
      <c r="I3408" s="14">
        <v>23.979999542236328</v>
      </c>
      <c r="J3408" s="14">
        <v>23.239999771118164</v>
      </c>
      <c r="K3408" s="24">
        <v>23.829999923706055</v>
      </c>
      <c r="L3408">
        <f t="shared" si="159"/>
        <v>0</v>
      </c>
      <c r="M3408">
        <f>IF(AND(B3408&gt;Summary!$E$17,B3408&lt;Summary!$E$18),1,0)</f>
        <v>1</v>
      </c>
      <c r="N3408">
        <f>IF(M3408=1,oneday(G3407,G3408,K3408,L3408,Summary!$E$13/2,Data!N3407,Data!O3407,Summary!$E$15,Summary!$E$14,Summary!$E$16,1),0)</f>
        <v>-1600</v>
      </c>
      <c r="O3408" s="31">
        <f>IF(M3408=1,oneday(G3407,G3408,K3408,L3408,Summary!$E$13/2,Data!N3407,Data!O3407,Summary!$E$15,Summary!$E$14,Summary!$E$16,2),0)</f>
        <v>1695934.9866294861</v>
      </c>
      <c r="P3408" s="31">
        <f t="shared" ref="P3408:P3471" si="161">IF(M3408=1,O3408-O3407,0)</f>
        <v>1520.0009765625</v>
      </c>
      <c r="Q3408" s="31">
        <f>IF(M3408=1,oneday(G3407,G3408,K3408,L3408,Summary!$E$13/2,Data!N3407,Data!O3407,Summary!$E$15,Summary!$E$14,Summary!$E$16,3),0)</f>
        <v>0</v>
      </c>
    </row>
    <row r="3409" spans="1:17" x14ac:dyDescent="0.25">
      <c r="A3409" s="32">
        <f>VLOOKUP(B3409,'Expiration Dates'!$C$40:$J$272,8)</f>
        <v>35328</v>
      </c>
      <c r="B3409" s="1">
        <v>35334</v>
      </c>
      <c r="C3409">
        <f t="shared" si="160"/>
        <v>3409</v>
      </c>
      <c r="D3409" s="27">
        <v>24.319999694824219</v>
      </c>
      <c r="E3409" s="28">
        <v>24.620000839233398</v>
      </c>
      <c r="F3409" s="28">
        <v>24.120000839233398</v>
      </c>
      <c r="G3409" s="24">
        <v>24.159999847412109</v>
      </c>
      <c r="H3409" s="13">
        <v>23.719999313354492</v>
      </c>
      <c r="I3409" s="14">
        <v>23.969999313354492</v>
      </c>
      <c r="J3409" s="14">
        <v>23.549999237060547</v>
      </c>
      <c r="K3409" s="24">
        <v>23.579999923706055</v>
      </c>
      <c r="L3409">
        <f t="shared" si="159"/>
        <v>0</v>
      </c>
      <c r="M3409">
        <f>IF(AND(B3409&gt;Summary!$E$17,B3409&lt;Summary!$E$18),1,0)</f>
        <v>1</v>
      </c>
      <c r="N3409">
        <f>IF(M3409=1,oneday(G3408,G3409,K3409,L3409,Summary!$E$13/2,Data!N3408,Data!O3408,Summary!$E$15,Summary!$E$14,Summary!$E$16,1),0)</f>
        <v>-900</v>
      </c>
      <c r="O3409" s="31">
        <f>IF(M3409=1,oneday(G3408,G3409,K3409,L3409,Summary!$E$13/2,Data!N3408,Data!O3408,Summary!$E$15,Summary!$E$14,Summary!$E$16,2),0)</f>
        <v>1698288.9859428406</v>
      </c>
      <c r="P3409" s="31">
        <f t="shared" si="161"/>
        <v>2353.9993133544922</v>
      </c>
      <c r="Q3409" s="31">
        <f>IF(M3409=1,oneday(G3408,G3409,K3409,L3409,Summary!$E$13/2,Data!N3408,Data!O3408,Summary!$E$15,Summary!$E$14,Summary!$E$16,3),0)</f>
        <v>0</v>
      </c>
    </row>
    <row r="3410" spans="1:17" x14ac:dyDescent="0.25">
      <c r="A3410" s="32">
        <f>VLOOKUP(B3410,'Expiration Dates'!$C$40:$J$272,8)</f>
        <v>35328</v>
      </c>
      <c r="B3410" s="1">
        <v>35335</v>
      </c>
      <c r="C3410">
        <f t="shared" si="160"/>
        <v>3410</v>
      </c>
      <c r="D3410" s="27">
        <v>24</v>
      </c>
      <c r="E3410" s="28">
        <v>24.659999847412109</v>
      </c>
      <c r="F3410" s="28">
        <v>23.819999694824219</v>
      </c>
      <c r="G3410" s="24">
        <v>24.600000381469727</v>
      </c>
      <c r="H3410" s="13">
        <v>23.430000305175781</v>
      </c>
      <c r="I3410" s="14">
        <v>24</v>
      </c>
      <c r="J3410" s="14">
        <v>23.309999465942383</v>
      </c>
      <c r="K3410" s="24">
        <v>23.959999084472656</v>
      </c>
      <c r="L3410">
        <f t="shared" si="159"/>
        <v>0</v>
      </c>
      <c r="M3410">
        <f>IF(AND(B3410&gt;Summary!$E$17,B3410&lt;Summary!$E$18),1,0)</f>
        <v>1</v>
      </c>
      <c r="N3410">
        <f>IF(M3410=1,oneday(G3409,G3410,K3410,L3410,Summary!$E$13/2,Data!N3409,Data!O3409,Summary!$E$15,Summary!$E$14,Summary!$E$16,1),0)</f>
        <v>-2000</v>
      </c>
      <c r="O3410" s="31">
        <f>IF(M3410=1,oneday(G3409,G3410,K3410,L3410,Summary!$E$13/2,Data!N3409,Data!O3409,Summary!$E$15,Summary!$E$14,Summary!$E$16,2),0)</f>
        <v>1699628.9848747253</v>
      </c>
      <c r="P3410" s="31">
        <f t="shared" si="161"/>
        <v>1339.9989318847656</v>
      </c>
      <c r="Q3410" s="31">
        <f>IF(M3410=1,oneday(G3409,G3410,K3410,L3410,Summary!$E$13/2,Data!N3409,Data!O3409,Summary!$E$15,Summary!$E$14,Summary!$E$16,3),0)</f>
        <v>0</v>
      </c>
    </row>
    <row r="3411" spans="1:17" x14ac:dyDescent="0.25">
      <c r="A3411" s="32">
        <f>VLOOKUP(B3411,'Expiration Dates'!$C$40:$J$272,8)</f>
        <v>35328</v>
      </c>
      <c r="B3411" s="1">
        <v>35338</v>
      </c>
      <c r="C3411">
        <f t="shared" si="160"/>
        <v>3411</v>
      </c>
      <c r="D3411" s="27">
        <v>24.5</v>
      </c>
      <c r="E3411" s="28">
        <v>24.620000839233398</v>
      </c>
      <c r="F3411" s="28">
        <v>24.200000762939453</v>
      </c>
      <c r="G3411" s="24">
        <v>24.379999160766602</v>
      </c>
      <c r="H3411" s="13">
        <v>23.879999160766602</v>
      </c>
      <c r="I3411" s="14">
        <v>24</v>
      </c>
      <c r="J3411" s="14">
        <v>23.620000839233398</v>
      </c>
      <c r="K3411" s="24">
        <v>23.770000457763672</v>
      </c>
      <c r="L3411">
        <f t="shared" si="159"/>
        <v>0</v>
      </c>
      <c r="M3411">
        <f>IF(AND(B3411&gt;Summary!$E$17,B3411&lt;Summary!$E$18),1,0)</f>
        <v>1</v>
      </c>
      <c r="N3411">
        <f>IF(M3411=1,oneday(G3410,G3411,K3411,L3411,Summary!$E$13/2,Data!N3410,Data!O3410,Summary!$E$15,Summary!$E$14,Summary!$E$16,1),0)</f>
        <v>-1500</v>
      </c>
      <c r="O3411" s="31">
        <f>IF(M3411=1,oneday(G3410,G3411,K3411,L3411,Summary!$E$13/2,Data!N3410,Data!O3410,Summary!$E$15,Summary!$E$14,Summary!$E$16,2),0)</f>
        <v>1701998.98670578</v>
      </c>
      <c r="P3411" s="31">
        <f t="shared" si="161"/>
        <v>2370.0018310546875</v>
      </c>
      <c r="Q3411" s="31">
        <f>IF(M3411=1,oneday(G3410,G3411,K3411,L3411,Summary!$E$13/2,Data!N3410,Data!O3410,Summary!$E$15,Summary!$E$14,Summary!$E$16,3),0)</f>
        <v>0</v>
      </c>
    </row>
    <row r="3412" spans="1:17" x14ac:dyDescent="0.25">
      <c r="A3412" s="32">
        <f>VLOOKUP(B3412,'Expiration Dates'!$C$40:$J$272,8)</f>
        <v>35360</v>
      </c>
      <c r="B3412" s="1">
        <v>35339</v>
      </c>
      <c r="C3412">
        <f t="shared" si="160"/>
        <v>3412</v>
      </c>
      <c r="D3412" s="27">
        <v>23.879999160766602</v>
      </c>
      <c r="E3412" s="28">
        <v>24.479999542236328</v>
      </c>
      <c r="F3412" s="28">
        <v>23.829999923706055</v>
      </c>
      <c r="G3412" s="24">
        <v>24.139999389648438</v>
      </c>
      <c r="H3412" s="13">
        <v>23.350000381469727</v>
      </c>
      <c r="I3412" s="14">
        <v>23.899999618530273</v>
      </c>
      <c r="J3412" s="14">
        <v>23.299999237060547</v>
      </c>
      <c r="K3412" s="24">
        <v>23.579999923706055</v>
      </c>
      <c r="L3412">
        <f t="shared" si="159"/>
        <v>0</v>
      </c>
      <c r="M3412">
        <f>IF(AND(B3412&gt;Summary!$E$17,B3412&lt;Summary!$E$18),1,0)</f>
        <v>1</v>
      </c>
      <c r="N3412">
        <f>IF(M3412=1,oneday(G3411,G3412,K3412,L3412,Summary!$E$13/2,Data!N3411,Data!O3411,Summary!$E$15,Summary!$E$14,Summary!$E$16,1),0)</f>
        <v>-1000</v>
      </c>
      <c r="O3412" s="31">
        <f>IF(M3412=1,oneday(G3411,G3412,K3412,L3412,Summary!$E$13/2,Data!N3411,Data!O3411,Summary!$E$15,Summary!$E$14,Summary!$E$16,2),0)</f>
        <v>1704278.9864768982</v>
      </c>
      <c r="P3412" s="31">
        <f t="shared" si="161"/>
        <v>2279.9997711181641</v>
      </c>
      <c r="Q3412" s="31">
        <f>IF(M3412=1,oneday(G3411,G3412,K3412,L3412,Summary!$E$13/2,Data!N3411,Data!O3411,Summary!$E$15,Summary!$E$14,Summary!$E$16,3),0)</f>
        <v>0</v>
      </c>
    </row>
    <row r="3413" spans="1:17" x14ac:dyDescent="0.25">
      <c r="A3413" s="32">
        <f>VLOOKUP(B3413,'Expiration Dates'!$C$40:$J$272,8)</f>
        <v>35360</v>
      </c>
      <c r="B3413" s="1">
        <v>35340</v>
      </c>
      <c r="C3413">
        <f t="shared" si="160"/>
        <v>3413</v>
      </c>
      <c r="D3413" s="27">
        <v>24.469999313354492</v>
      </c>
      <c r="E3413" s="28">
        <v>24.649999618530273</v>
      </c>
      <c r="F3413" s="28">
        <v>24.020000457763672</v>
      </c>
      <c r="G3413" s="24">
        <v>24.049999237060547</v>
      </c>
      <c r="H3413" s="13">
        <v>23.870000839233398</v>
      </c>
      <c r="I3413" s="14">
        <v>24.049999237060547</v>
      </c>
      <c r="J3413" s="14">
        <v>23.479999542236328</v>
      </c>
      <c r="K3413" s="24">
        <v>23.520000457763672</v>
      </c>
      <c r="L3413">
        <f t="shared" si="159"/>
        <v>0</v>
      </c>
      <c r="M3413">
        <f>IF(AND(B3413&gt;Summary!$E$17,B3413&lt;Summary!$E$18),1,0)</f>
        <v>1</v>
      </c>
      <c r="N3413">
        <f>IF(M3413=1,oneday(G3412,G3413,K3413,L3413,Summary!$E$13/2,Data!N3412,Data!O3412,Summary!$E$15,Summary!$E$14,Summary!$E$16,1),0)</f>
        <v>-800</v>
      </c>
      <c r="O3413" s="31">
        <f>IF(M3413=1,oneday(G3412,G3413,K3413,L3413,Summary!$E$13/2,Data!N3412,Data!O3412,Summary!$E$15,Summary!$E$14,Summary!$E$16,2),0)</f>
        <v>1706354.9865989685</v>
      </c>
      <c r="P3413" s="31">
        <f t="shared" si="161"/>
        <v>2076.0001220703125</v>
      </c>
      <c r="Q3413" s="31">
        <f>IF(M3413=1,oneday(G3412,G3413,K3413,L3413,Summary!$E$13/2,Data!N3412,Data!O3412,Summary!$E$15,Summary!$E$14,Summary!$E$16,3),0)</f>
        <v>0</v>
      </c>
    </row>
    <row r="3414" spans="1:17" x14ac:dyDescent="0.25">
      <c r="A3414" s="32">
        <f>VLOOKUP(B3414,'Expiration Dates'!$C$40:$J$272,8)</f>
        <v>35360</v>
      </c>
      <c r="B3414" s="1">
        <v>35341</v>
      </c>
      <c r="C3414">
        <f t="shared" si="160"/>
        <v>3414</v>
      </c>
      <c r="D3414" s="27">
        <v>24.120000839233398</v>
      </c>
      <c r="E3414" s="28">
        <v>24.870000839233398</v>
      </c>
      <c r="F3414" s="28">
        <v>24.100000381469727</v>
      </c>
      <c r="G3414" s="24">
        <v>24.809999465942383</v>
      </c>
      <c r="H3414" s="13">
        <v>23.600000381469727</v>
      </c>
      <c r="I3414" s="14">
        <v>24.270000457763672</v>
      </c>
      <c r="J3414" s="14">
        <v>23.579999923706055</v>
      </c>
      <c r="K3414" s="24">
        <v>24.209999084472656</v>
      </c>
      <c r="L3414">
        <f t="shared" si="159"/>
        <v>0</v>
      </c>
      <c r="M3414">
        <f>IF(AND(B3414&gt;Summary!$E$17,B3414&lt;Summary!$E$18),1,0)</f>
        <v>1</v>
      </c>
      <c r="N3414">
        <f>IF(M3414=1,oneday(G3413,G3414,K3414,L3414,Summary!$E$13/2,Data!N3413,Data!O3413,Summary!$E$15,Summary!$E$14,Summary!$E$16,1),0)</f>
        <v>-2700</v>
      </c>
      <c r="O3414" s="31">
        <f>IF(M3414=1,oneday(G3413,G3414,K3414,L3414,Summary!$E$13/2,Data!N3413,Data!O3413,Summary!$E$15,Summary!$E$14,Summary!$E$16,2),0)</f>
        <v>1706986.9859809875</v>
      </c>
      <c r="P3414" s="31">
        <f t="shared" si="161"/>
        <v>631.99938201904297</v>
      </c>
      <c r="Q3414" s="31">
        <f>IF(M3414=1,oneday(G3413,G3414,K3414,L3414,Summary!$E$13/2,Data!N3413,Data!O3413,Summary!$E$15,Summary!$E$14,Summary!$E$16,3),0)</f>
        <v>0</v>
      </c>
    </row>
    <row r="3415" spans="1:17" x14ac:dyDescent="0.25">
      <c r="A3415" s="32">
        <f>VLOOKUP(B3415,'Expiration Dates'!$C$40:$J$272,8)</f>
        <v>35360</v>
      </c>
      <c r="B3415" s="1">
        <v>35342</v>
      </c>
      <c r="C3415">
        <f t="shared" si="160"/>
        <v>3415</v>
      </c>
      <c r="D3415" s="27">
        <v>24.75</v>
      </c>
      <c r="E3415" s="28">
        <v>24.950000762939453</v>
      </c>
      <c r="F3415" s="28">
        <v>24.459999084472656</v>
      </c>
      <c r="G3415" s="24">
        <v>24.729999542236328</v>
      </c>
      <c r="H3415" s="13">
        <v>24.170000076293945</v>
      </c>
      <c r="I3415" s="14">
        <v>24.399999618530273</v>
      </c>
      <c r="J3415" s="14">
        <v>23.950000762939453</v>
      </c>
      <c r="K3415" s="24">
        <v>24.239999771118164</v>
      </c>
      <c r="L3415">
        <f t="shared" si="159"/>
        <v>0</v>
      </c>
      <c r="M3415">
        <f>IF(AND(B3415&gt;Summary!$E$17,B3415&lt;Summary!$E$18),1,0)</f>
        <v>1</v>
      </c>
      <c r="N3415">
        <f>IF(M3415=1,oneday(G3414,G3415,K3415,L3415,Summary!$E$13/2,Data!N3414,Data!O3414,Summary!$E$15,Summary!$E$14,Summary!$E$16,1),0)</f>
        <v>-2600</v>
      </c>
      <c r="O3415" s="31">
        <f>IF(M3415=1,oneday(G3414,G3415,K3415,L3415,Summary!$E$13/2,Data!N3414,Data!O3414,Summary!$E$15,Summary!$E$14,Summary!$E$16,2),0)</f>
        <v>1709194.9857826233</v>
      </c>
      <c r="P3415" s="31">
        <f t="shared" si="161"/>
        <v>2207.9998016357422</v>
      </c>
      <c r="Q3415" s="31">
        <f>IF(M3415=1,oneday(G3414,G3415,K3415,L3415,Summary!$E$13/2,Data!N3414,Data!O3414,Summary!$E$15,Summary!$E$14,Summary!$E$16,3),0)</f>
        <v>0</v>
      </c>
    </row>
    <row r="3416" spans="1:17" x14ac:dyDescent="0.25">
      <c r="A3416" s="32">
        <f>VLOOKUP(B3416,'Expiration Dates'!$C$40:$J$272,8)</f>
        <v>35360</v>
      </c>
      <c r="B3416" s="1">
        <v>35345</v>
      </c>
      <c r="C3416">
        <f t="shared" si="160"/>
        <v>3416</v>
      </c>
      <c r="D3416" s="27">
        <v>24.950000762939453</v>
      </c>
      <c r="E3416" s="28">
        <v>25.280000686645508</v>
      </c>
      <c r="F3416" s="28">
        <v>24.840000152587891</v>
      </c>
      <c r="G3416" s="24">
        <v>25.239999771118164</v>
      </c>
      <c r="H3416" s="13">
        <v>24.399999618530273</v>
      </c>
      <c r="I3416" s="14">
        <v>24.780000686645508</v>
      </c>
      <c r="J3416" s="14">
        <v>24.379999160766602</v>
      </c>
      <c r="K3416" s="24">
        <v>24.739999771118164</v>
      </c>
      <c r="L3416">
        <f t="shared" si="159"/>
        <v>0</v>
      </c>
      <c r="M3416">
        <f>IF(AND(B3416&gt;Summary!$E$17,B3416&lt;Summary!$E$18),1,0)</f>
        <v>1</v>
      </c>
      <c r="N3416">
        <f>IF(M3416=1,oneday(G3415,G3416,K3416,L3416,Summary!$E$13/2,Data!N3415,Data!O3415,Summary!$E$15,Summary!$E$14,Summary!$E$16,1),0)</f>
        <v>-3000</v>
      </c>
      <c r="O3416" s="31">
        <f>IF(M3416=1,oneday(G3415,G3416,K3416,L3416,Summary!$E$13/2,Data!N3415,Data!O3415,Summary!$E$15,Summary!$E$14,Summary!$E$16,2),0)</f>
        <v>1709520.9849128723</v>
      </c>
      <c r="P3416" s="31">
        <f t="shared" si="161"/>
        <v>325.99913024902344</v>
      </c>
      <c r="Q3416" s="31">
        <f>IF(M3416=1,oneday(G3415,G3416,K3416,L3416,Summary!$E$13/2,Data!N3415,Data!O3415,Summary!$E$15,Summary!$E$14,Summary!$E$16,3),0)</f>
        <v>0</v>
      </c>
    </row>
    <row r="3417" spans="1:17" x14ac:dyDescent="0.25">
      <c r="A3417" s="32">
        <f>VLOOKUP(B3417,'Expiration Dates'!$C$40:$J$272,8)</f>
        <v>35360</v>
      </c>
      <c r="B3417" s="1">
        <v>35346</v>
      </c>
      <c r="C3417">
        <f t="shared" si="160"/>
        <v>3417</v>
      </c>
      <c r="D3417" s="27">
        <v>25.200000762939453</v>
      </c>
      <c r="E3417" s="28">
        <v>25.600000381469727</v>
      </c>
      <c r="F3417" s="28">
        <v>24.979999542236328</v>
      </c>
      <c r="G3417" s="24">
        <v>25.540000915527344</v>
      </c>
      <c r="H3417" s="13">
        <v>24.690000534057617</v>
      </c>
      <c r="I3417" s="14">
        <v>25.110000610351563</v>
      </c>
      <c r="J3417" s="14">
        <v>24.540000915527344</v>
      </c>
      <c r="K3417" s="24">
        <v>25.079999923706055</v>
      </c>
      <c r="L3417">
        <f t="shared" si="159"/>
        <v>0</v>
      </c>
      <c r="M3417">
        <f>IF(AND(B3417&gt;Summary!$E$17,B3417&lt;Summary!$E$18),1,0)</f>
        <v>1</v>
      </c>
      <c r="N3417">
        <f>IF(M3417=1,oneday(G3416,G3417,K3417,L3417,Summary!$E$13/2,Data!N3416,Data!O3416,Summary!$E$15,Summary!$E$14,Summary!$E$16,1),0)</f>
        <v>-3000</v>
      </c>
      <c r="O3417" s="31">
        <f>IF(M3417=1,oneday(G3416,G3417,K3417,L3417,Summary!$E$13/2,Data!N3416,Data!O3416,Summary!$E$15,Summary!$E$14,Summary!$E$16,2),0)</f>
        <v>1710494.9806785583</v>
      </c>
      <c r="P3417" s="31">
        <f t="shared" si="161"/>
        <v>973.99576568603516</v>
      </c>
      <c r="Q3417" s="31">
        <f>IF(M3417=1,oneday(G3416,G3417,K3417,L3417,Summary!$E$13/2,Data!N3416,Data!O3416,Summary!$E$15,Summary!$E$14,Summary!$E$16,3),0)</f>
        <v>0</v>
      </c>
    </row>
    <row r="3418" spans="1:17" x14ac:dyDescent="0.25">
      <c r="A3418" s="32">
        <f>VLOOKUP(B3418,'Expiration Dates'!$C$40:$J$272,8)</f>
        <v>35360</v>
      </c>
      <c r="B3418" s="1">
        <v>35347</v>
      </c>
      <c r="C3418">
        <f t="shared" si="160"/>
        <v>3418</v>
      </c>
      <c r="D3418" s="27">
        <v>25.399999618530273</v>
      </c>
      <c r="E3418" s="28">
        <v>25.520000457763672</v>
      </c>
      <c r="F3418" s="28">
        <v>24.930000305175781</v>
      </c>
      <c r="G3418" s="24">
        <v>25.069999694824219</v>
      </c>
      <c r="H3418" s="13">
        <v>24.950000762939453</v>
      </c>
      <c r="I3418" s="14">
        <v>25.059999465942383</v>
      </c>
      <c r="J3418" s="14">
        <v>24.549999237060547</v>
      </c>
      <c r="K3418" s="24">
        <v>24.670000076293945</v>
      </c>
      <c r="L3418">
        <f t="shared" si="159"/>
        <v>0</v>
      </c>
      <c r="M3418">
        <f>IF(AND(B3418&gt;Summary!$E$17,B3418&lt;Summary!$E$18),1,0)</f>
        <v>1</v>
      </c>
      <c r="N3418">
        <f>IF(M3418=1,oneday(G3417,G3418,K3418,L3418,Summary!$E$13/2,Data!N3417,Data!O3417,Summary!$E$15,Summary!$E$14,Summary!$E$16,1),0)</f>
        <v>-1900</v>
      </c>
      <c r="O3418" s="31">
        <f>IF(M3418=1,oneday(G3417,G3418,K3418,L3418,Summary!$E$13/2,Data!N3417,Data!O3417,Summary!$E$15,Summary!$E$14,Summary!$E$16,2),0)</f>
        <v>1713607.9829978943</v>
      </c>
      <c r="P3418" s="31">
        <f t="shared" si="161"/>
        <v>3113.0023193359375</v>
      </c>
      <c r="Q3418" s="31">
        <f>IF(M3418=1,oneday(G3417,G3418,K3418,L3418,Summary!$E$13/2,Data!N3417,Data!O3417,Summary!$E$15,Summary!$E$14,Summary!$E$16,3),0)</f>
        <v>0</v>
      </c>
    </row>
    <row r="3419" spans="1:17" x14ac:dyDescent="0.25">
      <c r="A3419" s="32">
        <f>VLOOKUP(B3419,'Expiration Dates'!$C$40:$J$272,8)</f>
        <v>35360</v>
      </c>
      <c r="B3419" s="1">
        <v>35348</v>
      </c>
      <c r="C3419">
        <f t="shared" si="160"/>
        <v>3419</v>
      </c>
      <c r="D3419" s="27">
        <v>24.899999618530273</v>
      </c>
      <c r="E3419" s="28">
        <v>24.930000305175781</v>
      </c>
      <c r="F3419" s="28">
        <v>24.219999313354492</v>
      </c>
      <c r="G3419" s="24">
        <v>24.260000228881836</v>
      </c>
      <c r="H3419" s="13">
        <v>24.5</v>
      </c>
      <c r="I3419" s="14">
        <v>24.520000457763672</v>
      </c>
      <c r="J3419" s="14">
        <v>23.899999618530273</v>
      </c>
      <c r="K3419" s="24">
        <v>23.950000762939453</v>
      </c>
      <c r="L3419">
        <f t="shared" si="159"/>
        <v>0</v>
      </c>
      <c r="M3419">
        <f>IF(AND(B3419&gt;Summary!$E$17,B3419&lt;Summary!$E$18),1,0)</f>
        <v>1</v>
      </c>
      <c r="N3419">
        <f>IF(M3419=1,oneday(G3418,G3419,K3419,L3419,Summary!$E$13/2,Data!N3418,Data!O3418,Summary!$E$15,Summary!$E$14,Summary!$E$16,1),0)</f>
        <v>100</v>
      </c>
      <c r="O3419" s="31">
        <f>IF(M3419=1,oneday(G3418,G3419,K3419,L3419,Summary!$E$13/2,Data!N3418,Data!O3418,Summary!$E$15,Summary!$E$14,Summary!$E$16,2),0)</f>
        <v>1716286.9830513</v>
      </c>
      <c r="P3419" s="31">
        <f t="shared" si="161"/>
        <v>2679.0000534057617</v>
      </c>
      <c r="Q3419" s="31">
        <f>IF(M3419=1,oneday(G3418,G3419,K3419,L3419,Summary!$E$13/2,Data!N3418,Data!O3418,Summary!$E$15,Summary!$E$14,Summary!$E$16,3),0)</f>
        <v>0</v>
      </c>
    </row>
    <row r="3420" spans="1:17" x14ac:dyDescent="0.25">
      <c r="A3420" s="32">
        <f>VLOOKUP(B3420,'Expiration Dates'!$C$40:$J$272,8)</f>
        <v>35360</v>
      </c>
      <c r="B3420" s="1">
        <v>35349</v>
      </c>
      <c r="C3420">
        <f t="shared" si="160"/>
        <v>3420</v>
      </c>
      <c r="D3420" s="27">
        <v>24.450000762939453</v>
      </c>
      <c r="E3420" s="28">
        <v>24.700000762939453</v>
      </c>
      <c r="F3420" s="28">
        <v>24.379999160766602</v>
      </c>
      <c r="G3420" s="24">
        <v>24.659999847412109</v>
      </c>
      <c r="H3420" s="13">
        <v>24.149999618530273</v>
      </c>
      <c r="I3420" s="14">
        <v>24.420000076293945</v>
      </c>
      <c r="J3420" s="14">
        <v>24.049999237060547</v>
      </c>
      <c r="K3420" s="24">
        <v>24.370000839233398</v>
      </c>
      <c r="L3420">
        <f t="shared" si="159"/>
        <v>0</v>
      </c>
      <c r="M3420">
        <f>IF(AND(B3420&gt;Summary!$E$17,B3420&lt;Summary!$E$18),1,0)</f>
        <v>1</v>
      </c>
      <c r="N3420">
        <f>IF(M3420=1,oneday(G3419,G3420,K3420,L3420,Summary!$E$13/2,Data!N3419,Data!O3419,Summary!$E$15,Summary!$E$14,Summary!$E$16,1),0)</f>
        <v>-800</v>
      </c>
      <c r="O3420" s="31">
        <f>IF(M3420=1,oneday(G3419,G3420,K3420,L3420,Summary!$E$13/2,Data!N3419,Data!O3419,Summary!$E$15,Summary!$E$14,Summary!$E$16,2),0)</f>
        <v>1718110.9833564758</v>
      </c>
      <c r="P3420" s="31">
        <f t="shared" si="161"/>
        <v>1824.0003051757813</v>
      </c>
      <c r="Q3420" s="31">
        <f>IF(M3420=1,oneday(G3419,G3420,K3420,L3420,Summary!$E$13/2,Data!N3419,Data!O3419,Summary!$E$15,Summary!$E$14,Summary!$E$16,3),0)</f>
        <v>0</v>
      </c>
    </row>
    <row r="3421" spans="1:17" x14ac:dyDescent="0.25">
      <c r="A3421" s="32">
        <f>VLOOKUP(B3421,'Expiration Dates'!$C$40:$J$272,8)</f>
        <v>35360</v>
      </c>
      <c r="B3421" s="1">
        <v>35352</v>
      </c>
      <c r="C3421">
        <f t="shared" si="160"/>
        <v>3421</v>
      </c>
      <c r="D3421" s="27">
        <v>24.950000762939453</v>
      </c>
      <c r="E3421" s="28">
        <v>25.680000305175781</v>
      </c>
      <c r="F3421" s="28">
        <v>24.920000076293945</v>
      </c>
      <c r="G3421" s="24">
        <v>25.620000839233398</v>
      </c>
      <c r="H3421" s="13">
        <v>24.649999618530273</v>
      </c>
      <c r="I3421" s="14">
        <v>25.280000686645508</v>
      </c>
      <c r="J3421" s="14">
        <v>24.600000381469727</v>
      </c>
      <c r="K3421" s="24">
        <v>25.209999084472656</v>
      </c>
      <c r="L3421">
        <f t="shared" si="159"/>
        <v>0</v>
      </c>
      <c r="M3421">
        <f>IF(AND(B3421&gt;Summary!$E$17,B3421&lt;Summary!$E$18),1,0)</f>
        <v>1</v>
      </c>
      <c r="N3421">
        <f>IF(M3421=1,oneday(G3420,G3421,K3421,L3421,Summary!$E$13/2,Data!N3420,Data!O3420,Summary!$E$15,Summary!$E$14,Summary!$E$16,1),0)</f>
        <v>-3000</v>
      </c>
      <c r="O3421" s="31">
        <f>IF(M3421=1,oneday(G3420,G3421,K3421,L3421,Summary!$E$13/2,Data!N3420,Data!O3420,Summary!$E$15,Summary!$E$14,Summary!$E$16,2),0)</f>
        <v>1718142.9801826477</v>
      </c>
      <c r="P3421" s="31">
        <f t="shared" si="161"/>
        <v>31.996826171875</v>
      </c>
      <c r="Q3421" s="31">
        <f>IF(M3421=1,oneday(G3420,G3421,K3421,L3421,Summary!$E$13/2,Data!N3420,Data!O3420,Summary!$E$15,Summary!$E$14,Summary!$E$16,3),0)</f>
        <v>0</v>
      </c>
    </row>
    <row r="3422" spans="1:17" x14ac:dyDescent="0.25">
      <c r="A3422" s="32">
        <f>VLOOKUP(B3422,'Expiration Dates'!$C$40:$J$272,8)</f>
        <v>35360</v>
      </c>
      <c r="B3422" s="1">
        <v>35353</v>
      </c>
      <c r="C3422">
        <f t="shared" si="160"/>
        <v>3422</v>
      </c>
      <c r="D3422" s="27">
        <v>25.600000381469727</v>
      </c>
      <c r="E3422" s="28">
        <v>25.719999313354492</v>
      </c>
      <c r="F3422" s="28">
        <v>25.219999313354492</v>
      </c>
      <c r="G3422" s="24">
        <v>25.420000076293945</v>
      </c>
      <c r="H3422" s="13">
        <v>25.180000305175781</v>
      </c>
      <c r="I3422" s="14">
        <v>25.309999465942383</v>
      </c>
      <c r="J3422" s="14">
        <v>24.899999618530273</v>
      </c>
      <c r="K3422" s="24">
        <v>25.020000457763672</v>
      </c>
      <c r="L3422">
        <f t="shared" si="159"/>
        <v>0</v>
      </c>
      <c r="M3422">
        <f>IF(AND(B3422&gt;Summary!$E$17,B3422&lt;Summary!$E$18),1,0)</f>
        <v>1</v>
      </c>
      <c r="N3422">
        <f>IF(M3422=1,oneday(G3421,G3422,K3422,L3422,Summary!$E$13/2,Data!N3421,Data!O3421,Summary!$E$15,Summary!$E$14,Summary!$E$16,1),0)</f>
        <v>-2500</v>
      </c>
      <c r="O3422" s="31">
        <f>IF(M3422=1,oneday(G3421,G3422,K3422,L3422,Summary!$E$13/2,Data!N3421,Data!O3421,Summary!$E$15,Summary!$E$14,Summary!$E$16,2),0)</f>
        <v>1720682.9820899963</v>
      </c>
      <c r="P3422" s="31">
        <f t="shared" si="161"/>
        <v>2540.0019073486328</v>
      </c>
      <c r="Q3422" s="31">
        <f>IF(M3422=1,oneday(G3421,G3422,K3422,L3422,Summary!$E$13/2,Data!N3421,Data!O3421,Summary!$E$15,Summary!$E$14,Summary!$E$16,3),0)</f>
        <v>0</v>
      </c>
    </row>
    <row r="3423" spans="1:17" x14ac:dyDescent="0.25">
      <c r="A3423" s="32">
        <f>VLOOKUP(B3423,'Expiration Dates'!$C$40:$J$272,8)</f>
        <v>35360</v>
      </c>
      <c r="B3423" s="1">
        <v>35354</v>
      </c>
      <c r="C3423">
        <f t="shared" si="160"/>
        <v>3423</v>
      </c>
      <c r="D3423" s="27">
        <v>25.579999923706055</v>
      </c>
      <c r="E3423" s="28">
        <v>25.700000762939453</v>
      </c>
      <c r="F3423" s="28">
        <v>24.709999084472656</v>
      </c>
      <c r="G3423" s="24">
        <v>25.170000076293945</v>
      </c>
      <c r="H3423" s="13">
        <v>25.25</v>
      </c>
      <c r="I3423" s="14">
        <v>25.280000686645508</v>
      </c>
      <c r="J3423" s="14">
        <v>24.350000381469727</v>
      </c>
      <c r="K3423" s="24">
        <v>24.780000686645508</v>
      </c>
      <c r="L3423">
        <f t="shared" si="159"/>
        <v>0</v>
      </c>
      <c r="M3423">
        <f>IF(AND(B3423&gt;Summary!$E$17,B3423&lt;Summary!$E$18),1,0)</f>
        <v>1</v>
      </c>
      <c r="N3423">
        <f>IF(M3423=1,oneday(G3422,G3423,K3423,L3423,Summary!$E$13/2,Data!N3422,Data!O3422,Summary!$E$15,Summary!$E$14,Summary!$E$16,1),0)</f>
        <v>-1900</v>
      </c>
      <c r="O3423" s="31">
        <f>IF(M3423=1,oneday(G3422,G3423,K3423,L3423,Summary!$E$13/2,Data!N3422,Data!O3422,Summary!$E$15,Summary!$E$14,Summary!$E$16,2),0)</f>
        <v>1723217.9820899963</v>
      </c>
      <c r="P3423" s="31">
        <f t="shared" si="161"/>
        <v>2535</v>
      </c>
      <c r="Q3423" s="31">
        <f>IF(M3423=1,oneday(G3422,G3423,K3423,L3423,Summary!$E$13/2,Data!N3422,Data!O3422,Summary!$E$15,Summary!$E$14,Summary!$E$16,3),0)</f>
        <v>0</v>
      </c>
    </row>
    <row r="3424" spans="1:17" x14ac:dyDescent="0.25">
      <c r="A3424" s="32">
        <f>VLOOKUP(B3424,'Expiration Dates'!$C$40:$J$272,8)</f>
        <v>35360</v>
      </c>
      <c r="B3424" s="1">
        <v>35355</v>
      </c>
      <c r="C3424">
        <f t="shared" si="160"/>
        <v>3424</v>
      </c>
      <c r="D3424" s="27">
        <v>25.25</v>
      </c>
      <c r="E3424" s="28">
        <v>25.540000915527344</v>
      </c>
      <c r="F3424" s="28">
        <v>24.899999618530273</v>
      </c>
      <c r="G3424" s="24">
        <v>25.420000076293945</v>
      </c>
      <c r="H3424" s="13">
        <v>24.870000839233398</v>
      </c>
      <c r="I3424" s="14">
        <v>25.149999618530273</v>
      </c>
      <c r="J3424" s="14">
        <v>24.719999313354492</v>
      </c>
      <c r="K3424" s="24">
        <v>25.010000228881836</v>
      </c>
      <c r="L3424">
        <f t="shared" si="159"/>
        <v>0</v>
      </c>
      <c r="M3424">
        <f>IF(AND(B3424&gt;Summary!$E$17,B3424&lt;Summary!$E$18),1,0)</f>
        <v>1</v>
      </c>
      <c r="N3424">
        <f>IF(M3424=1,oneday(G3423,G3424,K3424,L3424,Summary!$E$13/2,Data!N3423,Data!O3423,Summary!$E$15,Summary!$E$14,Summary!$E$16,1),0)</f>
        <v>-2500</v>
      </c>
      <c r="O3424" s="31">
        <f>IF(M3424=1,oneday(G3423,G3424,K3424,L3424,Summary!$E$13/2,Data!N3423,Data!O3423,Summary!$E$15,Summary!$E$14,Summary!$E$16,2),0)</f>
        <v>1724652.9820899963</v>
      </c>
      <c r="P3424" s="31">
        <f t="shared" si="161"/>
        <v>1435</v>
      </c>
      <c r="Q3424" s="31">
        <f>IF(M3424=1,oneday(G3423,G3424,K3424,L3424,Summary!$E$13/2,Data!N3423,Data!O3423,Summary!$E$15,Summary!$E$14,Summary!$E$16,3),0)</f>
        <v>0</v>
      </c>
    </row>
    <row r="3425" spans="1:17" x14ac:dyDescent="0.25">
      <c r="A3425" s="32">
        <f>VLOOKUP(B3425,'Expiration Dates'!$C$40:$J$272,8)</f>
        <v>35360</v>
      </c>
      <c r="B3425" s="1">
        <v>35356</v>
      </c>
      <c r="C3425">
        <f t="shared" si="160"/>
        <v>3425</v>
      </c>
      <c r="D3425" s="27">
        <v>25.629999160766602</v>
      </c>
      <c r="E3425" s="28">
        <v>25.850000381469727</v>
      </c>
      <c r="F3425" s="28">
        <v>25.450000762939453</v>
      </c>
      <c r="G3425" s="24">
        <v>25.790000915527344</v>
      </c>
      <c r="H3425" s="13">
        <v>25.299999237060547</v>
      </c>
      <c r="I3425" s="14">
        <v>25.399999618530273</v>
      </c>
      <c r="J3425" s="14">
        <v>25.049999237060547</v>
      </c>
      <c r="K3425" s="24">
        <v>25.340000152587891</v>
      </c>
      <c r="L3425">
        <f t="shared" si="159"/>
        <v>0</v>
      </c>
      <c r="M3425">
        <f>IF(AND(B3425&gt;Summary!$E$17,B3425&lt;Summary!$E$18),1,0)</f>
        <v>1</v>
      </c>
      <c r="N3425">
        <f>IF(M3425=1,oneday(G3424,G3425,K3425,L3425,Summary!$E$13/2,Data!N3424,Data!O3424,Summary!$E$15,Summary!$E$14,Summary!$E$16,1),0)</f>
        <v>-3000</v>
      </c>
      <c r="O3425" s="31">
        <f>IF(M3425=1,oneday(G3424,G3425,K3425,L3425,Summary!$E$13/2,Data!N3424,Data!O3424,Summary!$E$15,Summary!$E$14,Summary!$E$16,2),0)</f>
        <v>1725538.9792366028</v>
      </c>
      <c r="P3425" s="31">
        <f t="shared" si="161"/>
        <v>885.99714660644531</v>
      </c>
      <c r="Q3425" s="31">
        <f>IF(M3425=1,oneday(G3424,G3425,K3425,L3425,Summary!$E$13/2,Data!N3424,Data!O3424,Summary!$E$15,Summary!$E$14,Summary!$E$16,3),0)</f>
        <v>0</v>
      </c>
    </row>
    <row r="3426" spans="1:17" x14ac:dyDescent="0.25">
      <c r="A3426" s="32">
        <f>VLOOKUP(B3426,'Expiration Dates'!$C$40:$J$272,8)</f>
        <v>35360</v>
      </c>
      <c r="B3426" s="1">
        <v>35359</v>
      </c>
      <c r="C3426">
        <f t="shared" si="160"/>
        <v>3426</v>
      </c>
      <c r="D3426" s="27">
        <v>25.870000839233398</v>
      </c>
      <c r="E3426" s="28">
        <v>26.049999237060547</v>
      </c>
      <c r="F3426" s="28">
        <v>25.549999237060547</v>
      </c>
      <c r="G3426" s="24">
        <v>25.920000076293945</v>
      </c>
      <c r="H3426" s="13">
        <v>25.399999618530273</v>
      </c>
      <c r="I3426" s="14">
        <v>25.600000381469727</v>
      </c>
      <c r="J3426" s="14">
        <v>25.180000305175781</v>
      </c>
      <c r="K3426" s="24">
        <v>25.459999084472656</v>
      </c>
      <c r="L3426">
        <f t="shared" si="159"/>
        <v>0</v>
      </c>
      <c r="M3426">
        <f>IF(AND(B3426&gt;Summary!$E$17,B3426&lt;Summary!$E$18),1,0)</f>
        <v>1</v>
      </c>
      <c r="N3426">
        <f>IF(M3426=1,oneday(G3425,G3426,K3426,L3426,Summary!$E$13/2,Data!N3425,Data!O3425,Summary!$E$15,Summary!$E$14,Summary!$E$16,1),0)</f>
        <v>-3000</v>
      </c>
      <c r="O3426" s="31">
        <f>IF(M3426=1,oneday(G3425,G3426,K3426,L3426,Summary!$E$13/2,Data!N3425,Data!O3425,Summary!$E$15,Summary!$E$14,Summary!$E$16,2),0)</f>
        <v>1727121.982006073</v>
      </c>
      <c r="P3426" s="31">
        <f t="shared" si="161"/>
        <v>1583.0027694702148</v>
      </c>
      <c r="Q3426" s="31">
        <f>IF(M3426=1,oneday(G3425,G3426,K3426,L3426,Summary!$E$13/2,Data!N3425,Data!O3425,Summary!$E$15,Summary!$E$14,Summary!$E$16,3),0)</f>
        <v>0</v>
      </c>
    </row>
    <row r="3427" spans="1:17" x14ac:dyDescent="0.25">
      <c r="A3427" s="32">
        <f>VLOOKUP(B3427,'Expiration Dates'!$C$40:$J$272,8)</f>
        <v>35360</v>
      </c>
      <c r="B3427" s="1">
        <v>35360</v>
      </c>
      <c r="C3427">
        <f t="shared" si="160"/>
        <v>3427</v>
      </c>
      <c r="D3427" s="27">
        <v>25.649999618530273</v>
      </c>
      <c r="E3427" s="28">
        <v>26.100000381469727</v>
      </c>
      <c r="F3427" s="28">
        <v>25.379999160766602</v>
      </c>
      <c r="G3427" s="24">
        <v>25.75</v>
      </c>
      <c r="H3427" s="13">
        <v>25.239999771118164</v>
      </c>
      <c r="I3427" s="14">
        <v>25.799999237060547</v>
      </c>
      <c r="J3427" s="14">
        <v>25</v>
      </c>
      <c r="K3427" s="24">
        <v>25.530000686645508</v>
      </c>
      <c r="L3427">
        <f t="shared" si="159"/>
        <v>1</v>
      </c>
      <c r="M3427">
        <f>IF(AND(B3427&gt;Summary!$E$17,B3427&lt;Summary!$E$18),1,0)</f>
        <v>1</v>
      </c>
      <c r="N3427">
        <f>IF(M3427=1,oneday(G3426,G3427,K3427,L3427,Summary!$E$13/2,Data!N3426,Data!O3426,Summary!$E$15,Summary!$E$14,Summary!$E$16,1),0)</f>
        <v>-2600</v>
      </c>
      <c r="O3427" s="31">
        <f>IF(M3427=1,oneday(G3426,G3427,K3427,L3427,Summary!$E$13/2,Data!N3426,Data!O3426,Summary!$E$15,Summary!$E$14,Summary!$E$16,2),0)</f>
        <v>1729015.9839897156</v>
      </c>
      <c r="P3427" s="31">
        <f t="shared" si="161"/>
        <v>1894.0019836425781</v>
      </c>
      <c r="Q3427" s="31">
        <f>IF(M3427=1,oneday(G3426,G3427,K3427,L3427,Summary!$E$13/2,Data!N3426,Data!O3426,Summary!$E$15,Summary!$E$14,Summary!$E$16,3),0)</f>
        <v>-571.99821472167969</v>
      </c>
    </row>
    <row r="3428" spans="1:17" x14ac:dyDescent="0.25">
      <c r="A3428" s="32">
        <f>VLOOKUP(B3428,'Expiration Dates'!$C$40:$J$272,8)</f>
        <v>35360</v>
      </c>
      <c r="B3428" s="1">
        <v>35361</v>
      </c>
      <c r="C3428">
        <f t="shared" si="160"/>
        <v>3428</v>
      </c>
      <c r="D3428" s="27">
        <v>25.350000381469727</v>
      </c>
      <c r="E3428" s="28">
        <v>25.370000839233398</v>
      </c>
      <c r="F3428" s="28">
        <v>24.829999923706055</v>
      </c>
      <c r="G3428" s="24">
        <v>24.860000610351563</v>
      </c>
      <c r="H3428" s="13">
        <v>24.860000610351563</v>
      </c>
      <c r="I3428" s="14">
        <v>24.899999618530273</v>
      </c>
      <c r="J3428" s="14">
        <v>24.399999618530273</v>
      </c>
      <c r="K3428" s="24">
        <v>24.450000762939453</v>
      </c>
      <c r="L3428">
        <f t="shared" ref="L3428:L3491" si="162">IF(A3428=B3428,1,0)</f>
        <v>0</v>
      </c>
      <c r="M3428">
        <f>IF(AND(B3428&gt;Summary!$E$17,B3428&lt;Summary!$E$18),1,0)</f>
        <v>1</v>
      </c>
      <c r="N3428">
        <f>IF(M3428=1,oneday(G3427,G3428,K3428,L3428,Summary!$E$13/2,Data!N3427,Data!O3427,Summary!$E$15,Summary!$E$14,Summary!$E$16,1),0)</f>
        <v>-400</v>
      </c>
      <c r="O3428" s="31">
        <f>IF(M3428=1,oneday(G3427,G3428,K3428,L3428,Summary!$E$13/2,Data!N3427,Data!O3427,Summary!$E$15,Summary!$E$14,Summary!$E$16,2),0)</f>
        <v>1732295.983745575</v>
      </c>
      <c r="P3428" s="31">
        <f t="shared" si="161"/>
        <v>3279.999755859375</v>
      </c>
      <c r="Q3428" s="31">
        <f>IF(M3428=1,oneday(G3427,G3428,K3428,L3428,Summary!$E$13/2,Data!N3427,Data!O3427,Summary!$E$15,Summary!$E$14,Summary!$E$16,3),0)</f>
        <v>0</v>
      </c>
    </row>
    <row r="3429" spans="1:17" x14ac:dyDescent="0.25">
      <c r="A3429" s="32">
        <f>VLOOKUP(B3429,'Expiration Dates'!$C$40:$J$272,8)</f>
        <v>35360</v>
      </c>
      <c r="B3429" s="1">
        <v>35362</v>
      </c>
      <c r="C3429">
        <f t="shared" si="160"/>
        <v>3429</v>
      </c>
      <c r="D3429" s="27">
        <v>24.649999618530273</v>
      </c>
      <c r="E3429" s="28">
        <v>24.899999618530273</v>
      </c>
      <c r="F3429" s="28">
        <v>24.370000839233398</v>
      </c>
      <c r="G3429" s="24">
        <v>24.510000228881836</v>
      </c>
      <c r="H3429" s="13">
        <v>24.25</v>
      </c>
      <c r="I3429" s="14">
        <v>24.440000534057617</v>
      </c>
      <c r="J3429" s="14">
        <v>24</v>
      </c>
      <c r="K3429" s="24">
        <v>24.079999923706055</v>
      </c>
      <c r="L3429">
        <f t="shared" si="162"/>
        <v>0</v>
      </c>
      <c r="M3429">
        <f>IF(AND(B3429&gt;Summary!$E$17,B3429&lt;Summary!$E$18),1,0)</f>
        <v>1</v>
      </c>
      <c r="N3429">
        <f>IF(M3429=1,oneday(G3428,G3429,K3429,L3429,Summary!$E$13/2,Data!N3428,Data!O3428,Summary!$E$15,Summary!$E$14,Summary!$E$16,1),0)</f>
        <v>400</v>
      </c>
      <c r="O3429" s="31">
        <f>IF(M3429=1,oneday(G3428,G3429,K3429,L3429,Summary!$E$13/2,Data!N3428,Data!O3428,Summary!$E$15,Summary!$E$14,Summary!$E$16,2),0)</f>
        <v>1734267.9835929871</v>
      </c>
      <c r="P3429" s="31">
        <f t="shared" si="161"/>
        <v>1971.9998474121094</v>
      </c>
      <c r="Q3429" s="31">
        <f>IF(M3429=1,oneday(G3428,G3429,K3429,L3429,Summary!$E$13/2,Data!N3428,Data!O3428,Summary!$E$15,Summary!$E$14,Summary!$E$16,3),0)</f>
        <v>0</v>
      </c>
    </row>
    <row r="3430" spans="1:17" x14ac:dyDescent="0.25">
      <c r="A3430" s="32">
        <f>VLOOKUP(B3430,'Expiration Dates'!$C$40:$J$272,8)</f>
        <v>35360</v>
      </c>
      <c r="B3430" s="1">
        <v>35363</v>
      </c>
      <c r="C3430">
        <f t="shared" si="160"/>
        <v>3430</v>
      </c>
      <c r="D3430" s="27">
        <v>24.700000762939453</v>
      </c>
      <c r="E3430" s="28">
        <v>24.899999618530273</v>
      </c>
      <c r="F3430" s="28">
        <v>24.399999618530273</v>
      </c>
      <c r="G3430" s="24">
        <v>24.860000610351563</v>
      </c>
      <c r="H3430" s="13">
        <v>24.25</v>
      </c>
      <c r="I3430" s="14">
        <v>24.450000762939453</v>
      </c>
      <c r="J3430" s="14">
        <v>24.010000228881836</v>
      </c>
      <c r="K3430" s="24">
        <v>24.389999389648438</v>
      </c>
      <c r="L3430">
        <f t="shared" si="162"/>
        <v>0</v>
      </c>
      <c r="M3430">
        <f>IF(AND(B3430&gt;Summary!$E$17,B3430&lt;Summary!$E$18),1,0)</f>
        <v>1</v>
      </c>
      <c r="N3430">
        <f>IF(M3430=1,oneday(G3429,G3430,K3430,L3430,Summary!$E$13/2,Data!N3429,Data!O3429,Summary!$E$15,Summary!$E$14,Summary!$E$16,1),0)</f>
        <v>-400</v>
      </c>
      <c r="O3430" s="31">
        <f>IF(M3430=1,oneday(G3429,G3430,K3430,L3430,Summary!$E$13/2,Data!N3429,Data!O3429,Summary!$E$15,Summary!$E$14,Summary!$E$16,2),0)</f>
        <v>1736239.9834403992</v>
      </c>
      <c r="P3430" s="31">
        <f t="shared" si="161"/>
        <v>1971.9998474121094</v>
      </c>
      <c r="Q3430" s="31">
        <f>IF(M3430=1,oneday(G3429,G3430,K3430,L3430,Summary!$E$13/2,Data!N3429,Data!O3429,Summary!$E$15,Summary!$E$14,Summary!$E$16,3),0)</f>
        <v>0</v>
      </c>
    </row>
    <row r="3431" spans="1:17" x14ac:dyDescent="0.25">
      <c r="A3431" s="32">
        <f>VLOOKUP(B3431,'Expiration Dates'!$C$40:$J$272,8)</f>
        <v>35360</v>
      </c>
      <c r="B3431" s="1">
        <v>35366</v>
      </c>
      <c r="C3431">
        <f t="shared" si="160"/>
        <v>3431</v>
      </c>
      <c r="D3431" s="27">
        <v>24.770000457763672</v>
      </c>
      <c r="E3431" s="28">
        <v>25.350000381469727</v>
      </c>
      <c r="F3431" s="28">
        <v>24.639999389648438</v>
      </c>
      <c r="G3431" s="24">
        <v>24.850000381469727</v>
      </c>
      <c r="H3431" s="13">
        <v>24.299999237060547</v>
      </c>
      <c r="I3431" s="14">
        <v>24.819999694824219</v>
      </c>
      <c r="J3431" s="14">
        <v>24.260000228881836</v>
      </c>
      <c r="K3431" s="24">
        <v>24.360000610351563</v>
      </c>
      <c r="L3431">
        <f t="shared" si="162"/>
        <v>0</v>
      </c>
      <c r="M3431">
        <f>IF(AND(B3431&gt;Summary!$E$17,B3431&lt;Summary!$E$18),1,0)</f>
        <v>1</v>
      </c>
      <c r="N3431">
        <f>IF(M3431=1,oneday(G3430,G3431,K3431,L3431,Summary!$E$13/2,Data!N3430,Data!O3430,Summary!$E$15,Summary!$E$14,Summary!$E$16,1),0)</f>
        <v>-400</v>
      </c>
      <c r="O3431" s="31">
        <f>IF(M3431=1,oneday(G3430,G3431,K3431,L3431,Summary!$E$13/2,Data!N3430,Data!O3430,Summary!$E$15,Summary!$E$14,Summary!$E$16,2),0)</f>
        <v>1738243.9835319519</v>
      </c>
      <c r="P3431" s="31">
        <f t="shared" si="161"/>
        <v>2004.0000915527344</v>
      </c>
      <c r="Q3431" s="31">
        <f>IF(M3431=1,oneday(G3430,G3431,K3431,L3431,Summary!$E$13/2,Data!N3430,Data!O3430,Summary!$E$15,Summary!$E$14,Summary!$E$16,3),0)</f>
        <v>0</v>
      </c>
    </row>
    <row r="3432" spans="1:17" x14ac:dyDescent="0.25">
      <c r="A3432" s="32">
        <f>VLOOKUP(B3432,'Expiration Dates'!$C$40:$J$272,8)</f>
        <v>35360</v>
      </c>
      <c r="B3432" s="1">
        <v>35367</v>
      </c>
      <c r="C3432">
        <f t="shared" si="160"/>
        <v>3432</v>
      </c>
      <c r="D3432" s="27">
        <v>24.520000457763672</v>
      </c>
      <c r="E3432" s="28">
        <v>24.629999160766602</v>
      </c>
      <c r="F3432" s="28">
        <v>24.110000610351563</v>
      </c>
      <c r="G3432" s="24">
        <v>24.340000152587891</v>
      </c>
      <c r="H3432" s="13">
        <v>24.100000381469727</v>
      </c>
      <c r="I3432" s="14">
        <v>24.180000305175781</v>
      </c>
      <c r="J3432" s="14">
        <v>23.700000762939453</v>
      </c>
      <c r="K3432" s="24">
        <v>23.930000305175781</v>
      </c>
      <c r="L3432">
        <f t="shared" si="162"/>
        <v>0</v>
      </c>
      <c r="M3432">
        <f>IF(AND(B3432&gt;Summary!$E$17,B3432&lt;Summary!$E$18),1,0)</f>
        <v>1</v>
      </c>
      <c r="N3432">
        <f>IF(M3432=1,oneday(G3431,G3432,K3432,L3432,Summary!$E$13/2,Data!N3431,Data!O3431,Summary!$E$15,Summary!$E$14,Summary!$E$16,1),0)</f>
        <v>800</v>
      </c>
      <c r="O3432" s="31">
        <f>IF(M3432=1,oneday(G3431,G3432,K3432,L3432,Summary!$E$13/2,Data!N3431,Data!O3431,Summary!$E$15,Summary!$E$14,Summary!$E$16,2),0)</f>
        <v>1740099.9833488464</v>
      </c>
      <c r="P3432" s="31">
        <f t="shared" si="161"/>
        <v>1855.9998168945313</v>
      </c>
      <c r="Q3432" s="31">
        <f>IF(M3432=1,oneday(G3431,G3432,K3432,L3432,Summary!$E$13/2,Data!N3431,Data!O3431,Summary!$E$15,Summary!$E$14,Summary!$E$16,3),0)</f>
        <v>0</v>
      </c>
    </row>
    <row r="3433" spans="1:17" x14ac:dyDescent="0.25">
      <c r="A3433" s="32">
        <f>VLOOKUP(B3433,'Expiration Dates'!$C$40:$J$272,8)</f>
        <v>35360</v>
      </c>
      <c r="B3433" s="1">
        <v>35368</v>
      </c>
      <c r="C3433">
        <f t="shared" si="160"/>
        <v>3433</v>
      </c>
      <c r="D3433" s="27">
        <v>24.100000381469727</v>
      </c>
      <c r="E3433" s="28">
        <v>24.350000381469727</v>
      </c>
      <c r="F3433" s="28">
        <v>24</v>
      </c>
      <c r="G3433" s="24">
        <v>24.280000686645508</v>
      </c>
      <c r="H3433" s="13">
        <v>23.719999313354492</v>
      </c>
      <c r="I3433" s="14">
        <v>23.950000762939453</v>
      </c>
      <c r="J3433" s="14">
        <v>23.670000076293945</v>
      </c>
      <c r="K3433" s="24">
        <v>23.889999389648438</v>
      </c>
      <c r="L3433">
        <f t="shared" si="162"/>
        <v>0</v>
      </c>
      <c r="M3433">
        <f>IF(AND(B3433&gt;Summary!$E$17,B3433&lt;Summary!$E$18),1,0)</f>
        <v>1</v>
      </c>
      <c r="N3433">
        <f>IF(M3433=1,oneday(G3432,G3433,K3433,L3433,Summary!$E$13/2,Data!N3432,Data!O3432,Summary!$E$15,Summary!$E$14,Summary!$E$16,1),0)</f>
        <v>900</v>
      </c>
      <c r="O3433" s="31">
        <f>IF(M3433=1,oneday(G3432,G3433,K3433,L3433,Summary!$E$13/2,Data!N3432,Data!O3432,Summary!$E$15,Summary!$E$14,Summary!$E$16,2),0)</f>
        <v>1742045.9838294983</v>
      </c>
      <c r="P3433" s="31">
        <f t="shared" si="161"/>
        <v>1946.0004806518555</v>
      </c>
      <c r="Q3433" s="31">
        <f>IF(M3433=1,oneday(G3432,G3433,K3433,L3433,Summary!$E$13/2,Data!N3432,Data!O3432,Summary!$E$15,Summary!$E$14,Summary!$E$16,3),0)</f>
        <v>0</v>
      </c>
    </row>
    <row r="3434" spans="1:17" x14ac:dyDescent="0.25">
      <c r="A3434" s="32">
        <f>VLOOKUP(B3434,'Expiration Dates'!$C$40:$J$272,8)</f>
        <v>35360</v>
      </c>
      <c r="B3434" s="1">
        <v>35369</v>
      </c>
      <c r="C3434">
        <f t="shared" si="160"/>
        <v>3434</v>
      </c>
      <c r="D3434" s="27">
        <v>24.5</v>
      </c>
      <c r="E3434" s="28">
        <v>24.600000381469727</v>
      </c>
      <c r="F3434" s="28">
        <v>23.100000381469727</v>
      </c>
      <c r="G3434" s="24">
        <v>23.350000381469727</v>
      </c>
      <c r="H3434" s="13">
        <v>24.100000381469727</v>
      </c>
      <c r="I3434" s="14">
        <v>24.200000762939453</v>
      </c>
      <c r="J3434" s="14">
        <v>22.799999237060547</v>
      </c>
      <c r="K3434" s="24">
        <v>23.090000152587891</v>
      </c>
      <c r="L3434">
        <f t="shared" si="162"/>
        <v>0</v>
      </c>
      <c r="M3434">
        <f>IF(AND(B3434&gt;Summary!$E$17,B3434&lt;Summary!$E$18),1,0)</f>
        <v>1</v>
      </c>
      <c r="N3434">
        <f>IF(M3434=1,oneday(G3433,G3434,K3434,L3434,Summary!$E$13/2,Data!N3433,Data!O3433,Summary!$E$15,Summary!$E$14,Summary!$E$16,1),0)</f>
        <v>3000</v>
      </c>
      <c r="O3434" s="31">
        <f>IF(M3434=1,oneday(G3433,G3434,K3434,L3434,Summary!$E$13/2,Data!N3433,Data!O3433,Summary!$E$15,Summary!$E$14,Summary!$E$16,2),0)</f>
        <v>1742081.9828529358</v>
      </c>
      <c r="P3434" s="31">
        <f t="shared" si="161"/>
        <v>35.9990234375</v>
      </c>
      <c r="Q3434" s="31">
        <f>IF(M3434=1,oneday(G3433,G3434,K3434,L3434,Summary!$E$13/2,Data!N3433,Data!O3433,Summary!$E$15,Summary!$E$14,Summary!$E$16,3),0)</f>
        <v>0</v>
      </c>
    </row>
    <row r="3435" spans="1:17" x14ac:dyDescent="0.25">
      <c r="A3435" s="32">
        <f>VLOOKUP(B3435,'Expiration Dates'!$C$40:$J$272,8)</f>
        <v>35387</v>
      </c>
      <c r="B3435" s="1">
        <v>35370</v>
      </c>
      <c r="C3435">
        <f t="shared" si="160"/>
        <v>3435</v>
      </c>
      <c r="D3435" s="27">
        <v>23.329999923706055</v>
      </c>
      <c r="E3435" s="28">
        <v>23.469999313354492</v>
      </c>
      <c r="F3435" s="28">
        <v>23</v>
      </c>
      <c r="G3435" s="24">
        <v>23.030000686645508</v>
      </c>
      <c r="H3435" s="13">
        <v>23.139999389648438</v>
      </c>
      <c r="I3435" s="14">
        <v>23.149999618530273</v>
      </c>
      <c r="J3435" s="14">
        <v>22.700000762939453</v>
      </c>
      <c r="K3435" s="24">
        <v>22.739999771118164</v>
      </c>
      <c r="L3435">
        <f t="shared" si="162"/>
        <v>0</v>
      </c>
      <c r="M3435">
        <f>IF(AND(B3435&gt;Summary!$E$17,B3435&lt;Summary!$E$18),1,0)</f>
        <v>1</v>
      </c>
      <c r="N3435">
        <f>IF(M3435=1,oneday(G3434,G3435,K3435,L3435,Summary!$E$13/2,Data!N3434,Data!O3434,Summary!$E$15,Summary!$E$14,Summary!$E$16,1),0)</f>
        <v>3000</v>
      </c>
      <c r="O3435" s="31">
        <f>IF(M3435=1,oneday(G3434,G3435,K3435,L3435,Summary!$E$13/2,Data!N3434,Data!O3434,Summary!$E$15,Summary!$E$14,Summary!$E$16,2),0)</f>
        <v>1742981.9839820862</v>
      </c>
      <c r="P3435" s="31">
        <f t="shared" si="161"/>
        <v>900.00112915039063</v>
      </c>
      <c r="Q3435" s="31">
        <f>IF(M3435=1,oneday(G3434,G3435,K3435,L3435,Summary!$E$13/2,Data!N3434,Data!O3434,Summary!$E$15,Summary!$E$14,Summary!$E$16,3),0)</f>
        <v>0</v>
      </c>
    </row>
    <row r="3436" spans="1:17" x14ac:dyDescent="0.25">
      <c r="A3436" s="32">
        <f>VLOOKUP(B3436,'Expiration Dates'!$C$40:$J$272,8)</f>
        <v>35387</v>
      </c>
      <c r="B3436" s="1">
        <v>35373</v>
      </c>
      <c r="C3436">
        <f t="shared" si="160"/>
        <v>3436</v>
      </c>
      <c r="D3436" s="27">
        <v>23.129999160766602</v>
      </c>
      <c r="E3436" s="28">
        <v>23.340000152587891</v>
      </c>
      <c r="F3436" s="28">
        <v>22.75</v>
      </c>
      <c r="G3436" s="24">
        <v>22.790000915527344</v>
      </c>
      <c r="H3436" s="13">
        <v>22.799999237060547</v>
      </c>
      <c r="I3436" s="14">
        <v>23.010000228881836</v>
      </c>
      <c r="J3436" s="14">
        <v>22.450000762939453</v>
      </c>
      <c r="K3436" s="24">
        <v>22.540000915527344</v>
      </c>
      <c r="L3436">
        <f t="shared" si="162"/>
        <v>0</v>
      </c>
      <c r="M3436">
        <f>IF(AND(B3436&gt;Summary!$E$17,B3436&lt;Summary!$E$18),1,0)</f>
        <v>1</v>
      </c>
      <c r="N3436">
        <f>IF(M3436=1,oneday(G3435,G3436,K3436,L3436,Summary!$E$13/2,Data!N3435,Data!O3435,Summary!$E$15,Summary!$E$14,Summary!$E$16,1),0)</f>
        <v>3000</v>
      </c>
      <c r="O3436" s="31">
        <f>IF(M3436=1,oneday(G3435,G3436,K3436,L3436,Summary!$E$13/2,Data!N3435,Data!O3435,Summary!$E$15,Summary!$E$14,Summary!$E$16,2),0)</f>
        <v>1744181.9847831726</v>
      </c>
      <c r="P3436" s="31">
        <f t="shared" si="161"/>
        <v>1200.0008010864258</v>
      </c>
      <c r="Q3436" s="31">
        <f>IF(M3436=1,oneday(G3435,G3436,K3436,L3436,Summary!$E$13/2,Data!N3435,Data!O3435,Summary!$E$15,Summary!$E$14,Summary!$E$16,3),0)</f>
        <v>0</v>
      </c>
    </row>
    <row r="3437" spans="1:17" x14ac:dyDescent="0.25">
      <c r="A3437" s="32">
        <f>VLOOKUP(B3437,'Expiration Dates'!$C$40:$J$272,8)</f>
        <v>35387</v>
      </c>
      <c r="B3437" s="1">
        <v>35374</v>
      </c>
      <c r="C3437">
        <f t="shared" si="160"/>
        <v>3437</v>
      </c>
      <c r="D3437" s="27">
        <v>22.850000381469727</v>
      </c>
      <c r="E3437" s="28">
        <v>23.090000152587891</v>
      </c>
      <c r="F3437" s="28">
        <v>22.600000381469727</v>
      </c>
      <c r="G3437" s="24">
        <v>22.639999389648438</v>
      </c>
      <c r="H3437" s="13">
        <v>22.579999923706055</v>
      </c>
      <c r="I3437" s="14">
        <v>22.790000915527344</v>
      </c>
      <c r="J3437" s="14">
        <v>22.350000381469727</v>
      </c>
      <c r="K3437" s="24">
        <v>22.399999618530273</v>
      </c>
      <c r="L3437">
        <f t="shared" si="162"/>
        <v>0</v>
      </c>
      <c r="M3437">
        <f>IF(AND(B3437&gt;Summary!$E$17,B3437&lt;Summary!$E$18),1,0)</f>
        <v>1</v>
      </c>
      <c r="N3437">
        <f>IF(M3437=1,oneday(G3436,G3437,K3437,L3437,Summary!$E$13/2,Data!N3436,Data!O3436,Summary!$E$15,Summary!$E$14,Summary!$E$16,1),0)</f>
        <v>3000</v>
      </c>
      <c r="O3437" s="31">
        <f>IF(M3437=1,oneday(G3436,G3437,K3437,L3437,Summary!$E$13/2,Data!N3436,Data!O3436,Summary!$E$15,Summary!$E$14,Summary!$E$16,2),0)</f>
        <v>1745698.9797477722</v>
      </c>
      <c r="P3437" s="31">
        <f t="shared" si="161"/>
        <v>1516.9949645996094</v>
      </c>
      <c r="Q3437" s="31">
        <f>IF(M3437=1,oneday(G3436,G3437,K3437,L3437,Summary!$E$13/2,Data!N3436,Data!O3436,Summary!$E$15,Summary!$E$14,Summary!$E$16,3),0)</f>
        <v>0</v>
      </c>
    </row>
    <row r="3438" spans="1:17" x14ac:dyDescent="0.25">
      <c r="A3438" s="32">
        <f>VLOOKUP(B3438,'Expiration Dates'!$C$40:$J$272,8)</f>
        <v>35387</v>
      </c>
      <c r="B3438" s="1">
        <v>35375</v>
      </c>
      <c r="C3438">
        <f t="shared" si="160"/>
        <v>3438</v>
      </c>
      <c r="D3438" s="27">
        <v>22.75</v>
      </c>
      <c r="E3438" s="28">
        <v>23.149999618530273</v>
      </c>
      <c r="F3438" s="28">
        <v>22.489999771118164</v>
      </c>
      <c r="G3438" s="24">
        <v>22.690000534057617</v>
      </c>
      <c r="H3438" s="13">
        <v>22.5</v>
      </c>
      <c r="I3438" s="14">
        <v>22.909999847412109</v>
      </c>
      <c r="J3438" s="14">
        <v>22.299999237060547</v>
      </c>
      <c r="K3438" s="24">
        <v>22.459999084472656</v>
      </c>
      <c r="L3438">
        <f t="shared" si="162"/>
        <v>0</v>
      </c>
      <c r="M3438">
        <f>IF(AND(B3438&gt;Summary!$E$17,B3438&lt;Summary!$E$18),1,0)</f>
        <v>1</v>
      </c>
      <c r="N3438">
        <f>IF(M3438=1,oneday(G3437,G3438,K3438,L3438,Summary!$E$13/2,Data!N3437,Data!O3437,Summary!$E$15,Summary!$E$14,Summary!$E$16,1),0)</f>
        <v>2900</v>
      </c>
      <c r="O3438" s="31">
        <f>IF(M3438=1,oneday(G3437,G3438,K3438,L3438,Summary!$E$13/2,Data!N3437,Data!O3437,Summary!$E$15,Summary!$E$14,Summary!$E$16,2),0)</f>
        <v>1747843.9830665588</v>
      </c>
      <c r="P3438" s="31">
        <f t="shared" si="161"/>
        <v>2145.0033187866211</v>
      </c>
      <c r="Q3438" s="31">
        <f>IF(M3438=1,oneday(G3437,G3438,K3438,L3438,Summary!$E$13/2,Data!N3437,Data!O3437,Summary!$E$15,Summary!$E$14,Summary!$E$16,3),0)</f>
        <v>0</v>
      </c>
    </row>
    <row r="3439" spans="1:17" x14ac:dyDescent="0.25">
      <c r="A3439" s="32">
        <f>VLOOKUP(B3439,'Expiration Dates'!$C$40:$J$272,8)</f>
        <v>35387</v>
      </c>
      <c r="B3439" s="1">
        <v>35376</v>
      </c>
      <c r="C3439">
        <f t="shared" si="160"/>
        <v>3439</v>
      </c>
      <c r="D3439" s="27">
        <v>22.879999160766602</v>
      </c>
      <c r="E3439" s="28">
        <v>23.040000915527344</v>
      </c>
      <c r="F3439" s="28">
        <v>22.579999923706055</v>
      </c>
      <c r="G3439" s="24">
        <v>22.739999771118164</v>
      </c>
      <c r="H3439" s="13">
        <v>22.659999847412109</v>
      </c>
      <c r="I3439" s="14">
        <v>22.799999237060547</v>
      </c>
      <c r="J3439" s="14">
        <v>22.459999084472656</v>
      </c>
      <c r="K3439" s="24">
        <v>22.629999160766602</v>
      </c>
      <c r="L3439">
        <f t="shared" si="162"/>
        <v>0</v>
      </c>
      <c r="M3439">
        <f>IF(AND(B3439&gt;Summary!$E$17,B3439&lt;Summary!$E$18),1,0)</f>
        <v>1</v>
      </c>
      <c r="N3439">
        <f>IF(M3439=1,oneday(G3438,G3439,K3439,L3439,Summary!$E$13/2,Data!N3438,Data!O3438,Summary!$E$15,Summary!$E$14,Summary!$E$16,1),0)</f>
        <v>2800</v>
      </c>
      <c r="O3439" s="31">
        <f>IF(M3439=1,oneday(G3438,G3439,K3439,L3439,Summary!$E$13/2,Data!N3438,Data!O3438,Summary!$E$15,Summary!$E$14,Summary!$E$16,2),0)</f>
        <v>1749983.9809303284</v>
      </c>
      <c r="P3439" s="31">
        <f t="shared" si="161"/>
        <v>2139.9978637695313</v>
      </c>
      <c r="Q3439" s="31">
        <f>IF(M3439=1,oneday(G3438,G3439,K3439,L3439,Summary!$E$13/2,Data!N3438,Data!O3438,Summary!$E$15,Summary!$E$14,Summary!$E$16,3),0)</f>
        <v>0</v>
      </c>
    </row>
    <row r="3440" spans="1:17" x14ac:dyDescent="0.25">
      <c r="A3440" s="32">
        <f>VLOOKUP(B3440,'Expiration Dates'!$C$40:$J$272,8)</f>
        <v>35387</v>
      </c>
      <c r="B3440" s="1">
        <v>35377</v>
      </c>
      <c r="C3440">
        <f t="shared" si="160"/>
        <v>3440</v>
      </c>
      <c r="D3440" s="27">
        <v>22.920000076293945</v>
      </c>
      <c r="E3440" s="28">
        <v>23.700000762939453</v>
      </c>
      <c r="F3440" s="28">
        <v>22.799999237060547</v>
      </c>
      <c r="G3440" s="24">
        <v>23.590000152587891</v>
      </c>
      <c r="H3440" s="13">
        <v>22.760000228881836</v>
      </c>
      <c r="I3440" s="14">
        <v>23.440000534057617</v>
      </c>
      <c r="J3440" s="14">
        <v>22.690000534057617</v>
      </c>
      <c r="K3440" s="24">
        <v>23.389999389648438</v>
      </c>
      <c r="L3440">
        <f t="shared" si="162"/>
        <v>0</v>
      </c>
      <c r="M3440">
        <f>IF(AND(B3440&gt;Summary!$E$17,B3440&lt;Summary!$E$18),1,0)</f>
        <v>1</v>
      </c>
      <c r="N3440">
        <f>IF(M3440=1,oneday(G3439,G3440,K3440,L3440,Summary!$E$13/2,Data!N3439,Data!O3439,Summary!$E$15,Summary!$E$14,Summary!$E$16,1),0)</f>
        <v>700</v>
      </c>
      <c r="O3440" s="31">
        <f>IF(M3440=1,oneday(G3439,G3440,K3440,L3440,Summary!$E$13/2,Data!N3439,Data!O3439,Summary!$E$15,Summary!$E$14,Summary!$E$16,2),0)</f>
        <v>1753418.9811973572</v>
      </c>
      <c r="P3440" s="31">
        <f t="shared" si="161"/>
        <v>3435.0002670288086</v>
      </c>
      <c r="Q3440" s="31">
        <f>IF(M3440=1,oneday(G3439,G3440,K3440,L3440,Summary!$E$13/2,Data!N3439,Data!O3439,Summary!$E$15,Summary!$E$14,Summary!$E$16,3),0)</f>
        <v>0</v>
      </c>
    </row>
    <row r="3441" spans="1:17" x14ac:dyDescent="0.25">
      <c r="A3441" s="32">
        <f>VLOOKUP(B3441,'Expiration Dates'!$C$40:$J$272,8)</f>
        <v>35387</v>
      </c>
      <c r="B3441" s="1">
        <v>35380</v>
      </c>
      <c r="C3441">
        <f t="shared" si="160"/>
        <v>3441</v>
      </c>
      <c r="D3441" s="27">
        <v>23.649999618530273</v>
      </c>
      <c r="E3441" s="28">
        <v>23.840000152587891</v>
      </c>
      <c r="F3441" s="28">
        <v>23.219999313354492</v>
      </c>
      <c r="G3441" s="24">
        <v>23.370000839233398</v>
      </c>
      <c r="H3441" s="13">
        <v>23.450000762939453</v>
      </c>
      <c r="I3441" s="14">
        <v>23.620000839233398</v>
      </c>
      <c r="J3441" s="14">
        <v>23.110000610351563</v>
      </c>
      <c r="K3441" s="24">
        <v>23.260000228881836</v>
      </c>
      <c r="L3441">
        <f t="shared" si="162"/>
        <v>0</v>
      </c>
      <c r="M3441">
        <f>IF(AND(B3441&gt;Summary!$E$17,B3441&lt;Summary!$E$18),1,0)</f>
        <v>1</v>
      </c>
      <c r="N3441">
        <f>IF(M3441=1,oneday(G3440,G3441,K3441,L3441,Summary!$E$13/2,Data!N3440,Data!O3440,Summary!$E$15,Summary!$E$14,Summary!$E$16,1),0)</f>
        <v>1200</v>
      </c>
      <c r="O3441" s="31">
        <f>IF(M3441=1,oneday(G3440,G3441,K3441,L3441,Summary!$E$13/2,Data!N3440,Data!O3440,Summary!$E$15,Summary!$E$14,Summary!$E$16,2),0)</f>
        <v>1755194.9820213318</v>
      </c>
      <c r="P3441" s="31">
        <f t="shared" si="161"/>
        <v>1776.0008239746094</v>
      </c>
      <c r="Q3441" s="31">
        <f>IF(M3441=1,oneday(G3440,G3441,K3441,L3441,Summary!$E$13/2,Data!N3440,Data!O3440,Summary!$E$15,Summary!$E$14,Summary!$E$16,3),0)</f>
        <v>0</v>
      </c>
    </row>
    <row r="3442" spans="1:17" x14ac:dyDescent="0.25">
      <c r="A3442" s="32">
        <f>VLOOKUP(B3442,'Expiration Dates'!$C$40:$J$272,8)</f>
        <v>35387</v>
      </c>
      <c r="B3442" s="1">
        <v>35381</v>
      </c>
      <c r="C3442">
        <f t="shared" si="160"/>
        <v>3442</v>
      </c>
      <c r="D3442" s="27">
        <v>23.200000762939453</v>
      </c>
      <c r="E3442" s="28">
        <v>23.479999542236328</v>
      </c>
      <c r="F3442" s="28">
        <v>23.149999618530273</v>
      </c>
      <c r="G3442" s="24">
        <v>23.350000381469727</v>
      </c>
      <c r="H3442" s="13">
        <v>23.149999618530273</v>
      </c>
      <c r="I3442" s="14">
        <v>23.350000381469727</v>
      </c>
      <c r="J3442" s="14">
        <v>23.049999237060547</v>
      </c>
      <c r="K3442" s="24">
        <v>23.25</v>
      </c>
      <c r="L3442">
        <f t="shared" si="162"/>
        <v>0</v>
      </c>
      <c r="M3442">
        <f>IF(AND(B3442&gt;Summary!$E$17,B3442&lt;Summary!$E$18),1,0)</f>
        <v>1</v>
      </c>
      <c r="N3442">
        <f>IF(M3442=1,oneday(G3441,G3442,K3442,L3442,Summary!$E$13/2,Data!N3441,Data!O3441,Summary!$E$15,Summary!$E$14,Summary!$E$16,1),0)</f>
        <v>1200</v>
      </c>
      <c r="O3442" s="31">
        <f>IF(M3442=1,oneday(G3441,G3442,K3442,L3442,Summary!$E$13/2,Data!N3441,Data!O3441,Summary!$E$15,Summary!$E$14,Summary!$E$16,2),0)</f>
        <v>1757170.9814720154</v>
      </c>
      <c r="P3442" s="31">
        <f t="shared" si="161"/>
        <v>1975.9994506835938</v>
      </c>
      <c r="Q3442" s="31">
        <f>IF(M3442=1,oneday(G3441,G3442,K3442,L3442,Summary!$E$13/2,Data!N3441,Data!O3441,Summary!$E$15,Summary!$E$14,Summary!$E$16,3),0)</f>
        <v>0</v>
      </c>
    </row>
    <row r="3443" spans="1:17" x14ac:dyDescent="0.25">
      <c r="A3443" s="32">
        <f>VLOOKUP(B3443,'Expiration Dates'!$C$40:$J$272,8)</f>
        <v>35387</v>
      </c>
      <c r="B3443" s="1">
        <v>35382</v>
      </c>
      <c r="C3443">
        <f t="shared" si="160"/>
        <v>3443</v>
      </c>
      <c r="D3443" s="27">
        <v>23.579999923706055</v>
      </c>
      <c r="E3443" s="28">
        <v>24.149999618530273</v>
      </c>
      <c r="F3443" s="28">
        <v>23.459999084472656</v>
      </c>
      <c r="G3443" s="24">
        <v>24.120000839233398</v>
      </c>
      <c r="H3443" s="13">
        <v>23.469999313354492</v>
      </c>
      <c r="I3443" s="14">
        <v>23.979999542236328</v>
      </c>
      <c r="J3443" s="14">
        <v>23.370000839233398</v>
      </c>
      <c r="K3443" s="24">
        <v>23.959999084472656</v>
      </c>
      <c r="L3443">
        <f t="shared" si="162"/>
        <v>0</v>
      </c>
      <c r="M3443">
        <f>IF(AND(B3443&gt;Summary!$E$17,B3443&lt;Summary!$E$18),1,0)</f>
        <v>1</v>
      </c>
      <c r="N3443">
        <f>IF(M3443=1,oneday(G3442,G3443,K3443,L3443,Summary!$E$13/2,Data!N3442,Data!O3442,Summary!$E$15,Summary!$E$14,Summary!$E$16,1),0)</f>
        <v>-700</v>
      </c>
      <c r="O3443" s="31">
        <f>IF(M3443=1,oneday(G3442,G3443,K3443,L3443,Summary!$E$13/2,Data!N3442,Data!O3442,Summary!$E$15,Summary!$E$14,Summary!$E$16,2),0)</f>
        <v>1759315.9811515808</v>
      </c>
      <c r="P3443" s="31">
        <f t="shared" si="161"/>
        <v>2144.9996795654297</v>
      </c>
      <c r="Q3443" s="31">
        <f>IF(M3443=1,oneday(G3442,G3443,K3443,L3443,Summary!$E$13/2,Data!N3442,Data!O3442,Summary!$E$15,Summary!$E$14,Summary!$E$16,3),0)</f>
        <v>0</v>
      </c>
    </row>
    <row r="3444" spans="1:17" x14ac:dyDescent="0.25">
      <c r="A3444" s="32">
        <f>VLOOKUP(B3444,'Expiration Dates'!$C$40:$J$272,8)</f>
        <v>35387</v>
      </c>
      <c r="B3444" s="1">
        <v>35383</v>
      </c>
      <c r="C3444">
        <f t="shared" si="160"/>
        <v>3444</v>
      </c>
      <c r="D3444" s="27">
        <v>24.069999694824219</v>
      </c>
      <c r="E3444" s="28">
        <v>24.450000762939453</v>
      </c>
      <c r="F3444" s="28">
        <v>23.879999160766602</v>
      </c>
      <c r="G3444" s="24">
        <v>24.409999847412109</v>
      </c>
      <c r="H3444" s="13">
        <v>23.979999542236328</v>
      </c>
      <c r="I3444" s="14">
        <v>24.299999237060547</v>
      </c>
      <c r="J3444" s="14">
        <v>23.760000228881836</v>
      </c>
      <c r="K3444" s="24">
        <v>24.239999771118164</v>
      </c>
      <c r="L3444">
        <f t="shared" si="162"/>
        <v>0</v>
      </c>
      <c r="M3444">
        <f>IF(AND(B3444&gt;Summary!$E$17,B3444&lt;Summary!$E$18),1,0)</f>
        <v>1</v>
      </c>
      <c r="N3444">
        <f>IF(M3444=1,oneday(G3443,G3444,K3444,L3444,Summary!$E$13/2,Data!N3443,Data!O3443,Summary!$E$15,Summary!$E$14,Summary!$E$16,1),0)</f>
        <v>-1400</v>
      </c>
      <c r="O3444" s="31">
        <f>IF(M3444=1,oneday(G3443,G3444,K3444,L3444,Summary!$E$13/2,Data!N3443,Data!O3443,Summary!$E$15,Summary!$E$14,Summary!$E$16,2),0)</f>
        <v>1760993.9825401306</v>
      </c>
      <c r="P3444" s="31">
        <f t="shared" si="161"/>
        <v>1678.0013885498047</v>
      </c>
      <c r="Q3444" s="31">
        <f>IF(M3444=1,oneday(G3443,G3444,K3444,L3444,Summary!$E$13/2,Data!N3443,Data!O3443,Summary!$E$15,Summary!$E$14,Summary!$E$16,3),0)</f>
        <v>0</v>
      </c>
    </row>
    <row r="3445" spans="1:17" x14ac:dyDescent="0.25">
      <c r="A3445" s="32">
        <f>VLOOKUP(B3445,'Expiration Dates'!$C$40:$J$272,8)</f>
        <v>35387</v>
      </c>
      <c r="B3445" s="1">
        <v>35384</v>
      </c>
      <c r="C3445">
        <f t="shared" si="160"/>
        <v>3445</v>
      </c>
      <c r="D3445" s="27">
        <v>24.25</v>
      </c>
      <c r="E3445" s="28">
        <v>24.430000305175781</v>
      </c>
      <c r="F3445" s="28">
        <v>24</v>
      </c>
      <c r="G3445" s="24">
        <v>24.170000076293945</v>
      </c>
      <c r="H3445" s="13">
        <v>24.069999694824219</v>
      </c>
      <c r="I3445" s="14">
        <v>24.239999771118164</v>
      </c>
      <c r="J3445" s="14">
        <v>23.879999160766602</v>
      </c>
      <c r="K3445" s="24">
        <v>24.010000228881836</v>
      </c>
      <c r="L3445">
        <f t="shared" si="162"/>
        <v>0</v>
      </c>
      <c r="M3445">
        <f>IF(AND(B3445&gt;Summary!$E$17,B3445&lt;Summary!$E$18),1,0)</f>
        <v>1</v>
      </c>
      <c r="N3445">
        <f>IF(M3445=1,oneday(G3444,G3445,K3445,L3445,Summary!$E$13/2,Data!N3444,Data!O3444,Summary!$E$15,Summary!$E$14,Summary!$E$16,1),0)</f>
        <v>-900</v>
      </c>
      <c r="O3445" s="31">
        <f>IF(M3445=1,oneday(G3444,G3445,K3445,L3445,Summary!$E$13/2,Data!N3444,Data!O3444,Summary!$E$15,Summary!$E$14,Summary!$E$16,2),0)</f>
        <v>1763249.982334137</v>
      </c>
      <c r="P3445" s="31">
        <f t="shared" si="161"/>
        <v>2255.9997940063477</v>
      </c>
      <c r="Q3445" s="31">
        <f>IF(M3445=1,oneday(G3444,G3445,K3445,L3445,Summary!$E$13/2,Data!N3444,Data!O3444,Summary!$E$15,Summary!$E$14,Summary!$E$16,3),0)</f>
        <v>0</v>
      </c>
    </row>
    <row r="3446" spans="1:17" x14ac:dyDescent="0.25">
      <c r="A3446" s="32">
        <f>VLOOKUP(B3446,'Expiration Dates'!$C$40:$J$272,8)</f>
        <v>35387</v>
      </c>
      <c r="B3446" s="1">
        <v>35387</v>
      </c>
      <c r="C3446">
        <f t="shared" si="160"/>
        <v>3446</v>
      </c>
      <c r="D3446" s="27">
        <v>24</v>
      </c>
      <c r="E3446" s="28">
        <v>24.110000610351563</v>
      </c>
      <c r="F3446" s="28">
        <v>23.809999465942383</v>
      </c>
      <c r="G3446" s="24">
        <v>23.879999160766602</v>
      </c>
      <c r="H3446" s="13">
        <v>23.809999465942383</v>
      </c>
      <c r="I3446" s="14">
        <v>23.930000305175781</v>
      </c>
      <c r="J3446" s="14">
        <v>23.639999389648438</v>
      </c>
      <c r="K3446" s="24">
        <v>23.659999847412109</v>
      </c>
      <c r="L3446">
        <f t="shared" si="162"/>
        <v>1</v>
      </c>
      <c r="M3446">
        <f>IF(AND(B3446&gt;Summary!$E$17,B3446&lt;Summary!$E$18),1,0)</f>
        <v>1</v>
      </c>
      <c r="N3446">
        <f>IF(M3446=1,oneday(G3445,G3446,K3446,L3446,Summary!$E$13/2,Data!N3445,Data!O3445,Summary!$E$15,Summary!$E$14,Summary!$E$16,1),0)</f>
        <v>-200</v>
      </c>
      <c r="O3446" s="31">
        <f>IF(M3446=1,oneday(G3445,G3446,K3446,L3446,Summary!$E$13/2,Data!N3445,Data!O3445,Summary!$E$15,Summary!$E$14,Summary!$E$16,2),0)</f>
        <v>1765347.9826545715</v>
      </c>
      <c r="P3446" s="31">
        <f t="shared" si="161"/>
        <v>2098.0003204345703</v>
      </c>
      <c r="Q3446" s="31">
        <f>IF(M3446=1,oneday(G3445,G3446,K3446,L3446,Summary!$E$13/2,Data!N3445,Data!O3445,Summary!$E$15,Summary!$E$14,Summary!$E$16,3),0)</f>
        <v>-43.999862670898438</v>
      </c>
    </row>
    <row r="3447" spans="1:17" x14ac:dyDescent="0.25">
      <c r="A3447" s="32">
        <f>VLOOKUP(B3447,'Expiration Dates'!$C$40:$J$272,8)</f>
        <v>35387</v>
      </c>
      <c r="B3447" s="1">
        <v>35388</v>
      </c>
      <c r="C3447">
        <f t="shared" si="160"/>
        <v>3447</v>
      </c>
      <c r="D3447" s="27">
        <v>24.010000228881836</v>
      </c>
      <c r="E3447" s="28">
        <v>24.549999237060547</v>
      </c>
      <c r="F3447" s="28">
        <v>23.989999771118164</v>
      </c>
      <c r="G3447" s="24">
        <v>24.489999771118164</v>
      </c>
      <c r="H3447" s="13">
        <v>23.850000381469727</v>
      </c>
      <c r="I3447" s="14">
        <v>24.219999313354492</v>
      </c>
      <c r="J3447" s="14">
        <v>23.799999237060547</v>
      </c>
      <c r="K3447" s="24">
        <v>24.200000762939453</v>
      </c>
      <c r="L3447">
        <f t="shared" si="162"/>
        <v>0</v>
      </c>
      <c r="M3447">
        <f>IF(AND(B3447&gt;Summary!$E$17,B3447&lt;Summary!$E$18),1,0)</f>
        <v>1</v>
      </c>
      <c r="N3447">
        <f>IF(M3447=1,oneday(G3446,G3447,K3447,L3447,Summary!$E$13/2,Data!N3446,Data!O3446,Summary!$E$15,Summary!$E$14,Summary!$E$16,1),0)</f>
        <v>-1700</v>
      </c>
      <c r="O3447" s="31">
        <f>IF(M3447=1,oneday(G3446,G3447,K3447,L3447,Summary!$E$13/2,Data!N3446,Data!O3446,Summary!$E$15,Summary!$E$14,Summary!$E$16,2),0)</f>
        <v>1766730.9816169739</v>
      </c>
      <c r="P3447" s="31">
        <f t="shared" si="161"/>
        <v>1382.9989624023438</v>
      </c>
      <c r="Q3447" s="31">
        <f>IF(M3447=1,oneday(G3446,G3447,K3447,L3447,Summary!$E$13/2,Data!N3446,Data!O3446,Summary!$E$15,Summary!$E$14,Summary!$E$16,3),0)</f>
        <v>0</v>
      </c>
    </row>
    <row r="3448" spans="1:17" x14ac:dyDescent="0.25">
      <c r="A3448" s="32">
        <f>VLOOKUP(B3448,'Expiration Dates'!$C$40:$J$272,8)</f>
        <v>35387</v>
      </c>
      <c r="B3448" s="1">
        <v>35389</v>
      </c>
      <c r="C3448">
        <f t="shared" si="160"/>
        <v>3448</v>
      </c>
      <c r="D3448" s="27">
        <v>24.659999847412109</v>
      </c>
      <c r="E3448" s="28">
        <v>24.950000762939453</v>
      </c>
      <c r="F3448" s="28">
        <v>23.25</v>
      </c>
      <c r="G3448" s="24">
        <v>23.760000228881836</v>
      </c>
      <c r="H3448" s="13">
        <v>24.329999923706055</v>
      </c>
      <c r="I3448" s="14">
        <v>24.549999237060547</v>
      </c>
      <c r="J3448" s="14">
        <v>23.200000762939453</v>
      </c>
      <c r="K3448" s="24">
        <v>23.329999923706055</v>
      </c>
      <c r="L3448">
        <f t="shared" si="162"/>
        <v>0</v>
      </c>
      <c r="M3448">
        <f>IF(AND(B3448&gt;Summary!$E$17,B3448&lt;Summary!$E$18),1,0)</f>
        <v>1</v>
      </c>
      <c r="N3448">
        <f>IF(M3448=1,oneday(G3447,G3448,K3448,L3448,Summary!$E$13/2,Data!N3447,Data!O3447,Summary!$E$15,Summary!$E$14,Summary!$E$16,1),0)</f>
        <v>100</v>
      </c>
      <c r="O3448" s="31">
        <f>IF(M3448=1,oneday(G3447,G3448,K3448,L3448,Summary!$E$13/2,Data!N3447,Data!O3447,Summary!$E$15,Summary!$E$14,Summary!$E$16,2),0)</f>
        <v>1769269.9816627502</v>
      </c>
      <c r="P3448" s="31">
        <f t="shared" si="161"/>
        <v>2539.0000457763672</v>
      </c>
      <c r="Q3448" s="31">
        <f>IF(M3448=1,oneday(G3447,G3448,K3448,L3448,Summary!$E$13/2,Data!N3447,Data!O3447,Summary!$E$15,Summary!$E$14,Summary!$E$16,3),0)</f>
        <v>0</v>
      </c>
    </row>
    <row r="3449" spans="1:17" x14ac:dyDescent="0.25">
      <c r="A3449" s="32">
        <f>VLOOKUP(B3449,'Expiration Dates'!$C$40:$J$272,8)</f>
        <v>35387</v>
      </c>
      <c r="B3449" s="1">
        <v>35390</v>
      </c>
      <c r="C3449">
        <f t="shared" si="160"/>
        <v>3449</v>
      </c>
      <c r="D3449" s="27">
        <v>23.600000381469727</v>
      </c>
      <c r="E3449" s="28">
        <v>23.950000762939453</v>
      </c>
      <c r="F3449" s="28">
        <v>23.350000381469727</v>
      </c>
      <c r="G3449" s="24">
        <v>23.840000152587891</v>
      </c>
      <c r="H3449" s="13">
        <v>23.200000762939453</v>
      </c>
      <c r="I3449" s="14">
        <v>23.600000381469727</v>
      </c>
      <c r="J3449" s="14">
        <v>23.100000381469727</v>
      </c>
      <c r="K3449" s="24">
        <v>23.479999542236328</v>
      </c>
      <c r="L3449">
        <f t="shared" si="162"/>
        <v>0</v>
      </c>
      <c r="M3449">
        <f>IF(AND(B3449&gt;Summary!$E$17,B3449&lt;Summary!$E$18),1,0)</f>
        <v>1</v>
      </c>
      <c r="N3449">
        <f>IF(M3449=1,oneday(G3448,G3449,K3449,L3449,Summary!$E$13/2,Data!N3448,Data!O3448,Summary!$E$15,Summary!$E$14,Summary!$E$16,1),0)</f>
        <v>0</v>
      </c>
      <c r="O3449" s="31">
        <f>IF(M3449=1,oneday(G3448,G3449,K3449,L3449,Summary!$E$13/2,Data!N3448,Data!O3448,Summary!$E$15,Summary!$E$14,Summary!$E$16,2),0)</f>
        <v>1771269.9816627502</v>
      </c>
      <c r="P3449" s="31">
        <f t="shared" si="161"/>
        <v>2000</v>
      </c>
      <c r="Q3449" s="31">
        <f>IF(M3449=1,oneday(G3448,G3449,K3449,L3449,Summary!$E$13/2,Data!N3448,Data!O3448,Summary!$E$15,Summary!$E$14,Summary!$E$16,3),0)</f>
        <v>0</v>
      </c>
    </row>
    <row r="3450" spans="1:17" x14ac:dyDescent="0.25">
      <c r="A3450" s="32">
        <f>VLOOKUP(B3450,'Expiration Dates'!$C$40:$J$272,8)</f>
        <v>35387</v>
      </c>
      <c r="B3450" s="1">
        <v>35391</v>
      </c>
      <c r="C3450">
        <f t="shared" si="160"/>
        <v>3450</v>
      </c>
      <c r="D3450" s="27">
        <v>24.200000762939453</v>
      </c>
      <c r="E3450" s="28">
        <v>24.309999465942383</v>
      </c>
      <c r="F3450" s="28">
        <v>23.549999237060547</v>
      </c>
      <c r="G3450" s="24">
        <v>23.75</v>
      </c>
      <c r="H3450" s="13">
        <v>23.760000228881836</v>
      </c>
      <c r="I3450" s="14">
        <v>23.870000839233398</v>
      </c>
      <c r="J3450" s="14">
        <v>23.200000762939453</v>
      </c>
      <c r="K3450" s="24">
        <v>23.329999923706055</v>
      </c>
      <c r="L3450">
        <f t="shared" si="162"/>
        <v>0</v>
      </c>
      <c r="M3450">
        <f>IF(AND(B3450&gt;Summary!$E$17,B3450&lt;Summary!$E$18),1,0)</f>
        <v>1</v>
      </c>
      <c r="N3450">
        <f>IF(M3450=1,oneday(G3449,G3450,K3450,L3450,Summary!$E$13/2,Data!N3449,Data!O3449,Summary!$E$15,Summary!$E$14,Summary!$E$16,1),0)</f>
        <v>200</v>
      </c>
      <c r="O3450" s="31">
        <f>IF(M3450=1,oneday(G3449,G3450,K3450,L3450,Summary!$E$13/2,Data!N3449,Data!O3449,Summary!$E$15,Summary!$E$14,Summary!$E$16,2),0)</f>
        <v>1773255.9816322327</v>
      </c>
      <c r="P3450" s="31">
        <f t="shared" si="161"/>
        <v>1985.9999694824219</v>
      </c>
      <c r="Q3450" s="31">
        <f>IF(M3450=1,oneday(G3449,G3450,K3450,L3450,Summary!$E$13/2,Data!N3449,Data!O3449,Summary!$E$15,Summary!$E$14,Summary!$E$16,3),0)</f>
        <v>0</v>
      </c>
    </row>
    <row r="3451" spans="1:17" x14ac:dyDescent="0.25">
      <c r="A3451" s="32">
        <f>VLOOKUP(B3451,'Expiration Dates'!$C$40:$J$272,8)</f>
        <v>35387</v>
      </c>
      <c r="B3451" s="1">
        <v>35394</v>
      </c>
      <c r="C3451">
        <f t="shared" si="160"/>
        <v>3451</v>
      </c>
      <c r="D3451" s="27">
        <v>23.879999160766602</v>
      </c>
      <c r="E3451" s="28">
        <v>23.950000762939453</v>
      </c>
      <c r="F3451" s="28">
        <v>23.25</v>
      </c>
      <c r="G3451" s="24">
        <v>23.489999771118164</v>
      </c>
      <c r="H3451" s="13">
        <v>23.459999084472656</v>
      </c>
      <c r="I3451" s="14">
        <v>23.530000686645508</v>
      </c>
      <c r="J3451" s="14">
        <v>22.899999618530273</v>
      </c>
      <c r="K3451" s="24">
        <v>23.049999237060547</v>
      </c>
      <c r="L3451">
        <f t="shared" si="162"/>
        <v>0</v>
      </c>
      <c r="M3451">
        <f>IF(AND(B3451&gt;Summary!$E$17,B3451&lt;Summary!$E$18),1,0)</f>
        <v>1</v>
      </c>
      <c r="N3451">
        <f>IF(M3451=1,oneday(G3450,G3451,K3451,L3451,Summary!$E$13/2,Data!N3450,Data!O3450,Summary!$E$15,Summary!$E$14,Summary!$E$16,1),0)</f>
        <v>800</v>
      </c>
      <c r="O3451" s="31">
        <f>IF(M3451=1,oneday(G3450,G3451,K3451,L3451,Summary!$E$13/2,Data!N3450,Data!O3450,Summary!$E$15,Summary!$E$14,Summary!$E$16,2),0)</f>
        <v>1775107.9814491272</v>
      </c>
      <c r="P3451" s="31">
        <f t="shared" si="161"/>
        <v>1851.9998168945313</v>
      </c>
      <c r="Q3451" s="31">
        <f>IF(M3451=1,oneday(G3450,G3451,K3451,L3451,Summary!$E$13/2,Data!N3450,Data!O3450,Summary!$E$15,Summary!$E$14,Summary!$E$16,3),0)</f>
        <v>0</v>
      </c>
    </row>
    <row r="3452" spans="1:17" x14ac:dyDescent="0.25">
      <c r="A3452" s="32">
        <f>VLOOKUP(B3452,'Expiration Dates'!$C$40:$J$272,8)</f>
        <v>35387</v>
      </c>
      <c r="B3452" s="1">
        <v>35395</v>
      </c>
      <c r="C3452">
        <f t="shared" si="160"/>
        <v>3452</v>
      </c>
      <c r="D3452" s="27">
        <v>23.450000762939453</v>
      </c>
      <c r="E3452" s="28">
        <v>23.829999923706055</v>
      </c>
      <c r="F3452" s="28">
        <v>23.360000610351563</v>
      </c>
      <c r="G3452" s="24">
        <v>23.620000839233398</v>
      </c>
      <c r="H3452" s="13">
        <v>23.040000915527344</v>
      </c>
      <c r="I3452" s="14">
        <v>23.329999923706055</v>
      </c>
      <c r="J3452" s="14">
        <v>22.930000305175781</v>
      </c>
      <c r="K3452" s="24">
        <v>23.129999160766602</v>
      </c>
      <c r="L3452">
        <f t="shared" si="162"/>
        <v>0</v>
      </c>
      <c r="M3452">
        <f>IF(AND(B3452&gt;Summary!$E$17,B3452&lt;Summary!$E$18),1,0)</f>
        <v>1</v>
      </c>
      <c r="N3452">
        <f>IF(M3452=1,oneday(G3451,G3452,K3452,L3452,Summary!$E$13/2,Data!N3451,Data!O3451,Summary!$E$15,Summary!$E$14,Summary!$E$16,1),0)</f>
        <v>500</v>
      </c>
      <c r="O3452" s="31">
        <f>IF(M3452=1,oneday(G3451,G3452,K3452,L3452,Summary!$E$13/2,Data!N3451,Data!O3451,Summary!$E$15,Summary!$E$14,Summary!$E$16,2),0)</f>
        <v>1777184.9819831848</v>
      </c>
      <c r="P3452" s="31">
        <f t="shared" si="161"/>
        <v>2077.0005340576172</v>
      </c>
      <c r="Q3452" s="31">
        <f>IF(M3452=1,oneday(G3451,G3452,K3452,L3452,Summary!$E$13/2,Data!N3451,Data!O3451,Summary!$E$15,Summary!$E$14,Summary!$E$16,3),0)</f>
        <v>0</v>
      </c>
    </row>
    <row r="3453" spans="1:17" x14ac:dyDescent="0.25">
      <c r="A3453" s="32">
        <f>VLOOKUP(B3453,'Expiration Dates'!$C$40:$J$272,8)</f>
        <v>35387</v>
      </c>
      <c r="B3453" s="1">
        <v>35396</v>
      </c>
      <c r="C3453">
        <f t="shared" si="160"/>
        <v>3453</v>
      </c>
      <c r="D3453" s="27">
        <v>23.799999237060547</v>
      </c>
      <c r="E3453" s="28">
        <v>23.920000076293945</v>
      </c>
      <c r="F3453" s="28">
        <v>23.520000457763672</v>
      </c>
      <c r="G3453" s="24">
        <v>23.75</v>
      </c>
      <c r="H3453" s="13">
        <v>23.25</v>
      </c>
      <c r="I3453" s="14">
        <v>23.399999618530273</v>
      </c>
      <c r="J3453" s="14">
        <v>23.049999237060547</v>
      </c>
      <c r="K3453" s="24">
        <v>23.340000152587891</v>
      </c>
      <c r="L3453">
        <f t="shared" si="162"/>
        <v>0</v>
      </c>
      <c r="M3453">
        <f>IF(AND(B3453&gt;Summary!$E$17,B3453&lt;Summary!$E$18),1,0)</f>
        <v>1</v>
      </c>
      <c r="N3453">
        <f>IF(M3453=1,oneday(G3452,G3453,K3453,L3453,Summary!$E$13/2,Data!N3452,Data!O3452,Summary!$E$15,Summary!$E$14,Summary!$E$16,1),0)</f>
        <v>200</v>
      </c>
      <c r="O3453" s="31">
        <f>IF(M3453=1,oneday(G3452,G3453,K3453,L3453,Summary!$E$13/2,Data!N3452,Data!O3452,Summary!$E$15,Summary!$E$14,Summary!$E$16,2),0)</f>
        <v>1779222.9818153381</v>
      </c>
      <c r="P3453" s="31">
        <f t="shared" si="161"/>
        <v>2037.9998321533203</v>
      </c>
      <c r="Q3453" s="31">
        <f>IF(M3453=1,oneday(G3452,G3453,K3453,L3453,Summary!$E$13/2,Data!N3452,Data!O3452,Summary!$E$15,Summary!$E$14,Summary!$E$16,3),0)</f>
        <v>0</v>
      </c>
    </row>
    <row r="3454" spans="1:17" x14ac:dyDescent="0.25">
      <c r="A3454" s="32">
        <f>VLOOKUP(B3454,'Expiration Dates'!$C$40:$J$272,8)</f>
        <v>35418</v>
      </c>
      <c r="B3454" s="1">
        <v>35401</v>
      </c>
      <c r="C3454">
        <f t="shared" si="160"/>
        <v>3454</v>
      </c>
      <c r="D3454" s="27">
        <v>23.700000762939453</v>
      </c>
      <c r="E3454" s="28">
        <v>24.850000381469727</v>
      </c>
      <c r="F3454" s="28">
        <v>23.520000457763672</v>
      </c>
      <c r="G3454" s="24">
        <v>24.799999237060547</v>
      </c>
      <c r="H3454" s="13">
        <v>23.280000686645508</v>
      </c>
      <c r="I3454" s="14">
        <v>24.299999237060547</v>
      </c>
      <c r="J3454" s="14">
        <v>23.079999923706055</v>
      </c>
      <c r="K3454" s="24">
        <v>24.270000457763672</v>
      </c>
      <c r="L3454">
        <f t="shared" si="162"/>
        <v>0</v>
      </c>
      <c r="M3454">
        <f>IF(AND(B3454&gt;Summary!$E$17,B3454&lt;Summary!$E$18),1,0)</f>
        <v>1</v>
      </c>
      <c r="N3454">
        <f>IF(M3454=1,oneday(G3453,G3454,K3454,L3454,Summary!$E$13/2,Data!N3453,Data!O3453,Summary!$E$15,Summary!$E$14,Summary!$E$16,1),0)</f>
        <v>-2400</v>
      </c>
      <c r="O3454" s="31">
        <f>IF(M3454=1,oneday(G3453,G3454,K3454,L3454,Summary!$E$13/2,Data!N3453,Data!O3453,Summary!$E$15,Summary!$E$14,Summary!$E$16,2),0)</f>
        <v>1780002.9836463928</v>
      </c>
      <c r="P3454" s="31">
        <f t="shared" si="161"/>
        <v>780.0018310546875</v>
      </c>
      <c r="Q3454" s="31">
        <f>IF(M3454=1,oneday(G3453,G3454,K3454,L3454,Summary!$E$13/2,Data!N3453,Data!O3453,Summary!$E$15,Summary!$E$14,Summary!$E$16,3),0)</f>
        <v>0</v>
      </c>
    </row>
    <row r="3455" spans="1:17" x14ac:dyDescent="0.25">
      <c r="A3455" s="32">
        <f>VLOOKUP(B3455,'Expiration Dates'!$C$40:$J$272,8)</f>
        <v>35418</v>
      </c>
      <c r="B3455" s="1">
        <v>35402</v>
      </c>
      <c r="C3455">
        <f t="shared" si="160"/>
        <v>3455</v>
      </c>
      <c r="D3455" s="27">
        <v>24.559999465942383</v>
      </c>
      <c r="E3455" s="28">
        <v>25</v>
      </c>
      <c r="F3455" s="28">
        <v>24.409999847412109</v>
      </c>
      <c r="G3455" s="24">
        <v>24.930000305175781</v>
      </c>
      <c r="H3455" s="13">
        <v>24.049999237060547</v>
      </c>
      <c r="I3455" s="14">
        <v>24.389999389648438</v>
      </c>
      <c r="J3455" s="14">
        <v>23.899999618530273</v>
      </c>
      <c r="K3455" s="24">
        <v>24.329999923706055</v>
      </c>
      <c r="L3455">
        <f t="shared" si="162"/>
        <v>0</v>
      </c>
      <c r="M3455">
        <f>IF(AND(B3455&gt;Summary!$E$17,B3455&lt;Summary!$E$18),1,0)</f>
        <v>1</v>
      </c>
      <c r="N3455">
        <f>IF(M3455=1,oneday(G3454,G3455,K3455,L3455,Summary!$E$13/2,Data!N3454,Data!O3454,Summary!$E$15,Summary!$E$14,Summary!$E$16,1),0)</f>
        <v>-2700</v>
      </c>
      <c r="O3455" s="31">
        <f>IF(M3455=1,oneday(G3454,G3455,K3455,L3455,Summary!$E$13/2,Data!N3454,Data!O3454,Summary!$E$15,Summary!$E$14,Summary!$E$16,2),0)</f>
        <v>1781663.9807624817</v>
      </c>
      <c r="P3455" s="31">
        <f t="shared" si="161"/>
        <v>1660.9971160888672</v>
      </c>
      <c r="Q3455" s="31">
        <f>IF(M3455=1,oneday(G3454,G3455,K3455,L3455,Summary!$E$13/2,Data!N3454,Data!O3454,Summary!$E$15,Summary!$E$14,Summary!$E$16,3),0)</f>
        <v>0</v>
      </c>
    </row>
    <row r="3456" spans="1:17" x14ac:dyDescent="0.25">
      <c r="A3456" s="32">
        <f>VLOOKUP(B3456,'Expiration Dates'!$C$40:$J$272,8)</f>
        <v>35418</v>
      </c>
      <c r="B3456" s="1">
        <v>35403</v>
      </c>
      <c r="C3456">
        <f t="shared" si="160"/>
        <v>3456</v>
      </c>
      <c r="D3456" s="27">
        <v>24.729999542236328</v>
      </c>
      <c r="E3456" s="28">
        <v>25.180000305175781</v>
      </c>
      <c r="F3456" s="28">
        <v>24.569999694824219</v>
      </c>
      <c r="G3456" s="24">
        <v>24.799999237060547</v>
      </c>
      <c r="H3456" s="13">
        <v>24.149999618530273</v>
      </c>
      <c r="I3456" s="14">
        <v>24.600000381469727</v>
      </c>
      <c r="J3456" s="14">
        <v>24.049999237060547</v>
      </c>
      <c r="K3456" s="24">
        <v>24.260000228881836</v>
      </c>
      <c r="L3456">
        <f t="shared" si="162"/>
        <v>0</v>
      </c>
      <c r="M3456">
        <f>IF(AND(B3456&gt;Summary!$E$17,B3456&lt;Summary!$E$18),1,0)</f>
        <v>1</v>
      </c>
      <c r="N3456">
        <f>IF(M3456=1,oneday(G3455,G3456,K3456,L3456,Summary!$E$13/2,Data!N3455,Data!O3455,Summary!$E$15,Summary!$E$14,Summary!$E$16,1),0)</f>
        <v>-2400</v>
      </c>
      <c r="O3456" s="31">
        <f>IF(M3456=1,oneday(G3455,G3456,K3456,L3456,Summary!$E$13/2,Data!N3455,Data!O3455,Summary!$E$15,Summary!$E$14,Summary!$E$16,2),0)</f>
        <v>1783987.9833259583</v>
      </c>
      <c r="P3456" s="31">
        <f t="shared" si="161"/>
        <v>2324.0025634765625</v>
      </c>
      <c r="Q3456" s="31">
        <f>IF(M3456=1,oneday(G3455,G3456,K3456,L3456,Summary!$E$13/2,Data!N3455,Data!O3455,Summary!$E$15,Summary!$E$14,Summary!$E$16,3),0)</f>
        <v>0</v>
      </c>
    </row>
    <row r="3457" spans="1:17" x14ac:dyDescent="0.25">
      <c r="A3457" s="32">
        <f>VLOOKUP(B3457,'Expiration Dates'!$C$40:$J$272,8)</f>
        <v>35418</v>
      </c>
      <c r="B3457" s="1">
        <v>35404</v>
      </c>
      <c r="C3457">
        <f t="shared" si="160"/>
        <v>3457</v>
      </c>
      <c r="D3457" s="27">
        <v>25.200000762939453</v>
      </c>
      <c r="E3457" s="28">
        <v>25.629999160766602</v>
      </c>
      <c r="F3457" s="28">
        <v>25.049999237060547</v>
      </c>
      <c r="G3457" s="24">
        <v>25.579999923706055</v>
      </c>
      <c r="H3457" s="13">
        <v>24.649999618530273</v>
      </c>
      <c r="I3457" s="14">
        <v>25</v>
      </c>
      <c r="J3457" s="14">
        <v>24.440000534057617</v>
      </c>
      <c r="K3457" s="24">
        <v>24.940000534057617</v>
      </c>
      <c r="L3457">
        <f t="shared" si="162"/>
        <v>0</v>
      </c>
      <c r="M3457">
        <f>IF(AND(B3457&gt;Summary!$E$17,B3457&lt;Summary!$E$18),1,0)</f>
        <v>1</v>
      </c>
      <c r="N3457">
        <f>IF(M3457=1,oneday(G3456,G3457,K3457,L3457,Summary!$E$13/2,Data!N3456,Data!O3456,Summary!$E$15,Summary!$E$14,Summary!$E$16,1),0)</f>
        <v>-3000</v>
      </c>
      <c r="O3457" s="31">
        <f>IF(M3457=1,oneday(G3456,G3457,K3457,L3457,Summary!$E$13/2,Data!N3456,Data!O3456,Summary!$E$15,Summary!$E$14,Summary!$E$16,2),0)</f>
        <v>1783317.9803733826</v>
      </c>
      <c r="P3457" s="31">
        <f t="shared" si="161"/>
        <v>-670.00295257568359</v>
      </c>
      <c r="Q3457" s="31">
        <f>IF(M3457=1,oneday(G3456,G3457,K3457,L3457,Summary!$E$13/2,Data!N3456,Data!O3456,Summary!$E$15,Summary!$E$14,Summary!$E$16,3),0)</f>
        <v>0</v>
      </c>
    </row>
    <row r="3458" spans="1:17" x14ac:dyDescent="0.25">
      <c r="A3458" s="32">
        <f>VLOOKUP(B3458,'Expiration Dates'!$C$40:$J$272,8)</f>
        <v>35418</v>
      </c>
      <c r="B3458" s="1">
        <v>35405</v>
      </c>
      <c r="C3458">
        <f t="shared" si="160"/>
        <v>3458</v>
      </c>
      <c r="D3458" s="27">
        <v>25.25</v>
      </c>
      <c r="E3458" s="28">
        <v>25.700000762939453</v>
      </c>
      <c r="F3458" s="28">
        <v>24.920000076293945</v>
      </c>
      <c r="G3458" s="24">
        <v>25.620000839233398</v>
      </c>
      <c r="H3458" s="13">
        <v>24.600000381469727</v>
      </c>
      <c r="I3458" s="14">
        <v>25.049999237060547</v>
      </c>
      <c r="J3458" s="14">
        <v>24.350000381469727</v>
      </c>
      <c r="K3458" s="24">
        <v>25.020000457763672</v>
      </c>
      <c r="L3458">
        <f t="shared" si="162"/>
        <v>0</v>
      </c>
      <c r="M3458">
        <f>IF(AND(B3458&gt;Summary!$E$17,B3458&lt;Summary!$E$18),1,0)</f>
        <v>1</v>
      </c>
      <c r="N3458">
        <f>IF(M3458=1,oneday(G3457,G3458,K3458,L3458,Summary!$E$13/2,Data!N3457,Data!O3457,Summary!$E$15,Summary!$E$14,Summary!$E$16,1),0)</f>
        <v>-3000</v>
      </c>
      <c r="O3458" s="31">
        <f>IF(M3458=1,oneday(G3457,G3458,K3458,L3458,Summary!$E$13/2,Data!N3457,Data!O3457,Summary!$E$15,Summary!$E$14,Summary!$E$16,2),0)</f>
        <v>1785193.9775352478</v>
      </c>
      <c r="P3458" s="31">
        <f t="shared" si="161"/>
        <v>1875.9971618652344</v>
      </c>
      <c r="Q3458" s="31">
        <f>IF(M3458=1,oneday(G3457,G3458,K3458,L3458,Summary!$E$13/2,Data!N3457,Data!O3457,Summary!$E$15,Summary!$E$14,Summary!$E$16,3),0)</f>
        <v>0</v>
      </c>
    </row>
    <row r="3459" spans="1:17" x14ac:dyDescent="0.25">
      <c r="A3459" s="32">
        <f>VLOOKUP(B3459,'Expiration Dates'!$C$40:$J$272,8)</f>
        <v>35418</v>
      </c>
      <c r="B3459" s="1">
        <v>35408</v>
      </c>
      <c r="C3459">
        <f t="shared" si="160"/>
        <v>3459</v>
      </c>
      <c r="D3459" s="27">
        <v>25.280000686645508</v>
      </c>
      <c r="E3459" s="28">
        <v>25.399999618530273</v>
      </c>
      <c r="F3459" s="28">
        <v>24.979999542236328</v>
      </c>
      <c r="G3459" s="24">
        <v>25.299999237060547</v>
      </c>
      <c r="H3459" s="13">
        <v>24.700000762939453</v>
      </c>
      <c r="I3459" s="14">
        <v>24.870000839233398</v>
      </c>
      <c r="J3459" s="14">
        <v>24.450000762939453</v>
      </c>
      <c r="K3459" s="24">
        <v>24.799999237060547</v>
      </c>
      <c r="L3459">
        <f t="shared" si="162"/>
        <v>0</v>
      </c>
      <c r="M3459">
        <f>IF(AND(B3459&gt;Summary!$E$17,B3459&lt;Summary!$E$18),1,0)</f>
        <v>1</v>
      </c>
      <c r="N3459">
        <f>IF(M3459=1,oneday(G3458,G3459,K3459,L3459,Summary!$E$13/2,Data!N3458,Data!O3458,Summary!$E$15,Summary!$E$14,Summary!$E$16,1),0)</f>
        <v>-2200</v>
      </c>
      <c r="O3459" s="31">
        <f>IF(M3459=1,oneday(G3458,G3459,K3459,L3459,Summary!$E$13/2,Data!N3458,Data!O3458,Summary!$E$15,Summary!$E$14,Summary!$E$16,2),0)</f>
        <v>1788009.9810600281</v>
      </c>
      <c r="P3459" s="31">
        <f t="shared" si="161"/>
        <v>2816.0035247802734</v>
      </c>
      <c r="Q3459" s="31">
        <f>IF(M3459=1,oneday(G3458,G3459,K3459,L3459,Summary!$E$13/2,Data!N3458,Data!O3458,Summary!$E$15,Summary!$E$14,Summary!$E$16,3),0)</f>
        <v>0</v>
      </c>
    </row>
    <row r="3460" spans="1:17" x14ac:dyDescent="0.25">
      <c r="A3460" s="32">
        <f>VLOOKUP(B3460,'Expiration Dates'!$C$40:$J$272,8)</f>
        <v>35418</v>
      </c>
      <c r="B3460" s="1">
        <v>35409</v>
      </c>
      <c r="C3460">
        <f t="shared" si="160"/>
        <v>3460</v>
      </c>
      <c r="D3460" s="27">
        <v>25.100000381469727</v>
      </c>
      <c r="E3460" s="28">
        <v>25.200000762939453</v>
      </c>
      <c r="F3460" s="28">
        <v>24.280000686645508</v>
      </c>
      <c r="G3460" s="24">
        <v>24.420000076293945</v>
      </c>
      <c r="H3460" s="13">
        <v>24.600000381469727</v>
      </c>
      <c r="I3460" s="14">
        <v>24.700000762939453</v>
      </c>
      <c r="J3460" s="14">
        <v>23.850000381469727</v>
      </c>
      <c r="K3460" s="24">
        <v>23.959999084472656</v>
      </c>
      <c r="L3460">
        <f t="shared" si="162"/>
        <v>0</v>
      </c>
      <c r="M3460">
        <f>IF(AND(B3460&gt;Summary!$E$17,B3460&lt;Summary!$E$18),1,0)</f>
        <v>1</v>
      </c>
      <c r="N3460">
        <f>IF(M3460=1,oneday(G3459,G3460,K3460,L3460,Summary!$E$13/2,Data!N3459,Data!O3459,Summary!$E$15,Summary!$E$14,Summary!$E$16,1),0)</f>
        <v>-100</v>
      </c>
      <c r="O3460" s="31">
        <f>IF(M3460=1,oneday(G3459,G3460,K3460,L3460,Summary!$E$13/2,Data!N3459,Data!O3459,Summary!$E$15,Summary!$E$14,Summary!$E$16,2),0)</f>
        <v>1790937.9809761047</v>
      </c>
      <c r="P3460" s="31">
        <f t="shared" si="161"/>
        <v>2927.9999160766602</v>
      </c>
      <c r="Q3460" s="31">
        <f>IF(M3460=1,oneday(G3459,G3460,K3460,L3460,Summary!$E$13/2,Data!N3459,Data!O3459,Summary!$E$15,Summary!$E$14,Summary!$E$16,3),0)</f>
        <v>0</v>
      </c>
    </row>
    <row r="3461" spans="1:17" x14ac:dyDescent="0.25">
      <c r="A3461" s="32">
        <f>VLOOKUP(B3461,'Expiration Dates'!$C$40:$J$272,8)</f>
        <v>35418</v>
      </c>
      <c r="B3461" s="1">
        <v>35410</v>
      </c>
      <c r="C3461">
        <f t="shared" si="160"/>
        <v>3461</v>
      </c>
      <c r="D3461" s="27">
        <v>24.100000381469727</v>
      </c>
      <c r="E3461" s="28">
        <v>24.100000381469727</v>
      </c>
      <c r="F3461" s="28">
        <v>23.149999618530273</v>
      </c>
      <c r="G3461" s="24">
        <v>23.379999160766602</v>
      </c>
      <c r="H3461" s="13">
        <v>23.620000839233398</v>
      </c>
      <c r="I3461" s="14">
        <v>23.700000762939453</v>
      </c>
      <c r="J3461" s="14">
        <v>22.729999542236328</v>
      </c>
      <c r="K3461" s="24">
        <v>22.930000305175781</v>
      </c>
      <c r="L3461">
        <f t="shared" si="162"/>
        <v>0</v>
      </c>
      <c r="M3461">
        <f>IF(AND(B3461&gt;Summary!$E$17,B3461&lt;Summary!$E$18),1,0)</f>
        <v>1</v>
      </c>
      <c r="N3461">
        <f>IF(M3461=1,oneday(G3460,G3461,K3461,L3461,Summary!$E$13/2,Data!N3460,Data!O3460,Summary!$E$15,Summary!$E$14,Summary!$E$16,1),0)</f>
        <v>2500</v>
      </c>
      <c r="O3461" s="31">
        <f>IF(M3461=1,oneday(G3460,G3461,K3461,L3461,Summary!$E$13/2,Data!N3460,Data!O3460,Summary!$E$15,Summary!$E$14,Summary!$E$16,2),0)</f>
        <v>1791637.9786872864</v>
      </c>
      <c r="P3461" s="31">
        <f t="shared" si="161"/>
        <v>699.99771118164063</v>
      </c>
      <c r="Q3461" s="31">
        <f>IF(M3461=1,oneday(G3460,G3461,K3461,L3461,Summary!$E$13/2,Data!N3460,Data!O3460,Summary!$E$15,Summary!$E$14,Summary!$E$16,3),0)</f>
        <v>0</v>
      </c>
    </row>
    <row r="3462" spans="1:17" x14ac:dyDescent="0.25">
      <c r="A3462" s="32">
        <f>VLOOKUP(B3462,'Expiration Dates'!$C$40:$J$272,8)</f>
        <v>35418</v>
      </c>
      <c r="B3462" s="1">
        <v>35411</v>
      </c>
      <c r="C3462">
        <f t="shared" si="160"/>
        <v>3462</v>
      </c>
      <c r="D3462" s="27">
        <v>23.780000686645508</v>
      </c>
      <c r="E3462" s="28">
        <v>23.799999237060547</v>
      </c>
      <c r="F3462" s="28">
        <v>23.299999237060547</v>
      </c>
      <c r="G3462" s="24">
        <v>23.719999313354492</v>
      </c>
      <c r="H3462" s="13">
        <v>23.319999694824219</v>
      </c>
      <c r="I3462" s="14">
        <v>23.329999923706055</v>
      </c>
      <c r="J3462" s="14">
        <v>22.879999160766602</v>
      </c>
      <c r="K3462" s="24">
        <v>23.229999542236328</v>
      </c>
      <c r="L3462">
        <f t="shared" si="162"/>
        <v>0</v>
      </c>
      <c r="M3462">
        <f>IF(AND(B3462&gt;Summary!$E$17,B3462&lt;Summary!$E$18),1,0)</f>
        <v>1</v>
      </c>
      <c r="N3462">
        <f>IF(M3462=1,oneday(G3461,G3462,K3462,L3462,Summary!$E$13/2,Data!N3461,Data!O3461,Summary!$E$15,Summary!$E$14,Summary!$E$16,1),0)</f>
        <v>1700</v>
      </c>
      <c r="O3462" s="31">
        <f>IF(M3462=1,oneday(G3461,G3462,K3462,L3462,Summary!$E$13/2,Data!N3461,Data!O3461,Summary!$E$15,Summary!$E$14,Summary!$E$16,2),0)</f>
        <v>1794327.9789466858</v>
      </c>
      <c r="P3462" s="31">
        <f t="shared" si="161"/>
        <v>2690.0002593994141</v>
      </c>
      <c r="Q3462" s="31">
        <f>IF(M3462=1,oneday(G3461,G3462,K3462,L3462,Summary!$E$13/2,Data!N3461,Data!O3461,Summary!$E$15,Summary!$E$14,Summary!$E$16,3),0)</f>
        <v>0</v>
      </c>
    </row>
    <row r="3463" spans="1:17" x14ac:dyDescent="0.25">
      <c r="A3463" s="32">
        <f>VLOOKUP(B3463,'Expiration Dates'!$C$40:$J$272,8)</f>
        <v>35418</v>
      </c>
      <c r="B3463" s="1">
        <v>35412</v>
      </c>
      <c r="C3463">
        <f t="shared" si="160"/>
        <v>3463</v>
      </c>
      <c r="D3463" s="27">
        <v>23.799999237060547</v>
      </c>
      <c r="E3463" s="28">
        <v>24.5</v>
      </c>
      <c r="F3463" s="28">
        <v>23.75</v>
      </c>
      <c r="G3463" s="24">
        <v>24.469999313354492</v>
      </c>
      <c r="H3463" s="13">
        <v>23.350000381469727</v>
      </c>
      <c r="I3463" s="14">
        <v>24</v>
      </c>
      <c r="J3463" s="14">
        <v>23.299999237060547</v>
      </c>
      <c r="K3463" s="24">
        <v>23.989999771118164</v>
      </c>
      <c r="L3463">
        <f t="shared" si="162"/>
        <v>0</v>
      </c>
      <c r="M3463">
        <f>IF(AND(B3463&gt;Summary!$E$17,B3463&lt;Summary!$E$18),1,0)</f>
        <v>1</v>
      </c>
      <c r="N3463">
        <f>IF(M3463=1,oneday(G3462,G3463,K3463,L3463,Summary!$E$13/2,Data!N3462,Data!O3462,Summary!$E$15,Summary!$E$14,Summary!$E$16,1),0)</f>
        <v>-100</v>
      </c>
      <c r="O3463" s="31">
        <f>IF(M3463=1,oneday(G3462,G3463,K3463,L3463,Summary!$E$13/2,Data!N3462,Data!O3462,Summary!$E$15,Summary!$E$14,Summary!$E$16,2),0)</f>
        <v>1796864.9789466858</v>
      </c>
      <c r="P3463" s="31">
        <f t="shared" si="161"/>
        <v>2537</v>
      </c>
      <c r="Q3463" s="31">
        <f>IF(M3463=1,oneday(G3462,G3463,K3463,L3463,Summary!$E$13/2,Data!N3462,Data!O3462,Summary!$E$15,Summary!$E$14,Summary!$E$16,3),0)</f>
        <v>0</v>
      </c>
    </row>
    <row r="3464" spans="1:17" x14ac:dyDescent="0.25">
      <c r="A3464" s="32">
        <f>VLOOKUP(B3464,'Expiration Dates'!$C$40:$J$272,8)</f>
        <v>35418</v>
      </c>
      <c r="B3464" s="1">
        <v>35415</v>
      </c>
      <c r="C3464">
        <f t="shared" si="160"/>
        <v>3464</v>
      </c>
      <c r="D3464" s="27">
        <v>24.600000381469727</v>
      </c>
      <c r="E3464" s="28">
        <v>25.950000762939453</v>
      </c>
      <c r="F3464" s="28">
        <v>24.549999237060547</v>
      </c>
      <c r="G3464" s="24">
        <v>25.739999771118164</v>
      </c>
      <c r="H3464" s="13">
        <v>24.149999618530273</v>
      </c>
      <c r="I3464" s="14">
        <v>25.329999923706055</v>
      </c>
      <c r="J3464" s="14">
        <v>24.139999389648438</v>
      </c>
      <c r="K3464" s="24">
        <v>25.090000152587891</v>
      </c>
      <c r="L3464">
        <f t="shared" si="162"/>
        <v>0</v>
      </c>
      <c r="M3464">
        <f>IF(AND(B3464&gt;Summary!$E$17,B3464&lt;Summary!$E$18),1,0)</f>
        <v>1</v>
      </c>
      <c r="N3464">
        <f>IF(M3464=1,oneday(G3463,G3464,K3464,L3464,Summary!$E$13/2,Data!N3463,Data!O3463,Summary!$E$15,Summary!$E$14,Summary!$E$16,1),0)</f>
        <v>-3000</v>
      </c>
      <c r="O3464" s="31">
        <f>IF(M3464=1,oneday(G3463,G3464,K3464,L3464,Summary!$E$13/2,Data!N3463,Data!O3463,Summary!$E$15,Summary!$E$14,Summary!$E$16,2),0)</f>
        <v>1796660.977481842</v>
      </c>
      <c r="P3464" s="31">
        <f t="shared" si="161"/>
        <v>-204.00146484375</v>
      </c>
      <c r="Q3464" s="31">
        <f>IF(M3464=1,oneday(G3463,G3464,K3464,L3464,Summary!$E$13/2,Data!N3463,Data!O3463,Summary!$E$15,Summary!$E$14,Summary!$E$16,3),0)</f>
        <v>0</v>
      </c>
    </row>
    <row r="3465" spans="1:17" x14ac:dyDescent="0.25">
      <c r="A3465" s="32">
        <f>VLOOKUP(B3465,'Expiration Dates'!$C$40:$J$272,8)</f>
        <v>35418</v>
      </c>
      <c r="B3465" s="1">
        <v>35416</v>
      </c>
      <c r="C3465">
        <f t="shared" si="160"/>
        <v>3465</v>
      </c>
      <c r="D3465" s="27">
        <v>25.549999237060547</v>
      </c>
      <c r="E3465" s="28">
        <v>25.799999237060547</v>
      </c>
      <c r="F3465" s="28">
        <v>25.309999465942383</v>
      </c>
      <c r="G3465" s="24">
        <v>25.709999084472656</v>
      </c>
      <c r="H3465" s="13">
        <v>24.870000839233398</v>
      </c>
      <c r="I3465" s="14">
        <v>25.120000839233398</v>
      </c>
      <c r="J3465" s="14">
        <v>24.729999542236328</v>
      </c>
      <c r="K3465" s="24">
        <v>25</v>
      </c>
      <c r="L3465">
        <f t="shared" si="162"/>
        <v>0</v>
      </c>
      <c r="M3465">
        <f>IF(AND(B3465&gt;Summary!$E$17,B3465&lt;Summary!$E$18),1,0)</f>
        <v>1</v>
      </c>
      <c r="N3465">
        <f>IF(M3465=1,oneday(G3464,G3465,K3465,L3465,Summary!$E$13/2,Data!N3464,Data!O3464,Summary!$E$15,Summary!$E$14,Summary!$E$16,1),0)</f>
        <v>3000</v>
      </c>
      <c r="O3465" s="31">
        <f>IF(M3465=1,oneday(G3464,G3465,K3465,L3465,Summary!$E$13/2,Data!N3464,Data!O3464,Summary!$E$15,Summary!$E$14,Summary!$E$16,2),0)</f>
        <v>1798750.9795417786</v>
      </c>
      <c r="P3465" s="31">
        <f t="shared" si="161"/>
        <v>2090.0020599365234</v>
      </c>
      <c r="Q3465" s="31">
        <f>IF(M3465=1,oneday(G3464,G3465,K3465,L3465,Summary!$E$13/2,Data!N3464,Data!O3464,Summary!$E$15,Summary!$E$14,Summary!$E$16,3),0)</f>
        <v>0</v>
      </c>
    </row>
    <row r="3466" spans="1:17" x14ac:dyDescent="0.25">
      <c r="A3466" s="32">
        <f>VLOOKUP(B3466,'Expiration Dates'!$C$40:$J$272,8)</f>
        <v>35418</v>
      </c>
      <c r="B3466" s="1">
        <v>35417</v>
      </c>
      <c r="C3466">
        <f t="shared" si="160"/>
        <v>3466</v>
      </c>
      <c r="D3466" s="27">
        <v>25.649999618530273</v>
      </c>
      <c r="E3466" s="28">
        <v>26.200000762939453</v>
      </c>
      <c r="F3466" s="28">
        <v>25.030000686645508</v>
      </c>
      <c r="G3466" s="24">
        <v>26.159999847412109</v>
      </c>
      <c r="H3466" s="13">
        <v>24.979999542236328</v>
      </c>
      <c r="I3466" s="14">
        <v>25.350000381469727</v>
      </c>
      <c r="J3466" s="14">
        <v>24.370000839233398</v>
      </c>
      <c r="K3466" s="24">
        <v>25.260000228881836</v>
      </c>
      <c r="L3466">
        <f t="shared" si="162"/>
        <v>0</v>
      </c>
      <c r="M3466">
        <f>IF(AND(B3466&gt;Summary!$E$17,B3466&lt;Summary!$E$18),1,0)</f>
        <v>1</v>
      </c>
      <c r="N3466">
        <f>IF(M3466=1,oneday(G3465,G3466,K3466,L3466,Summary!$E$13/2,Data!N3465,Data!O3465,Summary!$E$15,Summary!$E$14,Summary!$E$16,1),0)</f>
        <v>1900</v>
      </c>
      <c r="O3466" s="31">
        <f>IF(M3466=1,oneday(G3465,G3466,K3466,L3466,Summary!$E$13/2,Data!N3465,Data!O3465,Summary!$E$15,Summary!$E$14,Summary!$E$16,2),0)</f>
        <v>1801825.9809913635</v>
      </c>
      <c r="P3466" s="31">
        <f t="shared" si="161"/>
        <v>3075.0014495849609</v>
      </c>
      <c r="Q3466" s="31">
        <f>IF(M3466=1,oneday(G3465,G3466,K3466,L3466,Summary!$E$13/2,Data!N3465,Data!O3465,Summary!$E$15,Summary!$E$14,Summary!$E$16,3),0)</f>
        <v>0</v>
      </c>
    </row>
    <row r="3467" spans="1:17" x14ac:dyDescent="0.25">
      <c r="A3467" s="32">
        <f>VLOOKUP(B3467,'Expiration Dates'!$C$40:$J$272,8)</f>
        <v>35418</v>
      </c>
      <c r="B3467" s="1">
        <v>35418</v>
      </c>
      <c r="C3467">
        <f t="shared" si="160"/>
        <v>3467</v>
      </c>
      <c r="D3467" s="27">
        <v>26.049999237060547</v>
      </c>
      <c r="E3467" s="28">
        <v>26.899999618530273</v>
      </c>
      <c r="F3467" s="28">
        <v>25.959999084472656</v>
      </c>
      <c r="G3467" s="24">
        <v>26.569999694824219</v>
      </c>
      <c r="H3467" s="13">
        <v>25.149999618530273</v>
      </c>
      <c r="I3467" s="14">
        <v>25.549999237060547</v>
      </c>
      <c r="J3467" s="14">
        <v>24.979999542236328</v>
      </c>
      <c r="K3467" s="24">
        <v>25.450000762939453</v>
      </c>
      <c r="L3467">
        <f t="shared" si="162"/>
        <v>1</v>
      </c>
      <c r="M3467">
        <f>IF(AND(B3467&gt;Summary!$E$17,B3467&lt;Summary!$E$18),1,0)</f>
        <v>1</v>
      </c>
      <c r="N3467">
        <f>IF(M3467=1,oneday(G3466,G3467,K3467,L3467,Summary!$E$13/2,Data!N3466,Data!O3466,Summary!$E$15,Summary!$E$14,Summary!$E$16,1),0)</f>
        <v>900</v>
      </c>
      <c r="O3467" s="31">
        <f>IF(M3467=1,oneday(G3466,G3467,K3467,L3467,Summary!$E$13/2,Data!N3466,Data!O3466,Summary!$E$15,Summary!$E$14,Summary!$E$16,2),0)</f>
        <v>1805382.9798927307</v>
      </c>
      <c r="P3467" s="31">
        <f t="shared" si="161"/>
        <v>3556.9989013671875</v>
      </c>
      <c r="Q3467" s="31">
        <f>IF(M3467=1,oneday(G3466,G3467,K3467,L3467,Summary!$E$13/2,Data!N3466,Data!O3466,Summary!$E$15,Summary!$E$14,Summary!$E$16,3),0)</f>
        <v>1007.9990386962891</v>
      </c>
    </row>
    <row r="3468" spans="1:17" x14ac:dyDescent="0.25">
      <c r="A3468" s="32">
        <f>VLOOKUP(B3468,'Expiration Dates'!$C$40:$J$272,8)</f>
        <v>35418</v>
      </c>
      <c r="B3468" s="1">
        <v>35419</v>
      </c>
      <c r="C3468">
        <f t="shared" si="160"/>
        <v>3468</v>
      </c>
      <c r="D3468" s="27">
        <v>25.25</v>
      </c>
      <c r="E3468" s="28">
        <v>25.5</v>
      </c>
      <c r="F3468" s="28">
        <v>25.040000915527344</v>
      </c>
      <c r="G3468" s="24">
        <v>25.079999923706055</v>
      </c>
      <c r="H3468" s="13">
        <v>24.620000839233398</v>
      </c>
      <c r="I3468" s="14">
        <v>24.75</v>
      </c>
      <c r="J3468" s="14">
        <v>24.399999618530273</v>
      </c>
      <c r="K3468" s="24">
        <v>24.440000534057617</v>
      </c>
      <c r="L3468">
        <f t="shared" si="162"/>
        <v>0</v>
      </c>
      <c r="M3468">
        <f>IF(AND(B3468&gt;Summary!$E$17,B3468&lt;Summary!$E$18),1,0)</f>
        <v>1</v>
      </c>
      <c r="N3468">
        <f>IF(M3468=1,oneday(G3467,G3468,K3468,L3468,Summary!$E$13/2,Data!N3467,Data!O3467,Summary!$E$15,Summary!$E$14,Summary!$E$16,1),0)</f>
        <v>3000</v>
      </c>
      <c r="O3468" s="31">
        <f>IF(M3468=1,oneday(G3467,G3468,K3468,L3468,Summary!$E$13/2,Data!N3467,Data!O3467,Summary!$E$15,Summary!$E$14,Summary!$E$16,2),0)</f>
        <v>1803192.9809455872</v>
      </c>
      <c r="P3468" s="31">
        <f t="shared" si="161"/>
        <v>-2189.9989471435547</v>
      </c>
      <c r="Q3468" s="31">
        <f>IF(M3468=1,oneday(G3467,G3468,K3468,L3468,Summary!$E$13/2,Data!N3467,Data!O3467,Summary!$E$15,Summary!$E$14,Summary!$E$16,3),0)</f>
        <v>0</v>
      </c>
    </row>
    <row r="3469" spans="1:17" x14ac:dyDescent="0.25">
      <c r="A3469" s="32">
        <f>VLOOKUP(B3469,'Expiration Dates'!$C$40:$J$272,8)</f>
        <v>35418</v>
      </c>
      <c r="B3469" s="1">
        <v>35422</v>
      </c>
      <c r="C3469">
        <f t="shared" si="160"/>
        <v>3469</v>
      </c>
      <c r="D3469" s="27">
        <v>24.950000762939453</v>
      </c>
      <c r="E3469" s="28">
        <v>25.170000076293945</v>
      </c>
      <c r="F3469" s="28">
        <v>24.670000076293945</v>
      </c>
      <c r="G3469" s="24">
        <v>24.790000915527344</v>
      </c>
      <c r="H3469" s="13">
        <v>24.340000152587891</v>
      </c>
      <c r="I3469" s="14">
        <v>24.5</v>
      </c>
      <c r="J3469" s="14">
        <v>24.100000381469727</v>
      </c>
      <c r="K3469" s="24">
        <v>24.149999618530273</v>
      </c>
      <c r="L3469">
        <f t="shared" si="162"/>
        <v>0</v>
      </c>
      <c r="M3469">
        <f>IF(AND(B3469&gt;Summary!$E$17,B3469&lt;Summary!$E$18),1,0)</f>
        <v>1</v>
      </c>
      <c r="N3469">
        <f>IF(M3469=1,oneday(G3468,G3469,K3469,L3469,Summary!$E$13/2,Data!N3468,Data!O3468,Summary!$E$15,Summary!$E$14,Summary!$E$16,1),0)</f>
        <v>3000</v>
      </c>
      <c r="O3469" s="31">
        <f>IF(M3469=1,oneday(G3468,G3469,K3469,L3469,Summary!$E$13/2,Data!N3468,Data!O3468,Summary!$E$15,Summary!$E$14,Summary!$E$16,2),0)</f>
        <v>1804203.9846153259</v>
      </c>
      <c r="P3469" s="31">
        <f t="shared" si="161"/>
        <v>1011.0036697387695</v>
      </c>
      <c r="Q3469" s="31">
        <f>IF(M3469=1,oneday(G3468,G3469,K3469,L3469,Summary!$E$13/2,Data!N3468,Data!O3468,Summary!$E$15,Summary!$E$14,Summary!$E$16,3),0)</f>
        <v>0</v>
      </c>
    </row>
    <row r="3470" spans="1:17" x14ac:dyDescent="0.25">
      <c r="A3470" s="32">
        <f>VLOOKUP(B3470,'Expiration Dates'!$C$40:$J$272,8)</f>
        <v>35418</v>
      </c>
      <c r="B3470" s="1">
        <v>35423</v>
      </c>
      <c r="C3470">
        <f t="shared" si="160"/>
        <v>3470</v>
      </c>
      <c r="D3470" s="27">
        <v>24.899999618530273</v>
      </c>
      <c r="E3470" s="28">
        <v>25.149999618530273</v>
      </c>
      <c r="F3470" s="28">
        <v>24.790000915527344</v>
      </c>
      <c r="G3470" s="24">
        <v>25.100000381469727</v>
      </c>
      <c r="H3470" s="13">
        <v>24.25</v>
      </c>
      <c r="I3470" s="14">
        <v>24.479999542236328</v>
      </c>
      <c r="J3470" s="14">
        <v>24.159999847412109</v>
      </c>
      <c r="K3470" s="24">
        <v>24.459999084472656</v>
      </c>
      <c r="L3470">
        <f t="shared" si="162"/>
        <v>0</v>
      </c>
      <c r="M3470">
        <f>IF(AND(B3470&gt;Summary!$E$17,B3470&lt;Summary!$E$18),1,0)</f>
        <v>1</v>
      </c>
      <c r="N3470">
        <f>IF(M3470=1,oneday(G3469,G3470,K3470,L3470,Summary!$E$13/2,Data!N3469,Data!O3469,Summary!$E$15,Summary!$E$14,Summary!$E$16,1),0)</f>
        <v>2300</v>
      </c>
      <c r="O3470" s="31">
        <f>IF(M3470=1,oneday(G3469,G3470,K3470,L3470,Summary!$E$13/2,Data!N3469,Data!O3469,Summary!$E$15,Summary!$E$14,Summary!$E$16,2),0)</f>
        <v>1807000.9833869934</v>
      </c>
      <c r="P3470" s="31">
        <f t="shared" si="161"/>
        <v>2796.9987716674805</v>
      </c>
      <c r="Q3470" s="31">
        <f>IF(M3470=1,oneday(G3469,G3470,K3470,L3470,Summary!$E$13/2,Data!N3469,Data!O3469,Summary!$E$15,Summary!$E$14,Summary!$E$16,3),0)</f>
        <v>0</v>
      </c>
    </row>
    <row r="3471" spans="1:17" x14ac:dyDescent="0.25">
      <c r="A3471" s="32">
        <f>VLOOKUP(B3471,'Expiration Dates'!$C$40:$J$272,8)</f>
        <v>35418</v>
      </c>
      <c r="B3471" s="1">
        <v>35425</v>
      </c>
      <c r="C3471">
        <f t="shared" ref="C3471:C3534" si="163">ROW(B3471)</f>
        <v>3471</v>
      </c>
      <c r="D3471" s="27">
        <v>25.149999618530273</v>
      </c>
      <c r="E3471" s="28">
        <v>25.200000762939453</v>
      </c>
      <c r="F3471" s="28">
        <v>24.809999465942383</v>
      </c>
      <c r="G3471" s="24">
        <v>24.920000076293945</v>
      </c>
      <c r="H3471" s="13">
        <v>24.5</v>
      </c>
      <c r="I3471" s="14">
        <v>24.530000686645508</v>
      </c>
      <c r="J3471" s="14">
        <v>24.219999313354492</v>
      </c>
      <c r="K3471" s="24">
        <v>24.270000457763672</v>
      </c>
      <c r="L3471">
        <f t="shared" si="162"/>
        <v>0</v>
      </c>
      <c r="M3471">
        <f>IF(AND(B3471&gt;Summary!$E$17,B3471&lt;Summary!$E$18),1,0)</f>
        <v>1</v>
      </c>
      <c r="N3471">
        <f>IF(M3471=1,oneday(G3470,G3471,K3471,L3471,Summary!$E$13/2,Data!N3470,Data!O3470,Summary!$E$15,Summary!$E$14,Summary!$E$16,1),0)</f>
        <v>2700</v>
      </c>
      <c r="O3471" s="31">
        <f>IF(M3471=1,oneday(G3470,G3471,K3471,L3471,Summary!$E$13/2,Data!N3470,Data!O3470,Summary!$E$15,Summary!$E$14,Summary!$E$16,2),0)</f>
        <v>1808538.9825630188</v>
      </c>
      <c r="P3471" s="31">
        <f t="shared" si="161"/>
        <v>1537.9991760253906</v>
      </c>
      <c r="Q3471" s="31">
        <f>IF(M3471=1,oneday(G3470,G3471,K3471,L3471,Summary!$E$13/2,Data!N3470,Data!O3470,Summary!$E$15,Summary!$E$14,Summary!$E$16,3),0)</f>
        <v>0</v>
      </c>
    </row>
    <row r="3472" spans="1:17" x14ac:dyDescent="0.25">
      <c r="A3472" s="32">
        <f>VLOOKUP(B3472,'Expiration Dates'!$C$40:$J$272,8)</f>
        <v>35418</v>
      </c>
      <c r="B3472" s="1">
        <v>35426</v>
      </c>
      <c r="C3472">
        <f t="shared" si="163"/>
        <v>3472</v>
      </c>
      <c r="D3472" s="27">
        <v>25.149999618530273</v>
      </c>
      <c r="E3472" s="28">
        <v>25.379999160766602</v>
      </c>
      <c r="F3472" s="28">
        <v>25.100000381469727</v>
      </c>
      <c r="G3472" s="24">
        <v>25.219999313354492</v>
      </c>
      <c r="H3472" s="13">
        <v>24.549999237060547</v>
      </c>
      <c r="I3472" s="14">
        <v>24.700000762939453</v>
      </c>
      <c r="J3472" s="14">
        <v>24.430000305175781</v>
      </c>
      <c r="K3472" s="24">
        <v>24.549999237060547</v>
      </c>
      <c r="L3472">
        <f t="shared" si="162"/>
        <v>0</v>
      </c>
      <c r="M3472">
        <f>IF(AND(B3472&gt;Summary!$E$17,B3472&lt;Summary!$E$18),1,0)</f>
        <v>1</v>
      </c>
      <c r="N3472">
        <f>IF(M3472=1,oneday(G3471,G3472,K3472,L3472,Summary!$E$13/2,Data!N3471,Data!O3471,Summary!$E$15,Summary!$E$14,Summary!$E$16,1),0)</f>
        <v>2000</v>
      </c>
      <c r="O3472" s="31">
        <f>IF(M3472=1,oneday(G3471,G3472,K3472,L3472,Summary!$E$13/2,Data!N3471,Data!O3471,Summary!$E$15,Summary!$E$14,Summary!$E$16,2),0)</f>
        <v>1811222.9810371399</v>
      </c>
      <c r="P3472" s="31">
        <f t="shared" ref="P3472:P3535" si="164">IF(M3472=1,O3472-O3471,0)</f>
        <v>2683.9984741210938</v>
      </c>
      <c r="Q3472" s="31">
        <f>IF(M3472=1,oneday(G3471,G3472,K3472,L3472,Summary!$E$13/2,Data!N3471,Data!O3471,Summary!$E$15,Summary!$E$14,Summary!$E$16,3),0)</f>
        <v>0</v>
      </c>
    </row>
    <row r="3473" spans="1:17" x14ac:dyDescent="0.25">
      <c r="A3473" s="32">
        <f>VLOOKUP(B3473,'Expiration Dates'!$C$40:$J$272,8)</f>
        <v>35418</v>
      </c>
      <c r="B3473" s="1">
        <v>35429</v>
      </c>
      <c r="C3473">
        <f t="shared" si="163"/>
        <v>3473</v>
      </c>
      <c r="D3473" s="27">
        <v>25.399999618530273</v>
      </c>
      <c r="E3473" s="28">
        <v>25.549999237060547</v>
      </c>
      <c r="F3473" s="28">
        <v>25.120000839233398</v>
      </c>
      <c r="G3473" s="24">
        <v>25.370000839233398</v>
      </c>
      <c r="H3473" s="13">
        <v>24.719999313354492</v>
      </c>
      <c r="I3473" s="14">
        <v>24.899999618530273</v>
      </c>
      <c r="J3473" s="14">
        <v>24.450000762939453</v>
      </c>
      <c r="K3473" s="24">
        <v>24.670000076293945</v>
      </c>
      <c r="L3473">
        <f t="shared" si="162"/>
        <v>0</v>
      </c>
      <c r="M3473">
        <f>IF(AND(B3473&gt;Summary!$E$17,B3473&lt;Summary!$E$18),1,0)</f>
        <v>1</v>
      </c>
      <c r="N3473">
        <f>IF(M3473=1,oneday(G3472,G3473,K3473,L3473,Summary!$E$13/2,Data!N3472,Data!O3472,Summary!$E$15,Summary!$E$14,Summary!$E$16,1),0)</f>
        <v>1700</v>
      </c>
      <c r="O3473" s="31">
        <f>IF(M3473=1,oneday(G3472,G3473,K3473,L3473,Summary!$E$13/2,Data!N3472,Data!O3472,Summary!$E$15,Summary!$E$14,Summary!$E$16,2),0)</f>
        <v>1813489.983631134</v>
      </c>
      <c r="P3473" s="31">
        <f t="shared" si="164"/>
        <v>2267.0025939941406</v>
      </c>
      <c r="Q3473" s="31">
        <f>IF(M3473=1,oneday(G3472,G3473,K3473,L3473,Summary!$E$13/2,Data!N3472,Data!O3472,Summary!$E$15,Summary!$E$14,Summary!$E$16,3),0)</f>
        <v>0</v>
      </c>
    </row>
    <row r="3474" spans="1:17" x14ac:dyDescent="0.25">
      <c r="A3474" s="32">
        <f>VLOOKUP(B3474,'Expiration Dates'!$C$40:$J$272,8)</f>
        <v>35418</v>
      </c>
      <c r="B3474" s="1">
        <v>35430</v>
      </c>
      <c r="C3474">
        <f t="shared" si="163"/>
        <v>3474</v>
      </c>
      <c r="D3474" s="27">
        <v>25.399999618530273</v>
      </c>
      <c r="E3474" s="28">
        <v>25.959999084472656</v>
      </c>
      <c r="F3474" s="28">
        <v>25.329999923706055</v>
      </c>
      <c r="G3474" s="24">
        <v>25.920000076293945</v>
      </c>
      <c r="H3474" s="13">
        <v>24.719999313354492</v>
      </c>
      <c r="I3474" s="14">
        <v>25.25</v>
      </c>
      <c r="J3474" s="14">
        <v>24.659999847412109</v>
      </c>
      <c r="K3474" s="24">
        <v>25.239999771118164</v>
      </c>
      <c r="L3474">
        <f t="shared" si="162"/>
        <v>0</v>
      </c>
      <c r="M3474">
        <f>IF(AND(B3474&gt;Summary!$E$17,B3474&lt;Summary!$E$18),1,0)</f>
        <v>1</v>
      </c>
      <c r="N3474">
        <f>IF(M3474=1,oneday(G3473,G3474,K3474,L3474,Summary!$E$13/2,Data!N3473,Data!O3473,Summary!$E$15,Summary!$E$14,Summary!$E$16,1),0)</f>
        <v>400</v>
      </c>
      <c r="O3474" s="31">
        <f>IF(M3474=1,oneday(G3473,G3474,K3474,L3474,Summary!$E$13/2,Data!N3473,Data!O3473,Summary!$E$15,Summary!$E$14,Summary!$E$16,2),0)</f>
        <v>1816021.9833259583</v>
      </c>
      <c r="P3474" s="31">
        <f t="shared" si="164"/>
        <v>2531.9996948242188</v>
      </c>
      <c r="Q3474" s="31">
        <f>IF(M3474=1,oneday(G3473,G3474,K3474,L3474,Summary!$E$13/2,Data!N3473,Data!O3473,Summary!$E$15,Summary!$E$14,Summary!$E$16,3),0)</f>
        <v>0</v>
      </c>
    </row>
    <row r="3475" spans="1:17" x14ac:dyDescent="0.25">
      <c r="A3475" s="32">
        <f>VLOOKUP(B3475,'Expiration Dates'!$C$40:$J$272,8)</f>
        <v>35452</v>
      </c>
      <c r="B3475" s="1">
        <v>35432</v>
      </c>
      <c r="C3475">
        <f t="shared" si="163"/>
        <v>3475</v>
      </c>
      <c r="D3475" s="27">
        <v>25.879999160766602</v>
      </c>
      <c r="E3475" s="28">
        <v>26.049999237060547</v>
      </c>
      <c r="F3475" s="28">
        <v>25.600000381469727</v>
      </c>
      <c r="G3475" s="24">
        <v>25.690000534057617</v>
      </c>
      <c r="H3475" s="13">
        <v>25.170000076293945</v>
      </c>
      <c r="I3475" s="14">
        <v>25.350000381469727</v>
      </c>
      <c r="J3475" s="14">
        <v>24.950000762939453</v>
      </c>
      <c r="K3475" s="24">
        <v>25.069999694824219</v>
      </c>
      <c r="L3475">
        <f t="shared" si="162"/>
        <v>0</v>
      </c>
      <c r="M3475">
        <f>IF(AND(B3475&gt;Summary!$E$17,B3475&lt;Summary!$E$18),1,0)</f>
        <v>1</v>
      </c>
      <c r="N3475">
        <f>IF(M3475=1,oneday(G3474,G3475,K3475,L3475,Summary!$E$13/2,Data!N3474,Data!O3474,Summary!$E$15,Summary!$E$14,Summary!$E$16,1),0)</f>
        <v>900</v>
      </c>
      <c r="O3475" s="31">
        <f>IF(M3475=1,oneday(G3474,G3475,K3475,L3475,Summary!$E$13/2,Data!N3474,Data!O3474,Summary!$E$15,Summary!$E$14,Summary!$E$16,2),0)</f>
        <v>1817854.9837379456</v>
      </c>
      <c r="P3475" s="31">
        <f t="shared" si="164"/>
        <v>1833.0004119873047</v>
      </c>
      <c r="Q3475" s="31">
        <f>IF(M3475=1,oneday(G3474,G3475,K3475,L3475,Summary!$E$13/2,Data!N3474,Data!O3474,Summary!$E$15,Summary!$E$14,Summary!$E$16,3),0)</f>
        <v>0</v>
      </c>
    </row>
    <row r="3476" spans="1:17" x14ac:dyDescent="0.25">
      <c r="A3476" s="32">
        <f>VLOOKUP(B3476,'Expiration Dates'!$C$40:$J$272,8)</f>
        <v>35452</v>
      </c>
      <c r="B3476" s="1">
        <v>35433</v>
      </c>
      <c r="C3476">
        <f t="shared" si="163"/>
        <v>3476</v>
      </c>
      <c r="D3476" s="27">
        <v>25.459999084472656</v>
      </c>
      <c r="E3476" s="28">
        <v>25.649999618530273</v>
      </c>
      <c r="F3476" s="28">
        <v>25.350000381469727</v>
      </c>
      <c r="G3476" s="24">
        <v>25.590000152587891</v>
      </c>
      <c r="H3476" s="13">
        <v>24.930000305175781</v>
      </c>
      <c r="I3476" s="14">
        <v>25.020000457763672</v>
      </c>
      <c r="J3476" s="14">
        <v>24.760000228881836</v>
      </c>
      <c r="K3476" s="24">
        <v>24.989999771118164</v>
      </c>
      <c r="L3476">
        <f t="shared" si="162"/>
        <v>0</v>
      </c>
      <c r="M3476">
        <f>IF(AND(B3476&gt;Summary!$E$17,B3476&lt;Summary!$E$18),1,0)</f>
        <v>1</v>
      </c>
      <c r="N3476">
        <f>IF(M3476=1,oneday(G3475,G3476,K3476,L3476,Summary!$E$13/2,Data!N3475,Data!O3475,Summary!$E$15,Summary!$E$14,Summary!$E$16,1),0)</f>
        <v>1100</v>
      </c>
      <c r="O3476" s="31">
        <f>IF(M3476=1,oneday(G3475,G3476,K3476,L3476,Summary!$E$13/2,Data!N3475,Data!O3475,Summary!$E$15,Summary!$E$14,Summary!$E$16,2),0)</f>
        <v>1819748.9833183289</v>
      </c>
      <c r="P3476" s="31">
        <f t="shared" si="164"/>
        <v>1893.9995803833008</v>
      </c>
      <c r="Q3476" s="31">
        <f>IF(M3476=1,oneday(G3475,G3476,K3476,L3476,Summary!$E$13/2,Data!N3475,Data!O3475,Summary!$E$15,Summary!$E$14,Summary!$E$16,3),0)</f>
        <v>0</v>
      </c>
    </row>
    <row r="3477" spans="1:17" x14ac:dyDescent="0.25">
      <c r="A3477" s="32">
        <f>VLOOKUP(B3477,'Expiration Dates'!$C$40:$J$272,8)</f>
        <v>35452</v>
      </c>
      <c r="B3477" s="1">
        <v>35436</v>
      </c>
      <c r="C3477">
        <f t="shared" si="163"/>
        <v>3477</v>
      </c>
      <c r="D3477" s="27">
        <v>25.700000762939453</v>
      </c>
      <c r="E3477" s="28">
        <v>26.469999313354492</v>
      </c>
      <c r="F3477" s="28">
        <v>25.700000762939453</v>
      </c>
      <c r="G3477" s="24">
        <v>26.370000839233398</v>
      </c>
      <c r="H3477" s="13">
        <v>25.100000381469727</v>
      </c>
      <c r="I3477" s="14">
        <v>25.739999771118164</v>
      </c>
      <c r="J3477" s="14">
        <v>25.100000381469727</v>
      </c>
      <c r="K3477" s="24">
        <v>25.659999847412109</v>
      </c>
      <c r="L3477">
        <f t="shared" si="162"/>
        <v>0</v>
      </c>
      <c r="M3477">
        <f>IF(AND(B3477&gt;Summary!$E$17,B3477&lt;Summary!$E$18),1,0)</f>
        <v>1</v>
      </c>
      <c r="N3477">
        <f>IF(M3477=1,oneday(G3476,G3477,K3477,L3477,Summary!$E$13/2,Data!N3476,Data!O3476,Summary!$E$15,Summary!$E$14,Summary!$E$16,1),0)</f>
        <v>-800</v>
      </c>
      <c r="O3477" s="31">
        <f>IF(M3477=1,oneday(G3476,G3477,K3477,L3477,Summary!$E$13/2,Data!N3476,Data!O3476,Summary!$E$15,Summary!$E$14,Summary!$E$16,2),0)</f>
        <v>1821808.9827690125</v>
      </c>
      <c r="P3477" s="31">
        <f t="shared" si="164"/>
        <v>2059.9994506835938</v>
      </c>
      <c r="Q3477" s="31">
        <f>IF(M3477=1,oneday(G3476,G3477,K3477,L3477,Summary!$E$13/2,Data!N3476,Data!O3476,Summary!$E$15,Summary!$E$14,Summary!$E$16,3),0)</f>
        <v>0</v>
      </c>
    </row>
    <row r="3478" spans="1:17" x14ac:dyDescent="0.25">
      <c r="A3478" s="32">
        <f>VLOOKUP(B3478,'Expiration Dates'!$C$40:$J$272,8)</f>
        <v>35452</v>
      </c>
      <c r="B3478" s="1">
        <v>35437</v>
      </c>
      <c r="C3478">
        <f t="shared" si="163"/>
        <v>3478</v>
      </c>
      <c r="D3478" s="27">
        <v>26.299999237060547</v>
      </c>
      <c r="E3478" s="28">
        <v>26.450000762939453</v>
      </c>
      <c r="F3478" s="28">
        <v>26.069999694824219</v>
      </c>
      <c r="G3478" s="24">
        <v>26.229999542236328</v>
      </c>
      <c r="H3478" s="13">
        <v>25.600000381469727</v>
      </c>
      <c r="I3478" s="14">
        <v>25.719999313354492</v>
      </c>
      <c r="J3478" s="14">
        <v>25.379999160766602</v>
      </c>
      <c r="K3478" s="24">
        <v>25.540000915527344</v>
      </c>
      <c r="L3478">
        <f t="shared" si="162"/>
        <v>0</v>
      </c>
      <c r="M3478">
        <f>IF(AND(B3478&gt;Summary!$E$17,B3478&lt;Summary!$E$18),1,0)</f>
        <v>1</v>
      </c>
      <c r="N3478">
        <f>IF(M3478=1,oneday(G3477,G3478,K3478,L3478,Summary!$E$13/2,Data!N3477,Data!O3477,Summary!$E$15,Summary!$E$14,Summary!$E$16,1),0)</f>
        <v>-500</v>
      </c>
      <c r="O3478" s="31">
        <f>IF(M3478=1,oneday(G3477,G3478,K3478,L3478,Summary!$E$13/2,Data!N3477,Data!O3477,Summary!$E$15,Summary!$E$14,Summary!$E$16,2),0)</f>
        <v>1823890.983417511</v>
      </c>
      <c r="P3478" s="31">
        <f t="shared" si="164"/>
        <v>2082.0006484985352</v>
      </c>
      <c r="Q3478" s="31">
        <f>IF(M3478=1,oneday(G3477,G3478,K3478,L3478,Summary!$E$13/2,Data!N3477,Data!O3477,Summary!$E$15,Summary!$E$14,Summary!$E$16,3),0)</f>
        <v>0</v>
      </c>
    </row>
    <row r="3479" spans="1:17" x14ac:dyDescent="0.25">
      <c r="A3479" s="32">
        <f>VLOOKUP(B3479,'Expiration Dates'!$C$40:$J$272,8)</f>
        <v>35452</v>
      </c>
      <c r="B3479" s="1">
        <v>35438</v>
      </c>
      <c r="C3479">
        <f t="shared" si="163"/>
        <v>3479</v>
      </c>
      <c r="D3479" s="27">
        <v>26.149999618530273</v>
      </c>
      <c r="E3479" s="28">
        <v>26.649999618530273</v>
      </c>
      <c r="F3479" s="28">
        <v>25.850000381469727</v>
      </c>
      <c r="G3479" s="24">
        <v>26.620000839233398</v>
      </c>
      <c r="H3479" s="13">
        <v>25.5</v>
      </c>
      <c r="I3479" s="14">
        <v>25.969999313354492</v>
      </c>
      <c r="J3479" s="14">
        <v>25.170000076293945</v>
      </c>
      <c r="K3479" s="24">
        <v>25.930000305175781</v>
      </c>
      <c r="L3479">
        <f t="shared" si="162"/>
        <v>0</v>
      </c>
      <c r="M3479">
        <f>IF(AND(B3479&gt;Summary!$E$17,B3479&lt;Summary!$E$18),1,0)</f>
        <v>1</v>
      </c>
      <c r="N3479">
        <f>IF(M3479=1,oneday(G3478,G3479,K3479,L3479,Summary!$E$13/2,Data!N3478,Data!O3478,Summary!$E$15,Summary!$E$14,Summary!$E$16,1),0)</f>
        <v>-1400</v>
      </c>
      <c r="O3479" s="31">
        <f>IF(M3479=1,oneday(G3478,G3479,K3479,L3479,Summary!$E$13/2,Data!N3478,Data!O3478,Summary!$E$15,Summary!$E$14,Summary!$E$16,2),0)</f>
        <v>1825488.9816017151</v>
      </c>
      <c r="P3479" s="31">
        <f t="shared" si="164"/>
        <v>1597.9981842041016</v>
      </c>
      <c r="Q3479" s="31">
        <f>IF(M3479=1,oneday(G3478,G3479,K3479,L3479,Summary!$E$13/2,Data!N3478,Data!O3478,Summary!$E$15,Summary!$E$14,Summary!$E$16,3),0)</f>
        <v>0</v>
      </c>
    </row>
    <row r="3480" spans="1:17" x14ac:dyDescent="0.25">
      <c r="A3480" s="32">
        <f>VLOOKUP(B3480,'Expiration Dates'!$C$40:$J$272,8)</f>
        <v>35452</v>
      </c>
      <c r="B3480" s="1">
        <v>35439</v>
      </c>
      <c r="C3480">
        <f t="shared" si="163"/>
        <v>3480</v>
      </c>
      <c r="D3480" s="27">
        <v>26.579999923706055</v>
      </c>
      <c r="E3480" s="28">
        <v>26.739999771118164</v>
      </c>
      <c r="F3480" s="28">
        <v>26.25</v>
      </c>
      <c r="G3480" s="24">
        <v>26.370000839233398</v>
      </c>
      <c r="H3480" s="13">
        <v>25.879999160766602</v>
      </c>
      <c r="I3480" s="14">
        <v>26.049999237060547</v>
      </c>
      <c r="J3480" s="14">
        <v>25.600000381469727</v>
      </c>
      <c r="K3480" s="24">
        <v>25.719999313354492</v>
      </c>
      <c r="L3480">
        <f t="shared" si="162"/>
        <v>0</v>
      </c>
      <c r="M3480">
        <f>IF(AND(B3480&gt;Summary!$E$17,B3480&lt;Summary!$E$18),1,0)</f>
        <v>1</v>
      </c>
      <c r="N3480">
        <f>IF(M3480=1,oneday(G3479,G3480,K3480,L3480,Summary!$E$13/2,Data!N3479,Data!O3479,Summary!$E$15,Summary!$E$14,Summary!$E$16,1),0)</f>
        <v>-800</v>
      </c>
      <c r="O3480" s="31">
        <f>IF(M3480=1,oneday(G3479,G3480,K3480,L3480,Summary!$E$13/2,Data!N3479,Data!O3479,Summary!$E$15,Summary!$E$14,Summary!$E$16,2),0)</f>
        <v>1827748.9816017151</v>
      </c>
      <c r="P3480" s="31">
        <f t="shared" si="164"/>
        <v>2260</v>
      </c>
      <c r="Q3480" s="31">
        <f>IF(M3480=1,oneday(G3479,G3480,K3480,L3480,Summary!$E$13/2,Data!N3479,Data!O3479,Summary!$E$15,Summary!$E$14,Summary!$E$16,3),0)</f>
        <v>0</v>
      </c>
    </row>
    <row r="3481" spans="1:17" x14ac:dyDescent="0.25">
      <c r="A3481" s="32">
        <f>VLOOKUP(B3481,'Expiration Dates'!$C$40:$J$272,8)</f>
        <v>35452</v>
      </c>
      <c r="B3481" s="1">
        <v>35440</v>
      </c>
      <c r="C3481">
        <f t="shared" si="163"/>
        <v>3481</v>
      </c>
      <c r="D3481" s="27">
        <v>26.100000381469727</v>
      </c>
      <c r="E3481" s="28">
        <v>26.420000076293945</v>
      </c>
      <c r="F3481" s="28">
        <v>25.969999313354492</v>
      </c>
      <c r="G3481" s="24">
        <v>26.090000152587891</v>
      </c>
      <c r="H3481" s="13">
        <v>25.5</v>
      </c>
      <c r="I3481" s="14">
        <v>25.700000762939453</v>
      </c>
      <c r="J3481" s="14">
        <v>25.350000381469727</v>
      </c>
      <c r="K3481" s="24">
        <v>25.489999771118164</v>
      </c>
      <c r="L3481">
        <f t="shared" si="162"/>
        <v>0</v>
      </c>
      <c r="M3481">
        <f>IF(AND(B3481&gt;Summary!$E$17,B3481&lt;Summary!$E$18),1,0)</f>
        <v>1</v>
      </c>
      <c r="N3481">
        <f>IF(M3481=1,oneday(G3480,G3481,K3481,L3481,Summary!$E$13/2,Data!N3480,Data!O3480,Summary!$E$15,Summary!$E$14,Summary!$E$16,1),0)</f>
        <v>-100</v>
      </c>
      <c r="O3481" s="31">
        <f>IF(M3481=1,oneday(G3480,G3481,K3481,L3481,Summary!$E$13/2,Data!N3480,Data!O3480,Summary!$E$15,Summary!$E$14,Summary!$E$16,2),0)</f>
        <v>1829860.9816703796</v>
      </c>
      <c r="P3481" s="31">
        <f t="shared" si="164"/>
        <v>2112.0000686645508</v>
      </c>
      <c r="Q3481" s="31">
        <f>IF(M3481=1,oneday(G3480,G3481,K3481,L3481,Summary!$E$13/2,Data!N3480,Data!O3480,Summary!$E$15,Summary!$E$14,Summary!$E$16,3),0)</f>
        <v>0</v>
      </c>
    </row>
    <row r="3482" spans="1:17" x14ac:dyDescent="0.25">
      <c r="A3482" s="32">
        <f>VLOOKUP(B3482,'Expiration Dates'!$C$40:$J$272,8)</f>
        <v>35452</v>
      </c>
      <c r="B3482" s="1">
        <v>35443</v>
      </c>
      <c r="C3482">
        <f t="shared" si="163"/>
        <v>3482</v>
      </c>
      <c r="D3482" s="27">
        <v>26.25</v>
      </c>
      <c r="E3482" s="28">
        <v>26.559999465942383</v>
      </c>
      <c r="F3482" s="28">
        <v>25.149999618530273</v>
      </c>
      <c r="G3482" s="24">
        <v>25.190000534057617</v>
      </c>
      <c r="H3482" s="13">
        <v>25.649999618530273</v>
      </c>
      <c r="I3482" s="14">
        <v>25.889999389648438</v>
      </c>
      <c r="J3482" s="14">
        <v>24.659999847412109</v>
      </c>
      <c r="K3482" s="24">
        <v>24.709999084472656</v>
      </c>
      <c r="L3482">
        <f t="shared" si="162"/>
        <v>0</v>
      </c>
      <c r="M3482">
        <f>IF(AND(B3482&gt;Summary!$E$17,B3482&lt;Summary!$E$18),1,0)</f>
        <v>1</v>
      </c>
      <c r="N3482">
        <f>IF(M3482=1,oneday(G3481,G3482,K3482,L3482,Summary!$E$13/2,Data!N3481,Data!O3481,Summary!$E$15,Summary!$E$14,Summary!$E$16,1),0)</f>
        <v>2100</v>
      </c>
      <c r="O3482" s="31">
        <f>IF(M3482=1,oneday(G3481,G3482,K3482,L3482,Summary!$E$13/2,Data!N3481,Data!O3481,Summary!$E$15,Summary!$E$14,Summary!$E$16,2),0)</f>
        <v>1830894.9824714661</v>
      </c>
      <c r="P3482" s="31">
        <f t="shared" si="164"/>
        <v>1034.0008010864258</v>
      </c>
      <c r="Q3482" s="31">
        <f>IF(M3482=1,oneday(G3481,G3482,K3482,L3482,Summary!$E$13/2,Data!N3481,Data!O3481,Summary!$E$15,Summary!$E$14,Summary!$E$16,3),0)</f>
        <v>0</v>
      </c>
    </row>
    <row r="3483" spans="1:17" x14ac:dyDescent="0.25">
      <c r="A3483" s="32">
        <f>VLOOKUP(B3483,'Expiration Dates'!$C$40:$J$272,8)</f>
        <v>35452</v>
      </c>
      <c r="B3483" s="1">
        <v>35444</v>
      </c>
      <c r="C3483">
        <f t="shared" si="163"/>
        <v>3483</v>
      </c>
      <c r="D3483" s="27">
        <v>25.229999542236328</v>
      </c>
      <c r="E3483" s="28">
        <v>25.350000381469727</v>
      </c>
      <c r="F3483" s="28">
        <v>24.899999618530273</v>
      </c>
      <c r="G3483" s="24">
        <v>25.110000610351563</v>
      </c>
      <c r="H3483" s="13">
        <v>24.700000762939453</v>
      </c>
      <c r="I3483" s="14">
        <v>24.799999237060547</v>
      </c>
      <c r="J3483" s="14">
        <v>24.450000762939453</v>
      </c>
      <c r="K3483" s="24">
        <v>24.620000839233398</v>
      </c>
      <c r="L3483">
        <f t="shared" si="162"/>
        <v>0</v>
      </c>
      <c r="M3483">
        <f>IF(AND(B3483&gt;Summary!$E$17,B3483&lt;Summary!$E$18),1,0)</f>
        <v>1</v>
      </c>
      <c r="N3483">
        <f>IF(M3483=1,oneday(G3482,G3483,K3483,L3483,Summary!$E$13/2,Data!N3482,Data!O3482,Summary!$E$15,Summary!$E$14,Summary!$E$16,1),0)</f>
        <v>2200</v>
      </c>
      <c r="O3483" s="31">
        <f>IF(M3483=1,oneday(G3482,G3483,K3483,L3483,Summary!$E$13/2,Data!N3482,Data!O3482,Summary!$E$15,Summary!$E$14,Summary!$E$16,2),0)</f>
        <v>1832718.9826393127</v>
      </c>
      <c r="P3483" s="31">
        <f t="shared" si="164"/>
        <v>1824.0001678466797</v>
      </c>
      <c r="Q3483" s="31">
        <f>IF(M3483=1,oneday(G3482,G3483,K3483,L3483,Summary!$E$13/2,Data!N3482,Data!O3482,Summary!$E$15,Summary!$E$14,Summary!$E$16,3),0)</f>
        <v>0</v>
      </c>
    </row>
    <row r="3484" spans="1:17" x14ac:dyDescent="0.25">
      <c r="A3484" s="32">
        <f>VLOOKUP(B3484,'Expiration Dates'!$C$40:$J$272,8)</f>
        <v>35452</v>
      </c>
      <c r="B3484" s="1">
        <v>35445</v>
      </c>
      <c r="C3484">
        <f t="shared" si="163"/>
        <v>3484</v>
      </c>
      <c r="D3484" s="27">
        <v>25.299999237060547</v>
      </c>
      <c r="E3484" s="28">
        <v>26.100000381469727</v>
      </c>
      <c r="F3484" s="28">
        <v>24.649999618530273</v>
      </c>
      <c r="G3484" s="24">
        <v>25.950000762939453</v>
      </c>
      <c r="H3484" s="13">
        <v>24.799999237060547</v>
      </c>
      <c r="I3484" s="14">
        <v>25.5</v>
      </c>
      <c r="J3484" s="14">
        <v>24.149999618530273</v>
      </c>
      <c r="K3484" s="24">
        <v>25.340000152587891</v>
      </c>
      <c r="L3484">
        <f t="shared" si="162"/>
        <v>0</v>
      </c>
      <c r="M3484">
        <f>IF(AND(B3484&gt;Summary!$E$17,B3484&lt;Summary!$E$18),1,0)</f>
        <v>1</v>
      </c>
      <c r="N3484">
        <f>IF(M3484=1,oneday(G3483,G3484,K3484,L3484,Summary!$E$13/2,Data!N3483,Data!O3483,Summary!$E$15,Summary!$E$14,Summary!$E$16,1),0)</f>
        <v>100</v>
      </c>
      <c r="O3484" s="31">
        <f>IF(M3484=1,oneday(G3483,G3484,K3484,L3484,Summary!$E$13/2,Data!N3483,Data!O3483,Summary!$E$15,Summary!$E$14,Summary!$E$16,2),0)</f>
        <v>1835642.9826545715</v>
      </c>
      <c r="P3484" s="31">
        <f t="shared" si="164"/>
        <v>2924.0000152587891</v>
      </c>
      <c r="Q3484" s="31">
        <f>IF(M3484=1,oneday(G3483,G3484,K3484,L3484,Summary!$E$13/2,Data!N3483,Data!O3483,Summary!$E$15,Summary!$E$14,Summary!$E$16,3),0)</f>
        <v>0</v>
      </c>
    </row>
    <row r="3485" spans="1:17" x14ac:dyDescent="0.25">
      <c r="A3485" s="32">
        <f>VLOOKUP(B3485,'Expiration Dates'!$C$40:$J$272,8)</f>
        <v>35452</v>
      </c>
      <c r="B3485" s="1">
        <v>35446</v>
      </c>
      <c r="C3485">
        <f t="shared" si="163"/>
        <v>3485</v>
      </c>
      <c r="D3485" s="27">
        <v>25.75</v>
      </c>
      <c r="E3485" s="28">
        <v>26</v>
      </c>
      <c r="F3485" s="28">
        <v>25.399999618530273</v>
      </c>
      <c r="G3485" s="24">
        <v>25.520000457763672</v>
      </c>
      <c r="H3485" s="13">
        <v>25</v>
      </c>
      <c r="I3485" s="14">
        <v>25.270000457763672</v>
      </c>
      <c r="J3485" s="14">
        <v>24.75</v>
      </c>
      <c r="K3485" s="24">
        <v>24.819999694824219</v>
      </c>
      <c r="L3485">
        <f t="shared" si="162"/>
        <v>0</v>
      </c>
      <c r="M3485">
        <f>IF(AND(B3485&gt;Summary!$E$17,B3485&lt;Summary!$E$18),1,0)</f>
        <v>1</v>
      </c>
      <c r="N3485">
        <f>IF(M3485=1,oneday(G3484,G3485,K3485,L3485,Summary!$E$13/2,Data!N3484,Data!O3484,Summary!$E$15,Summary!$E$14,Summary!$E$16,1),0)</f>
        <v>1100</v>
      </c>
      <c r="O3485" s="31">
        <f>IF(M3485=1,oneday(G3484,G3485,K3485,L3485,Summary!$E$13/2,Data!N3484,Data!O3484,Summary!$E$15,Summary!$E$14,Summary!$E$16,2),0)</f>
        <v>1837349.9823188782</v>
      </c>
      <c r="P3485" s="31">
        <f t="shared" si="164"/>
        <v>1706.9996643066406</v>
      </c>
      <c r="Q3485" s="31">
        <f>IF(M3485=1,oneday(G3484,G3485,K3485,L3485,Summary!$E$13/2,Data!N3484,Data!O3484,Summary!$E$15,Summary!$E$14,Summary!$E$16,3),0)</f>
        <v>0</v>
      </c>
    </row>
    <row r="3486" spans="1:17" x14ac:dyDescent="0.25">
      <c r="A3486" s="32">
        <f>VLOOKUP(B3486,'Expiration Dates'!$C$40:$J$272,8)</f>
        <v>35452</v>
      </c>
      <c r="B3486" s="1">
        <v>35447</v>
      </c>
      <c r="C3486">
        <f t="shared" si="163"/>
        <v>3486</v>
      </c>
      <c r="D3486" s="27">
        <v>25.25</v>
      </c>
      <c r="E3486" s="28">
        <v>25.850000381469727</v>
      </c>
      <c r="F3486" s="28">
        <v>24.940000534057617</v>
      </c>
      <c r="G3486" s="24">
        <v>25.409999847412109</v>
      </c>
      <c r="H3486" s="13">
        <v>24.600000381469727</v>
      </c>
      <c r="I3486" s="14">
        <v>24.799999237060547</v>
      </c>
      <c r="J3486" s="14">
        <v>24.25</v>
      </c>
      <c r="K3486" s="24">
        <v>24.430000305175781</v>
      </c>
      <c r="L3486">
        <f t="shared" si="162"/>
        <v>0</v>
      </c>
      <c r="M3486">
        <f>IF(AND(B3486&gt;Summary!$E$17,B3486&lt;Summary!$E$18),1,0)</f>
        <v>1</v>
      </c>
      <c r="N3486">
        <f>IF(M3486=1,oneday(G3485,G3486,K3486,L3486,Summary!$E$13/2,Data!N3485,Data!O3485,Summary!$E$15,Summary!$E$14,Summary!$E$16,1),0)</f>
        <v>1300</v>
      </c>
      <c r="O3486" s="31">
        <f>IF(M3486=1,oneday(G3485,G3486,K3486,L3486,Summary!$E$13/2,Data!N3485,Data!O3485,Summary!$E$15,Summary!$E$14,Summary!$E$16,2),0)</f>
        <v>1839210.9815254211</v>
      </c>
      <c r="P3486" s="31">
        <f t="shared" si="164"/>
        <v>1860.9992065429688</v>
      </c>
      <c r="Q3486" s="31">
        <f>IF(M3486=1,oneday(G3485,G3486,K3486,L3486,Summary!$E$13/2,Data!N3485,Data!O3485,Summary!$E$15,Summary!$E$14,Summary!$E$16,3),0)</f>
        <v>0</v>
      </c>
    </row>
    <row r="3487" spans="1:17" x14ac:dyDescent="0.25">
      <c r="A3487" s="32">
        <f>VLOOKUP(B3487,'Expiration Dates'!$C$40:$J$272,8)</f>
        <v>35452</v>
      </c>
      <c r="B3487" s="1">
        <v>35450</v>
      </c>
      <c r="C3487">
        <f t="shared" si="163"/>
        <v>3487</v>
      </c>
      <c r="D3487" s="27">
        <v>25.200000762939453</v>
      </c>
      <c r="E3487" s="28">
        <v>25.629999160766602</v>
      </c>
      <c r="F3487" s="28">
        <v>25.010000228881836</v>
      </c>
      <c r="G3487" s="24">
        <v>25.229999542236328</v>
      </c>
      <c r="H3487" s="13">
        <v>24.25</v>
      </c>
      <c r="I3487" s="14">
        <v>24.700000762939453</v>
      </c>
      <c r="J3487" s="14">
        <v>24.200000762939453</v>
      </c>
      <c r="K3487" s="24">
        <v>24.430000305175781</v>
      </c>
      <c r="L3487">
        <f t="shared" si="162"/>
        <v>0</v>
      </c>
      <c r="M3487">
        <f>IF(AND(B3487&gt;Summary!$E$17,B3487&lt;Summary!$E$18),1,0)</f>
        <v>1</v>
      </c>
      <c r="N3487">
        <f>IF(M3487=1,oneday(G3486,G3487,K3487,L3487,Summary!$E$13/2,Data!N3486,Data!O3486,Summary!$E$15,Summary!$E$14,Summary!$E$16,1),0)</f>
        <v>1700</v>
      </c>
      <c r="O3487" s="31">
        <f>IF(M3487=1,oneday(G3486,G3487,K3487,L3487,Summary!$E$13/2,Data!N3486,Data!O3486,Summary!$E$15,Summary!$E$14,Summary!$E$16,2),0)</f>
        <v>1840928.9810066223</v>
      </c>
      <c r="P3487" s="31">
        <f t="shared" si="164"/>
        <v>1717.9994812011719</v>
      </c>
      <c r="Q3487" s="31">
        <f>IF(M3487=1,oneday(G3486,G3487,K3487,L3487,Summary!$E$13/2,Data!N3486,Data!O3486,Summary!$E$15,Summary!$E$14,Summary!$E$16,3),0)</f>
        <v>0</v>
      </c>
    </row>
    <row r="3488" spans="1:17" x14ac:dyDescent="0.25">
      <c r="A3488" s="32">
        <f>VLOOKUP(B3488,'Expiration Dates'!$C$40:$J$272,8)</f>
        <v>35452</v>
      </c>
      <c r="B3488" s="1">
        <v>35451</v>
      </c>
      <c r="C3488">
        <f t="shared" si="163"/>
        <v>3488</v>
      </c>
      <c r="D3488" s="27">
        <v>25.079999923706055</v>
      </c>
      <c r="E3488" s="28">
        <v>25.25</v>
      </c>
      <c r="F3488" s="28">
        <v>24.5</v>
      </c>
      <c r="G3488" s="24">
        <v>24.799999237060547</v>
      </c>
      <c r="H3488" s="13">
        <v>24.229999542236328</v>
      </c>
      <c r="I3488" s="14">
        <v>24.680000305175781</v>
      </c>
      <c r="J3488" s="14">
        <v>24.149999618530273</v>
      </c>
      <c r="K3488" s="24">
        <v>24.219999313354492</v>
      </c>
      <c r="L3488">
        <f t="shared" si="162"/>
        <v>0</v>
      </c>
      <c r="M3488">
        <f>IF(AND(B3488&gt;Summary!$E$17,B3488&lt;Summary!$E$18),1,0)</f>
        <v>1</v>
      </c>
      <c r="N3488">
        <f>IF(M3488=1,oneday(G3487,G3488,K3488,L3488,Summary!$E$13/2,Data!N3487,Data!O3487,Summary!$E$15,Summary!$E$14,Summary!$E$16,1),0)</f>
        <v>2700</v>
      </c>
      <c r="O3488" s="31">
        <f>IF(M3488=1,oneday(G3487,G3488,K3488,L3488,Summary!$E$13/2,Data!N3487,Data!O3487,Summary!$E$15,Summary!$E$14,Summary!$E$16,2),0)</f>
        <v>1841947.9801826477</v>
      </c>
      <c r="P3488" s="31">
        <f t="shared" si="164"/>
        <v>1018.9991760253906</v>
      </c>
      <c r="Q3488" s="31">
        <f>IF(M3488=1,oneday(G3487,G3488,K3488,L3488,Summary!$E$13/2,Data!N3487,Data!O3487,Summary!$E$15,Summary!$E$14,Summary!$E$16,3),0)</f>
        <v>0</v>
      </c>
    </row>
    <row r="3489" spans="1:17" x14ac:dyDescent="0.25">
      <c r="A3489" s="32">
        <f>VLOOKUP(B3489,'Expiration Dates'!$C$40:$J$272,8)</f>
        <v>35452</v>
      </c>
      <c r="B3489" s="1">
        <v>35452</v>
      </c>
      <c r="C3489">
        <f t="shared" si="163"/>
        <v>3489</v>
      </c>
      <c r="D3489" s="27">
        <v>24.450000762939453</v>
      </c>
      <c r="E3489" s="28">
        <v>24.579999923706055</v>
      </c>
      <c r="F3489" s="28">
        <v>23.799999237060547</v>
      </c>
      <c r="G3489" s="24">
        <v>24.239999771118164</v>
      </c>
      <c r="H3489" s="13">
        <v>23.930000305175781</v>
      </c>
      <c r="I3489" s="14">
        <v>24.010000228881836</v>
      </c>
      <c r="J3489" s="14">
        <v>23.350000381469727</v>
      </c>
      <c r="K3489" s="24">
        <v>23.760000228881836</v>
      </c>
      <c r="L3489">
        <f t="shared" si="162"/>
        <v>1</v>
      </c>
      <c r="M3489">
        <f>IF(AND(B3489&gt;Summary!$E$17,B3489&lt;Summary!$E$18),1,0)</f>
        <v>1</v>
      </c>
      <c r="N3489">
        <f>IF(M3489=1,oneday(G3488,G3489,K3489,L3489,Summary!$E$13/2,Data!N3488,Data!O3488,Summary!$E$15,Summary!$E$14,Summary!$E$16,1),0)</f>
        <v>3000</v>
      </c>
      <c r="O3489" s="31">
        <f>IF(M3489=1,oneday(G3488,G3489,K3489,L3489,Summary!$E$13/2,Data!N3488,Data!O3488,Summary!$E$15,Summary!$E$14,Summary!$E$16,2),0)</f>
        <v>1843459.9809455872</v>
      </c>
      <c r="P3489" s="31">
        <f t="shared" si="164"/>
        <v>1512.0007629394531</v>
      </c>
      <c r="Q3489" s="31">
        <f>IF(M3489=1,oneday(G3488,G3489,K3489,L3489,Summary!$E$13/2,Data!N3488,Data!O3488,Summary!$E$15,Summary!$E$14,Summary!$E$16,3),0)</f>
        <v>1439.9986267089844</v>
      </c>
    </row>
    <row r="3490" spans="1:17" x14ac:dyDescent="0.25">
      <c r="A3490" s="32">
        <f>VLOOKUP(B3490,'Expiration Dates'!$C$40:$J$272,8)</f>
        <v>35452</v>
      </c>
      <c r="B3490" s="1">
        <v>35453</v>
      </c>
      <c r="C3490">
        <f t="shared" si="163"/>
        <v>3490</v>
      </c>
      <c r="D3490" s="27">
        <v>24.159999847412109</v>
      </c>
      <c r="E3490" s="28">
        <v>24.75</v>
      </c>
      <c r="F3490" s="28">
        <v>24.159999847412109</v>
      </c>
      <c r="G3490" s="24">
        <v>24.180000305175781</v>
      </c>
      <c r="H3490" s="13">
        <v>23.649999618530273</v>
      </c>
      <c r="I3490" s="14">
        <v>24.100000381469727</v>
      </c>
      <c r="J3490" s="14">
        <v>23.649999618530273</v>
      </c>
      <c r="K3490" s="24">
        <v>23.670000076293945</v>
      </c>
      <c r="L3490">
        <f t="shared" si="162"/>
        <v>0</v>
      </c>
      <c r="M3490">
        <f>IF(AND(B3490&gt;Summary!$E$17,B3490&lt;Summary!$E$18),1,0)</f>
        <v>1</v>
      </c>
      <c r="N3490">
        <f>IF(M3490=1,oneday(G3489,G3490,K3490,L3490,Summary!$E$13/2,Data!N3489,Data!O3489,Summary!$E$15,Summary!$E$14,Summary!$E$16,1),0)</f>
        <v>3000</v>
      </c>
      <c r="O3490" s="31">
        <f>IF(M3490=1,oneday(G3489,G3490,K3490,L3490,Summary!$E$13/2,Data!N3489,Data!O3489,Summary!$E$15,Summary!$E$14,Summary!$E$16,2),0)</f>
        <v>1845273.9826011658</v>
      </c>
      <c r="P3490" s="31">
        <f t="shared" si="164"/>
        <v>1814.0016555786133</v>
      </c>
      <c r="Q3490" s="31">
        <f>IF(M3490=1,oneday(G3489,G3490,K3490,L3490,Summary!$E$13/2,Data!N3489,Data!O3489,Summary!$E$15,Summary!$E$14,Summary!$E$16,3),0)</f>
        <v>0</v>
      </c>
    </row>
    <row r="3491" spans="1:17" x14ac:dyDescent="0.25">
      <c r="A3491" s="32">
        <f>VLOOKUP(B3491,'Expiration Dates'!$C$40:$J$272,8)</f>
        <v>35452</v>
      </c>
      <c r="B3491" s="1">
        <v>35454</v>
      </c>
      <c r="C3491">
        <f t="shared" si="163"/>
        <v>3491</v>
      </c>
      <c r="D3491" s="27">
        <v>24.159999847412109</v>
      </c>
      <c r="E3491" s="28">
        <v>24.399999618530273</v>
      </c>
      <c r="F3491" s="28">
        <v>24.010000228881836</v>
      </c>
      <c r="G3491" s="24">
        <v>24.049999237060547</v>
      </c>
      <c r="H3491" s="13">
        <v>23.629999160766602</v>
      </c>
      <c r="I3491" s="14">
        <v>23.819999694824219</v>
      </c>
      <c r="J3491" s="14">
        <v>23.510000228881836</v>
      </c>
      <c r="K3491" s="24">
        <v>23.530000686645508</v>
      </c>
      <c r="L3491">
        <f t="shared" si="162"/>
        <v>0</v>
      </c>
      <c r="M3491">
        <f>IF(AND(B3491&gt;Summary!$E$17,B3491&lt;Summary!$E$18),1,0)</f>
        <v>1</v>
      </c>
      <c r="N3491">
        <f>IF(M3491=1,oneday(G3490,G3491,K3491,L3491,Summary!$E$13/2,Data!N3490,Data!O3490,Summary!$E$15,Summary!$E$14,Summary!$E$16,1),0)</f>
        <v>3000</v>
      </c>
      <c r="O3491" s="31">
        <f>IF(M3491=1,oneday(G3490,G3491,K3491,L3491,Summary!$E$13/2,Data!N3490,Data!O3490,Summary!$E$15,Summary!$E$14,Summary!$E$16,2),0)</f>
        <v>1846856.9790763855</v>
      </c>
      <c r="P3491" s="31">
        <f t="shared" si="164"/>
        <v>1582.9964752197266</v>
      </c>
      <c r="Q3491" s="31">
        <f>IF(M3491=1,oneday(G3490,G3491,K3491,L3491,Summary!$E$13/2,Data!N3490,Data!O3490,Summary!$E$15,Summary!$E$14,Summary!$E$16,3),0)</f>
        <v>0</v>
      </c>
    </row>
    <row r="3492" spans="1:17" x14ac:dyDescent="0.25">
      <c r="A3492" s="32">
        <f>VLOOKUP(B3492,'Expiration Dates'!$C$40:$J$272,8)</f>
        <v>35452</v>
      </c>
      <c r="B3492" s="1">
        <v>35457</v>
      </c>
      <c r="C3492">
        <f t="shared" si="163"/>
        <v>3492</v>
      </c>
      <c r="D3492" s="27">
        <v>23.940000534057617</v>
      </c>
      <c r="E3492" s="28">
        <v>24.260000228881836</v>
      </c>
      <c r="F3492" s="28">
        <v>23.620000839233398</v>
      </c>
      <c r="G3492" s="24">
        <v>23.940000534057617</v>
      </c>
      <c r="H3492" s="13">
        <v>23.299999237060547</v>
      </c>
      <c r="I3492" s="14">
        <v>23.729999542236328</v>
      </c>
      <c r="J3492" s="14">
        <v>23.180000305175781</v>
      </c>
      <c r="K3492" s="24">
        <v>23.440000534057617</v>
      </c>
      <c r="L3492">
        <f t="shared" ref="L3492:L3555" si="165">IF(A3492=B3492,1,0)</f>
        <v>0</v>
      </c>
      <c r="M3492">
        <f>IF(AND(B3492&gt;Summary!$E$17,B3492&lt;Summary!$E$18),1,0)</f>
        <v>1</v>
      </c>
      <c r="N3492">
        <f>IF(M3492=1,oneday(G3491,G3492,K3492,L3492,Summary!$E$13/2,Data!N3491,Data!O3491,Summary!$E$15,Summary!$E$14,Summary!$E$16,1),0)</f>
        <v>3000</v>
      </c>
      <c r="O3492" s="31">
        <f>IF(M3492=1,oneday(G3491,G3492,K3492,L3492,Summary!$E$13/2,Data!N3491,Data!O3491,Summary!$E$15,Summary!$E$14,Summary!$E$16,2),0)</f>
        <v>1848508.9832267761</v>
      </c>
      <c r="P3492" s="31">
        <f t="shared" si="164"/>
        <v>1652.004150390625</v>
      </c>
      <c r="Q3492" s="31">
        <f>IF(M3492=1,oneday(G3491,G3492,K3492,L3492,Summary!$E$13/2,Data!N3491,Data!O3491,Summary!$E$15,Summary!$E$14,Summary!$E$16,3),0)</f>
        <v>0</v>
      </c>
    </row>
    <row r="3493" spans="1:17" x14ac:dyDescent="0.25">
      <c r="A3493" s="32">
        <f>VLOOKUP(B3493,'Expiration Dates'!$C$40:$J$272,8)</f>
        <v>35452</v>
      </c>
      <c r="B3493" s="1">
        <v>35458</v>
      </c>
      <c r="C3493">
        <f t="shared" si="163"/>
        <v>3493</v>
      </c>
      <c r="D3493" s="27">
        <v>24.139999389648438</v>
      </c>
      <c r="E3493" s="28">
        <v>24.149999618530273</v>
      </c>
      <c r="F3493" s="28">
        <v>23.879999160766602</v>
      </c>
      <c r="G3493" s="24">
        <v>23.899999618530273</v>
      </c>
      <c r="H3493" s="13">
        <v>23.600000381469727</v>
      </c>
      <c r="I3493" s="14">
        <v>23.620000839233398</v>
      </c>
      <c r="J3493" s="14">
        <v>23.399999618530273</v>
      </c>
      <c r="K3493" s="24">
        <v>23.420000076293945</v>
      </c>
      <c r="L3493">
        <f t="shared" si="165"/>
        <v>0</v>
      </c>
      <c r="M3493">
        <f>IF(AND(B3493&gt;Summary!$E$17,B3493&lt;Summary!$E$18),1,0)</f>
        <v>1</v>
      </c>
      <c r="N3493">
        <f>IF(M3493=1,oneday(G3492,G3493,K3493,L3493,Summary!$E$13/2,Data!N3492,Data!O3492,Summary!$E$15,Summary!$E$14,Summary!$E$16,1),0)</f>
        <v>3000</v>
      </c>
      <c r="O3493" s="31">
        <f>IF(M3493=1,oneday(G3492,G3493,K3493,L3493,Summary!$E$13/2,Data!N3492,Data!O3492,Summary!$E$15,Summary!$E$14,Summary!$E$16,2),0)</f>
        <v>1850384.9803886414</v>
      </c>
      <c r="P3493" s="31">
        <f t="shared" si="164"/>
        <v>1875.9971618652344</v>
      </c>
      <c r="Q3493" s="31">
        <f>IF(M3493=1,oneday(G3492,G3493,K3493,L3493,Summary!$E$13/2,Data!N3492,Data!O3492,Summary!$E$15,Summary!$E$14,Summary!$E$16,3),0)</f>
        <v>0</v>
      </c>
    </row>
    <row r="3494" spans="1:17" x14ac:dyDescent="0.25">
      <c r="A3494" s="32">
        <f>VLOOKUP(B3494,'Expiration Dates'!$C$40:$J$272,8)</f>
        <v>35452</v>
      </c>
      <c r="B3494" s="1">
        <v>35459</v>
      </c>
      <c r="C3494">
        <f t="shared" si="163"/>
        <v>3494</v>
      </c>
      <c r="D3494" s="27">
        <v>24.149999618530273</v>
      </c>
      <c r="E3494" s="28">
        <v>24.549999237060547</v>
      </c>
      <c r="F3494" s="28">
        <v>24.100000381469727</v>
      </c>
      <c r="G3494" s="24">
        <v>24.469999313354492</v>
      </c>
      <c r="H3494" s="13">
        <v>23.659999847412109</v>
      </c>
      <c r="I3494" s="14">
        <v>23.989999771118164</v>
      </c>
      <c r="J3494" s="14">
        <v>23.600000381469727</v>
      </c>
      <c r="K3494" s="24">
        <v>23.930000305175781</v>
      </c>
      <c r="L3494">
        <f t="shared" si="165"/>
        <v>0</v>
      </c>
      <c r="M3494">
        <f>IF(AND(B3494&gt;Summary!$E$17,B3494&lt;Summary!$E$18),1,0)</f>
        <v>1</v>
      </c>
      <c r="N3494">
        <f>IF(M3494=1,oneday(G3493,G3494,K3494,L3494,Summary!$E$13/2,Data!N3493,Data!O3493,Summary!$E$15,Summary!$E$14,Summary!$E$16,1),0)</f>
        <v>1600</v>
      </c>
      <c r="O3494" s="31">
        <f>IF(M3494=1,oneday(G3493,G3494,K3494,L3494,Summary!$E$13/2,Data!N3493,Data!O3493,Summary!$E$15,Summary!$E$14,Summary!$E$16,2),0)</f>
        <v>1853660.9799003601</v>
      </c>
      <c r="P3494" s="31">
        <f t="shared" si="164"/>
        <v>3275.99951171875</v>
      </c>
      <c r="Q3494" s="31">
        <f>IF(M3494=1,oneday(G3493,G3494,K3494,L3494,Summary!$E$13/2,Data!N3493,Data!O3493,Summary!$E$15,Summary!$E$14,Summary!$E$16,3),0)</f>
        <v>0</v>
      </c>
    </row>
    <row r="3495" spans="1:17" x14ac:dyDescent="0.25">
      <c r="A3495" s="32">
        <f>VLOOKUP(B3495,'Expiration Dates'!$C$40:$J$272,8)</f>
        <v>35452</v>
      </c>
      <c r="B3495" s="1">
        <v>35460</v>
      </c>
      <c r="C3495">
        <f t="shared" si="163"/>
        <v>3495</v>
      </c>
      <c r="D3495" s="27">
        <v>24.5</v>
      </c>
      <c r="E3495" s="28">
        <v>25</v>
      </c>
      <c r="F3495" s="28">
        <v>24.430000305175781</v>
      </c>
      <c r="G3495" s="24">
        <v>24.870000839233398</v>
      </c>
      <c r="H3495" s="13">
        <v>23.930000305175781</v>
      </c>
      <c r="I3495" s="14">
        <v>24.440000534057617</v>
      </c>
      <c r="J3495" s="14">
        <v>23.889999389648438</v>
      </c>
      <c r="K3495" s="24">
        <v>24.350000381469727</v>
      </c>
      <c r="L3495">
        <f t="shared" si="165"/>
        <v>0</v>
      </c>
      <c r="M3495">
        <f>IF(AND(B3495&gt;Summary!$E$17,B3495&lt;Summary!$E$18),1,0)</f>
        <v>1</v>
      </c>
      <c r="N3495">
        <f>IF(M3495=1,oneday(G3494,G3495,K3495,L3495,Summary!$E$13/2,Data!N3494,Data!O3494,Summary!$E$15,Summary!$E$14,Summary!$E$16,1),0)</f>
        <v>600</v>
      </c>
      <c r="O3495" s="31">
        <f>IF(M3495=1,oneday(G3494,G3495,K3495,L3495,Summary!$E$13/2,Data!N3494,Data!O3494,Summary!$E$15,Summary!$E$14,Summary!$E$16,2),0)</f>
        <v>1856080.9808158875</v>
      </c>
      <c r="P3495" s="31">
        <f t="shared" si="164"/>
        <v>2420.0009155273438</v>
      </c>
      <c r="Q3495" s="31">
        <f>IF(M3495=1,oneday(G3494,G3495,K3495,L3495,Summary!$E$13/2,Data!N3494,Data!O3494,Summary!$E$15,Summary!$E$14,Summary!$E$16,3),0)</f>
        <v>0</v>
      </c>
    </row>
    <row r="3496" spans="1:17" x14ac:dyDescent="0.25">
      <c r="A3496" s="32">
        <f>VLOOKUP(B3496,'Expiration Dates'!$C$40:$J$272,8)</f>
        <v>35452</v>
      </c>
      <c r="B3496" s="1">
        <v>35461</v>
      </c>
      <c r="C3496">
        <f t="shared" si="163"/>
        <v>3496</v>
      </c>
      <c r="D3496" s="27">
        <v>24.739999771118164</v>
      </c>
      <c r="E3496" s="28">
        <v>24.850000381469727</v>
      </c>
      <c r="F3496" s="28">
        <v>24.100000381469727</v>
      </c>
      <c r="G3496" s="24">
        <v>24.149999618530273</v>
      </c>
      <c r="H3496" s="13">
        <v>24.200000762939453</v>
      </c>
      <c r="I3496" s="14">
        <v>24.329999923706055</v>
      </c>
      <c r="J3496" s="14">
        <v>23.649999618530273</v>
      </c>
      <c r="K3496" s="24">
        <v>23.709999084472656</v>
      </c>
      <c r="L3496">
        <f t="shared" si="165"/>
        <v>0</v>
      </c>
      <c r="M3496">
        <f>IF(AND(B3496&gt;Summary!$E$17,B3496&lt;Summary!$E$18),1,0)</f>
        <v>1</v>
      </c>
      <c r="N3496">
        <f>IF(M3496=1,oneday(G3495,G3496,K3496,L3496,Summary!$E$13/2,Data!N3495,Data!O3495,Summary!$E$15,Summary!$E$14,Summary!$E$16,1),0)</f>
        <v>2400</v>
      </c>
      <c r="O3496" s="31">
        <f>IF(M3496=1,oneday(G3495,G3496,K3496,L3496,Summary!$E$13/2,Data!N3495,Data!O3495,Summary!$E$15,Summary!$E$14,Summary!$E$16,2),0)</f>
        <v>1856964.9778862</v>
      </c>
      <c r="P3496" s="31">
        <f t="shared" si="164"/>
        <v>883.9970703125</v>
      </c>
      <c r="Q3496" s="31">
        <f>IF(M3496=1,oneday(G3495,G3496,K3496,L3496,Summary!$E$13/2,Data!N3495,Data!O3495,Summary!$E$15,Summary!$E$14,Summary!$E$16,3),0)</f>
        <v>0</v>
      </c>
    </row>
    <row r="3497" spans="1:17" x14ac:dyDescent="0.25">
      <c r="A3497" s="32">
        <f>VLOOKUP(B3497,'Expiration Dates'!$C$40:$J$272,8)</f>
        <v>35481</v>
      </c>
      <c r="B3497" s="1">
        <v>35464</v>
      </c>
      <c r="C3497">
        <f t="shared" si="163"/>
        <v>3497</v>
      </c>
      <c r="D3497" s="27">
        <v>24.049999237060547</v>
      </c>
      <c r="E3497" s="28">
        <v>24.350000381469727</v>
      </c>
      <c r="F3497" s="28">
        <v>23.979999542236328</v>
      </c>
      <c r="G3497" s="24">
        <v>24.149999618530273</v>
      </c>
      <c r="H3497" s="13">
        <v>23.620000839233398</v>
      </c>
      <c r="I3497" s="14">
        <v>23.870000839233398</v>
      </c>
      <c r="J3497" s="14">
        <v>23.559999465942383</v>
      </c>
      <c r="K3497" s="24">
        <v>23.739999771118164</v>
      </c>
      <c r="L3497">
        <f t="shared" si="165"/>
        <v>0</v>
      </c>
      <c r="M3497">
        <f>IF(AND(B3497&gt;Summary!$E$17,B3497&lt;Summary!$E$18),1,0)</f>
        <v>1</v>
      </c>
      <c r="N3497">
        <f>IF(M3497=1,oneday(G3496,G3497,K3497,L3497,Summary!$E$13/2,Data!N3496,Data!O3496,Summary!$E$15,Summary!$E$14,Summary!$E$16,1),0)</f>
        <v>2400</v>
      </c>
      <c r="O3497" s="31">
        <f>IF(M3497=1,oneday(G3496,G3497,K3497,L3497,Summary!$E$13/2,Data!N3496,Data!O3496,Summary!$E$15,Summary!$E$14,Summary!$E$16,2),0)</f>
        <v>1858964.9778862</v>
      </c>
      <c r="P3497" s="31">
        <f t="shared" si="164"/>
        <v>2000</v>
      </c>
      <c r="Q3497" s="31">
        <f>IF(M3497=1,oneday(G3496,G3497,K3497,L3497,Summary!$E$13/2,Data!N3496,Data!O3496,Summary!$E$15,Summary!$E$14,Summary!$E$16,3),0)</f>
        <v>0</v>
      </c>
    </row>
    <row r="3498" spans="1:17" x14ac:dyDescent="0.25">
      <c r="A3498" s="32">
        <f>VLOOKUP(B3498,'Expiration Dates'!$C$40:$J$272,8)</f>
        <v>35481</v>
      </c>
      <c r="B3498" s="1">
        <v>35465</v>
      </c>
      <c r="C3498">
        <f t="shared" si="163"/>
        <v>3498</v>
      </c>
      <c r="D3498" s="27">
        <v>24.299999237060547</v>
      </c>
      <c r="E3498" s="28">
        <v>24.430000305175781</v>
      </c>
      <c r="F3498" s="28">
        <v>23.819999694824219</v>
      </c>
      <c r="G3498" s="24">
        <v>24.020000457763672</v>
      </c>
      <c r="H3498" s="13">
        <v>23.899999618530273</v>
      </c>
      <c r="I3498" s="14">
        <v>23.959999084472656</v>
      </c>
      <c r="J3498" s="14">
        <v>23.399999618530273</v>
      </c>
      <c r="K3498" s="24">
        <v>23.610000610351563</v>
      </c>
      <c r="L3498">
        <f t="shared" si="165"/>
        <v>0</v>
      </c>
      <c r="M3498">
        <f>IF(AND(B3498&gt;Summary!$E$17,B3498&lt;Summary!$E$18),1,0)</f>
        <v>1</v>
      </c>
      <c r="N3498">
        <f>IF(M3498=1,oneday(G3497,G3498,K3498,L3498,Summary!$E$13/2,Data!N3497,Data!O3497,Summary!$E$15,Summary!$E$14,Summary!$E$16,1),0)</f>
        <v>2700</v>
      </c>
      <c r="O3498" s="31">
        <f>IF(M3498=1,oneday(G3497,G3498,K3498,L3498,Summary!$E$13/2,Data!N3497,Data!O3497,Summary!$E$15,Summary!$E$14,Summary!$E$16,2),0)</f>
        <v>1860625.9801521301</v>
      </c>
      <c r="P3498" s="31">
        <f t="shared" si="164"/>
        <v>1661.0022659301758</v>
      </c>
      <c r="Q3498" s="31">
        <f>IF(M3498=1,oneday(G3497,G3498,K3498,L3498,Summary!$E$13/2,Data!N3497,Data!O3497,Summary!$E$15,Summary!$E$14,Summary!$E$16,3),0)</f>
        <v>0</v>
      </c>
    </row>
    <row r="3499" spans="1:17" x14ac:dyDescent="0.25">
      <c r="A3499" s="32">
        <f>VLOOKUP(B3499,'Expiration Dates'!$C$40:$J$272,8)</f>
        <v>35481</v>
      </c>
      <c r="B3499" s="1">
        <v>35466</v>
      </c>
      <c r="C3499">
        <f t="shared" si="163"/>
        <v>3499</v>
      </c>
      <c r="D3499" s="27">
        <v>24</v>
      </c>
      <c r="E3499" s="28">
        <v>24.229999542236328</v>
      </c>
      <c r="F3499" s="28">
        <v>23.819999694824219</v>
      </c>
      <c r="G3499" s="24">
        <v>23.909999847412109</v>
      </c>
      <c r="H3499" s="13">
        <v>23.559999465942383</v>
      </c>
      <c r="I3499" s="14">
        <v>23.799999237060547</v>
      </c>
      <c r="J3499" s="14">
        <v>23.459999084472656</v>
      </c>
      <c r="K3499" s="24">
        <v>23.520000457763672</v>
      </c>
      <c r="L3499">
        <f t="shared" si="165"/>
        <v>0</v>
      </c>
      <c r="M3499">
        <f>IF(AND(B3499&gt;Summary!$E$17,B3499&lt;Summary!$E$18),1,0)</f>
        <v>1</v>
      </c>
      <c r="N3499">
        <f>IF(M3499=1,oneday(G3498,G3499,K3499,L3499,Summary!$E$13/2,Data!N3498,Data!O3498,Summary!$E$15,Summary!$E$14,Summary!$E$16,1),0)</f>
        <v>2900</v>
      </c>
      <c r="O3499" s="31">
        <f>IF(M3499=1,oneday(G3498,G3499,K3499,L3499,Summary!$E$13/2,Data!N3498,Data!O3498,Summary!$E$15,Summary!$E$14,Summary!$E$16,2),0)</f>
        <v>1862310.9783821106</v>
      </c>
      <c r="P3499" s="31">
        <f t="shared" si="164"/>
        <v>1684.9982299804688</v>
      </c>
      <c r="Q3499" s="31">
        <f>IF(M3499=1,oneday(G3498,G3499,K3499,L3499,Summary!$E$13/2,Data!N3498,Data!O3498,Summary!$E$15,Summary!$E$14,Summary!$E$16,3),0)</f>
        <v>0</v>
      </c>
    </row>
    <row r="3500" spans="1:17" x14ac:dyDescent="0.25">
      <c r="A3500" s="32">
        <f>VLOOKUP(B3500,'Expiration Dates'!$C$40:$J$272,8)</f>
        <v>35481</v>
      </c>
      <c r="B3500" s="1">
        <v>35467</v>
      </c>
      <c r="C3500">
        <f t="shared" si="163"/>
        <v>3500</v>
      </c>
      <c r="D3500" s="27">
        <v>23.549999237060547</v>
      </c>
      <c r="E3500" s="28">
        <v>23.600000381469727</v>
      </c>
      <c r="F3500" s="28">
        <v>23.049999237060547</v>
      </c>
      <c r="G3500" s="24">
        <v>23.100000381469727</v>
      </c>
      <c r="H3500" s="13">
        <v>23.25</v>
      </c>
      <c r="I3500" s="14">
        <v>23.25</v>
      </c>
      <c r="J3500" s="14">
        <v>22.709999084472656</v>
      </c>
      <c r="K3500" s="24">
        <v>22.739999771118164</v>
      </c>
      <c r="L3500">
        <f t="shared" si="165"/>
        <v>0</v>
      </c>
      <c r="M3500">
        <f>IF(AND(B3500&gt;Summary!$E$17,B3500&lt;Summary!$E$18),1,0)</f>
        <v>1</v>
      </c>
      <c r="N3500">
        <f>IF(M3500=1,oneday(G3499,G3500,K3500,L3500,Summary!$E$13/2,Data!N3499,Data!O3499,Summary!$E$15,Summary!$E$14,Summary!$E$16,1),0)</f>
        <v>3000</v>
      </c>
      <c r="O3500" s="31">
        <f>IF(M3500=1,oneday(G3499,G3500,K3500,L3500,Summary!$E$13/2,Data!N3499,Data!O3499,Summary!$E$15,Summary!$E$14,Summary!$E$16,2),0)</f>
        <v>1861101.9809989929</v>
      </c>
      <c r="P3500" s="31">
        <f t="shared" si="164"/>
        <v>-1208.9973831176758</v>
      </c>
      <c r="Q3500" s="31">
        <f>IF(M3500=1,oneday(G3499,G3500,K3500,L3500,Summary!$E$13/2,Data!N3499,Data!O3499,Summary!$E$15,Summary!$E$14,Summary!$E$16,3),0)</f>
        <v>0</v>
      </c>
    </row>
    <row r="3501" spans="1:17" x14ac:dyDescent="0.25">
      <c r="A3501" s="32">
        <f>VLOOKUP(B3501,'Expiration Dates'!$C$40:$J$272,8)</f>
        <v>35481</v>
      </c>
      <c r="B3501" s="1">
        <v>35468</v>
      </c>
      <c r="C3501">
        <f t="shared" si="163"/>
        <v>3501</v>
      </c>
      <c r="D3501" s="27">
        <v>23</v>
      </c>
      <c r="E3501" s="28">
        <v>23.229999542236328</v>
      </c>
      <c r="F3501" s="28">
        <v>22.149999618530273</v>
      </c>
      <c r="G3501" s="24">
        <v>22.229999542236328</v>
      </c>
      <c r="H3501" s="13">
        <v>22.700000762939453</v>
      </c>
      <c r="I3501" s="14">
        <v>22.850000381469727</v>
      </c>
      <c r="J3501" s="14">
        <v>22</v>
      </c>
      <c r="K3501" s="24">
        <v>22.069999694824219</v>
      </c>
      <c r="L3501">
        <f t="shared" si="165"/>
        <v>0</v>
      </c>
      <c r="M3501">
        <f>IF(AND(B3501&gt;Summary!$E$17,B3501&lt;Summary!$E$18),1,0)</f>
        <v>1</v>
      </c>
      <c r="N3501">
        <f>IF(M3501=1,oneday(G3500,G3501,K3501,L3501,Summary!$E$13/2,Data!N3500,Data!O3500,Summary!$E$15,Summary!$E$14,Summary!$E$16,1),0)</f>
        <v>3000</v>
      </c>
      <c r="O3501" s="31">
        <f>IF(M3501=1,oneday(G3500,G3501,K3501,L3501,Summary!$E$13/2,Data!N3500,Data!O3500,Summary!$E$15,Summary!$E$14,Summary!$E$16,2),0)</f>
        <v>1859504.9767189026</v>
      </c>
      <c r="P3501" s="31">
        <f t="shared" si="164"/>
        <v>-1597.004280090332</v>
      </c>
      <c r="Q3501" s="31">
        <f>IF(M3501=1,oneday(G3500,G3501,K3501,L3501,Summary!$E$13/2,Data!N3500,Data!O3500,Summary!$E$15,Summary!$E$14,Summary!$E$16,3),0)</f>
        <v>0</v>
      </c>
    </row>
    <row r="3502" spans="1:17" x14ac:dyDescent="0.25">
      <c r="A3502" s="32">
        <f>VLOOKUP(B3502,'Expiration Dates'!$C$40:$J$272,8)</f>
        <v>35481</v>
      </c>
      <c r="B3502" s="1">
        <v>35471</v>
      </c>
      <c r="C3502">
        <f t="shared" si="163"/>
        <v>3502</v>
      </c>
      <c r="D3502" s="27">
        <v>22.409999847412109</v>
      </c>
      <c r="E3502" s="28">
        <v>22.530000686645508</v>
      </c>
      <c r="F3502" s="28">
        <v>21.649999618530273</v>
      </c>
      <c r="G3502" s="24">
        <v>22.459999084472656</v>
      </c>
      <c r="H3502" s="13">
        <v>22.200000762939453</v>
      </c>
      <c r="I3502" s="14">
        <v>22.299999237060547</v>
      </c>
      <c r="J3502" s="14">
        <v>21.450000762939453</v>
      </c>
      <c r="K3502" s="24">
        <v>22.25</v>
      </c>
      <c r="L3502">
        <f t="shared" si="165"/>
        <v>0</v>
      </c>
      <c r="M3502">
        <f>IF(AND(B3502&gt;Summary!$E$17,B3502&lt;Summary!$E$18),1,0)</f>
        <v>1</v>
      </c>
      <c r="N3502">
        <f>IF(M3502=1,oneday(G3501,G3502,K3502,L3502,Summary!$E$13/2,Data!N3501,Data!O3501,Summary!$E$15,Summary!$E$14,Summary!$E$16,1),0)</f>
        <v>2500</v>
      </c>
      <c r="O3502" s="31">
        <f>IF(M3502=1,oneday(G3501,G3502,K3502,L3502,Summary!$E$13/2,Data!N3501,Data!O3501,Summary!$E$15,Summary!$E$14,Summary!$E$16,2),0)</f>
        <v>1862119.9755744934</v>
      </c>
      <c r="P3502" s="31">
        <f t="shared" si="164"/>
        <v>2614.9988555908203</v>
      </c>
      <c r="Q3502" s="31">
        <f>IF(M3502=1,oneday(G3501,G3502,K3502,L3502,Summary!$E$13/2,Data!N3501,Data!O3501,Summary!$E$15,Summary!$E$14,Summary!$E$16,3),0)</f>
        <v>0</v>
      </c>
    </row>
    <row r="3503" spans="1:17" x14ac:dyDescent="0.25">
      <c r="A3503" s="32">
        <f>VLOOKUP(B3503,'Expiration Dates'!$C$40:$J$272,8)</f>
        <v>35481</v>
      </c>
      <c r="B3503" s="1">
        <v>35472</v>
      </c>
      <c r="C3503">
        <f t="shared" si="163"/>
        <v>3503</v>
      </c>
      <c r="D3503" s="27">
        <v>22.600000381469727</v>
      </c>
      <c r="E3503" s="28">
        <v>22.620000839233398</v>
      </c>
      <c r="F3503" s="28">
        <v>22.25</v>
      </c>
      <c r="G3503" s="24">
        <v>22.420000076293945</v>
      </c>
      <c r="H3503" s="13">
        <v>22.399999618530273</v>
      </c>
      <c r="I3503" s="14">
        <v>22.399999618530273</v>
      </c>
      <c r="J3503" s="14">
        <v>22</v>
      </c>
      <c r="K3503" s="24">
        <v>22.229999542236328</v>
      </c>
      <c r="L3503">
        <f t="shared" si="165"/>
        <v>0</v>
      </c>
      <c r="M3503">
        <f>IF(AND(B3503&gt;Summary!$E$17,B3503&lt;Summary!$E$18),1,0)</f>
        <v>1</v>
      </c>
      <c r="N3503">
        <f>IF(M3503=1,oneday(G3502,G3503,K3503,L3503,Summary!$E$13/2,Data!N3502,Data!O3502,Summary!$E$15,Summary!$E$14,Summary!$E$16,1),0)</f>
        <v>2500</v>
      </c>
      <c r="O3503" s="31">
        <f>IF(M3503=1,oneday(G3502,G3503,K3503,L3503,Summary!$E$13/2,Data!N3502,Data!O3502,Summary!$E$15,Summary!$E$14,Summary!$E$16,2),0)</f>
        <v>1864019.9780540466</v>
      </c>
      <c r="P3503" s="31">
        <f t="shared" si="164"/>
        <v>1900.0024795532227</v>
      </c>
      <c r="Q3503" s="31">
        <f>IF(M3503=1,oneday(G3502,G3503,K3503,L3503,Summary!$E$13/2,Data!N3502,Data!O3502,Summary!$E$15,Summary!$E$14,Summary!$E$16,3),0)</f>
        <v>0</v>
      </c>
    </row>
    <row r="3504" spans="1:17" x14ac:dyDescent="0.25">
      <c r="A3504" s="32">
        <f>VLOOKUP(B3504,'Expiration Dates'!$C$40:$J$272,8)</f>
        <v>35481</v>
      </c>
      <c r="B3504" s="1">
        <v>35473</v>
      </c>
      <c r="C3504">
        <f t="shared" si="163"/>
        <v>3504</v>
      </c>
      <c r="D3504" s="27">
        <v>22.030000686645508</v>
      </c>
      <c r="E3504" s="28">
        <v>22.75</v>
      </c>
      <c r="F3504" s="28">
        <v>21.799999237060547</v>
      </c>
      <c r="G3504" s="24">
        <v>21.860000610351563</v>
      </c>
      <c r="H3504" s="13">
        <v>21.899999618530273</v>
      </c>
      <c r="I3504" s="14">
        <v>22.440000534057617</v>
      </c>
      <c r="J3504" s="14">
        <v>21.579999923706055</v>
      </c>
      <c r="K3504" s="24">
        <v>21.629999160766602</v>
      </c>
      <c r="L3504">
        <f t="shared" si="165"/>
        <v>0</v>
      </c>
      <c r="M3504">
        <f>IF(AND(B3504&gt;Summary!$E$17,B3504&lt;Summary!$E$18),1,0)</f>
        <v>1</v>
      </c>
      <c r="N3504">
        <f>IF(M3504=1,oneday(G3503,G3504,K3504,L3504,Summary!$E$13/2,Data!N3503,Data!O3503,Summary!$E$15,Summary!$E$14,Summary!$E$16,1),0)</f>
        <v>3000</v>
      </c>
      <c r="O3504" s="31">
        <f>IF(M3504=1,oneday(G3503,G3504,K3504,L3504,Summary!$E$13/2,Data!N3503,Data!O3503,Summary!$E$15,Summary!$E$14,Summary!$E$16,2),0)</f>
        <v>1864203.9800834656</v>
      </c>
      <c r="P3504" s="31">
        <f t="shared" si="164"/>
        <v>184.00202941894531</v>
      </c>
      <c r="Q3504" s="31">
        <f>IF(M3504=1,oneday(G3503,G3504,K3504,L3504,Summary!$E$13/2,Data!N3503,Data!O3503,Summary!$E$15,Summary!$E$14,Summary!$E$16,3),0)</f>
        <v>0</v>
      </c>
    </row>
    <row r="3505" spans="1:17" x14ac:dyDescent="0.25">
      <c r="A3505" s="32">
        <f>VLOOKUP(B3505,'Expiration Dates'!$C$40:$J$272,8)</f>
        <v>35481</v>
      </c>
      <c r="B3505" s="1">
        <v>35474</v>
      </c>
      <c r="C3505">
        <f t="shared" si="163"/>
        <v>3505</v>
      </c>
      <c r="D3505" s="27">
        <v>21.879999160766602</v>
      </c>
      <c r="E3505" s="28">
        <v>22.100000381469727</v>
      </c>
      <c r="F3505" s="28">
        <v>21.5</v>
      </c>
      <c r="G3505" s="24">
        <v>22.020000457763672</v>
      </c>
      <c r="H3505" s="13">
        <v>21.680000305175781</v>
      </c>
      <c r="I3505" s="14">
        <v>21.799999237060547</v>
      </c>
      <c r="J3505" s="14">
        <v>21.25</v>
      </c>
      <c r="K3505" s="24">
        <v>21.739999771118164</v>
      </c>
      <c r="L3505">
        <f t="shared" si="165"/>
        <v>0</v>
      </c>
      <c r="M3505">
        <f>IF(AND(B3505&gt;Summary!$E$17,B3505&lt;Summary!$E$18),1,0)</f>
        <v>1</v>
      </c>
      <c r="N3505">
        <f>IF(M3505=1,oneday(G3504,G3505,K3505,L3505,Summary!$E$13/2,Data!N3504,Data!O3504,Summary!$E$15,Summary!$E$14,Summary!$E$16,1),0)</f>
        <v>2700</v>
      </c>
      <c r="O3505" s="31">
        <f>IF(M3505=1,oneday(G3504,G3505,K3505,L3505,Summary!$E$13/2,Data!N3504,Data!O3504,Summary!$E$15,Summary!$E$14,Summary!$E$16,2),0)</f>
        <v>1866647.9796714783</v>
      </c>
      <c r="P3505" s="31">
        <f t="shared" si="164"/>
        <v>2443.9995880126953</v>
      </c>
      <c r="Q3505" s="31">
        <f>IF(M3505=1,oneday(G3504,G3505,K3505,L3505,Summary!$E$13/2,Data!N3504,Data!O3504,Summary!$E$15,Summary!$E$14,Summary!$E$16,3),0)</f>
        <v>0</v>
      </c>
    </row>
    <row r="3506" spans="1:17" x14ac:dyDescent="0.25">
      <c r="A3506" s="32">
        <f>VLOOKUP(B3506,'Expiration Dates'!$C$40:$J$272,8)</f>
        <v>35481</v>
      </c>
      <c r="B3506" s="1">
        <v>35475</v>
      </c>
      <c r="C3506">
        <f t="shared" si="163"/>
        <v>3506</v>
      </c>
      <c r="D3506" s="27">
        <v>22.219999313354492</v>
      </c>
      <c r="E3506" s="28">
        <v>22.479999542236328</v>
      </c>
      <c r="F3506" s="28">
        <v>22.100000381469727</v>
      </c>
      <c r="G3506" s="24">
        <v>22.409999847412109</v>
      </c>
      <c r="H3506" s="13">
        <v>21.950000762939453</v>
      </c>
      <c r="I3506" s="14">
        <v>22.100000381469727</v>
      </c>
      <c r="J3506" s="14">
        <v>21.760000228881836</v>
      </c>
      <c r="K3506" s="24">
        <v>22.030000686645508</v>
      </c>
      <c r="L3506">
        <f t="shared" si="165"/>
        <v>0</v>
      </c>
      <c r="M3506">
        <f>IF(AND(B3506&gt;Summary!$E$17,B3506&lt;Summary!$E$18),1,0)</f>
        <v>1</v>
      </c>
      <c r="N3506">
        <f>IF(M3506=1,oneday(G3505,G3506,K3506,L3506,Summary!$E$13/2,Data!N3505,Data!O3505,Summary!$E$15,Summary!$E$14,Summary!$E$16,1),0)</f>
        <v>1800</v>
      </c>
      <c r="O3506" s="31">
        <f>IF(M3506=1,oneday(G3505,G3506,K3506,L3506,Summary!$E$13/2,Data!N3505,Data!O3505,Summary!$E$15,Summary!$E$14,Summary!$E$16,2),0)</f>
        <v>1869493.9785728455</v>
      </c>
      <c r="P3506" s="31">
        <f t="shared" si="164"/>
        <v>2845.9989013671875</v>
      </c>
      <c r="Q3506" s="31">
        <f>IF(M3506=1,oneday(G3505,G3506,K3506,L3506,Summary!$E$13/2,Data!N3505,Data!O3505,Summary!$E$15,Summary!$E$14,Summary!$E$16,3),0)</f>
        <v>0</v>
      </c>
    </row>
    <row r="3507" spans="1:17" x14ac:dyDescent="0.25">
      <c r="A3507" s="32">
        <f>VLOOKUP(B3507,'Expiration Dates'!$C$40:$J$272,8)</f>
        <v>35481</v>
      </c>
      <c r="B3507" s="1">
        <v>35479</v>
      </c>
      <c r="C3507">
        <f t="shared" si="163"/>
        <v>3507</v>
      </c>
      <c r="D3507" s="27">
        <v>22.180000305175781</v>
      </c>
      <c r="E3507" s="28">
        <v>22.670000076293945</v>
      </c>
      <c r="F3507" s="28">
        <v>21.889999389648438</v>
      </c>
      <c r="G3507" s="24">
        <v>22.520000457763672</v>
      </c>
      <c r="H3507" s="13">
        <v>21.780000686645508</v>
      </c>
      <c r="I3507" s="14">
        <v>22.270000457763672</v>
      </c>
      <c r="J3507" s="14">
        <v>21.559999465942383</v>
      </c>
      <c r="K3507" s="24">
        <v>22.120000839233398</v>
      </c>
      <c r="L3507">
        <f t="shared" si="165"/>
        <v>0</v>
      </c>
      <c r="M3507">
        <f>IF(AND(B3507&gt;Summary!$E$17,B3507&lt;Summary!$E$18),1,0)</f>
        <v>1</v>
      </c>
      <c r="N3507">
        <f>IF(M3507=1,oneday(G3506,G3507,K3507,L3507,Summary!$E$13/2,Data!N3506,Data!O3506,Summary!$E$15,Summary!$E$14,Summary!$E$16,1),0)</f>
        <v>1600</v>
      </c>
      <c r="O3507" s="31">
        <f>IF(M3507=1,oneday(G3506,G3507,K3507,L3507,Summary!$E$13/2,Data!N3506,Data!O3506,Summary!$E$15,Summary!$E$14,Summary!$E$16,2),0)</f>
        <v>1871673.979549408</v>
      </c>
      <c r="P3507" s="31">
        <f t="shared" si="164"/>
        <v>2180.0009765625</v>
      </c>
      <c r="Q3507" s="31">
        <f>IF(M3507=1,oneday(G3506,G3507,K3507,L3507,Summary!$E$13/2,Data!N3506,Data!O3506,Summary!$E$15,Summary!$E$14,Summary!$E$16,3),0)</f>
        <v>0</v>
      </c>
    </row>
    <row r="3508" spans="1:17" x14ac:dyDescent="0.25">
      <c r="A3508" s="32">
        <f>VLOOKUP(B3508,'Expiration Dates'!$C$40:$J$272,8)</f>
        <v>35481</v>
      </c>
      <c r="B3508" s="1">
        <v>35480</v>
      </c>
      <c r="C3508">
        <f t="shared" si="163"/>
        <v>3508</v>
      </c>
      <c r="D3508" s="27">
        <v>22.5</v>
      </c>
      <c r="E3508" s="28">
        <v>22.819999694824219</v>
      </c>
      <c r="F3508" s="28">
        <v>22.430000305175781</v>
      </c>
      <c r="G3508" s="24">
        <v>22.790000915527344</v>
      </c>
      <c r="H3508" s="13">
        <v>22.049999237060547</v>
      </c>
      <c r="I3508" s="14">
        <v>22.360000610351563</v>
      </c>
      <c r="J3508" s="14">
        <v>22</v>
      </c>
      <c r="K3508" s="24">
        <v>22.329999923706055</v>
      </c>
      <c r="L3508">
        <f t="shared" si="165"/>
        <v>0</v>
      </c>
      <c r="M3508">
        <f>IF(AND(B3508&gt;Summary!$E$17,B3508&lt;Summary!$E$18),1,0)</f>
        <v>1</v>
      </c>
      <c r="N3508">
        <f>IF(M3508=1,oneday(G3507,G3508,K3508,L3508,Summary!$E$13/2,Data!N3507,Data!O3507,Summary!$E$15,Summary!$E$14,Summary!$E$16,1),0)</f>
        <v>1000</v>
      </c>
      <c r="O3508" s="31">
        <f>IF(M3508=1,oneday(G3507,G3508,K3508,L3508,Summary!$E$13/2,Data!N3507,Data!O3507,Summary!$E$15,Summary!$E$14,Summary!$E$16,2),0)</f>
        <v>1874003.9800071716</v>
      </c>
      <c r="P3508" s="31">
        <f t="shared" si="164"/>
        <v>2330.0004577636719</v>
      </c>
      <c r="Q3508" s="31">
        <f>IF(M3508=1,oneday(G3507,G3508,K3508,L3508,Summary!$E$13/2,Data!N3507,Data!O3507,Summary!$E$15,Summary!$E$14,Summary!$E$16,3),0)</f>
        <v>0</v>
      </c>
    </row>
    <row r="3509" spans="1:17" x14ac:dyDescent="0.25">
      <c r="A3509" s="32">
        <f>VLOOKUP(B3509,'Expiration Dates'!$C$40:$J$272,8)</f>
        <v>35481</v>
      </c>
      <c r="B3509" s="1">
        <v>35481</v>
      </c>
      <c r="C3509">
        <f t="shared" si="163"/>
        <v>3509</v>
      </c>
      <c r="D3509" s="27">
        <v>22.610000610351563</v>
      </c>
      <c r="E3509" s="28">
        <v>22.700000762939453</v>
      </c>
      <c r="F3509" s="28">
        <v>21.850000381469727</v>
      </c>
      <c r="G3509" s="24">
        <v>21.979999542236328</v>
      </c>
      <c r="H3509" s="13">
        <v>22.159999847412109</v>
      </c>
      <c r="I3509" s="14">
        <v>22.229999542236328</v>
      </c>
      <c r="J3509" s="14">
        <v>21.629999160766602</v>
      </c>
      <c r="K3509" s="24">
        <v>21.690000534057617</v>
      </c>
      <c r="L3509">
        <f t="shared" si="165"/>
        <v>1</v>
      </c>
      <c r="M3509">
        <f>IF(AND(B3509&gt;Summary!$E$17,B3509&lt;Summary!$E$18),1,0)</f>
        <v>1</v>
      </c>
      <c r="N3509">
        <f>IF(M3509=1,oneday(G3508,G3509,K3509,L3509,Summary!$E$13/2,Data!N3508,Data!O3508,Summary!$E$15,Summary!$E$14,Summary!$E$16,1),0)</f>
        <v>3000</v>
      </c>
      <c r="O3509" s="31">
        <f>IF(M3509=1,oneday(G3508,G3509,K3509,L3509,Summary!$E$13/2,Data!N3508,Data!O3508,Summary!$E$15,Summary!$E$14,Summary!$E$16,2),0)</f>
        <v>1875203.9729118347</v>
      </c>
      <c r="P3509" s="31">
        <f t="shared" si="164"/>
        <v>1199.9929046630859</v>
      </c>
      <c r="Q3509" s="31">
        <f>IF(M3509=1,oneday(G3508,G3509,K3509,L3509,Summary!$E$13/2,Data!N3508,Data!O3508,Summary!$E$15,Summary!$E$14,Summary!$E$16,3),0)</f>
        <v>869.99702453613281</v>
      </c>
    </row>
    <row r="3510" spans="1:17" x14ac:dyDescent="0.25">
      <c r="A3510" s="32">
        <f>VLOOKUP(B3510,'Expiration Dates'!$C$40:$J$272,8)</f>
        <v>35481</v>
      </c>
      <c r="B3510" s="1">
        <v>35482</v>
      </c>
      <c r="C3510">
        <f t="shared" si="163"/>
        <v>3510</v>
      </c>
      <c r="D3510" s="27">
        <v>21.549999237060547</v>
      </c>
      <c r="E3510" s="28">
        <v>21.639999389648438</v>
      </c>
      <c r="F3510" s="28">
        <v>21.329999923706055</v>
      </c>
      <c r="G3510" s="24">
        <v>21.389999389648438</v>
      </c>
      <c r="H3510" s="13">
        <v>21.200000762939453</v>
      </c>
      <c r="I3510" s="14">
        <v>21.350000381469727</v>
      </c>
      <c r="J3510" s="14">
        <v>21.049999237060547</v>
      </c>
      <c r="K3510" s="24">
        <v>21.069999694824219</v>
      </c>
      <c r="L3510">
        <f t="shared" si="165"/>
        <v>0</v>
      </c>
      <c r="M3510">
        <f>IF(AND(B3510&gt;Summary!$E$17,B3510&lt;Summary!$E$18),1,0)</f>
        <v>1</v>
      </c>
      <c r="N3510">
        <f>IF(M3510=1,oneday(G3509,G3510,K3510,L3510,Summary!$E$13/2,Data!N3509,Data!O3509,Summary!$E$15,Summary!$E$14,Summary!$E$16,1),0)</f>
        <v>3000</v>
      </c>
      <c r="O3510" s="31">
        <f>IF(M3510=1,oneday(G3509,G3510,K3510,L3510,Summary!$E$13/2,Data!N3509,Data!O3509,Summary!$E$15,Summary!$E$14,Summary!$E$16,2),0)</f>
        <v>1874971.972240448</v>
      </c>
      <c r="P3510" s="31">
        <f t="shared" si="164"/>
        <v>-232.00067138671875</v>
      </c>
      <c r="Q3510" s="31">
        <f>IF(M3510=1,oneday(G3509,G3510,K3510,L3510,Summary!$E$13/2,Data!N3509,Data!O3509,Summary!$E$15,Summary!$E$14,Summary!$E$16,3),0)</f>
        <v>0</v>
      </c>
    </row>
    <row r="3511" spans="1:17" x14ac:dyDescent="0.25">
      <c r="A3511" s="32">
        <f>VLOOKUP(B3511,'Expiration Dates'!$C$40:$J$272,8)</f>
        <v>35481</v>
      </c>
      <c r="B3511" s="1">
        <v>35485</v>
      </c>
      <c r="C3511">
        <f t="shared" si="163"/>
        <v>3511</v>
      </c>
      <c r="D3511" s="27">
        <v>21.450000762939453</v>
      </c>
      <c r="E3511" s="28">
        <v>21.450000762939453</v>
      </c>
      <c r="F3511" s="28">
        <v>20.649999618530273</v>
      </c>
      <c r="G3511" s="24">
        <v>20.709999084472656</v>
      </c>
      <c r="H3511" s="13">
        <v>21.069999694824219</v>
      </c>
      <c r="I3511" s="14">
        <v>21.129999160766602</v>
      </c>
      <c r="J3511" s="14">
        <v>20.399999618530273</v>
      </c>
      <c r="K3511" s="24">
        <v>20.459999084472656</v>
      </c>
      <c r="L3511">
        <f t="shared" si="165"/>
        <v>0</v>
      </c>
      <c r="M3511">
        <f>IF(AND(B3511&gt;Summary!$E$17,B3511&lt;Summary!$E$18),1,0)</f>
        <v>1</v>
      </c>
      <c r="N3511">
        <f>IF(M3511=1,oneday(G3510,G3511,K3511,L3511,Summary!$E$13/2,Data!N3510,Data!O3510,Summary!$E$15,Summary!$E$14,Summary!$E$16,1),0)</f>
        <v>3000</v>
      </c>
      <c r="O3511" s="31">
        <f>IF(M3511=1,oneday(G3510,G3511,K3511,L3511,Summary!$E$13/2,Data!N3510,Data!O3510,Summary!$E$15,Summary!$E$14,Summary!$E$16,2),0)</f>
        <v>1874319.9708061218</v>
      </c>
      <c r="P3511" s="31">
        <f t="shared" si="164"/>
        <v>-652.00143432617188</v>
      </c>
      <c r="Q3511" s="31">
        <f>IF(M3511=1,oneday(G3510,G3511,K3511,L3511,Summary!$E$13/2,Data!N3510,Data!O3510,Summary!$E$15,Summary!$E$14,Summary!$E$16,3),0)</f>
        <v>0</v>
      </c>
    </row>
    <row r="3512" spans="1:17" x14ac:dyDescent="0.25">
      <c r="A3512" s="32">
        <f>VLOOKUP(B3512,'Expiration Dates'!$C$40:$J$272,8)</f>
        <v>35481</v>
      </c>
      <c r="B3512" s="1">
        <v>35486</v>
      </c>
      <c r="C3512">
        <f t="shared" si="163"/>
        <v>3512</v>
      </c>
      <c r="D3512" s="27">
        <v>20.850000381469727</v>
      </c>
      <c r="E3512" s="28">
        <v>21.319999694824219</v>
      </c>
      <c r="F3512" s="28">
        <v>20.819999694824219</v>
      </c>
      <c r="G3512" s="24">
        <v>21</v>
      </c>
      <c r="H3512" s="13">
        <v>20.610000610351563</v>
      </c>
      <c r="I3512" s="14">
        <v>20.950000762939453</v>
      </c>
      <c r="J3512" s="14">
        <v>20.559999465942383</v>
      </c>
      <c r="K3512" s="24">
        <v>20.700000762939453</v>
      </c>
      <c r="L3512">
        <f t="shared" si="165"/>
        <v>0</v>
      </c>
      <c r="M3512">
        <f>IF(AND(B3512&gt;Summary!$E$17,B3512&lt;Summary!$E$18),1,0)</f>
        <v>1</v>
      </c>
      <c r="N3512">
        <f>IF(M3512=1,oneday(G3511,G3512,K3512,L3512,Summary!$E$13/2,Data!N3511,Data!O3511,Summary!$E$15,Summary!$E$14,Summary!$E$16,1),0)</f>
        <v>2300</v>
      </c>
      <c r="O3512" s="31">
        <f>IF(M3512=1,oneday(G3511,G3512,K3512,L3512,Summary!$E$13/2,Data!N3511,Data!O3511,Summary!$E$15,Summary!$E$14,Summary!$E$16,2),0)</f>
        <v>1877070.9729118347</v>
      </c>
      <c r="P3512" s="31">
        <f t="shared" si="164"/>
        <v>2751.0021057128906</v>
      </c>
      <c r="Q3512" s="31">
        <f>IF(M3512=1,oneday(G3511,G3512,K3512,L3512,Summary!$E$13/2,Data!N3511,Data!O3511,Summary!$E$15,Summary!$E$14,Summary!$E$16,3),0)</f>
        <v>0</v>
      </c>
    </row>
    <row r="3513" spans="1:17" x14ac:dyDescent="0.25">
      <c r="A3513" s="32">
        <f>VLOOKUP(B3513,'Expiration Dates'!$C$40:$J$272,8)</f>
        <v>35481</v>
      </c>
      <c r="B3513" s="1">
        <v>35487</v>
      </c>
      <c r="C3513">
        <f t="shared" si="163"/>
        <v>3513</v>
      </c>
      <c r="D3513" s="27">
        <v>21.200000762939453</v>
      </c>
      <c r="E3513" s="28">
        <v>21.399999618530273</v>
      </c>
      <c r="F3513" s="28">
        <v>20.75</v>
      </c>
      <c r="G3513" s="24">
        <v>21.110000610351563</v>
      </c>
      <c r="H3513" s="13">
        <v>20.899999618530273</v>
      </c>
      <c r="I3513" s="14">
        <v>21.069999694824219</v>
      </c>
      <c r="J3513" s="14">
        <v>20.5</v>
      </c>
      <c r="K3513" s="24">
        <v>20.829999923706055</v>
      </c>
      <c r="L3513">
        <f t="shared" si="165"/>
        <v>0</v>
      </c>
      <c r="M3513">
        <f>IF(AND(B3513&gt;Summary!$E$17,B3513&lt;Summary!$E$18),1,0)</f>
        <v>1</v>
      </c>
      <c r="N3513">
        <f>IF(M3513=1,oneday(G3512,G3513,K3513,L3513,Summary!$E$13/2,Data!N3512,Data!O3512,Summary!$E$15,Summary!$E$14,Summary!$E$16,1),0)</f>
        <v>2100</v>
      </c>
      <c r="O3513" s="31">
        <f>IF(M3513=1,oneday(G3512,G3513,K3513,L3513,Summary!$E$13/2,Data!N3512,Data!O3512,Summary!$E$15,Summary!$E$14,Summary!$E$16,2),0)</f>
        <v>1879305.974193573</v>
      </c>
      <c r="P3513" s="31">
        <f t="shared" si="164"/>
        <v>2235.0012817382813</v>
      </c>
      <c r="Q3513" s="31">
        <f>IF(M3513=1,oneday(G3512,G3513,K3513,L3513,Summary!$E$13/2,Data!N3512,Data!O3512,Summary!$E$15,Summary!$E$14,Summary!$E$16,3),0)</f>
        <v>0</v>
      </c>
    </row>
    <row r="3514" spans="1:17" x14ac:dyDescent="0.25">
      <c r="A3514" s="32">
        <f>VLOOKUP(B3514,'Expiration Dates'!$C$40:$J$272,8)</f>
        <v>35481</v>
      </c>
      <c r="B3514" s="1">
        <v>35488</v>
      </c>
      <c r="C3514">
        <f t="shared" si="163"/>
        <v>3514</v>
      </c>
      <c r="D3514" s="27">
        <v>21.129999160766602</v>
      </c>
      <c r="E3514" s="28">
        <v>21.280000686645508</v>
      </c>
      <c r="F3514" s="28">
        <v>20.840000152587891</v>
      </c>
      <c r="G3514" s="24">
        <v>20.889999389648438</v>
      </c>
      <c r="H3514" s="13">
        <v>20.850000381469727</v>
      </c>
      <c r="I3514" s="14">
        <v>20.969999313354492</v>
      </c>
      <c r="J3514" s="14">
        <v>20.600000381469727</v>
      </c>
      <c r="K3514" s="24">
        <v>20.639999389648438</v>
      </c>
      <c r="L3514">
        <f t="shared" si="165"/>
        <v>0</v>
      </c>
      <c r="M3514">
        <f>IF(AND(B3514&gt;Summary!$E$17,B3514&lt;Summary!$E$18),1,0)</f>
        <v>1</v>
      </c>
      <c r="N3514">
        <f>IF(M3514=1,oneday(G3513,G3514,K3514,L3514,Summary!$E$13/2,Data!N3513,Data!O3513,Summary!$E$15,Summary!$E$14,Summary!$E$16,1),0)</f>
        <v>2600</v>
      </c>
      <c r="O3514" s="31">
        <f>IF(M3514=1,oneday(G3513,G3514,K3514,L3514,Summary!$E$13/2,Data!N3513,Data!O3513,Summary!$E$15,Summary!$E$14,Summary!$E$16,2),0)</f>
        <v>1880773.9710197449</v>
      </c>
      <c r="P3514" s="31">
        <f t="shared" si="164"/>
        <v>1467.996826171875</v>
      </c>
      <c r="Q3514" s="31">
        <f>IF(M3514=1,oneday(G3513,G3514,K3514,L3514,Summary!$E$13/2,Data!N3513,Data!O3513,Summary!$E$15,Summary!$E$14,Summary!$E$16,3),0)</f>
        <v>0</v>
      </c>
    </row>
    <row r="3515" spans="1:17" x14ac:dyDescent="0.25">
      <c r="A3515" s="32">
        <f>VLOOKUP(B3515,'Expiration Dates'!$C$40:$J$272,8)</f>
        <v>35481</v>
      </c>
      <c r="B3515" s="1">
        <v>35489</v>
      </c>
      <c r="C3515">
        <f t="shared" si="163"/>
        <v>3515</v>
      </c>
      <c r="D3515" s="27">
        <v>20.700000762939453</v>
      </c>
      <c r="E3515" s="28">
        <v>20.780000686645508</v>
      </c>
      <c r="F3515" s="28">
        <v>20.25</v>
      </c>
      <c r="G3515" s="24">
        <v>20.299999237060547</v>
      </c>
      <c r="H3515" s="13">
        <v>20.450000762939453</v>
      </c>
      <c r="I3515" s="14">
        <v>20.530000686645508</v>
      </c>
      <c r="J3515" s="14">
        <v>20</v>
      </c>
      <c r="K3515" s="24">
        <v>20.040000915527344</v>
      </c>
      <c r="L3515">
        <f t="shared" si="165"/>
        <v>0</v>
      </c>
      <c r="M3515">
        <f>IF(AND(B3515&gt;Summary!$E$17,B3515&lt;Summary!$E$18),1,0)</f>
        <v>1</v>
      </c>
      <c r="N3515">
        <f>IF(M3515=1,oneday(G3514,G3515,K3515,L3515,Summary!$E$13/2,Data!N3514,Data!O3514,Summary!$E$15,Summary!$E$14,Summary!$E$16,1),0)</f>
        <v>3000</v>
      </c>
      <c r="O3515" s="31">
        <f>IF(M3515=1,oneday(G3514,G3515,K3515,L3515,Summary!$E$13/2,Data!N3514,Data!O3514,Summary!$E$15,Summary!$E$14,Summary!$E$16,2),0)</f>
        <v>1880777.9704093933</v>
      </c>
      <c r="P3515" s="31">
        <f t="shared" si="164"/>
        <v>3.9993896484375</v>
      </c>
      <c r="Q3515" s="31">
        <f>IF(M3515=1,oneday(G3514,G3515,K3515,L3515,Summary!$E$13/2,Data!N3514,Data!O3514,Summary!$E$15,Summary!$E$14,Summary!$E$16,3),0)</f>
        <v>0</v>
      </c>
    </row>
    <row r="3516" spans="1:17" x14ac:dyDescent="0.25">
      <c r="A3516" s="32">
        <f>VLOOKUP(B3516,'Expiration Dates'!$C$40:$J$272,8)</f>
        <v>35508</v>
      </c>
      <c r="B3516" s="1">
        <v>35492</v>
      </c>
      <c r="C3516">
        <f t="shared" si="163"/>
        <v>3516</v>
      </c>
      <c r="D3516" s="27">
        <v>20.420000076293945</v>
      </c>
      <c r="E3516" s="28">
        <v>20.450000762939453</v>
      </c>
      <c r="F3516" s="28">
        <v>19.959999084472656</v>
      </c>
      <c r="G3516" s="24">
        <v>20.25</v>
      </c>
      <c r="H3516" s="13">
        <v>20.200000762939453</v>
      </c>
      <c r="I3516" s="14">
        <v>20.219999313354492</v>
      </c>
      <c r="J3516" s="14">
        <v>19.780000686645508</v>
      </c>
      <c r="K3516" s="24">
        <v>20.030000686645508</v>
      </c>
      <c r="L3516">
        <f t="shared" si="165"/>
        <v>0</v>
      </c>
      <c r="M3516">
        <f>IF(AND(B3516&gt;Summary!$E$17,B3516&lt;Summary!$E$18),1,0)</f>
        <v>1</v>
      </c>
      <c r="N3516">
        <f>IF(M3516=1,oneday(G3515,G3516,K3516,L3516,Summary!$E$13/2,Data!N3515,Data!O3515,Summary!$E$15,Summary!$E$14,Summary!$E$16,1),0)</f>
        <v>3000</v>
      </c>
      <c r="O3516" s="31">
        <f>IF(M3516=1,oneday(G3515,G3516,K3516,L3516,Summary!$E$13/2,Data!N3515,Data!O3515,Summary!$E$15,Summary!$E$14,Summary!$E$16,2),0)</f>
        <v>1882622.9727745056</v>
      </c>
      <c r="P3516" s="31">
        <f t="shared" si="164"/>
        <v>1845.0023651123047</v>
      </c>
      <c r="Q3516" s="31">
        <f>IF(M3516=1,oneday(G3515,G3516,K3516,L3516,Summary!$E$13/2,Data!N3515,Data!O3515,Summary!$E$15,Summary!$E$14,Summary!$E$16,3),0)</f>
        <v>0</v>
      </c>
    </row>
    <row r="3517" spans="1:17" x14ac:dyDescent="0.25">
      <c r="A3517" s="32">
        <f>VLOOKUP(B3517,'Expiration Dates'!$C$40:$J$272,8)</f>
        <v>35508</v>
      </c>
      <c r="B3517" s="1">
        <v>35493</v>
      </c>
      <c r="C3517">
        <f t="shared" si="163"/>
        <v>3517</v>
      </c>
      <c r="D3517" s="27">
        <v>20.450000762939453</v>
      </c>
      <c r="E3517" s="28">
        <v>20.899999618530273</v>
      </c>
      <c r="F3517" s="28">
        <v>20.079999923706055</v>
      </c>
      <c r="G3517" s="24">
        <v>20.659999847412109</v>
      </c>
      <c r="H3517" s="13">
        <v>20.299999237060547</v>
      </c>
      <c r="I3517" s="14">
        <v>20.670000076293945</v>
      </c>
      <c r="J3517" s="14">
        <v>19.950000762939453</v>
      </c>
      <c r="K3517" s="24">
        <v>20.469999313354492</v>
      </c>
      <c r="L3517">
        <f t="shared" si="165"/>
        <v>0</v>
      </c>
      <c r="M3517">
        <f>IF(AND(B3517&gt;Summary!$E$17,B3517&lt;Summary!$E$18),1,0)</f>
        <v>1</v>
      </c>
      <c r="N3517">
        <f>IF(M3517=1,oneday(G3516,G3517,K3517,L3517,Summary!$E$13/2,Data!N3516,Data!O3516,Summary!$E$15,Summary!$E$14,Summary!$E$16,1),0)</f>
        <v>2000</v>
      </c>
      <c r="O3517" s="31">
        <f>IF(M3517=1,oneday(G3516,G3517,K3517,L3517,Summary!$E$13/2,Data!N3516,Data!O3516,Summary!$E$15,Summary!$E$14,Summary!$E$16,2),0)</f>
        <v>1885622.9724693298</v>
      </c>
      <c r="P3517" s="31">
        <f t="shared" si="164"/>
        <v>2999.9996948242188</v>
      </c>
      <c r="Q3517" s="31">
        <f>IF(M3517=1,oneday(G3516,G3517,K3517,L3517,Summary!$E$13/2,Data!N3516,Data!O3516,Summary!$E$15,Summary!$E$14,Summary!$E$16,3),0)</f>
        <v>0</v>
      </c>
    </row>
    <row r="3518" spans="1:17" x14ac:dyDescent="0.25">
      <c r="A3518" s="32">
        <f>VLOOKUP(B3518,'Expiration Dates'!$C$40:$J$272,8)</f>
        <v>35508</v>
      </c>
      <c r="B3518" s="1">
        <v>35494</v>
      </c>
      <c r="C3518">
        <f t="shared" si="163"/>
        <v>3518</v>
      </c>
      <c r="D3518" s="27">
        <v>20.799999237060547</v>
      </c>
      <c r="E3518" s="28">
        <v>20.889999389648438</v>
      </c>
      <c r="F3518" s="28">
        <v>20.329999923706055</v>
      </c>
      <c r="G3518" s="24">
        <v>20.489999771118164</v>
      </c>
      <c r="H3518" s="13">
        <v>20.610000610351563</v>
      </c>
      <c r="I3518" s="14">
        <v>20.680000305175781</v>
      </c>
      <c r="J3518" s="14">
        <v>20.200000762939453</v>
      </c>
      <c r="K3518" s="24">
        <v>20.370000839233398</v>
      </c>
      <c r="L3518">
        <f t="shared" si="165"/>
        <v>0</v>
      </c>
      <c r="M3518">
        <f>IF(AND(B3518&gt;Summary!$E$17,B3518&lt;Summary!$E$18),1,0)</f>
        <v>1</v>
      </c>
      <c r="N3518">
        <f>IF(M3518=1,oneday(G3517,G3518,K3518,L3518,Summary!$E$13/2,Data!N3517,Data!O3517,Summary!$E$15,Summary!$E$14,Summary!$E$16,1),0)</f>
        <v>2400</v>
      </c>
      <c r="O3518" s="31">
        <f>IF(M3518=1,oneday(G3517,G3518,K3518,L3518,Summary!$E$13/2,Data!N3517,Data!O3517,Summary!$E$15,Summary!$E$14,Summary!$E$16,2),0)</f>
        <v>1887238.9722862244</v>
      </c>
      <c r="P3518" s="31">
        <f t="shared" si="164"/>
        <v>1615.9998168945313</v>
      </c>
      <c r="Q3518" s="31">
        <f>IF(M3518=1,oneday(G3517,G3518,K3518,L3518,Summary!$E$13/2,Data!N3517,Data!O3517,Summary!$E$15,Summary!$E$14,Summary!$E$16,3),0)</f>
        <v>0</v>
      </c>
    </row>
    <row r="3519" spans="1:17" x14ac:dyDescent="0.25">
      <c r="A3519" s="32">
        <f>VLOOKUP(B3519,'Expiration Dates'!$C$40:$J$272,8)</f>
        <v>35508</v>
      </c>
      <c r="B3519" s="1">
        <v>35495</v>
      </c>
      <c r="C3519">
        <f t="shared" si="163"/>
        <v>3519</v>
      </c>
      <c r="D3519" s="27">
        <v>20.319999694824219</v>
      </c>
      <c r="E3519" s="28">
        <v>21.149999618530273</v>
      </c>
      <c r="F3519" s="28">
        <v>20.25</v>
      </c>
      <c r="G3519" s="24">
        <v>20.940000534057617</v>
      </c>
      <c r="H3519" s="13">
        <v>20.219999313354492</v>
      </c>
      <c r="I3519" s="14">
        <v>20.950000762939453</v>
      </c>
      <c r="J3519" s="14">
        <v>20.170000076293945</v>
      </c>
      <c r="K3519" s="24">
        <v>20.760000228881836</v>
      </c>
      <c r="L3519">
        <f t="shared" si="165"/>
        <v>0</v>
      </c>
      <c r="M3519">
        <f>IF(AND(B3519&gt;Summary!$E$17,B3519&lt;Summary!$E$18),1,0)</f>
        <v>1</v>
      </c>
      <c r="N3519">
        <f>IF(M3519=1,oneday(G3518,G3519,K3519,L3519,Summary!$E$13/2,Data!N3518,Data!O3518,Summary!$E$15,Summary!$E$14,Summary!$E$16,1),0)</f>
        <v>1300</v>
      </c>
      <c r="O3519" s="31">
        <f>IF(M3519=1,oneday(G3518,G3519,K3519,L3519,Summary!$E$13/2,Data!N3518,Data!O3518,Summary!$E$15,Summary!$E$14,Summary!$E$16,2),0)</f>
        <v>1890043.9732780457</v>
      </c>
      <c r="P3519" s="31">
        <f t="shared" si="164"/>
        <v>2805.0009918212891</v>
      </c>
      <c r="Q3519" s="31">
        <f>IF(M3519=1,oneday(G3518,G3519,K3519,L3519,Summary!$E$13/2,Data!N3518,Data!O3518,Summary!$E$15,Summary!$E$14,Summary!$E$16,3),0)</f>
        <v>0</v>
      </c>
    </row>
    <row r="3520" spans="1:17" x14ac:dyDescent="0.25">
      <c r="A3520" s="32">
        <f>VLOOKUP(B3520,'Expiration Dates'!$C$40:$J$272,8)</f>
        <v>35508</v>
      </c>
      <c r="B3520" s="1">
        <v>35496</v>
      </c>
      <c r="C3520">
        <f t="shared" si="163"/>
        <v>3520</v>
      </c>
      <c r="D3520" s="27">
        <v>20.899999618530273</v>
      </c>
      <c r="E3520" s="28">
        <v>21.370000839233398</v>
      </c>
      <c r="F3520" s="28">
        <v>20.799999237060547</v>
      </c>
      <c r="G3520" s="24">
        <v>21.280000686645508</v>
      </c>
      <c r="H3520" s="13">
        <v>20.680000305175781</v>
      </c>
      <c r="I3520" s="14">
        <v>21.299999237060547</v>
      </c>
      <c r="J3520" s="14">
        <v>20.659999847412109</v>
      </c>
      <c r="K3520" s="24">
        <v>21.239999771118164</v>
      </c>
      <c r="L3520">
        <f t="shared" si="165"/>
        <v>0</v>
      </c>
      <c r="M3520">
        <f>IF(AND(B3520&gt;Summary!$E$17,B3520&lt;Summary!$E$18),1,0)</f>
        <v>1</v>
      </c>
      <c r="N3520">
        <f>IF(M3520=1,oneday(G3519,G3520,K3520,L3520,Summary!$E$13/2,Data!N3519,Data!O3519,Summary!$E$15,Summary!$E$14,Summary!$E$16,1),0)</f>
        <v>500</v>
      </c>
      <c r="O3520" s="31">
        <f>IF(M3520=1,oneday(G3519,G3520,K3520,L3520,Summary!$E$13/2,Data!N3519,Data!O3519,Summary!$E$15,Summary!$E$14,Summary!$E$16,2),0)</f>
        <v>1892325.9733543396</v>
      </c>
      <c r="P3520" s="31">
        <f t="shared" si="164"/>
        <v>2282.0000762939453</v>
      </c>
      <c r="Q3520" s="31">
        <f>IF(M3520=1,oneday(G3519,G3520,K3520,L3520,Summary!$E$13/2,Data!N3519,Data!O3519,Summary!$E$15,Summary!$E$14,Summary!$E$16,3),0)</f>
        <v>0</v>
      </c>
    </row>
    <row r="3521" spans="1:17" x14ac:dyDescent="0.25">
      <c r="A3521" s="32">
        <f>VLOOKUP(B3521,'Expiration Dates'!$C$40:$J$272,8)</f>
        <v>35508</v>
      </c>
      <c r="B3521" s="1">
        <v>35499</v>
      </c>
      <c r="C3521">
        <f t="shared" si="163"/>
        <v>3521</v>
      </c>
      <c r="D3521" s="27">
        <v>21.100000381469727</v>
      </c>
      <c r="E3521" s="28">
        <v>21.270000457763672</v>
      </c>
      <c r="F3521" s="28">
        <v>20.450000762939453</v>
      </c>
      <c r="G3521" s="24">
        <v>20.489999771118164</v>
      </c>
      <c r="H3521" s="13">
        <v>21.030000686645508</v>
      </c>
      <c r="I3521" s="14">
        <v>21.229999542236328</v>
      </c>
      <c r="J3521" s="14">
        <v>20.5</v>
      </c>
      <c r="K3521" s="24">
        <v>20.549999237060547</v>
      </c>
      <c r="L3521">
        <f t="shared" si="165"/>
        <v>0</v>
      </c>
      <c r="M3521">
        <f>IF(AND(B3521&gt;Summary!$E$17,B3521&lt;Summary!$E$18),1,0)</f>
        <v>1</v>
      </c>
      <c r="N3521">
        <f>IF(M3521=1,oneday(G3520,G3521,K3521,L3521,Summary!$E$13/2,Data!N3520,Data!O3520,Summary!$E$15,Summary!$E$14,Summary!$E$16,1),0)</f>
        <v>2400</v>
      </c>
      <c r="O3521" s="31">
        <f>IF(M3521=1,oneday(G3520,G3521,K3521,L3521,Summary!$E$13/2,Data!N3520,Data!O3520,Summary!$E$15,Summary!$E$14,Summary!$E$16,2),0)</f>
        <v>1893113.971157074</v>
      </c>
      <c r="P3521" s="31">
        <f t="shared" si="164"/>
        <v>787.997802734375</v>
      </c>
      <c r="Q3521" s="31">
        <f>IF(M3521=1,oneday(G3520,G3521,K3521,L3521,Summary!$E$13/2,Data!N3520,Data!O3520,Summary!$E$15,Summary!$E$14,Summary!$E$16,3),0)</f>
        <v>0</v>
      </c>
    </row>
    <row r="3522" spans="1:17" x14ac:dyDescent="0.25">
      <c r="A3522" s="32">
        <f>VLOOKUP(B3522,'Expiration Dates'!$C$40:$J$272,8)</f>
        <v>35508</v>
      </c>
      <c r="B3522" s="1">
        <v>35500</v>
      </c>
      <c r="C3522">
        <f t="shared" si="163"/>
        <v>3522</v>
      </c>
      <c r="D3522" s="27">
        <v>20.379999160766602</v>
      </c>
      <c r="E3522" s="28">
        <v>20.430000305175781</v>
      </c>
      <c r="F3522" s="28">
        <v>20.049999237060547</v>
      </c>
      <c r="G3522" s="24">
        <v>20.110000610351563</v>
      </c>
      <c r="H3522" s="13">
        <v>20.420000076293945</v>
      </c>
      <c r="I3522" s="14">
        <v>20.489999771118164</v>
      </c>
      <c r="J3522" s="14">
        <v>20.200000762939453</v>
      </c>
      <c r="K3522" s="24">
        <v>20.290000915527344</v>
      </c>
      <c r="L3522">
        <f t="shared" si="165"/>
        <v>0</v>
      </c>
      <c r="M3522">
        <f>IF(AND(B3522&gt;Summary!$E$17,B3522&lt;Summary!$E$18),1,0)</f>
        <v>1</v>
      </c>
      <c r="N3522">
        <f>IF(M3522=1,oneday(G3521,G3522,K3522,L3522,Summary!$E$13/2,Data!N3521,Data!O3521,Summary!$E$15,Summary!$E$14,Summary!$E$16,1),0)</f>
        <v>3000</v>
      </c>
      <c r="O3522" s="31">
        <f>IF(M3522=1,oneday(G3521,G3522,K3522,L3522,Summary!$E$13/2,Data!N3521,Data!O3521,Summary!$E$15,Summary!$E$14,Summary!$E$16,2),0)</f>
        <v>1894003.9739265442</v>
      </c>
      <c r="P3522" s="31">
        <f t="shared" si="164"/>
        <v>890.00276947021484</v>
      </c>
      <c r="Q3522" s="31">
        <f>IF(M3522=1,oneday(G3521,G3522,K3522,L3522,Summary!$E$13/2,Data!N3521,Data!O3521,Summary!$E$15,Summary!$E$14,Summary!$E$16,3),0)</f>
        <v>0</v>
      </c>
    </row>
    <row r="3523" spans="1:17" x14ac:dyDescent="0.25">
      <c r="A3523" s="32">
        <f>VLOOKUP(B3523,'Expiration Dates'!$C$40:$J$272,8)</f>
        <v>35508</v>
      </c>
      <c r="B3523" s="1">
        <v>35501</v>
      </c>
      <c r="C3523">
        <f t="shared" si="163"/>
        <v>3523</v>
      </c>
      <c r="D3523" s="27">
        <v>19.860000610351563</v>
      </c>
      <c r="E3523" s="28">
        <v>20.850000381469727</v>
      </c>
      <c r="F3523" s="28">
        <v>19.860000610351563</v>
      </c>
      <c r="G3523" s="24">
        <v>20.620000839233398</v>
      </c>
      <c r="H3523" s="13">
        <v>20.120000839233398</v>
      </c>
      <c r="I3523" s="14">
        <v>20.850000381469727</v>
      </c>
      <c r="J3523" s="14">
        <v>20.049999237060547</v>
      </c>
      <c r="K3523" s="24">
        <v>20.680000305175781</v>
      </c>
      <c r="L3523">
        <f t="shared" si="165"/>
        <v>0</v>
      </c>
      <c r="M3523">
        <f>IF(AND(B3523&gt;Summary!$E$17,B3523&lt;Summary!$E$18),1,0)</f>
        <v>1</v>
      </c>
      <c r="N3523">
        <f>IF(M3523=1,oneday(G3522,G3523,K3523,L3523,Summary!$E$13/2,Data!N3522,Data!O3522,Summary!$E$15,Summary!$E$14,Summary!$E$16,1),0)</f>
        <v>1800</v>
      </c>
      <c r="O3523" s="31">
        <f>IF(M3523=1,oneday(G3522,G3523,K3523,L3523,Summary!$E$13/2,Data!N3522,Data!O3522,Summary!$E$15,Summary!$E$14,Summary!$E$16,2),0)</f>
        <v>1897185.9743385315</v>
      </c>
      <c r="P3523" s="31">
        <f t="shared" si="164"/>
        <v>3182.0004119873047</v>
      </c>
      <c r="Q3523" s="31">
        <f>IF(M3523=1,oneday(G3522,G3523,K3523,L3523,Summary!$E$13/2,Data!N3522,Data!O3522,Summary!$E$15,Summary!$E$14,Summary!$E$16,3),0)</f>
        <v>0</v>
      </c>
    </row>
    <row r="3524" spans="1:17" x14ac:dyDescent="0.25">
      <c r="A3524" s="32">
        <f>VLOOKUP(B3524,'Expiration Dates'!$C$40:$J$272,8)</f>
        <v>35508</v>
      </c>
      <c r="B3524" s="1">
        <v>35502</v>
      </c>
      <c r="C3524">
        <f t="shared" si="163"/>
        <v>3524</v>
      </c>
      <c r="D3524" s="27">
        <v>20.899999618530273</v>
      </c>
      <c r="E3524" s="28">
        <v>21.049999237060547</v>
      </c>
      <c r="F3524" s="28">
        <v>20.649999618530273</v>
      </c>
      <c r="G3524" s="24">
        <v>20.700000762939453</v>
      </c>
      <c r="H3524" s="13">
        <v>20.850000381469727</v>
      </c>
      <c r="I3524" s="14">
        <v>21.040000915527344</v>
      </c>
      <c r="J3524" s="14">
        <v>20.649999618530273</v>
      </c>
      <c r="K3524" s="24">
        <v>20.760000228881836</v>
      </c>
      <c r="L3524">
        <f t="shared" si="165"/>
        <v>0</v>
      </c>
      <c r="M3524">
        <f>IF(AND(B3524&gt;Summary!$E$17,B3524&lt;Summary!$E$18),1,0)</f>
        <v>1</v>
      </c>
      <c r="N3524">
        <f>IF(M3524=1,oneday(G3523,G3524,K3524,L3524,Summary!$E$13/2,Data!N3523,Data!O3523,Summary!$E$15,Summary!$E$14,Summary!$E$16,1),0)</f>
        <v>1700</v>
      </c>
      <c r="O3524" s="31">
        <f>IF(M3524=1,oneday(G3523,G3524,K3524,L3524,Summary!$E$13/2,Data!N3523,Data!O3523,Summary!$E$15,Summary!$E$14,Summary!$E$16,2),0)</f>
        <v>1899321.9742088318</v>
      </c>
      <c r="P3524" s="31">
        <f t="shared" si="164"/>
        <v>2135.999870300293</v>
      </c>
      <c r="Q3524" s="31">
        <f>IF(M3524=1,oneday(G3523,G3524,K3524,L3524,Summary!$E$13/2,Data!N3523,Data!O3523,Summary!$E$15,Summary!$E$14,Summary!$E$16,3),0)</f>
        <v>0</v>
      </c>
    </row>
    <row r="3525" spans="1:17" x14ac:dyDescent="0.25">
      <c r="A3525" s="32">
        <f>VLOOKUP(B3525,'Expiration Dates'!$C$40:$J$272,8)</f>
        <v>35508</v>
      </c>
      <c r="B3525" s="1">
        <v>35503</v>
      </c>
      <c r="C3525">
        <f t="shared" si="163"/>
        <v>3525</v>
      </c>
      <c r="D3525" s="27">
        <v>20.899999618530273</v>
      </c>
      <c r="E3525" s="28">
        <v>21.420000076293945</v>
      </c>
      <c r="F3525" s="28">
        <v>20.860000610351563</v>
      </c>
      <c r="G3525" s="24">
        <v>21.290000915527344</v>
      </c>
      <c r="H3525" s="13">
        <v>20.899999618530273</v>
      </c>
      <c r="I3525" s="14">
        <v>21.25</v>
      </c>
      <c r="J3525" s="14">
        <v>20.840000152587891</v>
      </c>
      <c r="K3525" s="24">
        <v>21.200000762939453</v>
      </c>
      <c r="L3525">
        <f t="shared" si="165"/>
        <v>0</v>
      </c>
      <c r="M3525">
        <f>IF(AND(B3525&gt;Summary!$E$17,B3525&lt;Summary!$E$18),1,0)</f>
        <v>1</v>
      </c>
      <c r="N3525">
        <f>IF(M3525=1,oneday(G3524,G3525,K3525,L3525,Summary!$E$13/2,Data!N3524,Data!O3524,Summary!$E$15,Summary!$E$14,Summary!$E$16,1),0)</f>
        <v>300</v>
      </c>
      <c r="O3525" s="31">
        <f>IF(M3525=1,oneday(G3524,G3525,K3525,L3525,Summary!$E$13/2,Data!N3524,Data!O3524,Summary!$E$15,Summary!$E$14,Summary!$E$16,2),0)</f>
        <v>1901862.9742546082</v>
      </c>
      <c r="P3525" s="31">
        <f t="shared" si="164"/>
        <v>2541.0000457763672</v>
      </c>
      <c r="Q3525" s="31">
        <f>IF(M3525=1,oneday(G3524,G3525,K3525,L3525,Summary!$E$13/2,Data!N3524,Data!O3524,Summary!$E$15,Summary!$E$14,Summary!$E$16,3),0)</f>
        <v>0</v>
      </c>
    </row>
    <row r="3526" spans="1:17" x14ac:dyDescent="0.25">
      <c r="A3526" s="32">
        <f>VLOOKUP(B3526,'Expiration Dates'!$C$40:$J$272,8)</f>
        <v>35508</v>
      </c>
      <c r="B3526" s="1">
        <v>35506</v>
      </c>
      <c r="C3526">
        <f t="shared" si="163"/>
        <v>3526</v>
      </c>
      <c r="D3526" s="27">
        <v>21.319999694824219</v>
      </c>
      <c r="E3526" s="28">
        <v>21.399999618530273</v>
      </c>
      <c r="F3526" s="28">
        <v>20.850000381469727</v>
      </c>
      <c r="G3526" s="24">
        <v>20.920000076293945</v>
      </c>
      <c r="H3526" s="13">
        <v>21.25</v>
      </c>
      <c r="I3526" s="14">
        <v>21.329999923706055</v>
      </c>
      <c r="J3526" s="14">
        <v>20.780000686645508</v>
      </c>
      <c r="K3526" s="24">
        <v>20.850000381469727</v>
      </c>
      <c r="L3526">
        <f t="shared" si="165"/>
        <v>0</v>
      </c>
      <c r="M3526">
        <f>IF(AND(B3526&gt;Summary!$E$17,B3526&lt;Summary!$E$18),1,0)</f>
        <v>1</v>
      </c>
      <c r="N3526">
        <f>IF(M3526=1,oneday(G3525,G3526,K3526,L3526,Summary!$E$13/2,Data!N3525,Data!O3525,Summary!$E$15,Summary!$E$14,Summary!$E$16,1),0)</f>
        <v>1200</v>
      </c>
      <c r="O3526" s="31">
        <f>IF(M3526=1,oneday(G3525,G3526,K3526,L3526,Summary!$E$13/2,Data!N3525,Data!O3525,Summary!$E$15,Summary!$E$14,Summary!$E$16,2),0)</f>
        <v>1903562.9732475281</v>
      </c>
      <c r="P3526" s="31">
        <f t="shared" si="164"/>
        <v>1699.9989929199219</v>
      </c>
      <c r="Q3526" s="31">
        <f>IF(M3526=1,oneday(G3525,G3526,K3526,L3526,Summary!$E$13/2,Data!N3525,Data!O3525,Summary!$E$15,Summary!$E$14,Summary!$E$16,3),0)</f>
        <v>0</v>
      </c>
    </row>
    <row r="3527" spans="1:17" x14ac:dyDescent="0.25">
      <c r="A3527" s="32">
        <f>VLOOKUP(B3527,'Expiration Dates'!$C$40:$J$272,8)</f>
        <v>35508</v>
      </c>
      <c r="B3527" s="1">
        <v>35507</v>
      </c>
      <c r="C3527">
        <f t="shared" si="163"/>
        <v>3527</v>
      </c>
      <c r="D3527" s="27">
        <v>20.950000762939453</v>
      </c>
      <c r="E3527" s="28">
        <v>22.25</v>
      </c>
      <c r="F3527" s="28">
        <v>20.850000381469727</v>
      </c>
      <c r="G3527" s="24">
        <v>22.059999465942383</v>
      </c>
      <c r="H3527" s="13">
        <v>20.850000381469727</v>
      </c>
      <c r="I3527" s="14">
        <v>21.899999618530273</v>
      </c>
      <c r="J3527" s="14">
        <v>20.799999237060547</v>
      </c>
      <c r="K3527" s="24">
        <v>21.770000457763672</v>
      </c>
      <c r="L3527">
        <f t="shared" si="165"/>
        <v>0</v>
      </c>
      <c r="M3527">
        <f>IF(AND(B3527&gt;Summary!$E$17,B3527&lt;Summary!$E$18),1,0)</f>
        <v>1</v>
      </c>
      <c r="N3527">
        <f>IF(M3527=1,oneday(G3526,G3527,K3527,L3527,Summary!$E$13/2,Data!N3526,Data!O3526,Summary!$E$15,Summary!$E$14,Summary!$E$16,1),0)</f>
        <v>-1600</v>
      </c>
      <c r="O3527" s="31">
        <f>IF(M3527=1,oneday(G3526,G3527,K3527,L3527,Summary!$E$13/2,Data!N3526,Data!O3526,Summary!$E$15,Summary!$E$14,Summary!$E$16,2),0)</f>
        <v>1905250.9742240906</v>
      </c>
      <c r="P3527" s="31">
        <f t="shared" si="164"/>
        <v>1688.0009765625</v>
      </c>
      <c r="Q3527" s="31">
        <f>IF(M3527=1,oneday(G3526,G3527,K3527,L3527,Summary!$E$13/2,Data!N3526,Data!O3526,Summary!$E$15,Summary!$E$14,Summary!$E$16,3),0)</f>
        <v>0</v>
      </c>
    </row>
    <row r="3528" spans="1:17" x14ac:dyDescent="0.25">
      <c r="A3528" s="32">
        <f>VLOOKUP(B3528,'Expiration Dates'!$C$40:$J$272,8)</f>
        <v>35508</v>
      </c>
      <c r="B3528" s="1">
        <v>35508</v>
      </c>
      <c r="C3528">
        <f t="shared" si="163"/>
        <v>3528</v>
      </c>
      <c r="D3528" s="27">
        <v>22.200000762939453</v>
      </c>
      <c r="E3528" s="28">
        <v>22.649999618530273</v>
      </c>
      <c r="F3528" s="28">
        <v>21.799999237060547</v>
      </c>
      <c r="G3528" s="24">
        <v>22.040000915527344</v>
      </c>
      <c r="H3528" s="13">
        <v>21.899999618530273</v>
      </c>
      <c r="I3528" s="14">
        <v>22.350000381469727</v>
      </c>
      <c r="J3528" s="14">
        <v>21.629999160766602</v>
      </c>
      <c r="K3528" s="24">
        <v>21.819999694824219</v>
      </c>
      <c r="L3528">
        <f t="shared" si="165"/>
        <v>1</v>
      </c>
      <c r="M3528">
        <f>IF(AND(B3528&gt;Summary!$E$17,B3528&lt;Summary!$E$18),1,0)</f>
        <v>1</v>
      </c>
      <c r="N3528">
        <f>IF(M3528=1,oneday(G3527,G3528,K3528,L3528,Summary!$E$13/2,Data!N3527,Data!O3527,Summary!$E$15,Summary!$E$14,Summary!$E$16,1),0)</f>
        <v>-1600</v>
      </c>
      <c r="O3528" s="31">
        <f>IF(M3528=1,oneday(G3527,G3528,K3528,L3528,Summary!$E$13/2,Data!N3527,Data!O3527,Summary!$E$15,Summary!$E$14,Summary!$E$16,2),0)</f>
        <v>1906930.9699516296</v>
      </c>
      <c r="P3528" s="31">
        <f t="shared" si="164"/>
        <v>1679.9957275390625</v>
      </c>
      <c r="Q3528" s="31">
        <f>IF(M3528=1,oneday(G3527,G3528,K3528,L3528,Summary!$E$13/2,Data!N3527,Data!O3527,Summary!$E$15,Summary!$E$14,Summary!$E$16,3),0)</f>
        <v>-352.001953125</v>
      </c>
    </row>
    <row r="3529" spans="1:17" x14ac:dyDescent="0.25">
      <c r="A3529" s="32">
        <f>VLOOKUP(B3529,'Expiration Dates'!$C$40:$J$272,8)</f>
        <v>35508</v>
      </c>
      <c r="B3529" s="1">
        <v>35509</v>
      </c>
      <c r="C3529">
        <f t="shared" si="163"/>
        <v>3529</v>
      </c>
      <c r="D3529" s="27">
        <v>21.899999618530273</v>
      </c>
      <c r="E3529" s="28">
        <v>22.5</v>
      </c>
      <c r="F3529" s="28">
        <v>21.649999618530273</v>
      </c>
      <c r="G3529" s="24">
        <v>22.319999694824219</v>
      </c>
      <c r="H3529" s="13">
        <v>21.700000762939453</v>
      </c>
      <c r="I3529" s="14">
        <v>22.079999923706055</v>
      </c>
      <c r="J3529" s="14">
        <v>21.459999084472656</v>
      </c>
      <c r="K3529" s="24">
        <v>21.850000381469727</v>
      </c>
      <c r="L3529">
        <f t="shared" si="165"/>
        <v>0</v>
      </c>
      <c r="M3529">
        <f>IF(AND(B3529&gt;Summary!$E$17,B3529&lt;Summary!$E$18),1,0)</f>
        <v>1</v>
      </c>
      <c r="N3529">
        <f>IF(M3529=1,oneday(G3528,G3529,K3529,L3529,Summary!$E$13/2,Data!N3528,Data!O3528,Summary!$E$15,Summary!$E$14,Summary!$E$16,1),0)</f>
        <v>-2200</v>
      </c>
      <c r="O3529" s="31">
        <f>IF(M3529=1,oneday(G3528,G3529,K3529,L3529,Summary!$E$13/2,Data!N3528,Data!O3528,Summary!$E$15,Summary!$E$14,Summary!$E$16,2),0)</f>
        <v>1908374.9726371765</v>
      </c>
      <c r="P3529" s="31">
        <f t="shared" si="164"/>
        <v>1444.002685546875</v>
      </c>
      <c r="Q3529" s="31">
        <f>IF(M3529=1,oneday(G3528,G3529,K3529,L3529,Summary!$E$13/2,Data!N3528,Data!O3528,Summary!$E$15,Summary!$E$14,Summary!$E$16,3),0)</f>
        <v>0</v>
      </c>
    </row>
    <row r="3530" spans="1:17" x14ac:dyDescent="0.25">
      <c r="A3530" s="32">
        <f>VLOOKUP(B3530,'Expiration Dates'!$C$40:$J$272,8)</f>
        <v>35508</v>
      </c>
      <c r="B3530" s="1">
        <v>35510</v>
      </c>
      <c r="C3530">
        <f t="shared" si="163"/>
        <v>3530</v>
      </c>
      <c r="D3530" s="27">
        <v>21.850000381469727</v>
      </c>
      <c r="E3530" s="28">
        <v>21.969999313354492</v>
      </c>
      <c r="F3530" s="28">
        <v>21.430000305175781</v>
      </c>
      <c r="G3530" s="24">
        <v>21.510000228881836</v>
      </c>
      <c r="H3530" s="13">
        <v>21.610000610351563</v>
      </c>
      <c r="I3530" s="14">
        <v>21.729999542236328</v>
      </c>
      <c r="J3530" s="14">
        <v>21.350000381469727</v>
      </c>
      <c r="K3530" s="24">
        <v>21.399999618530273</v>
      </c>
      <c r="L3530">
        <f t="shared" si="165"/>
        <v>0</v>
      </c>
      <c r="M3530">
        <f>IF(AND(B3530&gt;Summary!$E$17,B3530&lt;Summary!$E$18),1,0)</f>
        <v>1</v>
      </c>
      <c r="N3530">
        <f>IF(M3530=1,oneday(G3529,G3530,K3530,L3530,Summary!$E$13/2,Data!N3529,Data!O3529,Summary!$E$15,Summary!$E$14,Summary!$E$16,1),0)</f>
        <v>-200</v>
      </c>
      <c r="O3530" s="31">
        <f>IF(M3530=1,oneday(G3529,G3530,K3530,L3530,Summary!$E$13/2,Data!N3529,Data!O3529,Summary!$E$15,Summary!$E$14,Summary!$E$16,2),0)</f>
        <v>1911296.972530365</v>
      </c>
      <c r="P3530" s="31">
        <f t="shared" si="164"/>
        <v>2921.9998931884766</v>
      </c>
      <c r="Q3530" s="31">
        <f>IF(M3530=1,oneday(G3529,G3530,K3530,L3530,Summary!$E$13/2,Data!N3529,Data!O3529,Summary!$E$15,Summary!$E$14,Summary!$E$16,3),0)</f>
        <v>0</v>
      </c>
    </row>
    <row r="3531" spans="1:17" x14ac:dyDescent="0.25">
      <c r="A3531" s="32">
        <f>VLOOKUP(B3531,'Expiration Dates'!$C$40:$J$272,8)</f>
        <v>35508</v>
      </c>
      <c r="B3531" s="1">
        <v>35513</v>
      </c>
      <c r="C3531">
        <f t="shared" si="163"/>
        <v>3531</v>
      </c>
      <c r="D3531" s="27">
        <v>21.350000381469727</v>
      </c>
      <c r="E3531" s="28">
        <v>21.430000305175781</v>
      </c>
      <c r="F3531" s="28">
        <v>21.030000686645508</v>
      </c>
      <c r="G3531" s="24">
        <v>21.059999465942383</v>
      </c>
      <c r="H3531" s="13">
        <v>21.180000305175781</v>
      </c>
      <c r="I3531" s="14">
        <v>21.350000381469727</v>
      </c>
      <c r="J3531" s="14">
        <v>21</v>
      </c>
      <c r="K3531" s="24">
        <v>21.020000457763672</v>
      </c>
      <c r="L3531">
        <f t="shared" si="165"/>
        <v>0</v>
      </c>
      <c r="M3531">
        <f>IF(AND(B3531&gt;Summary!$E$17,B3531&lt;Summary!$E$18),1,0)</f>
        <v>1</v>
      </c>
      <c r="N3531">
        <f>IF(M3531=1,oneday(G3530,G3531,K3531,L3531,Summary!$E$13/2,Data!N3530,Data!O3530,Summary!$E$15,Summary!$E$14,Summary!$E$16,1),0)</f>
        <v>900</v>
      </c>
      <c r="O3531" s="31">
        <f>IF(M3531=1,oneday(G3530,G3531,K3531,L3531,Summary!$E$13/2,Data!N3530,Data!O3530,Summary!$E$15,Summary!$E$14,Summary!$E$16,2),0)</f>
        <v>1913111.9718437195</v>
      </c>
      <c r="P3531" s="31">
        <f t="shared" si="164"/>
        <v>1814.9993133544922</v>
      </c>
      <c r="Q3531" s="31">
        <f>IF(M3531=1,oneday(G3530,G3531,K3531,L3531,Summary!$E$13/2,Data!N3530,Data!O3530,Summary!$E$15,Summary!$E$14,Summary!$E$16,3),0)</f>
        <v>0</v>
      </c>
    </row>
    <row r="3532" spans="1:17" x14ac:dyDescent="0.25">
      <c r="A3532" s="32">
        <f>VLOOKUP(B3532,'Expiration Dates'!$C$40:$J$272,8)</f>
        <v>35508</v>
      </c>
      <c r="B3532" s="1">
        <v>35514</v>
      </c>
      <c r="C3532">
        <f t="shared" si="163"/>
        <v>3532</v>
      </c>
      <c r="D3532" s="27">
        <v>21.030000686645508</v>
      </c>
      <c r="E3532" s="28">
        <v>21.280000686645508</v>
      </c>
      <c r="F3532" s="28">
        <v>20.950000762939453</v>
      </c>
      <c r="G3532" s="24">
        <v>20.989999771118164</v>
      </c>
      <c r="H3532" s="13">
        <v>21.020000457763672</v>
      </c>
      <c r="I3532" s="14">
        <v>21.209999084472656</v>
      </c>
      <c r="J3532" s="14">
        <v>20.930000305175781</v>
      </c>
      <c r="K3532" s="24">
        <v>20.969999313354492</v>
      </c>
      <c r="L3532">
        <f t="shared" si="165"/>
        <v>0</v>
      </c>
      <c r="M3532">
        <f>IF(AND(B3532&gt;Summary!$E$17,B3532&lt;Summary!$E$18),1,0)</f>
        <v>1</v>
      </c>
      <c r="N3532">
        <f>IF(M3532=1,oneday(G3531,G3532,K3532,L3532,Summary!$E$13/2,Data!N3531,Data!O3531,Summary!$E$15,Summary!$E$14,Summary!$E$16,1),0)</f>
        <v>1000</v>
      </c>
      <c r="O3532" s="31">
        <f>IF(M3532=1,oneday(G3531,G3532,K3532,L3532,Summary!$E$13/2,Data!N3531,Data!O3531,Summary!$E$15,Summary!$E$14,Summary!$E$16,2),0)</f>
        <v>1915041.9721488953</v>
      </c>
      <c r="P3532" s="31">
        <f t="shared" si="164"/>
        <v>1930.0003051757813</v>
      </c>
      <c r="Q3532" s="31">
        <f>IF(M3532=1,oneday(G3531,G3532,K3532,L3532,Summary!$E$13/2,Data!N3531,Data!O3531,Summary!$E$15,Summary!$E$14,Summary!$E$16,3),0)</f>
        <v>0</v>
      </c>
    </row>
    <row r="3533" spans="1:17" x14ac:dyDescent="0.25">
      <c r="A3533" s="32">
        <f>VLOOKUP(B3533,'Expiration Dates'!$C$40:$J$272,8)</f>
        <v>35508</v>
      </c>
      <c r="B3533" s="1">
        <v>35515</v>
      </c>
      <c r="C3533">
        <f t="shared" si="163"/>
        <v>3533</v>
      </c>
      <c r="D3533" s="27">
        <v>21.020000457763672</v>
      </c>
      <c r="E3533" s="28">
        <v>21.420000076293945</v>
      </c>
      <c r="F3533" s="28">
        <v>20.600000381469727</v>
      </c>
      <c r="G3533" s="24">
        <v>20.639999389648438</v>
      </c>
      <c r="H3533" s="13">
        <v>20.969999313354492</v>
      </c>
      <c r="I3533" s="14">
        <v>21.329999923706055</v>
      </c>
      <c r="J3533" s="14">
        <v>20.569999694824219</v>
      </c>
      <c r="K3533" s="24">
        <v>20.629999160766602</v>
      </c>
      <c r="L3533">
        <f t="shared" si="165"/>
        <v>0</v>
      </c>
      <c r="M3533">
        <f>IF(AND(B3533&gt;Summary!$E$17,B3533&lt;Summary!$E$18),1,0)</f>
        <v>1</v>
      </c>
      <c r="N3533">
        <f>IF(M3533=1,oneday(G3532,G3533,K3533,L3533,Summary!$E$13/2,Data!N3532,Data!O3532,Summary!$E$15,Summary!$E$14,Summary!$E$16,1),0)</f>
        <v>1800</v>
      </c>
      <c r="O3533" s="31">
        <f>IF(M3533=1,oneday(G3532,G3533,K3533,L3533,Summary!$E$13/2,Data!N3532,Data!O3532,Summary!$E$15,Summary!$E$14,Summary!$E$16,2),0)</f>
        <v>1916523.9714622498</v>
      </c>
      <c r="P3533" s="31">
        <f t="shared" si="164"/>
        <v>1481.9993133544922</v>
      </c>
      <c r="Q3533" s="31">
        <f>IF(M3533=1,oneday(G3532,G3533,K3533,L3533,Summary!$E$13/2,Data!N3532,Data!O3532,Summary!$E$15,Summary!$E$14,Summary!$E$16,3),0)</f>
        <v>0</v>
      </c>
    </row>
    <row r="3534" spans="1:17" x14ac:dyDescent="0.25">
      <c r="A3534" s="32">
        <f>VLOOKUP(B3534,'Expiration Dates'!$C$40:$J$272,8)</f>
        <v>35508</v>
      </c>
      <c r="B3534" s="1">
        <v>35516</v>
      </c>
      <c r="C3534">
        <f t="shared" si="163"/>
        <v>3534</v>
      </c>
      <c r="D3534" s="27">
        <v>20.729999542236328</v>
      </c>
      <c r="E3534" s="28">
        <v>20.850000381469727</v>
      </c>
      <c r="F3534" s="28">
        <v>20.530000686645508</v>
      </c>
      <c r="G3534" s="24">
        <v>20.700000762939453</v>
      </c>
      <c r="H3534" s="13">
        <v>20.719999313354492</v>
      </c>
      <c r="I3534" s="14">
        <v>20.829999923706055</v>
      </c>
      <c r="J3534" s="14">
        <v>20.549999237060547</v>
      </c>
      <c r="K3534" s="24">
        <v>20.690000534057617</v>
      </c>
      <c r="L3534">
        <f t="shared" si="165"/>
        <v>0</v>
      </c>
      <c r="M3534">
        <f>IF(AND(B3534&gt;Summary!$E$17,B3534&lt;Summary!$E$18),1,0)</f>
        <v>1</v>
      </c>
      <c r="N3534">
        <f>IF(M3534=1,oneday(G3533,G3534,K3534,L3534,Summary!$E$13/2,Data!N3533,Data!O3533,Summary!$E$15,Summary!$E$14,Summary!$E$16,1),0)</f>
        <v>1700</v>
      </c>
      <c r="O3534" s="31">
        <f>IF(M3534=1,oneday(G3533,G3534,K3534,L3534,Summary!$E$13/2,Data!N3533,Data!O3533,Summary!$E$15,Summary!$E$14,Summary!$E$16,2),0)</f>
        <v>1918625.9737968445</v>
      </c>
      <c r="P3534" s="31">
        <f t="shared" si="164"/>
        <v>2102.0023345947266</v>
      </c>
      <c r="Q3534" s="31">
        <f>IF(M3534=1,oneday(G3533,G3534,K3534,L3534,Summary!$E$13/2,Data!N3533,Data!O3533,Summary!$E$15,Summary!$E$14,Summary!$E$16,3),0)</f>
        <v>0</v>
      </c>
    </row>
    <row r="3535" spans="1:17" x14ac:dyDescent="0.25">
      <c r="A3535" s="32">
        <f>VLOOKUP(B3535,'Expiration Dates'!$C$40:$J$272,8)</f>
        <v>35508</v>
      </c>
      <c r="B3535" s="1">
        <v>35520</v>
      </c>
      <c r="C3535">
        <f t="shared" ref="C3535:C3598" si="166">ROW(B3535)</f>
        <v>3535</v>
      </c>
      <c r="D3535" s="27">
        <v>20.799999237060547</v>
      </c>
      <c r="E3535" s="28">
        <v>20.879999160766602</v>
      </c>
      <c r="F3535" s="28">
        <v>20.350000381469727</v>
      </c>
      <c r="G3535" s="24">
        <v>20.409999847412109</v>
      </c>
      <c r="H3535" s="13">
        <v>20.799999237060547</v>
      </c>
      <c r="I3535" s="14">
        <v>20.840000152587891</v>
      </c>
      <c r="J3535" s="14">
        <v>20.350000381469727</v>
      </c>
      <c r="K3535" s="24">
        <v>20.420000076293945</v>
      </c>
      <c r="L3535">
        <f t="shared" si="165"/>
        <v>0</v>
      </c>
      <c r="M3535">
        <f>IF(AND(B3535&gt;Summary!$E$17,B3535&lt;Summary!$E$18),1,0)</f>
        <v>1</v>
      </c>
      <c r="N3535">
        <f>IF(M3535=1,oneday(G3534,G3535,K3535,L3535,Summary!$E$13/2,Data!N3534,Data!O3534,Summary!$E$15,Summary!$E$14,Summary!$E$16,1),0)</f>
        <v>2400</v>
      </c>
      <c r="O3535" s="31">
        <f>IF(M3535=1,oneday(G3534,G3535,K3535,L3535,Summary!$E$13/2,Data!N3534,Data!O3534,Summary!$E$15,Summary!$E$14,Summary!$E$16,2),0)</f>
        <v>1920013.9715995789</v>
      </c>
      <c r="P3535" s="31">
        <f t="shared" si="164"/>
        <v>1387.997802734375</v>
      </c>
      <c r="Q3535" s="31">
        <f>IF(M3535=1,oneday(G3534,G3535,K3535,L3535,Summary!$E$13/2,Data!N3534,Data!O3534,Summary!$E$15,Summary!$E$14,Summary!$E$16,3),0)</f>
        <v>0</v>
      </c>
    </row>
    <row r="3536" spans="1:17" x14ac:dyDescent="0.25">
      <c r="A3536" s="32">
        <f>VLOOKUP(B3536,'Expiration Dates'!$C$40:$J$272,8)</f>
        <v>35542</v>
      </c>
      <c r="B3536" s="1">
        <v>35521</v>
      </c>
      <c r="C3536">
        <f t="shared" si="166"/>
        <v>3536</v>
      </c>
      <c r="D3536" s="27">
        <v>20.440000534057617</v>
      </c>
      <c r="E3536" s="28">
        <v>20.639999389648438</v>
      </c>
      <c r="F3536" s="28">
        <v>20.209999084472656</v>
      </c>
      <c r="G3536" s="24">
        <v>20.280000686645508</v>
      </c>
      <c r="H3536" s="13">
        <v>20.420000076293945</v>
      </c>
      <c r="I3536" s="14">
        <v>20.620000839233398</v>
      </c>
      <c r="J3536" s="14">
        <v>20.219999313354492</v>
      </c>
      <c r="K3536" s="24">
        <v>20.260000228881836</v>
      </c>
      <c r="L3536">
        <f t="shared" si="165"/>
        <v>0</v>
      </c>
      <c r="M3536">
        <f>IF(AND(B3536&gt;Summary!$E$17,B3536&lt;Summary!$E$18),1,0)</f>
        <v>1</v>
      </c>
      <c r="N3536">
        <f>IF(M3536=1,oneday(G3535,G3536,K3536,L3536,Summary!$E$13/2,Data!N3535,Data!O3535,Summary!$E$15,Summary!$E$14,Summary!$E$16,1),0)</f>
        <v>2700</v>
      </c>
      <c r="O3536" s="31">
        <f>IF(M3536=1,oneday(G3535,G3536,K3536,L3536,Summary!$E$13/2,Data!N3535,Data!O3535,Summary!$E$15,Summary!$E$14,Summary!$E$16,2),0)</f>
        <v>1921674.973865509</v>
      </c>
      <c r="P3536" s="31">
        <f t="shared" ref="P3536:P3599" si="167">IF(M3536=1,O3536-O3535,0)</f>
        <v>1661.0022659301758</v>
      </c>
      <c r="Q3536" s="31">
        <f>IF(M3536=1,oneday(G3535,G3536,K3536,L3536,Summary!$E$13/2,Data!N3535,Data!O3535,Summary!$E$15,Summary!$E$14,Summary!$E$16,3),0)</f>
        <v>0</v>
      </c>
    </row>
    <row r="3537" spans="1:17" x14ac:dyDescent="0.25">
      <c r="A3537" s="32">
        <f>VLOOKUP(B3537,'Expiration Dates'!$C$40:$J$272,8)</f>
        <v>35542</v>
      </c>
      <c r="B3537" s="1">
        <v>35522</v>
      </c>
      <c r="C3537">
        <f t="shared" si="166"/>
        <v>3537</v>
      </c>
      <c r="D3537" s="27">
        <v>20.350000381469727</v>
      </c>
      <c r="E3537" s="28">
        <v>20.420000076293945</v>
      </c>
      <c r="F3537" s="28">
        <v>19.370000839233398</v>
      </c>
      <c r="G3537" s="24">
        <v>19.469999313354492</v>
      </c>
      <c r="H3537" s="13">
        <v>20.340000152587891</v>
      </c>
      <c r="I3537" s="14">
        <v>20.450000762939453</v>
      </c>
      <c r="J3537" s="14">
        <v>19.450000762939453</v>
      </c>
      <c r="K3537" s="24">
        <v>19.540000915527344</v>
      </c>
      <c r="L3537">
        <f t="shared" si="165"/>
        <v>0</v>
      </c>
      <c r="M3537">
        <f>IF(AND(B3537&gt;Summary!$E$17,B3537&lt;Summary!$E$18),1,0)</f>
        <v>1</v>
      </c>
      <c r="N3537">
        <f>IF(M3537=1,oneday(G3536,G3537,K3537,L3537,Summary!$E$13/2,Data!N3536,Data!O3536,Summary!$E$15,Summary!$E$14,Summary!$E$16,1),0)</f>
        <v>3000</v>
      </c>
      <c r="O3537" s="31">
        <f>IF(M3537=1,oneday(G3536,G3537,K3537,L3537,Summary!$E$13/2,Data!N3536,Data!O3536,Summary!$E$15,Summary!$E$14,Summary!$E$16,2),0)</f>
        <v>1920627.9674110413</v>
      </c>
      <c r="P3537" s="31">
        <f t="shared" si="167"/>
        <v>-1047.0064544677734</v>
      </c>
      <c r="Q3537" s="31">
        <f>IF(M3537=1,oneday(G3536,G3537,K3537,L3537,Summary!$E$13/2,Data!N3536,Data!O3536,Summary!$E$15,Summary!$E$14,Summary!$E$16,3),0)</f>
        <v>0</v>
      </c>
    </row>
    <row r="3538" spans="1:17" x14ac:dyDescent="0.25">
      <c r="A3538" s="32">
        <f>VLOOKUP(B3538,'Expiration Dates'!$C$40:$J$272,8)</f>
        <v>35542</v>
      </c>
      <c r="B3538" s="1">
        <v>35523</v>
      </c>
      <c r="C3538">
        <f t="shared" si="166"/>
        <v>3538</v>
      </c>
      <c r="D3538" s="27">
        <v>19.700000762939453</v>
      </c>
      <c r="E3538" s="28">
        <v>19.790000915527344</v>
      </c>
      <c r="F3538" s="28">
        <v>19.379999160766602</v>
      </c>
      <c r="G3538" s="24">
        <v>19.469999313354492</v>
      </c>
      <c r="H3538" s="13">
        <v>19.739999771118164</v>
      </c>
      <c r="I3538" s="14">
        <v>19.829999923706055</v>
      </c>
      <c r="J3538" s="14">
        <v>19.479999542236328</v>
      </c>
      <c r="K3538" s="24">
        <v>19.569999694824219</v>
      </c>
      <c r="L3538">
        <f t="shared" si="165"/>
        <v>0</v>
      </c>
      <c r="M3538">
        <f>IF(AND(B3538&gt;Summary!$E$17,B3538&lt;Summary!$E$18),1,0)</f>
        <v>1</v>
      </c>
      <c r="N3538">
        <f>IF(M3538=1,oneday(G3537,G3538,K3538,L3538,Summary!$E$13/2,Data!N3537,Data!O3537,Summary!$E$15,Summary!$E$14,Summary!$E$16,1),0)</f>
        <v>0</v>
      </c>
      <c r="O3538" s="31">
        <f>IF(M3538=1,oneday(G3537,G3538,K3538,L3538,Summary!$E$13/2,Data!N3537,Data!O3537,Summary!$E$15,Summary!$E$14,Summary!$E$16,2),0)</f>
        <v>1922627.9674110413</v>
      </c>
      <c r="P3538" s="31">
        <f t="shared" si="167"/>
        <v>2000</v>
      </c>
      <c r="Q3538" s="31">
        <f>IF(M3538=1,oneday(G3537,G3538,K3538,L3538,Summary!$E$13/2,Data!N3537,Data!O3537,Summary!$E$15,Summary!$E$14,Summary!$E$16,3),0)</f>
        <v>0</v>
      </c>
    </row>
    <row r="3539" spans="1:17" x14ac:dyDescent="0.25">
      <c r="A3539" s="32">
        <f>VLOOKUP(B3539,'Expiration Dates'!$C$40:$J$272,8)</f>
        <v>35542</v>
      </c>
      <c r="B3539" s="1">
        <v>35524</v>
      </c>
      <c r="C3539">
        <f t="shared" si="166"/>
        <v>3539</v>
      </c>
      <c r="D3539" s="27">
        <v>19.610000610351563</v>
      </c>
      <c r="E3539" s="28">
        <v>19.709999084472656</v>
      </c>
      <c r="F3539" s="28">
        <v>18.969999313354492</v>
      </c>
      <c r="G3539" s="24">
        <v>19.120000839233398</v>
      </c>
      <c r="H3539" s="13">
        <v>19.700000762939453</v>
      </c>
      <c r="I3539" s="14">
        <v>19.770000457763672</v>
      </c>
      <c r="J3539" s="14">
        <v>19.079999923706055</v>
      </c>
      <c r="K3539" s="24">
        <v>19.219999313354492</v>
      </c>
      <c r="L3539">
        <f t="shared" si="165"/>
        <v>0</v>
      </c>
      <c r="M3539">
        <f>IF(AND(B3539&gt;Summary!$E$17,B3539&lt;Summary!$E$18),1,0)</f>
        <v>1</v>
      </c>
      <c r="N3539">
        <f>IF(M3539=1,oneday(G3538,G3539,K3539,L3539,Summary!$E$13/2,Data!N3538,Data!O3538,Summary!$E$15,Summary!$E$14,Summary!$E$16,1),0)</f>
        <v>800</v>
      </c>
      <c r="O3539" s="31">
        <f>IF(M3539=1,oneday(G3538,G3539,K3539,L3539,Summary!$E$13/2,Data!N3538,Data!O3538,Summary!$E$15,Summary!$E$14,Summary!$E$16,2),0)</f>
        <v>1924459.9686317444</v>
      </c>
      <c r="P3539" s="31">
        <f t="shared" si="167"/>
        <v>1832.001220703125</v>
      </c>
      <c r="Q3539" s="31">
        <f>IF(M3539=1,oneday(G3538,G3539,K3539,L3539,Summary!$E$13/2,Data!N3538,Data!O3538,Summary!$E$15,Summary!$E$14,Summary!$E$16,3),0)</f>
        <v>0</v>
      </c>
    </row>
    <row r="3540" spans="1:17" x14ac:dyDescent="0.25">
      <c r="A3540" s="32">
        <f>VLOOKUP(B3540,'Expiration Dates'!$C$40:$J$272,8)</f>
        <v>35542</v>
      </c>
      <c r="B3540" s="1">
        <v>35527</v>
      </c>
      <c r="C3540">
        <f t="shared" si="166"/>
        <v>3540</v>
      </c>
      <c r="D3540" s="27">
        <v>19.299999237060547</v>
      </c>
      <c r="E3540" s="28">
        <v>19.620000839233398</v>
      </c>
      <c r="F3540" s="28">
        <v>19.159999847412109</v>
      </c>
      <c r="G3540" s="24">
        <v>19.229999542236328</v>
      </c>
      <c r="H3540" s="13">
        <v>19.399999618530273</v>
      </c>
      <c r="I3540" s="14">
        <v>19.600000381469727</v>
      </c>
      <c r="J3540" s="14">
        <v>19.260000228881836</v>
      </c>
      <c r="K3540" s="24">
        <v>19.329999923706055</v>
      </c>
      <c r="L3540">
        <f t="shared" si="165"/>
        <v>0</v>
      </c>
      <c r="M3540">
        <f>IF(AND(B3540&gt;Summary!$E$17,B3540&lt;Summary!$E$18),1,0)</f>
        <v>1</v>
      </c>
      <c r="N3540">
        <f>IF(M3540=1,oneday(G3539,G3540,K3540,L3540,Summary!$E$13/2,Data!N3539,Data!O3539,Summary!$E$15,Summary!$E$14,Summary!$E$16,1),0)</f>
        <v>600</v>
      </c>
      <c r="O3540" s="31">
        <f>IF(M3540=1,oneday(G3539,G3540,K3540,L3540,Summary!$E$13/2,Data!N3539,Data!O3539,Summary!$E$15,Summary!$E$14,Summary!$E$16,2),0)</f>
        <v>1926529.9678535461</v>
      </c>
      <c r="P3540" s="31">
        <f t="shared" si="167"/>
        <v>2069.9992218017578</v>
      </c>
      <c r="Q3540" s="31">
        <f>IF(M3540=1,oneday(G3539,G3540,K3540,L3540,Summary!$E$13/2,Data!N3539,Data!O3539,Summary!$E$15,Summary!$E$14,Summary!$E$16,3),0)</f>
        <v>0</v>
      </c>
    </row>
    <row r="3541" spans="1:17" x14ac:dyDescent="0.25">
      <c r="A3541" s="32">
        <f>VLOOKUP(B3541,'Expiration Dates'!$C$40:$J$272,8)</f>
        <v>35542</v>
      </c>
      <c r="B3541" s="1">
        <v>35528</v>
      </c>
      <c r="C3541">
        <f t="shared" si="166"/>
        <v>3541</v>
      </c>
      <c r="D3541" s="27">
        <v>19.450000762939453</v>
      </c>
      <c r="E3541" s="28">
        <v>19.5</v>
      </c>
      <c r="F3541" s="28">
        <v>19.229999542236328</v>
      </c>
      <c r="G3541" s="24">
        <v>19.350000381469727</v>
      </c>
      <c r="H3541" s="13">
        <v>19.469999313354492</v>
      </c>
      <c r="I3541" s="14">
        <v>19.569999694824219</v>
      </c>
      <c r="J3541" s="14">
        <v>19.299999237060547</v>
      </c>
      <c r="K3541" s="24">
        <v>19.450000762939453</v>
      </c>
      <c r="L3541">
        <f t="shared" si="165"/>
        <v>0</v>
      </c>
      <c r="M3541">
        <f>IF(AND(B3541&gt;Summary!$E$17,B3541&lt;Summary!$E$18),1,0)</f>
        <v>1</v>
      </c>
      <c r="N3541">
        <f>IF(M3541=1,oneday(G3540,G3541,K3541,L3541,Summary!$E$13/2,Data!N3540,Data!O3540,Summary!$E$15,Summary!$E$14,Summary!$E$16,1),0)</f>
        <v>300</v>
      </c>
      <c r="O3541" s="31">
        <f>IF(M3541=1,oneday(G3540,G3541,K3541,L3541,Summary!$E$13/2,Data!N3540,Data!O3540,Summary!$E$15,Summary!$E$14,Summary!$E$16,2),0)</f>
        <v>1928577.9681053162</v>
      </c>
      <c r="P3541" s="31">
        <f t="shared" si="167"/>
        <v>2048.0002517700195</v>
      </c>
      <c r="Q3541" s="31">
        <f>IF(M3541=1,oneday(G3540,G3541,K3541,L3541,Summary!$E$13/2,Data!N3540,Data!O3540,Summary!$E$15,Summary!$E$14,Summary!$E$16,3),0)</f>
        <v>0</v>
      </c>
    </row>
    <row r="3542" spans="1:17" x14ac:dyDescent="0.25">
      <c r="A3542" s="32">
        <f>VLOOKUP(B3542,'Expiration Dates'!$C$40:$J$272,8)</f>
        <v>35542</v>
      </c>
      <c r="B3542" s="1">
        <v>35529</v>
      </c>
      <c r="C3542">
        <f t="shared" si="166"/>
        <v>3542</v>
      </c>
      <c r="D3542" s="27">
        <v>19.600000381469727</v>
      </c>
      <c r="E3542" s="28">
        <v>19.770000457763672</v>
      </c>
      <c r="F3542" s="28">
        <v>19.120000839233398</v>
      </c>
      <c r="G3542" s="24">
        <v>19.270000457763672</v>
      </c>
      <c r="H3542" s="13">
        <v>19.700000762939453</v>
      </c>
      <c r="I3542" s="14">
        <v>19.819999694824219</v>
      </c>
      <c r="J3542" s="14">
        <v>19.25</v>
      </c>
      <c r="K3542" s="24">
        <v>19.389999389648438</v>
      </c>
      <c r="L3542">
        <f t="shared" si="165"/>
        <v>0</v>
      </c>
      <c r="M3542">
        <f>IF(AND(B3542&gt;Summary!$E$17,B3542&lt;Summary!$E$18),1,0)</f>
        <v>1</v>
      </c>
      <c r="N3542">
        <f>IF(M3542=1,oneday(G3541,G3542,K3542,L3542,Summary!$E$13/2,Data!N3541,Data!O3541,Summary!$E$15,Summary!$E$14,Summary!$E$16,1),0)</f>
        <v>400</v>
      </c>
      <c r="O3542" s="31">
        <f>IF(M3542=1,oneday(G3541,G3542,K3542,L3542,Summary!$E$13/2,Data!N3541,Data!O3541,Summary!$E$15,Summary!$E$14,Summary!$E$16,2),0)</f>
        <v>1930545.9681358337</v>
      </c>
      <c r="P3542" s="31">
        <f t="shared" si="167"/>
        <v>1968.0000305175781</v>
      </c>
      <c r="Q3542" s="31">
        <f>IF(M3542=1,oneday(G3541,G3542,K3542,L3542,Summary!$E$13/2,Data!N3541,Data!O3541,Summary!$E$15,Summary!$E$14,Summary!$E$16,3),0)</f>
        <v>0</v>
      </c>
    </row>
    <row r="3543" spans="1:17" x14ac:dyDescent="0.25">
      <c r="A3543" s="32">
        <f>VLOOKUP(B3543,'Expiration Dates'!$C$40:$J$272,8)</f>
        <v>35542</v>
      </c>
      <c r="B3543" s="1">
        <v>35530</v>
      </c>
      <c r="C3543">
        <f t="shared" si="166"/>
        <v>3543</v>
      </c>
      <c r="D3543" s="27">
        <v>19.25</v>
      </c>
      <c r="E3543" s="28">
        <v>19.899999618530273</v>
      </c>
      <c r="F3543" s="28">
        <v>18.959999084472656</v>
      </c>
      <c r="G3543" s="24">
        <v>19.569999694824219</v>
      </c>
      <c r="H3543" s="13">
        <v>19.299999237060547</v>
      </c>
      <c r="I3543" s="14">
        <v>19.950000762939453</v>
      </c>
      <c r="J3543" s="14">
        <v>19.129999160766602</v>
      </c>
      <c r="K3543" s="24">
        <v>19.680000305175781</v>
      </c>
      <c r="L3543">
        <f t="shared" si="165"/>
        <v>0</v>
      </c>
      <c r="M3543">
        <f>IF(AND(B3543&gt;Summary!$E$17,B3543&lt;Summary!$E$18),1,0)</f>
        <v>1</v>
      </c>
      <c r="N3543">
        <f>IF(M3543=1,oneday(G3542,G3543,K3543,L3543,Summary!$E$13/2,Data!N3542,Data!O3542,Summary!$E$15,Summary!$E$14,Summary!$E$16,1),0)</f>
        <v>-300</v>
      </c>
      <c r="O3543" s="31">
        <f>IF(M3543=1,oneday(G3542,G3543,K3543,L3543,Summary!$E$13/2,Data!N3542,Data!O3542,Summary!$E$15,Summary!$E$14,Summary!$E$16,2),0)</f>
        <v>1932539.9683647156</v>
      </c>
      <c r="P3543" s="31">
        <f t="shared" si="167"/>
        <v>1994.0002288818359</v>
      </c>
      <c r="Q3543" s="31">
        <f>IF(M3543=1,oneday(G3542,G3543,K3543,L3543,Summary!$E$13/2,Data!N3542,Data!O3542,Summary!$E$15,Summary!$E$14,Summary!$E$16,3),0)</f>
        <v>0</v>
      </c>
    </row>
    <row r="3544" spans="1:17" x14ac:dyDescent="0.25">
      <c r="A3544" s="32">
        <f>VLOOKUP(B3544,'Expiration Dates'!$C$40:$J$272,8)</f>
        <v>35542</v>
      </c>
      <c r="B3544" s="1">
        <v>35531</v>
      </c>
      <c r="C3544">
        <f t="shared" si="166"/>
        <v>3544</v>
      </c>
      <c r="D3544" s="27">
        <v>19.620000839233398</v>
      </c>
      <c r="E3544" s="28">
        <v>19.739999771118164</v>
      </c>
      <c r="F3544" s="28">
        <v>19.450000762939453</v>
      </c>
      <c r="G3544" s="24">
        <v>19.530000686645508</v>
      </c>
      <c r="H3544" s="13">
        <v>19.700000762939453</v>
      </c>
      <c r="I3544" s="14">
        <v>19.850000381469727</v>
      </c>
      <c r="J3544" s="14">
        <v>19.590000152587891</v>
      </c>
      <c r="K3544" s="24">
        <v>19.620000839233398</v>
      </c>
      <c r="L3544">
        <f t="shared" si="165"/>
        <v>0</v>
      </c>
      <c r="M3544">
        <f>IF(AND(B3544&gt;Summary!$E$17,B3544&lt;Summary!$E$18),1,0)</f>
        <v>1</v>
      </c>
      <c r="N3544">
        <f>IF(M3544=1,oneday(G3543,G3544,K3544,L3544,Summary!$E$13/2,Data!N3543,Data!O3543,Summary!$E$15,Summary!$E$14,Summary!$E$16,1),0)</f>
        <v>-300</v>
      </c>
      <c r="O3544" s="31">
        <f>IF(M3544=1,oneday(G3543,G3544,K3544,L3544,Summary!$E$13/2,Data!N3543,Data!O3543,Summary!$E$15,Summary!$E$14,Summary!$E$16,2),0)</f>
        <v>1934551.9680671692</v>
      </c>
      <c r="P3544" s="31">
        <f t="shared" si="167"/>
        <v>2011.9997024536133</v>
      </c>
      <c r="Q3544" s="31">
        <f>IF(M3544=1,oneday(G3543,G3544,K3544,L3544,Summary!$E$13/2,Data!N3543,Data!O3543,Summary!$E$15,Summary!$E$14,Summary!$E$16,3),0)</f>
        <v>0</v>
      </c>
    </row>
    <row r="3545" spans="1:17" x14ac:dyDescent="0.25">
      <c r="A3545" s="32">
        <f>VLOOKUP(B3545,'Expiration Dates'!$C$40:$J$272,8)</f>
        <v>35542</v>
      </c>
      <c r="B3545" s="1">
        <v>35534</v>
      </c>
      <c r="C3545">
        <f t="shared" si="166"/>
        <v>3545</v>
      </c>
      <c r="D3545" s="27">
        <v>19.719999313354492</v>
      </c>
      <c r="E3545" s="28">
        <v>20.030000686645508</v>
      </c>
      <c r="F3545" s="28">
        <v>19.680000305175781</v>
      </c>
      <c r="G3545" s="24">
        <v>19.899999618530273</v>
      </c>
      <c r="H3545" s="13">
        <v>19.780000686645508</v>
      </c>
      <c r="I3545" s="14">
        <v>20.049999237060547</v>
      </c>
      <c r="J3545" s="14">
        <v>19.75</v>
      </c>
      <c r="K3545" s="24">
        <v>19.909999847412109</v>
      </c>
      <c r="L3545">
        <f t="shared" si="165"/>
        <v>0</v>
      </c>
      <c r="M3545">
        <f>IF(AND(B3545&gt;Summary!$E$17,B3545&lt;Summary!$E$18),1,0)</f>
        <v>1</v>
      </c>
      <c r="N3545">
        <f>IF(M3545=1,oneday(G3544,G3545,K3545,L3545,Summary!$E$13/2,Data!N3544,Data!O3544,Summary!$E$15,Summary!$E$14,Summary!$E$16,1),0)</f>
        <v>-1200</v>
      </c>
      <c r="O3545" s="31">
        <f>IF(M3545=1,oneday(G3544,G3545,K3545,L3545,Summary!$E$13/2,Data!N3544,Data!O3544,Summary!$E$15,Summary!$E$14,Summary!$E$16,2),0)</f>
        <v>1936251.9693489075</v>
      </c>
      <c r="P3545" s="31">
        <f t="shared" si="167"/>
        <v>1700.0012817382813</v>
      </c>
      <c r="Q3545" s="31">
        <f>IF(M3545=1,oneday(G3544,G3545,K3545,L3545,Summary!$E$13/2,Data!N3544,Data!O3544,Summary!$E$15,Summary!$E$14,Summary!$E$16,3),0)</f>
        <v>0</v>
      </c>
    </row>
    <row r="3546" spans="1:17" x14ac:dyDescent="0.25">
      <c r="A3546" s="32">
        <f>VLOOKUP(B3546,'Expiration Dates'!$C$40:$J$272,8)</f>
        <v>35542</v>
      </c>
      <c r="B3546" s="1">
        <v>35535</v>
      </c>
      <c r="C3546">
        <f t="shared" si="166"/>
        <v>3546</v>
      </c>
      <c r="D3546" s="27">
        <v>19.75</v>
      </c>
      <c r="E3546" s="28">
        <v>20.090000152587891</v>
      </c>
      <c r="F3546" s="28">
        <v>19.590000152587891</v>
      </c>
      <c r="G3546" s="24">
        <v>19.829999923706055</v>
      </c>
      <c r="H3546" s="13">
        <v>19.799999237060547</v>
      </c>
      <c r="I3546" s="14">
        <v>20.040000915527344</v>
      </c>
      <c r="J3546" s="14">
        <v>19.579999923706055</v>
      </c>
      <c r="K3546" s="24">
        <v>19.780000686645508</v>
      </c>
      <c r="L3546">
        <f t="shared" si="165"/>
        <v>0</v>
      </c>
      <c r="M3546">
        <f>IF(AND(B3546&gt;Summary!$E$17,B3546&lt;Summary!$E$18),1,0)</f>
        <v>1</v>
      </c>
      <c r="N3546">
        <f>IF(M3546=1,oneday(G3545,G3546,K3546,L3546,Summary!$E$13/2,Data!N3545,Data!O3545,Summary!$E$15,Summary!$E$14,Summary!$E$16,1),0)</f>
        <v>-1100</v>
      </c>
      <c r="O3546" s="31">
        <f>IF(M3546=1,oneday(G3545,G3546,K3546,L3546,Summary!$E$13/2,Data!N3545,Data!O3545,Summary!$E$15,Summary!$E$14,Summary!$E$16,2),0)</f>
        <v>1938328.9690132141</v>
      </c>
      <c r="P3546" s="31">
        <f t="shared" si="167"/>
        <v>2076.9996643066406</v>
      </c>
      <c r="Q3546" s="31">
        <f>IF(M3546=1,oneday(G3545,G3546,K3546,L3546,Summary!$E$13/2,Data!N3545,Data!O3545,Summary!$E$15,Summary!$E$14,Summary!$E$16,3),0)</f>
        <v>0</v>
      </c>
    </row>
    <row r="3547" spans="1:17" x14ac:dyDescent="0.25">
      <c r="A3547" s="32">
        <f>VLOOKUP(B3547,'Expiration Dates'!$C$40:$J$272,8)</f>
        <v>35542</v>
      </c>
      <c r="B3547" s="1">
        <v>35536</v>
      </c>
      <c r="C3547">
        <f t="shared" si="166"/>
        <v>3547</v>
      </c>
      <c r="D3547" s="27">
        <v>19.620000839233398</v>
      </c>
      <c r="E3547" s="28">
        <v>19.649999618530273</v>
      </c>
      <c r="F3547" s="28">
        <v>19.329999923706055</v>
      </c>
      <c r="G3547" s="24">
        <v>19.350000381469727</v>
      </c>
      <c r="H3547" s="13">
        <v>19.600000381469727</v>
      </c>
      <c r="I3547" s="14">
        <v>19.629999160766602</v>
      </c>
      <c r="J3547" s="14">
        <v>19.260000228881836</v>
      </c>
      <c r="K3547" s="24">
        <v>19.299999237060547</v>
      </c>
      <c r="L3547">
        <f t="shared" si="165"/>
        <v>0</v>
      </c>
      <c r="M3547">
        <f>IF(AND(B3547&gt;Summary!$E$17,B3547&lt;Summary!$E$18),1,0)</f>
        <v>1</v>
      </c>
      <c r="N3547">
        <f>IF(M3547=1,oneday(G3546,G3547,K3547,L3547,Summary!$E$13/2,Data!N3546,Data!O3546,Summary!$E$15,Summary!$E$14,Summary!$E$16,1),0)</f>
        <v>0</v>
      </c>
      <c r="O3547" s="31">
        <f>IF(M3547=1,oneday(G3546,G3547,K3547,L3547,Summary!$E$13/2,Data!N3546,Data!O3546,Summary!$E$15,Summary!$E$14,Summary!$E$16,2),0)</f>
        <v>1940548.9690132141</v>
      </c>
      <c r="P3547" s="31">
        <f t="shared" si="167"/>
        <v>2220</v>
      </c>
      <c r="Q3547" s="31">
        <f>IF(M3547=1,oneday(G3546,G3547,K3547,L3547,Summary!$E$13/2,Data!N3546,Data!O3546,Summary!$E$15,Summary!$E$14,Summary!$E$16,3),0)</f>
        <v>0</v>
      </c>
    </row>
    <row r="3548" spans="1:17" x14ac:dyDescent="0.25">
      <c r="A3548" s="32">
        <f>VLOOKUP(B3548,'Expiration Dates'!$C$40:$J$272,8)</f>
        <v>35542</v>
      </c>
      <c r="B3548" s="1">
        <v>35537</v>
      </c>
      <c r="C3548">
        <f t="shared" si="166"/>
        <v>3548</v>
      </c>
      <c r="D3548" s="27">
        <v>19.25</v>
      </c>
      <c r="E3548" s="28">
        <v>19.579999923706055</v>
      </c>
      <c r="F3548" s="28">
        <v>19.100000381469727</v>
      </c>
      <c r="G3548" s="24">
        <v>19.420000076293945</v>
      </c>
      <c r="H3548" s="13">
        <v>19.239999771118164</v>
      </c>
      <c r="I3548" s="14">
        <v>19.5</v>
      </c>
      <c r="J3548" s="14">
        <v>19.100000381469727</v>
      </c>
      <c r="K3548" s="24">
        <v>19.340000152587891</v>
      </c>
      <c r="L3548">
        <f t="shared" si="165"/>
        <v>0</v>
      </c>
      <c r="M3548">
        <f>IF(AND(B3548&gt;Summary!$E$17,B3548&lt;Summary!$E$18),1,0)</f>
        <v>1</v>
      </c>
      <c r="N3548">
        <f>IF(M3548=1,oneday(G3547,G3548,K3548,L3548,Summary!$E$13/2,Data!N3547,Data!O3547,Summary!$E$15,Summary!$E$14,Summary!$E$16,1),0)</f>
        <v>-100</v>
      </c>
      <c r="O3548" s="31">
        <f>IF(M3548=1,oneday(G3547,G3548,K3548,L3548,Summary!$E$13/2,Data!N3547,Data!O3547,Summary!$E$15,Summary!$E$14,Summary!$E$16,2),0)</f>
        <v>1942541.9690437317</v>
      </c>
      <c r="P3548" s="31">
        <f t="shared" si="167"/>
        <v>1993.0000305175781</v>
      </c>
      <c r="Q3548" s="31">
        <f>IF(M3548=1,oneday(G3547,G3548,K3548,L3548,Summary!$E$13/2,Data!N3547,Data!O3547,Summary!$E$15,Summary!$E$14,Summary!$E$16,3),0)</f>
        <v>0</v>
      </c>
    </row>
    <row r="3549" spans="1:17" x14ac:dyDescent="0.25">
      <c r="A3549" s="32">
        <f>VLOOKUP(B3549,'Expiration Dates'!$C$40:$J$272,8)</f>
        <v>35542</v>
      </c>
      <c r="B3549" s="1">
        <v>35538</v>
      </c>
      <c r="C3549">
        <f t="shared" si="166"/>
        <v>3549</v>
      </c>
      <c r="D3549" s="27">
        <v>19.659999847412109</v>
      </c>
      <c r="E3549" s="28">
        <v>19.969999313354492</v>
      </c>
      <c r="F3549" s="28">
        <v>19.649999618530273</v>
      </c>
      <c r="G3549" s="24">
        <v>19.909999847412109</v>
      </c>
      <c r="H3549" s="13">
        <v>19.590000152587891</v>
      </c>
      <c r="I3549" s="14">
        <v>19.719999313354492</v>
      </c>
      <c r="J3549" s="14">
        <v>19.520000457763672</v>
      </c>
      <c r="K3549" s="24">
        <v>19.670000076293945</v>
      </c>
      <c r="L3549">
        <f t="shared" si="165"/>
        <v>0</v>
      </c>
      <c r="M3549">
        <f>IF(AND(B3549&gt;Summary!$E$17,B3549&lt;Summary!$E$18),1,0)</f>
        <v>1</v>
      </c>
      <c r="N3549">
        <f>IF(M3549=1,oneday(G3548,G3549,K3549,L3549,Summary!$E$13/2,Data!N3548,Data!O3548,Summary!$E$15,Summary!$E$14,Summary!$E$16,1),0)</f>
        <v>-1300</v>
      </c>
      <c r="O3549" s="31">
        <f>IF(M3549=1,oneday(G3548,G3549,K3549,L3549,Summary!$E$13/2,Data!N3548,Data!O3548,Summary!$E$15,Summary!$E$14,Summary!$E$16,2),0)</f>
        <v>1944168.9693412781</v>
      </c>
      <c r="P3549" s="31">
        <f t="shared" si="167"/>
        <v>1627.0002975463867</v>
      </c>
      <c r="Q3549" s="31">
        <f>IF(M3549=1,oneday(G3548,G3549,K3549,L3549,Summary!$E$13/2,Data!N3548,Data!O3548,Summary!$E$15,Summary!$E$14,Summary!$E$16,3),0)</f>
        <v>0</v>
      </c>
    </row>
    <row r="3550" spans="1:17" x14ac:dyDescent="0.25">
      <c r="A3550" s="32">
        <f>VLOOKUP(B3550,'Expiration Dates'!$C$40:$J$272,8)</f>
        <v>35542</v>
      </c>
      <c r="B3550" s="1">
        <v>35541</v>
      </c>
      <c r="C3550">
        <f t="shared" si="166"/>
        <v>3550</v>
      </c>
      <c r="D3550" s="27">
        <v>20.100000381469727</v>
      </c>
      <c r="E3550" s="28">
        <v>20.489999771118164</v>
      </c>
      <c r="F3550" s="28">
        <v>20.079999923706055</v>
      </c>
      <c r="G3550" s="24">
        <v>20.379999160766602</v>
      </c>
      <c r="H3550" s="13">
        <v>19.850000381469727</v>
      </c>
      <c r="I3550" s="14">
        <v>20.219999313354492</v>
      </c>
      <c r="J3550" s="14">
        <v>19.819999694824219</v>
      </c>
      <c r="K3550" s="24">
        <v>20.069999694824219</v>
      </c>
      <c r="L3550">
        <f t="shared" si="165"/>
        <v>0</v>
      </c>
      <c r="M3550">
        <f>IF(AND(B3550&gt;Summary!$E$17,B3550&lt;Summary!$E$18),1,0)</f>
        <v>1</v>
      </c>
      <c r="N3550">
        <f>IF(M3550=1,oneday(G3549,G3550,K3550,L3550,Summary!$E$13/2,Data!N3549,Data!O3549,Summary!$E$15,Summary!$E$14,Summary!$E$16,1),0)</f>
        <v>-2400</v>
      </c>
      <c r="O3550" s="31">
        <f>IF(M3550=1,oneday(G3549,G3550,K3550,L3550,Summary!$E$13/2,Data!N3549,Data!O3549,Summary!$E$15,Summary!$E$14,Summary!$E$16,2),0)</f>
        <v>1945260.9709892273</v>
      </c>
      <c r="P3550" s="31">
        <f t="shared" si="167"/>
        <v>1092.0016479492188</v>
      </c>
      <c r="Q3550" s="31">
        <f>IF(M3550=1,oneday(G3549,G3550,K3550,L3550,Summary!$E$13/2,Data!N3549,Data!O3549,Summary!$E$15,Summary!$E$14,Summary!$E$16,3),0)</f>
        <v>0</v>
      </c>
    </row>
    <row r="3551" spans="1:17" x14ac:dyDescent="0.25">
      <c r="A3551" s="32">
        <f>VLOOKUP(B3551,'Expiration Dates'!$C$40:$J$272,8)</f>
        <v>35542</v>
      </c>
      <c r="B3551" s="1">
        <v>35542</v>
      </c>
      <c r="C3551">
        <f t="shared" si="166"/>
        <v>3551</v>
      </c>
      <c r="D3551" s="27">
        <v>20.549999237060547</v>
      </c>
      <c r="E3551" s="28">
        <v>20.549999237060547</v>
      </c>
      <c r="F3551" s="28">
        <v>19.350000381469727</v>
      </c>
      <c r="G3551" s="24">
        <v>19.600000381469727</v>
      </c>
      <c r="H3551" s="13">
        <v>20.200000762939453</v>
      </c>
      <c r="I3551" s="14">
        <v>20.25</v>
      </c>
      <c r="J3551" s="14">
        <v>19.549999237060547</v>
      </c>
      <c r="K3551" s="24">
        <v>19.590000152587891</v>
      </c>
      <c r="L3551">
        <f t="shared" si="165"/>
        <v>1</v>
      </c>
      <c r="M3551">
        <f>IF(AND(B3551&gt;Summary!$E$17,B3551&lt;Summary!$E$18),1,0)</f>
        <v>1</v>
      </c>
      <c r="N3551">
        <f>IF(M3551=1,oneday(G3550,G3551,K3551,L3551,Summary!$E$13/2,Data!N3550,Data!O3550,Summary!$E$15,Summary!$E$14,Summary!$E$16,1),0)</f>
        <v>-500</v>
      </c>
      <c r="O3551" s="31">
        <f>IF(M3551=1,oneday(G3550,G3551,K3551,L3551,Summary!$E$13/2,Data!N3550,Data!O3550,Summary!$E$15,Summary!$E$14,Summary!$E$16,2),0)</f>
        <v>1948329.9702644348</v>
      </c>
      <c r="P3551" s="31">
        <f t="shared" si="167"/>
        <v>3068.9992752075195</v>
      </c>
      <c r="Q3551" s="31">
        <f>IF(M3551=1,oneday(G3550,G3551,K3551,L3551,Summary!$E$13/2,Data!N3550,Data!O3550,Summary!$E$15,Summary!$E$14,Summary!$E$16,3),0)</f>
        <v>-5.0001144409179688</v>
      </c>
    </row>
    <row r="3552" spans="1:17" x14ac:dyDescent="0.25">
      <c r="A3552" s="32">
        <f>VLOOKUP(B3552,'Expiration Dates'!$C$40:$J$272,8)</f>
        <v>35542</v>
      </c>
      <c r="B3552" s="1">
        <v>35543</v>
      </c>
      <c r="C3552">
        <f t="shared" si="166"/>
        <v>3552</v>
      </c>
      <c r="D3552" s="27">
        <v>19.700000762939453</v>
      </c>
      <c r="E3552" s="28">
        <v>19.780000686645508</v>
      </c>
      <c r="F3552" s="28">
        <v>19.399999618530273</v>
      </c>
      <c r="G3552" s="24">
        <v>19.729999542236328</v>
      </c>
      <c r="H3552" s="13">
        <v>19.700000762939453</v>
      </c>
      <c r="I3552" s="14">
        <v>19.780000686645508</v>
      </c>
      <c r="J3552" s="14">
        <v>19.450000762939453</v>
      </c>
      <c r="K3552" s="24">
        <v>19.739999771118164</v>
      </c>
      <c r="L3552">
        <f t="shared" si="165"/>
        <v>0</v>
      </c>
      <c r="M3552">
        <f>IF(AND(B3552&gt;Summary!$E$17,B3552&lt;Summary!$E$18),1,0)</f>
        <v>1</v>
      </c>
      <c r="N3552">
        <f>IF(M3552=1,oneday(G3551,G3552,K3552,L3552,Summary!$E$13/2,Data!N3551,Data!O3551,Summary!$E$15,Summary!$E$14,Summary!$E$16,1),0)</f>
        <v>-800</v>
      </c>
      <c r="O3552" s="31">
        <f>IF(M3552=1,oneday(G3551,G3552,K3552,L3552,Summary!$E$13/2,Data!N3551,Data!O3551,Summary!$E$15,Summary!$E$14,Summary!$E$16,2),0)</f>
        <v>1950237.9709358215</v>
      </c>
      <c r="P3552" s="31">
        <f t="shared" si="167"/>
        <v>1908.0006713867188</v>
      </c>
      <c r="Q3552" s="31">
        <f>IF(M3552=1,oneday(G3551,G3552,K3552,L3552,Summary!$E$13/2,Data!N3551,Data!O3551,Summary!$E$15,Summary!$E$14,Summary!$E$16,3),0)</f>
        <v>0</v>
      </c>
    </row>
    <row r="3553" spans="1:17" x14ac:dyDescent="0.25">
      <c r="A3553" s="32">
        <f>VLOOKUP(B3553,'Expiration Dates'!$C$40:$J$272,8)</f>
        <v>35542</v>
      </c>
      <c r="B3553" s="1">
        <v>35544</v>
      </c>
      <c r="C3553">
        <f t="shared" si="166"/>
        <v>3553</v>
      </c>
      <c r="D3553" s="27">
        <v>19.799999237060547</v>
      </c>
      <c r="E3553" s="28">
        <v>20.049999237060547</v>
      </c>
      <c r="F3553" s="28">
        <v>19.670000076293945</v>
      </c>
      <c r="G3553" s="24">
        <v>20.030000686645508</v>
      </c>
      <c r="H3553" s="13">
        <v>19.799999237060547</v>
      </c>
      <c r="I3553" s="14">
        <v>20</v>
      </c>
      <c r="J3553" s="14">
        <v>19.659999847412109</v>
      </c>
      <c r="K3553" s="24">
        <v>19.989999771118164</v>
      </c>
      <c r="L3553">
        <f t="shared" si="165"/>
        <v>0</v>
      </c>
      <c r="M3553">
        <f>IF(AND(B3553&gt;Summary!$E$17,B3553&lt;Summary!$E$18),1,0)</f>
        <v>1</v>
      </c>
      <c r="N3553">
        <f>IF(M3553=1,oneday(G3552,G3553,K3553,L3553,Summary!$E$13/2,Data!N3552,Data!O3552,Summary!$E$15,Summary!$E$14,Summary!$E$16,1),0)</f>
        <v>-1500</v>
      </c>
      <c r="O3553" s="31">
        <f>IF(M3553=1,oneday(G3552,G3553,K3553,L3553,Summary!$E$13/2,Data!N3552,Data!O3552,Summary!$E$15,Summary!$E$14,Summary!$E$16,2),0)</f>
        <v>1951871.9692192078</v>
      </c>
      <c r="P3553" s="31">
        <f t="shared" si="167"/>
        <v>1633.9982833862305</v>
      </c>
      <c r="Q3553" s="31">
        <f>IF(M3553=1,oneday(G3552,G3553,K3553,L3553,Summary!$E$13/2,Data!N3552,Data!O3552,Summary!$E$15,Summary!$E$14,Summary!$E$16,3),0)</f>
        <v>0</v>
      </c>
    </row>
    <row r="3554" spans="1:17" x14ac:dyDescent="0.25">
      <c r="A3554" s="32">
        <f>VLOOKUP(B3554,'Expiration Dates'!$C$40:$J$272,8)</f>
        <v>35542</v>
      </c>
      <c r="B3554" s="1">
        <v>35545</v>
      </c>
      <c r="C3554">
        <f t="shared" si="166"/>
        <v>3554</v>
      </c>
      <c r="D3554" s="27">
        <v>19.950000762939453</v>
      </c>
      <c r="E3554" s="28">
        <v>20.219999313354492</v>
      </c>
      <c r="F3554" s="28">
        <v>19.819999694824219</v>
      </c>
      <c r="G3554" s="24">
        <v>19.989999771118164</v>
      </c>
      <c r="H3554" s="13">
        <v>19.920000076293945</v>
      </c>
      <c r="I3554" s="14">
        <v>20.200000762939453</v>
      </c>
      <c r="J3554" s="14">
        <v>19.850000381469727</v>
      </c>
      <c r="K3554" s="24">
        <v>20</v>
      </c>
      <c r="L3554">
        <f t="shared" si="165"/>
        <v>0</v>
      </c>
      <c r="M3554">
        <f>IF(AND(B3554&gt;Summary!$E$17,B3554&lt;Summary!$E$18),1,0)</f>
        <v>1</v>
      </c>
      <c r="N3554">
        <f>IF(M3554=1,oneday(G3553,G3554,K3554,L3554,Summary!$E$13/2,Data!N3553,Data!O3553,Summary!$E$15,Summary!$E$14,Summary!$E$16,1),0)</f>
        <v>-1400</v>
      </c>
      <c r="O3554" s="31">
        <f>IF(M3554=1,oneday(G3553,G3554,K3554,L3554,Summary!$E$13/2,Data!N3553,Data!O3553,Summary!$E$15,Summary!$E$14,Summary!$E$16,2),0)</f>
        <v>1953927.970500946</v>
      </c>
      <c r="P3554" s="31">
        <f t="shared" si="167"/>
        <v>2056.0012817382813</v>
      </c>
      <c r="Q3554" s="31">
        <f>IF(M3554=1,oneday(G3553,G3554,K3554,L3554,Summary!$E$13/2,Data!N3553,Data!O3553,Summary!$E$15,Summary!$E$14,Summary!$E$16,3),0)</f>
        <v>0</v>
      </c>
    </row>
    <row r="3555" spans="1:17" x14ac:dyDescent="0.25">
      <c r="A3555" s="32">
        <f>VLOOKUP(B3555,'Expiration Dates'!$C$40:$J$272,8)</f>
        <v>35542</v>
      </c>
      <c r="B3555" s="1">
        <v>35548</v>
      </c>
      <c r="C3555">
        <f t="shared" si="166"/>
        <v>3555</v>
      </c>
      <c r="D3555" s="27">
        <v>19.899999618530273</v>
      </c>
      <c r="E3555" s="28">
        <v>20.030000686645508</v>
      </c>
      <c r="F3555" s="28">
        <v>19.819999694824219</v>
      </c>
      <c r="G3555" s="24">
        <v>19.909999847412109</v>
      </c>
      <c r="H3555" s="13">
        <v>19.950000762939453</v>
      </c>
      <c r="I3555" s="14">
        <v>20.020000457763672</v>
      </c>
      <c r="J3555" s="14">
        <v>19.850000381469727</v>
      </c>
      <c r="K3555" s="24">
        <v>19.909999847412109</v>
      </c>
      <c r="L3555">
        <f t="shared" si="165"/>
        <v>0</v>
      </c>
      <c r="M3555">
        <f>IF(AND(B3555&gt;Summary!$E$17,B3555&lt;Summary!$E$18),1,0)</f>
        <v>1</v>
      </c>
      <c r="N3555">
        <f>IF(M3555=1,oneday(G3554,G3555,K3555,L3555,Summary!$E$13/2,Data!N3554,Data!O3554,Summary!$E$15,Summary!$E$14,Summary!$E$16,1),0)</f>
        <v>-1300</v>
      </c>
      <c r="O3555" s="31">
        <f>IF(M3555=1,oneday(G3554,G3555,K3555,L3555,Summary!$E$13/2,Data!N3554,Data!O3554,Summary!$E$15,Summary!$E$14,Summary!$E$16,2),0)</f>
        <v>1956031.9704017639</v>
      </c>
      <c r="P3555" s="31">
        <f t="shared" si="167"/>
        <v>2103.9999008178711</v>
      </c>
      <c r="Q3555" s="31">
        <f>IF(M3555=1,oneday(G3554,G3555,K3555,L3555,Summary!$E$13/2,Data!N3554,Data!O3554,Summary!$E$15,Summary!$E$14,Summary!$E$16,3),0)</f>
        <v>0</v>
      </c>
    </row>
    <row r="3556" spans="1:17" x14ac:dyDescent="0.25">
      <c r="A3556" s="32">
        <f>VLOOKUP(B3556,'Expiration Dates'!$C$40:$J$272,8)</f>
        <v>35542</v>
      </c>
      <c r="B3556" s="1">
        <v>35549</v>
      </c>
      <c r="C3556">
        <f t="shared" si="166"/>
        <v>3556</v>
      </c>
      <c r="D3556" s="27">
        <v>19.879999160766602</v>
      </c>
      <c r="E3556" s="28">
        <v>20.479999542236328</v>
      </c>
      <c r="F3556" s="28">
        <v>19.860000610351563</v>
      </c>
      <c r="G3556" s="24">
        <v>20.440000534057617</v>
      </c>
      <c r="H3556" s="13">
        <v>19.899999618530273</v>
      </c>
      <c r="I3556" s="14">
        <v>20.450000762939453</v>
      </c>
      <c r="J3556" s="14">
        <v>19.899999618530273</v>
      </c>
      <c r="K3556" s="24">
        <v>20.389999389648438</v>
      </c>
      <c r="L3556">
        <f t="shared" ref="L3556:L3619" si="168">IF(A3556=B3556,1,0)</f>
        <v>0</v>
      </c>
      <c r="M3556">
        <f>IF(AND(B3556&gt;Summary!$E$17,B3556&lt;Summary!$E$18),1,0)</f>
        <v>1</v>
      </c>
      <c r="N3556">
        <f>IF(M3556=1,oneday(G3555,G3556,K3556,L3556,Summary!$E$13/2,Data!N3555,Data!O3555,Summary!$E$15,Summary!$E$14,Summary!$E$16,1),0)</f>
        <v>-2600</v>
      </c>
      <c r="O3556" s="31">
        <f>IF(M3556=1,oneday(G3555,G3556,K3556,L3556,Summary!$E$13/2,Data!N3555,Data!O3555,Summary!$E$15,Summary!$E$14,Summary!$E$16,2),0)</f>
        <v>1956965.9686164856</v>
      </c>
      <c r="P3556" s="31">
        <f t="shared" si="167"/>
        <v>933.99821472167969</v>
      </c>
      <c r="Q3556" s="31">
        <f>IF(M3556=1,oneday(G3555,G3556,K3556,L3556,Summary!$E$13/2,Data!N3555,Data!O3555,Summary!$E$15,Summary!$E$14,Summary!$E$16,3),0)</f>
        <v>0</v>
      </c>
    </row>
    <row r="3557" spans="1:17" x14ac:dyDescent="0.25">
      <c r="A3557" s="32">
        <f>VLOOKUP(B3557,'Expiration Dates'!$C$40:$J$272,8)</f>
        <v>35542</v>
      </c>
      <c r="B3557" s="1">
        <v>35550</v>
      </c>
      <c r="C3557">
        <f t="shared" si="166"/>
        <v>3557</v>
      </c>
      <c r="D3557" s="27">
        <v>20.379999160766602</v>
      </c>
      <c r="E3557" s="28">
        <v>20.530000686645508</v>
      </c>
      <c r="F3557" s="28">
        <v>20.149999618530273</v>
      </c>
      <c r="G3557" s="24">
        <v>20.209999084472656</v>
      </c>
      <c r="H3557" s="13">
        <v>20.299999237060547</v>
      </c>
      <c r="I3557" s="14">
        <v>20.520000457763672</v>
      </c>
      <c r="J3557" s="14">
        <v>20.180000305175781</v>
      </c>
      <c r="K3557" s="24">
        <v>20.209999084472656</v>
      </c>
      <c r="L3557">
        <f t="shared" si="168"/>
        <v>0</v>
      </c>
      <c r="M3557">
        <f>IF(AND(B3557&gt;Summary!$E$17,B3557&lt;Summary!$E$18),1,0)</f>
        <v>1</v>
      </c>
      <c r="N3557">
        <f>IF(M3557=1,oneday(G3556,G3557,K3557,L3557,Summary!$E$13/2,Data!N3556,Data!O3556,Summary!$E$15,Summary!$E$14,Summary!$E$16,1),0)</f>
        <v>-2100</v>
      </c>
      <c r="O3557" s="31">
        <f>IF(M3557=1,oneday(G3556,G3557,K3557,L3557,Summary!$E$13/2,Data!N3556,Data!O3556,Summary!$E$15,Summary!$E$14,Summary!$E$16,2),0)</f>
        <v>1959488.971660614</v>
      </c>
      <c r="P3557" s="31">
        <f t="shared" si="167"/>
        <v>2523.003044128418</v>
      </c>
      <c r="Q3557" s="31">
        <f>IF(M3557=1,oneday(G3556,G3557,K3557,L3557,Summary!$E$13/2,Data!N3556,Data!O3556,Summary!$E$15,Summary!$E$14,Summary!$E$16,3),0)</f>
        <v>0</v>
      </c>
    </row>
    <row r="3558" spans="1:17" x14ac:dyDescent="0.25">
      <c r="A3558" s="32">
        <f>VLOOKUP(B3558,'Expiration Dates'!$C$40:$J$272,8)</f>
        <v>35571</v>
      </c>
      <c r="B3558" s="1">
        <v>35551</v>
      </c>
      <c r="C3558">
        <f t="shared" si="166"/>
        <v>3558</v>
      </c>
      <c r="D3558" s="27">
        <v>20.049999237060547</v>
      </c>
      <c r="E3558" s="28">
        <v>20.290000915527344</v>
      </c>
      <c r="F3558" s="28">
        <v>19.860000610351563</v>
      </c>
      <c r="G3558" s="24">
        <v>19.909999847412109</v>
      </c>
      <c r="H3558" s="13">
        <v>20.120000839233398</v>
      </c>
      <c r="I3558" s="14">
        <v>20.299999237060547</v>
      </c>
      <c r="J3558" s="14">
        <v>19.899999618530273</v>
      </c>
      <c r="K3558" s="24">
        <v>19.959999084472656</v>
      </c>
      <c r="L3558">
        <f t="shared" si="168"/>
        <v>0</v>
      </c>
      <c r="M3558">
        <f>IF(AND(B3558&gt;Summary!$E$17,B3558&lt;Summary!$E$18),1,0)</f>
        <v>1</v>
      </c>
      <c r="N3558">
        <f>IF(M3558=1,oneday(G3557,G3558,K3558,L3558,Summary!$E$13/2,Data!N3557,Data!O3557,Summary!$E$15,Summary!$E$14,Summary!$E$16,1),0)</f>
        <v>-1400</v>
      </c>
      <c r="O3558" s="31">
        <f>IF(M3558=1,oneday(G3557,G3558,K3558,L3558,Summary!$E$13/2,Data!N3557,Data!O3557,Summary!$E$15,Summary!$E$14,Summary!$E$16,2),0)</f>
        <v>1961992.9705924988</v>
      </c>
      <c r="P3558" s="31">
        <f t="shared" si="167"/>
        <v>2503.9989318847656</v>
      </c>
      <c r="Q3558" s="31">
        <f>IF(M3558=1,oneday(G3557,G3558,K3558,L3558,Summary!$E$13/2,Data!N3557,Data!O3557,Summary!$E$15,Summary!$E$14,Summary!$E$16,3),0)</f>
        <v>0</v>
      </c>
    </row>
    <row r="3559" spans="1:17" x14ac:dyDescent="0.25">
      <c r="A3559" s="32">
        <f>VLOOKUP(B3559,'Expiration Dates'!$C$40:$J$272,8)</f>
        <v>35571</v>
      </c>
      <c r="B3559" s="1">
        <v>35552</v>
      </c>
      <c r="C3559">
        <f t="shared" si="166"/>
        <v>3559</v>
      </c>
      <c r="D3559" s="27">
        <v>19.879999160766602</v>
      </c>
      <c r="E3559" s="28">
        <v>19.899999618530273</v>
      </c>
      <c r="F3559" s="28">
        <v>19.440000534057617</v>
      </c>
      <c r="G3559" s="24">
        <v>19.600000381469727</v>
      </c>
      <c r="H3559" s="13">
        <v>19.909999847412109</v>
      </c>
      <c r="I3559" s="14">
        <v>19.959999084472656</v>
      </c>
      <c r="J3559" s="14">
        <v>19.510000228881836</v>
      </c>
      <c r="K3559" s="24">
        <v>19.690000534057617</v>
      </c>
      <c r="L3559">
        <f t="shared" si="168"/>
        <v>0</v>
      </c>
      <c r="M3559">
        <f>IF(AND(B3559&gt;Summary!$E$17,B3559&lt;Summary!$E$18),1,0)</f>
        <v>1</v>
      </c>
      <c r="N3559">
        <f>IF(M3559=1,oneday(G3558,G3559,K3559,L3559,Summary!$E$13/2,Data!N3558,Data!O3558,Summary!$E$15,Summary!$E$14,Summary!$E$16,1),0)</f>
        <v>-700</v>
      </c>
      <c r="O3559" s="31">
        <f>IF(M3559=1,oneday(G3558,G3559,K3559,L3559,Summary!$E$13/2,Data!N3558,Data!O3558,Summary!$E$15,Summary!$E$14,Summary!$E$16,2),0)</f>
        <v>1964293.9702186584</v>
      </c>
      <c r="P3559" s="31">
        <f t="shared" si="167"/>
        <v>2300.999626159668</v>
      </c>
      <c r="Q3559" s="31">
        <f>IF(M3559=1,oneday(G3558,G3559,K3559,L3559,Summary!$E$13/2,Data!N3558,Data!O3558,Summary!$E$15,Summary!$E$14,Summary!$E$16,3),0)</f>
        <v>0</v>
      </c>
    </row>
    <row r="3560" spans="1:17" x14ac:dyDescent="0.25">
      <c r="A3560" s="32">
        <f>VLOOKUP(B3560,'Expiration Dates'!$C$40:$J$272,8)</f>
        <v>35571</v>
      </c>
      <c r="B3560" s="1">
        <v>35555</v>
      </c>
      <c r="C3560">
        <f t="shared" si="166"/>
        <v>3560</v>
      </c>
      <c r="D3560" s="27">
        <v>19.649999618530273</v>
      </c>
      <c r="E3560" s="28">
        <v>19.879999160766602</v>
      </c>
      <c r="F3560" s="28">
        <v>19.549999237060547</v>
      </c>
      <c r="G3560" s="24">
        <v>19.629999160766602</v>
      </c>
      <c r="H3560" s="13">
        <v>19.770000457763672</v>
      </c>
      <c r="I3560" s="14">
        <v>19.909999847412109</v>
      </c>
      <c r="J3560" s="14">
        <v>19.639999389648438</v>
      </c>
      <c r="K3560" s="24">
        <v>19.709999084472656</v>
      </c>
      <c r="L3560">
        <f t="shared" si="168"/>
        <v>0</v>
      </c>
      <c r="M3560">
        <f>IF(AND(B3560&gt;Summary!$E$17,B3560&lt;Summary!$E$18),1,0)</f>
        <v>1</v>
      </c>
      <c r="N3560">
        <f>IF(M3560=1,oneday(G3559,G3560,K3560,L3560,Summary!$E$13/2,Data!N3559,Data!O3559,Summary!$E$15,Summary!$E$14,Summary!$E$16,1),0)</f>
        <v>-700</v>
      </c>
      <c r="O3560" s="31">
        <f>IF(M3560=1,oneday(G3559,G3560,K3560,L3560,Summary!$E$13/2,Data!N3559,Data!O3559,Summary!$E$15,Summary!$E$14,Summary!$E$16,2),0)</f>
        <v>1966272.9710731506</v>
      </c>
      <c r="P3560" s="31">
        <f t="shared" si="167"/>
        <v>1979.0008544921875</v>
      </c>
      <c r="Q3560" s="31">
        <f>IF(M3560=1,oneday(G3559,G3560,K3560,L3560,Summary!$E$13/2,Data!N3559,Data!O3559,Summary!$E$15,Summary!$E$14,Summary!$E$16,3),0)</f>
        <v>0</v>
      </c>
    </row>
    <row r="3561" spans="1:17" x14ac:dyDescent="0.25">
      <c r="A3561" s="32">
        <f>VLOOKUP(B3561,'Expiration Dates'!$C$40:$J$272,8)</f>
        <v>35571</v>
      </c>
      <c r="B3561" s="1">
        <v>35556</v>
      </c>
      <c r="C3561">
        <f t="shared" si="166"/>
        <v>3561</v>
      </c>
      <c r="D3561" s="27">
        <v>19.579999923706055</v>
      </c>
      <c r="E3561" s="28">
        <v>19.840000152587891</v>
      </c>
      <c r="F3561" s="28">
        <v>19.479999542236328</v>
      </c>
      <c r="G3561" s="24">
        <v>19.659999847412109</v>
      </c>
      <c r="H3561" s="13">
        <v>19.649999618530273</v>
      </c>
      <c r="I3561" s="14">
        <v>19.889999389648438</v>
      </c>
      <c r="J3561" s="14">
        <v>19.590000152587891</v>
      </c>
      <c r="K3561" s="24">
        <v>19.75</v>
      </c>
      <c r="L3561">
        <f t="shared" si="168"/>
        <v>0</v>
      </c>
      <c r="M3561">
        <f>IF(AND(B3561&gt;Summary!$E$17,B3561&lt;Summary!$E$18),1,0)</f>
        <v>1</v>
      </c>
      <c r="N3561">
        <f>IF(M3561=1,oneday(G3560,G3561,K3561,L3561,Summary!$E$13/2,Data!N3560,Data!O3560,Summary!$E$15,Summary!$E$14,Summary!$E$16,1),0)</f>
        <v>-700</v>
      </c>
      <c r="O3561" s="31">
        <f>IF(M3561=1,oneday(G3560,G3561,K3561,L3561,Summary!$E$13/2,Data!N3560,Data!O3560,Summary!$E$15,Summary!$E$14,Summary!$E$16,2),0)</f>
        <v>1968251.9705924988</v>
      </c>
      <c r="P3561" s="31">
        <f t="shared" si="167"/>
        <v>1978.9995193481445</v>
      </c>
      <c r="Q3561" s="31">
        <f>IF(M3561=1,oneday(G3560,G3561,K3561,L3561,Summary!$E$13/2,Data!N3560,Data!O3560,Summary!$E$15,Summary!$E$14,Summary!$E$16,3),0)</f>
        <v>0</v>
      </c>
    </row>
    <row r="3562" spans="1:17" x14ac:dyDescent="0.25">
      <c r="A3562" s="32">
        <f>VLOOKUP(B3562,'Expiration Dates'!$C$40:$J$272,8)</f>
        <v>35571</v>
      </c>
      <c r="B3562" s="1">
        <v>35557</v>
      </c>
      <c r="C3562">
        <f t="shared" si="166"/>
        <v>3562</v>
      </c>
      <c r="D3562" s="27">
        <v>19.770000457763672</v>
      </c>
      <c r="E3562" s="28">
        <v>19.899999618530273</v>
      </c>
      <c r="F3562" s="28">
        <v>19.600000381469727</v>
      </c>
      <c r="G3562" s="24">
        <v>19.620000839233398</v>
      </c>
      <c r="H3562" s="13">
        <v>19.850000381469727</v>
      </c>
      <c r="I3562" s="14">
        <v>19.950000762939453</v>
      </c>
      <c r="J3562" s="14">
        <v>19.700000762939453</v>
      </c>
      <c r="K3562" s="24">
        <v>19.729999542236328</v>
      </c>
      <c r="L3562">
        <f t="shared" si="168"/>
        <v>0</v>
      </c>
      <c r="M3562">
        <f>IF(AND(B3562&gt;Summary!$E$17,B3562&lt;Summary!$E$18),1,0)</f>
        <v>1</v>
      </c>
      <c r="N3562">
        <f>IF(M3562=1,oneday(G3561,G3562,K3562,L3562,Summary!$E$13/2,Data!N3561,Data!O3561,Summary!$E$15,Summary!$E$14,Summary!$E$16,1),0)</f>
        <v>-700</v>
      </c>
      <c r="O3562" s="31">
        <f>IF(M3562=1,oneday(G3561,G3562,K3562,L3562,Summary!$E$13/2,Data!N3561,Data!O3561,Summary!$E$15,Summary!$E$14,Summary!$E$16,2),0)</f>
        <v>1970279.9698982239</v>
      </c>
      <c r="P3562" s="31">
        <f t="shared" si="167"/>
        <v>2027.9993057250977</v>
      </c>
      <c r="Q3562" s="31">
        <f>IF(M3562=1,oneday(G3561,G3562,K3562,L3562,Summary!$E$13/2,Data!N3561,Data!O3561,Summary!$E$15,Summary!$E$14,Summary!$E$16,3),0)</f>
        <v>0</v>
      </c>
    </row>
    <row r="3563" spans="1:17" x14ac:dyDescent="0.25">
      <c r="A3563" s="32">
        <f>VLOOKUP(B3563,'Expiration Dates'!$C$40:$J$272,8)</f>
        <v>35571</v>
      </c>
      <c r="B3563" s="1">
        <v>35558</v>
      </c>
      <c r="C3563">
        <f t="shared" si="166"/>
        <v>3563</v>
      </c>
      <c r="D3563" s="27">
        <v>19.700000762939453</v>
      </c>
      <c r="E3563" s="28">
        <v>20.389999389648438</v>
      </c>
      <c r="F3563" s="28">
        <v>19.649999618530273</v>
      </c>
      <c r="G3563" s="24">
        <v>20.340000152587891</v>
      </c>
      <c r="H3563" s="13">
        <v>19.780000686645508</v>
      </c>
      <c r="I3563" s="14">
        <v>20.379999160766602</v>
      </c>
      <c r="J3563" s="14">
        <v>19.739999771118164</v>
      </c>
      <c r="K3563" s="24">
        <v>20.340000152587891</v>
      </c>
      <c r="L3563">
        <f t="shared" si="168"/>
        <v>0</v>
      </c>
      <c r="M3563">
        <f>IF(AND(B3563&gt;Summary!$E$17,B3563&lt;Summary!$E$18),1,0)</f>
        <v>1</v>
      </c>
      <c r="N3563">
        <f>IF(M3563=1,oneday(G3562,G3563,K3563,L3563,Summary!$E$13/2,Data!N3562,Data!O3562,Summary!$E$15,Summary!$E$14,Summary!$E$16,1),0)</f>
        <v>-2400</v>
      </c>
      <c r="O3563" s="31">
        <f>IF(M3563=1,oneday(G3562,G3563,K3563,L3563,Summary!$E$13/2,Data!N3562,Data!O3562,Summary!$E$15,Summary!$E$14,Summary!$E$16,2),0)</f>
        <v>1971095.9715461731</v>
      </c>
      <c r="P3563" s="31">
        <f t="shared" si="167"/>
        <v>816.00164794921875</v>
      </c>
      <c r="Q3563" s="31">
        <f>IF(M3563=1,oneday(G3562,G3563,K3563,L3563,Summary!$E$13/2,Data!N3562,Data!O3562,Summary!$E$15,Summary!$E$14,Summary!$E$16,3),0)</f>
        <v>0</v>
      </c>
    </row>
    <row r="3564" spans="1:17" x14ac:dyDescent="0.25">
      <c r="A3564" s="32">
        <f>VLOOKUP(B3564,'Expiration Dates'!$C$40:$J$272,8)</f>
        <v>35571</v>
      </c>
      <c r="B3564" s="1">
        <v>35559</v>
      </c>
      <c r="C3564">
        <f t="shared" si="166"/>
        <v>3564</v>
      </c>
      <c r="D3564" s="27">
        <v>20.350000381469727</v>
      </c>
      <c r="E3564" s="28">
        <v>20.549999237060547</v>
      </c>
      <c r="F3564" s="28">
        <v>20.180000305175781</v>
      </c>
      <c r="G3564" s="24">
        <v>20.430000305175781</v>
      </c>
      <c r="H3564" s="13">
        <v>20.350000381469727</v>
      </c>
      <c r="I3564" s="14">
        <v>20.479999542236328</v>
      </c>
      <c r="J3564" s="14">
        <v>20.200000762939453</v>
      </c>
      <c r="K3564" s="24">
        <v>20.409999847412109</v>
      </c>
      <c r="L3564">
        <f t="shared" si="168"/>
        <v>0</v>
      </c>
      <c r="M3564">
        <f>IF(AND(B3564&gt;Summary!$E$17,B3564&lt;Summary!$E$18),1,0)</f>
        <v>1</v>
      </c>
      <c r="N3564">
        <f>IF(M3564=1,oneday(G3563,G3564,K3564,L3564,Summary!$E$13/2,Data!N3563,Data!O3563,Summary!$E$15,Summary!$E$14,Summary!$E$16,1),0)</f>
        <v>-2600</v>
      </c>
      <c r="O3564" s="31">
        <f>IF(M3564=1,oneday(G3563,G3564,K3564,L3564,Summary!$E$13/2,Data!N3563,Data!O3563,Summary!$E$15,Summary!$E$14,Summary!$E$16,2),0)</f>
        <v>1972865.9711494446</v>
      </c>
      <c r="P3564" s="31">
        <f t="shared" si="167"/>
        <v>1769.9996032714844</v>
      </c>
      <c r="Q3564" s="31">
        <f>IF(M3564=1,oneday(G3563,G3564,K3564,L3564,Summary!$E$13/2,Data!N3563,Data!O3563,Summary!$E$15,Summary!$E$14,Summary!$E$16,3),0)</f>
        <v>0</v>
      </c>
    </row>
    <row r="3565" spans="1:17" x14ac:dyDescent="0.25">
      <c r="A3565" s="32">
        <f>VLOOKUP(B3565,'Expiration Dates'!$C$40:$J$272,8)</f>
        <v>35571</v>
      </c>
      <c r="B3565" s="1">
        <v>35562</v>
      </c>
      <c r="C3565">
        <f t="shared" si="166"/>
        <v>3565</v>
      </c>
      <c r="D3565" s="27">
        <v>20.760000228881836</v>
      </c>
      <c r="E3565" s="28">
        <v>21.549999237060547</v>
      </c>
      <c r="F3565" s="28">
        <v>20.719999313354492</v>
      </c>
      <c r="G3565" s="24">
        <v>21.379999160766602</v>
      </c>
      <c r="H3565" s="13">
        <v>20.75</v>
      </c>
      <c r="I3565" s="14">
        <v>21.399999618530273</v>
      </c>
      <c r="J3565" s="14">
        <v>20.75</v>
      </c>
      <c r="K3565" s="24">
        <v>21.260000228881836</v>
      </c>
      <c r="L3565">
        <f t="shared" si="168"/>
        <v>0</v>
      </c>
      <c r="M3565">
        <f>IF(AND(B3565&gt;Summary!$E$17,B3565&lt;Summary!$E$18),1,0)</f>
        <v>1</v>
      </c>
      <c r="N3565">
        <f>IF(M3565=1,oneday(G3564,G3565,K3565,L3565,Summary!$E$13/2,Data!N3564,Data!O3564,Summary!$E$15,Summary!$E$14,Summary!$E$16,1),0)</f>
        <v>-3000</v>
      </c>
      <c r="O3565" s="31">
        <f>IF(M3565=1,oneday(G3564,G3565,K3565,L3565,Summary!$E$13/2,Data!N3564,Data!O3564,Summary!$E$15,Summary!$E$14,Summary!$E$16,2),0)</f>
        <v>1971222.9767570496</v>
      </c>
      <c r="P3565" s="31">
        <f t="shared" si="167"/>
        <v>-1642.9943923950195</v>
      </c>
      <c r="Q3565" s="31">
        <f>IF(M3565=1,oneday(G3564,G3565,K3565,L3565,Summary!$E$13/2,Data!N3564,Data!O3564,Summary!$E$15,Summary!$E$14,Summary!$E$16,3),0)</f>
        <v>0</v>
      </c>
    </row>
    <row r="3566" spans="1:17" x14ac:dyDescent="0.25">
      <c r="A3566" s="32">
        <f>VLOOKUP(B3566,'Expiration Dates'!$C$40:$J$272,8)</f>
        <v>35571</v>
      </c>
      <c r="B3566" s="1">
        <v>35563</v>
      </c>
      <c r="C3566">
        <f t="shared" si="166"/>
        <v>3566</v>
      </c>
      <c r="D3566" s="27">
        <v>21.309999465942383</v>
      </c>
      <c r="E3566" s="28">
        <v>21.399999618530273</v>
      </c>
      <c r="F3566" s="28">
        <v>21.120000839233398</v>
      </c>
      <c r="G3566" s="24">
        <v>21.370000839233398</v>
      </c>
      <c r="H3566" s="13">
        <v>21.219999313354492</v>
      </c>
      <c r="I3566" s="14">
        <v>21.319999694824219</v>
      </c>
      <c r="J3566" s="14">
        <v>21.090000152587891</v>
      </c>
      <c r="K3566" s="24">
        <v>21.280000686645508</v>
      </c>
      <c r="L3566">
        <f t="shared" si="168"/>
        <v>0</v>
      </c>
      <c r="M3566">
        <f>IF(AND(B3566&gt;Summary!$E$17,B3566&lt;Summary!$E$18),1,0)</f>
        <v>1</v>
      </c>
      <c r="N3566">
        <f>IF(M3566=1,oneday(G3565,G3566,K3566,L3566,Summary!$E$13/2,Data!N3565,Data!O3565,Summary!$E$15,Summary!$E$14,Summary!$E$16,1),0)</f>
        <v>3000</v>
      </c>
      <c r="O3566" s="31">
        <f>IF(M3566=1,oneday(G3565,G3566,K3566,L3566,Summary!$E$13/2,Data!N3565,Data!O3565,Summary!$E$15,Summary!$E$14,Summary!$E$16,2),0)</f>
        <v>1973252.9717216492</v>
      </c>
      <c r="P3566" s="31">
        <f t="shared" si="167"/>
        <v>2029.9949645996094</v>
      </c>
      <c r="Q3566" s="31">
        <f>IF(M3566=1,oneday(G3565,G3566,K3566,L3566,Summary!$E$13/2,Data!N3565,Data!O3565,Summary!$E$15,Summary!$E$14,Summary!$E$16,3),0)</f>
        <v>0</v>
      </c>
    </row>
    <row r="3567" spans="1:17" x14ac:dyDescent="0.25">
      <c r="A3567" s="32">
        <f>VLOOKUP(B3567,'Expiration Dates'!$C$40:$J$272,8)</f>
        <v>35571</v>
      </c>
      <c r="B3567" s="1">
        <v>35564</v>
      </c>
      <c r="C3567">
        <f t="shared" si="166"/>
        <v>3567</v>
      </c>
      <c r="D3567" s="27">
        <v>20.979999542236328</v>
      </c>
      <c r="E3567" s="28">
        <v>21.450000762939453</v>
      </c>
      <c r="F3567" s="28">
        <v>20.850000381469727</v>
      </c>
      <c r="G3567" s="24">
        <v>21.389999389648438</v>
      </c>
      <c r="H3567" s="13">
        <v>20.930000305175781</v>
      </c>
      <c r="I3567" s="14">
        <v>21.350000381469727</v>
      </c>
      <c r="J3567" s="14">
        <v>20.899999618530273</v>
      </c>
      <c r="K3567" s="24">
        <v>21.290000915527344</v>
      </c>
      <c r="L3567">
        <f t="shared" si="168"/>
        <v>0</v>
      </c>
      <c r="M3567">
        <f>IF(AND(B3567&gt;Summary!$E$17,B3567&lt;Summary!$E$18),1,0)</f>
        <v>1</v>
      </c>
      <c r="N3567">
        <f>IF(M3567=1,oneday(G3566,G3567,K3567,L3567,Summary!$E$13/2,Data!N3566,Data!O3566,Summary!$E$15,Summary!$E$14,Summary!$E$16,1),0)</f>
        <v>-3000</v>
      </c>
      <c r="O3567" s="31">
        <f>IF(M3567=1,oneday(G3566,G3567,K3567,L3567,Summary!$E$13/2,Data!N3566,Data!O3566,Summary!$E$15,Summary!$E$14,Summary!$E$16,2),0)</f>
        <v>1975312.9673728943</v>
      </c>
      <c r="P3567" s="31">
        <f t="shared" si="167"/>
        <v>2059.9956512451172</v>
      </c>
      <c r="Q3567" s="31">
        <f>IF(M3567=1,oneday(G3566,G3567,K3567,L3567,Summary!$E$13/2,Data!N3566,Data!O3566,Summary!$E$15,Summary!$E$14,Summary!$E$16,3),0)</f>
        <v>0</v>
      </c>
    </row>
    <row r="3568" spans="1:17" x14ac:dyDescent="0.25">
      <c r="A3568" s="32">
        <f>VLOOKUP(B3568,'Expiration Dates'!$C$40:$J$272,8)</f>
        <v>35571</v>
      </c>
      <c r="B3568" s="1">
        <v>35565</v>
      </c>
      <c r="C3568">
        <f t="shared" si="166"/>
        <v>3568</v>
      </c>
      <c r="D3568" s="27">
        <v>21.280000686645508</v>
      </c>
      <c r="E3568" s="28">
        <v>21.479999542236328</v>
      </c>
      <c r="F3568" s="28">
        <v>21.180000305175781</v>
      </c>
      <c r="G3568" s="24">
        <v>21.299999237060547</v>
      </c>
      <c r="H3568" s="13">
        <v>21.200000762939453</v>
      </c>
      <c r="I3568" s="14">
        <v>21.440000534057617</v>
      </c>
      <c r="J3568" s="14">
        <v>21.149999618530273</v>
      </c>
      <c r="K3568" s="24">
        <v>21.290000915527344</v>
      </c>
      <c r="L3568">
        <f t="shared" si="168"/>
        <v>0</v>
      </c>
      <c r="M3568">
        <f>IF(AND(B3568&gt;Summary!$E$17,B3568&lt;Summary!$E$18),1,0)</f>
        <v>1</v>
      </c>
      <c r="N3568">
        <f>IF(M3568=1,oneday(G3567,G3568,K3568,L3568,Summary!$E$13/2,Data!N3567,Data!O3567,Summary!$E$15,Summary!$E$14,Summary!$E$16,1),0)</f>
        <v>-2800</v>
      </c>
      <c r="O3568" s="31">
        <f>IF(M3568=1,oneday(G3567,G3568,K3568,L3568,Summary!$E$13/2,Data!N3567,Data!O3567,Summary!$E$15,Summary!$E$14,Summary!$E$16,2),0)</f>
        <v>1977568.9678001404</v>
      </c>
      <c r="P3568" s="31">
        <f t="shared" si="167"/>
        <v>2256.0004272460938</v>
      </c>
      <c r="Q3568" s="31">
        <f>IF(M3568=1,oneday(G3567,G3568,K3568,L3568,Summary!$E$13/2,Data!N3567,Data!O3567,Summary!$E$15,Summary!$E$14,Summary!$E$16,3),0)</f>
        <v>0</v>
      </c>
    </row>
    <row r="3569" spans="1:17" x14ac:dyDescent="0.25">
      <c r="A3569" s="32">
        <f>VLOOKUP(B3569,'Expiration Dates'!$C$40:$J$272,8)</f>
        <v>35571</v>
      </c>
      <c r="B3569" s="1">
        <v>35566</v>
      </c>
      <c r="C3569">
        <f t="shared" si="166"/>
        <v>3569</v>
      </c>
      <c r="D3569" s="27">
        <v>21.25</v>
      </c>
      <c r="E3569" s="28">
        <v>22.399999618530273</v>
      </c>
      <c r="F3569" s="28">
        <v>21.159999847412109</v>
      </c>
      <c r="G3569" s="24">
        <v>22.120000839233398</v>
      </c>
      <c r="H3569" s="13">
        <v>21.260000228881836</v>
      </c>
      <c r="I3569" s="14">
        <v>22.430000305175781</v>
      </c>
      <c r="J3569" s="14">
        <v>21.180000305175781</v>
      </c>
      <c r="K3569" s="24">
        <v>22.180000305175781</v>
      </c>
      <c r="L3569">
        <f t="shared" si="168"/>
        <v>0</v>
      </c>
      <c r="M3569">
        <f>IF(AND(B3569&gt;Summary!$E$17,B3569&lt;Summary!$E$18),1,0)</f>
        <v>1</v>
      </c>
      <c r="N3569">
        <f>IF(M3569=1,oneday(G3568,G3569,K3569,L3569,Summary!$E$13/2,Data!N3568,Data!O3568,Summary!$E$15,Summary!$E$14,Summary!$E$16,1),0)</f>
        <v>-3000</v>
      </c>
      <c r="O3569" s="31">
        <f>IF(M3569=1,oneday(G3568,G3569,K3569,L3569,Summary!$E$13/2,Data!N3568,Data!O3568,Summary!$E$15,Summary!$E$14,Summary!$E$16,2),0)</f>
        <v>1976392.9601097107</v>
      </c>
      <c r="P3569" s="31">
        <f t="shared" si="167"/>
        <v>-1176.0076904296875</v>
      </c>
      <c r="Q3569" s="31">
        <f>IF(M3569=1,oneday(G3568,G3569,K3569,L3569,Summary!$E$13/2,Data!N3568,Data!O3568,Summary!$E$15,Summary!$E$14,Summary!$E$16,3),0)</f>
        <v>0</v>
      </c>
    </row>
    <row r="3570" spans="1:17" x14ac:dyDescent="0.25">
      <c r="A3570" s="32">
        <f>VLOOKUP(B3570,'Expiration Dates'!$C$40:$J$272,8)</f>
        <v>35571</v>
      </c>
      <c r="B3570" s="1">
        <v>35569</v>
      </c>
      <c r="C3570">
        <f t="shared" si="166"/>
        <v>3570</v>
      </c>
      <c r="D3570" s="27">
        <v>21.899999618530273</v>
      </c>
      <c r="E3570" s="28">
        <v>22</v>
      </c>
      <c r="F3570" s="28">
        <v>21.360000610351563</v>
      </c>
      <c r="G3570" s="24">
        <v>21.590000152587891</v>
      </c>
      <c r="H3570" s="13">
        <v>21.959999084472656</v>
      </c>
      <c r="I3570" s="14">
        <v>22.149999618530273</v>
      </c>
      <c r="J3570" s="14">
        <v>21.809999465942383</v>
      </c>
      <c r="K3570" s="24">
        <v>21.899999618530273</v>
      </c>
      <c r="L3570">
        <f t="shared" si="168"/>
        <v>0</v>
      </c>
      <c r="M3570">
        <f>IF(AND(B3570&gt;Summary!$E$17,B3570&lt;Summary!$E$18),1,0)</f>
        <v>1</v>
      </c>
      <c r="N3570">
        <f>IF(M3570=1,oneday(G3569,G3570,K3570,L3570,Summary!$E$13/2,Data!N3569,Data!O3569,Summary!$E$15,Summary!$E$14,Summary!$E$16,1),0)</f>
        <v>-1700</v>
      </c>
      <c r="O3570" s="31">
        <f>IF(M3570=1,oneday(G3569,G3570,K3570,L3570,Summary!$E$13/2,Data!N3569,Data!O3569,Summary!$E$15,Summary!$E$14,Summary!$E$16,2),0)</f>
        <v>1979605.9612770081</v>
      </c>
      <c r="P3570" s="31">
        <f t="shared" si="167"/>
        <v>3213.0011672973633</v>
      </c>
      <c r="Q3570" s="31">
        <f>IF(M3570=1,oneday(G3569,G3570,K3570,L3570,Summary!$E$13/2,Data!N3569,Data!O3569,Summary!$E$15,Summary!$E$14,Summary!$E$16,3),0)</f>
        <v>0</v>
      </c>
    </row>
    <row r="3571" spans="1:17" x14ac:dyDescent="0.25">
      <c r="A3571" s="32">
        <f>VLOOKUP(B3571,'Expiration Dates'!$C$40:$J$272,8)</f>
        <v>35571</v>
      </c>
      <c r="B3571" s="1">
        <v>35570</v>
      </c>
      <c r="C3571">
        <f t="shared" si="166"/>
        <v>3571</v>
      </c>
      <c r="D3571" s="27">
        <v>21.299999237060547</v>
      </c>
      <c r="E3571" s="28">
        <v>21.799999237060547</v>
      </c>
      <c r="F3571" s="28">
        <v>21.049999237060547</v>
      </c>
      <c r="G3571" s="24">
        <v>21.190000534057617</v>
      </c>
      <c r="H3571" s="13">
        <v>21.700000762939453</v>
      </c>
      <c r="I3571" s="14">
        <v>22.149999618530273</v>
      </c>
      <c r="J3571" s="14">
        <v>21.549999237060547</v>
      </c>
      <c r="K3571" s="24">
        <v>21.590000152587891</v>
      </c>
      <c r="L3571">
        <f t="shared" si="168"/>
        <v>0</v>
      </c>
      <c r="M3571">
        <f>IF(AND(B3571&gt;Summary!$E$17,B3571&lt;Summary!$E$18),1,0)</f>
        <v>1</v>
      </c>
      <c r="N3571">
        <f>IF(M3571=1,oneday(G3570,G3571,K3571,L3571,Summary!$E$13/2,Data!N3570,Data!O3570,Summary!$E$15,Summary!$E$14,Summary!$E$16,1),0)</f>
        <v>-800</v>
      </c>
      <c r="O3571" s="31">
        <f>IF(M3571=1,oneday(G3570,G3571,K3571,L3571,Summary!$E$13/2,Data!N3570,Data!O3570,Summary!$E$15,Summary!$E$14,Summary!$E$16,2),0)</f>
        <v>1982069.9609718323</v>
      </c>
      <c r="P3571" s="31">
        <f t="shared" si="167"/>
        <v>2463.9996948242188</v>
      </c>
      <c r="Q3571" s="31">
        <f>IF(M3571=1,oneday(G3570,G3571,K3571,L3571,Summary!$E$13/2,Data!N3570,Data!O3570,Summary!$E$15,Summary!$E$14,Summary!$E$16,3),0)</f>
        <v>0</v>
      </c>
    </row>
    <row r="3572" spans="1:17" x14ac:dyDescent="0.25">
      <c r="A3572" s="32">
        <f>VLOOKUP(B3572,'Expiration Dates'!$C$40:$J$272,8)</f>
        <v>35571</v>
      </c>
      <c r="B3572" s="1">
        <v>35571</v>
      </c>
      <c r="C3572">
        <f t="shared" si="166"/>
        <v>3572</v>
      </c>
      <c r="D3572" s="27">
        <v>21.670000076293945</v>
      </c>
      <c r="E3572" s="28">
        <v>21.950000762939453</v>
      </c>
      <c r="F3572" s="28">
        <v>21.459999084472656</v>
      </c>
      <c r="G3572" s="24">
        <v>21.860000610351563</v>
      </c>
      <c r="H3572" s="13">
        <v>21.649999618530273</v>
      </c>
      <c r="I3572" s="14">
        <v>21.979999542236328</v>
      </c>
      <c r="J3572" s="14">
        <v>21.469999313354492</v>
      </c>
      <c r="K3572" s="24">
        <v>21.870000839233398</v>
      </c>
      <c r="L3572">
        <f t="shared" si="168"/>
        <v>1</v>
      </c>
      <c r="M3572">
        <f>IF(AND(B3572&gt;Summary!$E$17,B3572&lt;Summary!$E$18),1,0)</f>
        <v>1</v>
      </c>
      <c r="N3572">
        <f>IF(M3572=1,oneday(G3571,G3572,K3572,L3572,Summary!$E$13/2,Data!N3571,Data!O3571,Summary!$E$15,Summary!$E$14,Summary!$E$16,1),0)</f>
        <v>-2400</v>
      </c>
      <c r="O3572" s="31">
        <f>IF(M3572=1,oneday(G3571,G3572,K3572,L3572,Summary!$E$13/2,Data!N3571,Data!O3571,Summary!$E$15,Summary!$E$14,Summary!$E$16,2),0)</f>
        <v>1982965.9613380432</v>
      </c>
      <c r="P3572" s="31">
        <f t="shared" si="167"/>
        <v>896.0003662109375</v>
      </c>
      <c r="Q3572" s="31">
        <f>IF(M3572=1,oneday(G3571,G3572,K3572,L3572,Summary!$E$13/2,Data!N3571,Data!O3571,Summary!$E$15,Summary!$E$14,Summary!$E$16,3),0)</f>
        <v>24.00054931640625</v>
      </c>
    </row>
    <row r="3573" spans="1:17" x14ac:dyDescent="0.25">
      <c r="A3573" s="32">
        <f>VLOOKUP(B3573,'Expiration Dates'!$C$40:$J$272,8)</f>
        <v>35571</v>
      </c>
      <c r="B3573" s="1">
        <v>35572</v>
      </c>
      <c r="C3573">
        <f t="shared" si="166"/>
        <v>3573</v>
      </c>
      <c r="D3573" s="27">
        <v>21.899999618530273</v>
      </c>
      <c r="E3573" s="28">
        <v>22.079999923706055</v>
      </c>
      <c r="F3573" s="28">
        <v>21.819999694824219</v>
      </c>
      <c r="G3573" s="24">
        <v>21.860000610351563</v>
      </c>
      <c r="H3573" s="13">
        <v>21.920000076293945</v>
      </c>
      <c r="I3573" s="14">
        <v>22.079999923706055</v>
      </c>
      <c r="J3573" s="14">
        <v>21.850000381469727</v>
      </c>
      <c r="K3573" s="24">
        <v>21.870000839233398</v>
      </c>
      <c r="L3573">
        <f t="shared" si="168"/>
        <v>0</v>
      </c>
      <c r="M3573">
        <f>IF(AND(B3573&gt;Summary!$E$17,B3573&lt;Summary!$E$18),1,0)</f>
        <v>1</v>
      </c>
      <c r="N3573">
        <f>IF(M3573=1,oneday(G3572,G3573,K3573,L3573,Summary!$E$13/2,Data!N3572,Data!O3572,Summary!$E$15,Summary!$E$14,Summary!$E$16,1),0)</f>
        <v>-2400</v>
      </c>
      <c r="O3573" s="31">
        <f>IF(M3573=1,oneday(G3572,G3573,K3573,L3573,Summary!$E$13/2,Data!N3572,Data!O3572,Summary!$E$15,Summary!$E$14,Summary!$E$16,2),0)</f>
        <v>1984965.9613380432</v>
      </c>
      <c r="P3573" s="31">
        <f t="shared" si="167"/>
        <v>2000</v>
      </c>
      <c r="Q3573" s="31">
        <f>IF(M3573=1,oneday(G3572,G3573,K3573,L3573,Summary!$E$13/2,Data!N3572,Data!O3572,Summary!$E$15,Summary!$E$14,Summary!$E$16,3),0)</f>
        <v>0</v>
      </c>
    </row>
    <row r="3574" spans="1:17" x14ac:dyDescent="0.25">
      <c r="A3574" s="32">
        <f>VLOOKUP(B3574,'Expiration Dates'!$C$40:$J$272,8)</f>
        <v>35571</v>
      </c>
      <c r="B3574" s="1">
        <v>35573</v>
      </c>
      <c r="C3574">
        <f t="shared" si="166"/>
        <v>3574</v>
      </c>
      <c r="D3574" s="27">
        <v>21.780000686645508</v>
      </c>
      <c r="E3574" s="28">
        <v>21.969999313354492</v>
      </c>
      <c r="F3574" s="28">
        <v>21.530000686645508</v>
      </c>
      <c r="G3574" s="24">
        <v>21.629999160766602</v>
      </c>
      <c r="H3574" s="13">
        <v>21.75</v>
      </c>
      <c r="I3574" s="14">
        <v>21.979999542236328</v>
      </c>
      <c r="J3574" s="14">
        <v>21.5</v>
      </c>
      <c r="K3574" s="24">
        <v>21.659999847412109</v>
      </c>
      <c r="L3574">
        <f t="shared" si="168"/>
        <v>0</v>
      </c>
      <c r="M3574">
        <f>IF(AND(B3574&gt;Summary!$E$17,B3574&lt;Summary!$E$18),1,0)</f>
        <v>1</v>
      </c>
      <c r="N3574">
        <f>IF(M3574=1,oneday(G3573,G3574,K3574,L3574,Summary!$E$13/2,Data!N3573,Data!O3573,Summary!$E$15,Summary!$E$14,Summary!$E$16,1),0)</f>
        <v>-1900</v>
      </c>
      <c r="O3574" s="31">
        <f>IF(M3574=1,oneday(G3573,G3574,K3574,L3574,Summary!$E$13/2,Data!N3573,Data!O3573,Summary!$E$15,Summary!$E$14,Summary!$E$16,2),0)</f>
        <v>1987442.9640922546</v>
      </c>
      <c r="P3574" s="31">
        <f t="shared" si="167"/>
        <v>2477.0027542114258</v>
      </c>
      <c r="Q3574" s="31">
        <f>IF(M3574=1,oneday(G3573,G3574,K3574,L3574,Summary!$E$13/2,Data!N3573,Data!O3573,Summary!$E$15,Summary!$E$14,Summary!$E$16,3),0)</f>
        <v>0</v>
      </c>
    </row>
    <row r="3575" spans="1:17" x14ac:dyDescent="0.25">
      <c r="A3575" s="32">
        <f>VLOOKUP(B3575,'Expiration Dates'!$C$40:$J$272,8)</f>
        <v>35571</v>
      </c>
      <c r="B3575" s="1">
        <v>35577</v>
      </c>
      <c r="C3575">
        <f t="shared" si="166"/>
        <v>3575</v>
      </c>
      <c r="D3575" s="27">
        <v>21.309999465942383</v>
      </c>
      <c r="E3575" s="28">
        <v>21.379999160766602</v>
      </c>
      <c r="F3575" s="28">
        <v>20.649999618530273</v>
      </c>
      <c r="G3575" s="24">
        <v>20.790000915527344</v>
      </c>
      <c r="H3575" s="13">
        <v>21.370000839233398</v>
      </c>
      <c r="I3575" s="14">
        <v>21.440000534057617</v>
      </c>
      <c r="J3575" s="14">
        <v>20.700000762939453</v>
      </c>
      <c r="K3575" s="24">
        <v>20.840000152587891</v>
      </c>
      <c r="L3575">
        <f t="shared" si="168"/>
        <v>0</v>
      </c>
      <c r="M3575">
        <f>IF(AND(B3575&gt;Summary!$E$17,B3575&lt;Summary!$E$18),1,0)</f>
        <v>1</v>
      </c>
      <c r="N3575">
        <f>IF(M3575=1,oneday(G3574,G3575,K3575,L3575,Summary!$E$13/2,Data!N3574,Data!O3574,Summary!$E$15,Summary!$E$14,Summary!$E$16,1),0)</f>
        <v>100</v>
      </c>
      <c r="O3575" s="31">
        <f>IF(M3575=1,oneday(G3574,G3575,K3575,L3575,Summary!$E$13/2,Data!N3574,Data!O3574,Summary!$E$15,Summary!$E$14,Summary!$E$16,2),0)</f>
        <v>1990118.9642677307</v>
      </c>
      <c r="P3575" s="31">
        <f t="shared" si="167"/>
        <v>2676.0001754760742</v>
      </c>
      <c r="Q3575" s="31">
        <f>IF(M3575=1,oneday(G3574,G3575,K3575,L3575,Summary!$E$13/2,Data!N3574,Data!O3574,Summary!$E$15,Summary!$E$14,Summary!$E$16,3),0)</f>
        <v>0</v>
      </c>
    </row>
    <row r="3576" spans="1:17" x14ac:dyDescent="0.25">
      <c r="A3576" s="32">
        <f>VLOOKUP(B3576,'Expiration Dates'!$C$40:$J$272,8)</f>
        <v>35571</v>
      </c>
      <c r="B3576" s="1">
        <v>35578</v>
      </c>
      <c r="C3576">
        <f t="shared" si="166"/>
        <v>3576</v>
      </c>
      <c r="D3576" s="27">
        <v>20.870000839233398</v>
      </c>
      <c r="E3576" s="28">
        <v>20.979999542236328</v>
      </c>
      <c r="F3576" s="28">
        <v>20.649999618530273</v>
      </c>
      <c r="G3576" s="24">
        <v>20.790000915527344</v>
      </c>
      <c r="H3576" s="13">
        <v>20.930000305175781</v>
      </c>
      <c r="I3576" s="14">
        <v>21.040000915527344</v>
      </c>
      <c r="J3576" s="14">
        <v>20.75</v>
      </c>
      <c r="K3576" s="24">
        <v>20.899999618530273</v>
      </c>
      <c r="L3576">
        <f t="shared" si="168"/>
        <v>0</v>
      </c>
      <c r="M3576">
        <f>IF(AND(B3576&gt;Summary!$E$17,B3576&lt;Summary!$E$18),1,0)</f>
        <v>1</v>
      </c>
      <c r="N3576">
        <f>IF(M3576=1,oneday(G3575,G3576,K3576,L3576,Summary!$E$13/2,Data!N3575,Data!O3575,Summary!$E$15,Summary!$E$14,Summary!$E$16,1),0)</f>
        <v>100</v>
      </c>
      <c r="O3576" s="31">
        <f>IF(M3576=1,oneday(G3575,G3576,K3576,L3576,Summary!$E$13/2,Data!N3575,Data!O3575,Summary!$E$15,Summary!$E$14,Summary!$E$16,2),0)</f>
        <v>1992118.9642677307</v>
      </c>
      <c r="P3576" s="31">
        <f t="shared" si="167"/>
        <v>2000</v>
      </c>
      <c r="Q3576" s="31">
        <f>IF(M3576=1,oneday(G3575,G3576,K3576,L3576,Summary!$E$13/2,Data!N3575,Data!O3575,Summary!$E$15,Summary!$E$14,Summary!$E$16,3),0)</f>
        <v>0</v>
      </c>
    </row>
    <row r="3577" spans="1:17" x14ac:dyDescent="0.25">
      <c r="A3577" s="32">
        <f>VLOOKUP(B3577,'Expiration Dates'!$C$40:$J$272,8)</f>
        <v>35571</v>
      </c>
      <c r="B3577" s="1">
        <v>35579</v>
      </c>
      <c r="C3577">
        <f t="shared" si="166"/>
        <v>3577</v>
      </c>
      <c r="D3577" s="27">
        <v>20.649999618530273</v>
      </c>
      <c r="E3577" s="28">
        <v>21.280000686645508</v>
      </c>
      <c r="F3577" s="28">
        <v>20.569999694824219</v>
      </c>
      <c r="G3577" s="24">
        <v>20.969999313354492</v>
      </c>
      <c r="H3577" s="13">
        <v>20.75</v>
      </c>
      <c r="I3577" s="14">
        <v>21.350000381469727</v>
      </c>
      <c r="J3577" s="14">
        <v>20.729999542236328</v>
      </c>
      <c r="K3577" s="24">
        <v>21.069999694824219</v>
      </c>
      <c r="L3577">
        <f t="shared" si="168"/>
        <v>0</v>
      </c>
      <c r="M3577">
        <f>IF(AND(B3577&gt;Summary!$E$17,B3577&lt;Summary!$E$18),1,0)</f>
        <v>1</v>
      </c>
      <c r="N3577">
        <f>IF(M3577=1,oneday(G3576,G3577,K3577,L3577,Summary!$E$13/2,Data!N3576,Data!O3576,Summary!$E$15,Summary!$E$14,Summary!$E$16,1),0)</f>
        <v>-300</v>
      </c>
      <c r="O3577" s="31">
        <f>IF(M3577=1,oneday(G3576,G3577,K3577,L3577,Summary!$E$13/2,Data!N3576,Data!O3576,Summary!$E$15,Summary!$E$14,Summary!$E$16,2),0)</f>
        <v>1994088.9647483826</v>
      </c>
      <c r="P3577" s="31">
        <f t="shared" si="167"/>
        <v>1970.0004806518555</v>
      </c>
      <c r="Q3577" s="31">
        <f>IF(M3577=1,oneday(G3576,G3577,K3577,L3577,Summary!$E$13/2,Data!N3576,Data!O3576,Summary!$E$15,Summary!$E$14,Summary!$E$16,3),0)</f>
        <v>0</v>
      </c>
    </row>
    <row r="3578" spans="1:17" x14ac:dyDescent="0.25">
      <c r="A3578" s="32">
        <f>VLOOKUP(B3578,'Expiration Dates'!$C$40:$J$272,8)</f>
        <v>35571</v>
      </c>
      <c r="B3578" s="1">
        <v>35580</v>
      </c>
      <c r="C3578">
        <f t="shared" si="166"/>
        <v>3578</v>
      </c>
      <c r="D3578" s="27">
        <v>20.959999084472656</v>
      </c>
      <c r="E3578" s="28">
        <v>21.020000457763672</v>
      </c>
      <c r="F3578" s="28">
        <v>20.760000228881836</v>
      </c>
      <c r="G3578" s="24">
        <v>20.879999160766602</v>
      </c>
      <c r="H3578" s="13">
        <v>21.049999237060547</v>
      </c>
      <c r="I3578" s="14">
        <v>21.110000610351563</v>
      </c>
      <c r="J3578" s="14">
        <v>20.909999847412109</v>
      </c>
      <c r="K3578" s="24">
        <v>21.010000228881836</v>
      </c>
      <c r="L3578">
        <f t="shared" si="168"/>
        <v>0</v>
      </c>
      <c r="M3578">
        <f>IF(AND(B3578&gt;Summary!$E$17,B3578&lt;Summary!$E$18),1,0)</f>
        <v>1</v>
      </c>
      <c r="N3578">
        <f>IF(M3578=1,oneday(G3577,G3578,K3578,L3578,Summary!$E$13/2,Data!N3577,Data!O3577,Summary!$E$15,Summary!$E$14,Summary!$E$16,1),0)</f>
        <v>-100</v>
      </c>
      <c r="O3578" s="31">
        <f>IF(M3578=1,oneday(G3577,G3578,K3578,L3578,Summary!$E$13/2,Data!N3577,Data!O3577,Summary!$E$15,Summary!$E$14,Summary!$E$16,2),0)</f>
        <v>1996101.9647636414</v>
      </c>
      <c r="P3578" s="31">
        <f t="shared" si="167"/>
        <v>2013.0000152587891</v>
      </c>
      <c r="Q3578" s="31">
        <f>IF(M3578=1,oneday(G3577,G3578,K3578,L3578,Summary!$E$13/2,Data!N3577,Data!O3577,Summary!$E$15,Summary!$E$14,Summary!$E$16,3),0)</f>
        <v>0</v>
      </c>
    </row>
    <row r="3579" spans="1:17" x14ac:dyDescent="0.25">
      <c r="A3579" s="32">
        <f>VLOOKUP(B3579,'Expiration Dates'!$C$40:$J$272,8)</f>
        <v>35600</v>
      </c>
      <c r="B3579" s="1">
        <v>35583</v>
      </c>
      <c r="C3579">
        <f t="shared" si="166"/>
        <v>3579</v>
      </c>
      <c r="D3579" s="27">
        <v>20.979999542236328</v>
      </c>
      <c r="E3579" s="28">
        <v>21.170000076293945</v>
      </c>
      <c r="F3579" s="28">
        <v>20.829999923706055</v>
      </c>
      <c r="G3579" s="24">
        <v>20.979999542236328</v>
      </c>
      <c r="H3579" s="13">
        <v>21.100000381469727</v>
      </c>
      <c r="I3579" s="14">
        <v>21.280000686645508</v>
      </c>
      <c r="J3579" s="14">
        <v>20.969999313354492</v>
      </c>
      <c r="K3579" s="24">
        <v>21.120000839233398</v>
      </c>
      <c r="L3579">
        <f t="shared" si="168"/>
        <v>0</v>
      </c>
      <c r="M3579">
        <f>IF(AND(B3579&gt;Summary!$E$17,B3579&lt;Summary!$E$18),1,0)</f>
        <v>1</v>
      </c>
      <c r="N3579">
        <f>IF(M3579=1,oneday(G3578,G3579,K3579,L3579,Summary!$E$13/2,Data!N3578,Data!O3578,Summary!$E$15,Summary!$E$14,Summary!$E$16,1),0)</f>
        <v>-300</v>
      </c>
      <c r="O3579" s="31">
        <f>IF(M3579=1,oneday(G3578,G3579,K3579,L3579,Summary!$E$13/2,Data!N3578,Data!O3578,Summary!$E$15,Summary!$E$14,Summary!$E$16,2),0)</f>
        <v>1998075.9646492004</v>
      </c>
      <c r="P3579" s="31">
        <f t="shared" si="167"/>
        <v>1973.999885559082</v>
      </c>
      <c r="Q3579" s="31">
        <f>IF(M3579=1,oneday(G3578,G3579,K3579,L3579,Summary!$E$13/2,Data!N3578,Data!O3578,Summary!$E$15,Summary!$E$14,Summary!$E$16,3),0)</f>
        <v>0</v>
      </c>
    </row>
    <row r="3580" spans="1:17" x14ac:dyDescent="0.25">
      <c r="A3580" s="32">
        <f>VLOOKUP(B3580,'Expiration Dates'!$C$40:$J$272,8)</f>
        <v>35600</v>
      </c>
      <c r="B3580" s="1">
        <v>35584</v>
      </c>
      <c r="C3580">
        <f t="shared" si="166"/>
        <v>3580</v>
      </c>
      <c r="D3580" s="27">
        <v>20.920000076293945</v>
      </c>
      <c r="E3580" s="28">
        <v>20.920000076293945</v>
      </c>
      <c r="F3580" s="28">
        <v>20.280000686645508</v>
      </c>
      <c r="G3580" s="24">
        <v>20.329999923706055</v>
      </c>
      <c r="H3580" s="13">
        <v>21.049999237060547</v>
      </c>
      <c r="I3580" s="14">
        <v>21.049999237060547</v>
      </c>
      <c r="J3580" s="14">
        <v>20.399999618530273</v>
      </c>
      <c r="K3580" s="24">
        <v>20.450000762939453</v>
      </c>
      <c r="L3580">
        <f t="shared" si="168"/>
        <v>0</v>
      </c>
      <c r="M3580">
        <f>IF(AND(B3580&gt;Summary!$E$17,B3580&lt;Summary!$E$18),1,0)</f>
        <v>1</v>
      </c>
      <c r="N3580">
        <f>IF(M3580=1,oneday(G3579,G3580,K3580,L3580,Summary!$E$13/2,Data!N3579,Data!O3579,Summary!$E$15,Summary!$E$14,Summary!$E$16,1),0)</f>
        <v>1300</v>
      </c>
      <c r="O3580" s="31">
        <f>IF(M3580=1,oneday(G3579,G3580,K3580,L3580,Summary!$E$13/2,Data!N3579,Data!O3579,Summary!$E$15,Summary!$E$14,Summary!$E$16,2),0)</f>
        <v>1999710.9651451111</v>
      </c>
      <c r="P3580" s="31">
        <f t="shared" si="167"/>
        <v>1635.0004959106445</v>
      </c>
      <c r="Q3580" s="31">
        <f>IF(M3580=1,oneday(G3579,G3580,K3580,L3580,Summary!$E$13/2,Data!N3579,Data!O3579,Summary!$E$15,Summary!$E$14,Summary!$E$16,3),0)</f>
        <v>0</v>
      </c>
    </row>
    <row r="3581" spans="1:17" x14ac:dyDescent="0.25">
      <c r="A3581" s="32">
        <f>VLOOKUP(B3581,'Expiration Dates'!$C$40:$J$272,8)</f>
        <v>35600</v>
      </c>
      <c r="B3581" s="1">
        <v>35585</v>
      </c>
      <c r="C3581">
        <f t="shared" si="166"/>
        <v>3581</v>
      </c>
      <c r="D3581" s="27">
        <v>20.25</v>
      </c>
      <c r="E3581" s="28">
        <v>20.379999160766602</v>
      </c>
      <c r="F3581" s="28">
        <v>20.079999923706055</v>
      </c>
      <c r="G3581" s="24">
        <v>20.120000839233398</v>
      </c>
      <c r="H3581" s="13">
        <v>20.399999618530273</v>
      </c>
      <c r="I3581" s="14">
        <v>20.520000457763672</v>
      </c>
      <c r="J3581" s="14">
        <v>20.200000762939453</v>
      </c>
      <c r="K3581" s="24">
        <v>20.270000457763672</v>
      </c>
      <c r="L3581">
        <f t="shared" si="168"/>
        <v>0</v>
      </c>
      <c r="M3581">
        <f>IF(AND(B3581&gt;Summary!$E$17,B3581&lt;Summary!$E$18),1,0)</f>
        <v>1</v>
      </c>
      <c r="N3581">
        <f>IF(M3581=1,oneday(G3580,G3581,K3581,L3581,Summary!$E$13/2,Data!N3580,Data!O3580,Summary!$E$15,Summary!$E$14,Summary!$E$16,1),0)</f>
        <v>1800</v>
      </c>
      <c r="O3581" s="31">
        <f>IF(M3581=1,oneday(G3580,G3581,K3581,L3581,Summary!$E$13/2,Data!N3580,Data!O3580,Summary!$E$15,Summary!$E$14,Summary!$E$16,2),0)</f>
        <v>2001372.9667930603</v>
      </c>
      <c r="P3581" s="31">
        <f t="shared" si="167"/>
        <v>1662.0016479492188</v>
      </c>
      <c r="Q3581" s="31">
        <f>IF(M3581=1,oneday(G3580,G3581,K3581,L3581,Summary!$E$13/2,Data!N3580,Data!O3580,Summary!$E$15,Summary!$E$14,Summary!$E$16,3),0)</f>
        <v>0</v>
      </c>
    </row>
    <row r="3582" spans="1:17" x14ac:dyDescent="0.25">
      <c r="A3582" s="32">
        <f>VLOOKUP(B3582,'Expiration Dates'!$C$40:$J$272,8)</f>
        <v>35600</v>
      </c>
      <c r="B3582" s="1">
        <v>35586</v>
      </c>
      <c r="C3582">
        <f t="shared" si="166"/>
        <v>3582</v>
      </c>
      <c r="D3582" s="27">
        <v>19.899999618530273</v>
      </c>
      <c r="E3582" s="28">
        <v>19.899999618530273</v>
      </c>
      <c r="F3582" s="28">
        <v>19.600000381469727</v>
      </c>
      <c r="G3582" s="24">
        <v>19.659999847412109</v>
      </c>
      <c r="H3582" s="13">
        <v>19.950000762939453</v>
      </c>
      <c r="I3582" s="14">
        <v>20.100000381469727</v>
      </c>
      <c r="J3582" s="14">
        <v>19.850000381469727</v>
      </c>
      <c r="K3582" s="24">
        <v>19.860000610351563</v>
      </c>
      <c r="L3582">
        <f t="shared" si="168"/>
        <v>0</v>
      </c>
      <c r="M3582">
        <f>IF(AND(B3582&gt;Summary!$E$17,B3582&lt;Summary!$E$18),1,0)</f>
        <v>1</v>
      </c>
      <c r="N3582">
        <f>IF(M3582=1,oneday(G3581,G3582,K3582,L3582,Summary!$E$13/2,Data!N3581,Data!O3581,Summary!$E$15,Summary!$E$14,Summary!$E$16,1),0)</f>
        <v>2900</v>
      </c>
      <c r="O3582" s="31">
        <f>IF(M3582=1,oneday(G3581,G3582,K3582,L3582,Summary!$E$13/2,Data!N3581,Data!O3581,Summary!$E$15,Summary!$E$14,Summary!$E$16,2),0)</f>
        <v>2002258.9639167786</v>
      </c>
      <c r="P3582" s="31">
        <f t="shared" si="167"/>
        <v>885.99712371826172</v>
      </c>
      <c r="Q3582" s="31">
        <f>IF(M3582=1,oneday(G3581,G3582,K3582,L3582,Summary!$E$13/2,Data!N3581,Data!O3581,Summary!$E$15,Summary!$E$14,Summary!$E$16,3),0)</f>
        <v>0</v>
      </c>
    </row>
    <row r="3583" spans="1:17" x14ac:dyDescent="0.25">
      <c r="A3583" s="32">
        <f>VLOOKUP(B3583,'Expiration Dates'!$C$40:$J$272,8)</f>
        <v>35600</v>
      </c>
      <c r="B3583" s="1">
        <v>35587</v>
      </c>
      <c r="C3583">
        <f t="shared" si="166"/>
        <v>3583</v>
      </c>
      <c r="D3583" s="27">
        <v>19.809999465942383</v>
      </c>
      <c r="E3583" s="28">
        <v>19.850000381469727</v>
      </c>
      <c r="F3583" s="28">
        <v>18.75</v>
      </c>
      <c r="G3583" s="24">
        <v>18.790000915527344</v>
      </c>
      <c r="H3583" s="13">
        <v>20</v>
      </c>
      <c r="I3583" s="14">
        <v>20.010000228881836</v>
      </c>
      <c r="J3583" s="14">
        <v>19.049999237060547</v>
      </c>
      <c r="K3583" s="24">
        <v>19.110000610351563</v>
      </c>
      <c r="L3583">
        <f t="shared" si="168"/>
        <v>0</v>
      </c>
      <c r="M3583">
        <f>IF(AND(B3583&gt;Summary!$E$17,B3583&lt;Summary!$E$18),1,0)</f>
        <v>1</v>
      </c>
      <c r="N3583">
        <f>IF(M3583=1,oneday(G3582,G3583,K3583,L3583,Summary!$E$13/2,Data!N3582,Data!O3582,Summary!$E$15,Summary!$E$14,Summary!$E$16,1),0)</f>
        <v>3000</v>
      </c>
      <c r="O3583" s="31">
        <f>IF(M3583=1,oneday(G3582,G3583,K3583,L3583,Summary!$E$13/2,Data!N3582,Data!O3582,Summary!$E$15,Summary!$E$14,Summary!$E$16,2),0)</f>
        <v>2000748.9692573547</v>
      </c>
      <c r="P3583" s="31">
        <f t="shared" si="167"/>
        <v>-1509.9946594238281</v>
      </c>
      <c r="Q3583" s="31">
        <f>IF(M3583=1,oneday(G3582,G3583,K3583,L3583,Summary!$E$13/2,Data!N3582,Data!O3582,Summary!$E$15,Summary!$E$14,Summary!$E$16,3),0)</f>
        <v>0</v>
      </c>
    </row>
    <row r="3584" spans="1:17" x14ac:dyDescent="0.25">
      <c r="A3584" s="32">
        <f>VLOOKUP(B3584,'Expiration Dates'!$C$40:$J$272,8)</f>
        <v>35600</v>
      </c>
      <c r="B3584" s="1">
        <v>35590</v>
      </c>
      <c r="C3584">
        <f t="shared" si="166"/>
        <v>3584</v>
      </c>
      <c r="D3584" s="27">
        <v>18.829999923706055</v>
      </c>
      <c r="E3584" s="28">
        <v>18.950000762939453</v>
      </c>
      <c r="F3584" s="28">
        <v>18.600000381469727</v>
      </c>
      <c r="G3584" s="24">
        <v>18.680000305175781</v>
      </c>
      <c r="H3584" s="13">
        <v>19.149999618530273</v>
      </c>
      <c r="I3584" s="14">
        <v>19.229999542236328</v>
      </c>
      <c r="J3584" s="14">
        <v>18.950000762939453</v>
      </c>
      <c r="K3584" s="24">
        <v>19.010000228881836</v>
      </c>
      <c r="L3584">
        <f t="shared" si="168"/>
        <v>0</v>
      </c>
      <c r="M3584">
        <f>IF(AND(B3584&gt;Summary!$E$17,B3584&lt;Summary!$E$18),1,0)</f>
        <v>1</v>
      </c>
      <c r="N3584">
        <f>IF(M3584=1,oneday(G3583,G3584,K3584,L3584,Summary!$E$13/2,Data!N3583,Data!O3583,Summary!$E$15,Summary!$E$14,Summary!$E$16,1),0)</f>
        <v>3000</v>
      </c>
      <c r="O3584" s="31">
        <f>IF(M3584=1,oneday(G3583,G3584,K3584,L3584,Summary!$E$13/2,Data!N3583,Data!O3583,Summary!$E$15,Summary!$E$14,Summary!$E$16,2),0)</f>
        <v>2002400.9673042297</v>
      </c>
      <c r="P3584" s="31">
        <f t="shared" si="167"/>
        <v>1651.998046875</v>
      </c>
      <c r="Q3584" s="31">
        <f>IF(M3584=1,oneday(G3583,G3584,K3584,L3584,Summary!$E$13/2,Data!N3583,Data!O3583,Summary!$E$15,Summary!$E$14,Summary!$E$16,3),0)</f>
        <v>0</v>
      </c>
    </row>
    <row r="3585" spans="1:17" x14ac:dyDescent="0.25">
      <c r="A3585" s="32">
        <f>VLOOKUP(B3585,'Expiration Dates'!$C$40:$J$272,8)</f>
        <v>35600</v>
      </c>
      <c r="B3585" s="1">
        <v>35591</v>
      </c>
      <c r="C3585">
        <f t="shared" si="166"/>
        <v>3585</v>
      </c>
      <c r="D3585" s="27">
        <v>18.819999694824219</v>
      </c>
      <c r="E3585" s="28">
        <v>18.979999542236328</v>
      </c>
      <c r="F3585" s="28">
        <v>18.639999389648438</v>
      </c>
      <c r="G3585" s="24">
        <v>18.670000076293945</v>
      </c>
      <c r="H3585" s="13">
        <v>19.139999389648438</v>
      </c>
      <c r="I3585" s="14">
        <v>19.270000457763672</v>
      </c>
      <c r="J3585" s="14">
        <v>18.969999313354492</v>
      </c>
      <c r="K3585" s="24">
        <v>19</v>
      </c>
      <c r="L3585">
        <f t="shared" si="168"/>
        <v>0</v>
      </c>
      <c r="M3585">
        <f>IF(AND(B3585&gt;Summary!$E$17,B3585&lt;Summary!$E$18),1,0)</f>
        <v>1</v>
      </c>
      <c r="N3585">
        <f>IF(M3585=1,oneday(G3584,G3585,K3585,L3585,Summary!$E$13/2,Data!N3584,Data!O3584,Summary!$E$15,Summary!$E$14,Summary!$E$16,1),0)</f>
        <v>3000</v>
      </c>
      <c r="O3585" s="31">
        <f>IF(M3585=1,oneday(G3584,G3585,K3585,L3585,Summary!$E$13/2,Data!N3584,Data!O3584,Summary!$E$15,Summary!$E$14,Summary!$E$16,2),0)</f>
        <v>2004370.9666175842</v>
      </c>
      <c r="P3585" s="31">
        <f t="shared" si="167"/>
        <v>1969.9993133544922</v>
      </c>
      <c r="Q3585" s="31">
        <f>IF(M3585=1,oneday(G3584,G3585,K3585,L3585,Summary!$E$13/2,Data!N3584,Data!O3584,Summary!$E$15,Summary!$E$14,Summary!$E$16,3),0)</f>
        <v>0</v>
      </c>
    </row>
    <row r="3586" spans="1:17" x14ac:dyDescent="0.25">
      <c r="A3586" s="32">
        <f>VLOOKUP(B3586,'Expiration Dates'!$C$40:$J$272,8)</f>
        <v>35600</v>
      </c>
      <c r="B3586" s="1">
        <v>35592</v>
      </c>
      <c r="C3586">
        <f t="shared" si="166"/>
        <v>3586</v>
      </c>
      <c r="D3586" s="27">
        <v>18.799999237060547</v>
      </c>
      <c r="E3586" s="28">
        <v>19.200000762939453</v>
      </c>
      <c r="F3586" s="28">
        <v>18.409999847412109</v>
      </c>
      <c r="G3586" s="24">
        <v>18.530000686645508</v>
      </c>
      <c r="H3586" s="13">
        <v>19.139999389648438</v>
      </c>
      <c r="I3586" s="14">
        <v>19.440000534057617</v>
      </c>
      <c r="J3586" s="14">
        <v>18.75</v>
      </c>
      <c r="K3586" s="24">
        <v>18.889999389648438</v>
      </c>
      <c r="L3586">
        <f t="shared" si="168"/>
        <v>0</v>
      </c>
      <c r="M3586">
        <f>IF(AND(B3586&gt;Summary!$E$17,B3586&lt;Summary!$E$18),1,0)</f>
        <v>1</v>
      </c>
      <c r="N3586">
        <f>IF(M3586=1,oneday(G3585,G3586,K3586,L3586,Summary!$E$13/2,Data!N3585,Data!O3585,Summary!$E$15,Summary!$E$14,Summary!$E$16,1),0)</f>
        <v>3000</v>
      </c>
      <c r="O3586" s="31">
        <f>IF(M3586=1,oneday(G3585,G3586,K3586,L3586,Summary!$E$13/2,Data!N3585,Data!O3585,Summary!$E$15,Summary!$E$14,Summary!$E$16,2),0)</f>
        <v>2005920.9686317444</v>
      </c>
      <c r="P3586" s="31">
        <f t="shared" si="167"/>
        <v>1550.0020141601563</v>
      </c>
      <c r="Q3586" s="31">
        <f>IF(M3586=1,oneday(G3585,G3586,K3586,L3586,Summary!$E$13/2,Data!N3585,Data!O3585,Summary!$E$15,Summary!$E$14,Summary!$E$16,3),0)</f>
        <v>0</v>
      </c>
    </row>
    <row r="3587" spans="1:17" x14ac:dyDescent="0.25">
      <c r="A3587" s="32">
        <f>VLOOKUP(B3587,'Expiration Dates'!$C$40:$J$272,8)</f>
        <v>35600</v>
      </c>
      <c r="B3587" s="1">
        <v>35593</v>
      </c>
      <c r="C3587">
        <f t="shared" si="166"/>
        <v>3587</v>
      </c>
      <c r="D3587" s="27">
        <v>18.700000762939453</v>
      </c>
      <c r="E3587" s="28">
        <v>18.809999465942383</v>
      </c>
      <c r="F3587" s="28">
        <v>18.530000686645508</v>
      </c>
      <c r="G3587" s="24">
        <v>18.690000534057617</v>
      </c>
      <c r="H3587" s="13">
        <v>19.030000686645508</v>
      </c>
      <c r="I3587" s="14">
        <v>19.069999694824219</v>
      </c>
      <c r="J3587" s="14">
        <v>18.809999465942383</v>
      </c>
      <c r="K3587" s="24">
        <v>18.930000305175781</v>
      </c>
      <c r="L3587">
        <f t="shared" si="168"/>
        <v>0</v>
      </c>
      <c r="M3587">
        <f>IF(AND(B3587&gt;Summary!$E$17,B3587&lt;Summary!$E$18),1,0)</f>
        <v>1</v>
      </c>
      <c r="N3587">
        <f>IF(M3587=1,oneday(G3586,G3587,K3587,L3587,Summary!$E$13/2,Data!N3586,Data!O3586,Summary!$E$15,Summary!$E$14,Summary!$E$16,1),0)</f>
        <v>2700</v>
      </c>
      <c r="O3587" s="31">
        <f>IF(M3587=1,oneday(G3586,G3587,K3587,L3587,Summary!$E$13/2,Data!N3586,Data!O3586,Summary!$E$15,Summary!$E$14,Summary!$E$16,2),0)</f>
        <v>2008364.9682197571</v>
      </c>
      <c r="P3587" s="31">
        <f t="shared" si="167"/>
        <v>2443.9995880126953</v>
      </c>
      <c r="Q3587" s="31">
        <f>IF(M3587=1,oneday(G3586,G3587,K3587,L3587,Summary!$E$13/2,Data!N3586,Data!O3586,Summary!$E$15,Summary!$E$14,Summary!$E$16,3),0)</f>
        <v>0</v>
      </c>
    </row>
    <row r="3588" spans="1:17" x14ac:dyDescent="0.25">
      <c r="A3588" s="32">
        <f>VLOOKUP(B3588,'Expiration Dates'!$C$40:$J$272,8)</f>
        <v>35600</v>
      </c>
      <c r="B3588" s="1">
        <v>35594</v>
      </c>
      <c r="C3588">
        <f t="shared" si="166"/>
        <v>3588</v>
      </c>
      <c r="D3588" s="27">
        <v>19.049999237060547</v>
      </c>
      <c r="E3588" s="28">
        <v>19.170000076293945</v>
      </c>
      <c r="F3588" s="28">
        <v>18.709999084472656</v>
      </c>
      <c r="G3588" s="24">
        <v>18.829999923706055</v>
      </c>
      <c r="H3588" s="13">
        <v>19.350000381469727</v>
      </c>
      <c r="I3588" s="14">
        <v>19.350000381469727</v>
      </c>
      <c r="J3588" s="14">
        <v>18.959999084472656</v>
      </c>
      <c r="K3588" s="24">
        <v>19.059999465942383</v>
      </c>
      <c r="L3588">
        <f t="shared" si="168"/>
        <v>0</v>
      </c>
      <c r="M3588">
        <f>IF(AND(B3588&gt;Summary!$E$17,B3588&lt;Summary!$E$18),1,0)</f>
        <v>1</v>
      </c>
      <c r="N3588">
        <f>IF(M3588=1,oneday(G3587,G3588,K3588,L3588,Summary!$E$13/2,Data!N3587,Data!O3587,Summary!$E$15,Summary!$E$14,Summary!$E$16,1),0)</f>
        <v>2400</v>
      </c>
      <c r="O3588" s="31">
        <f>IF(M3588=1,oneday(G3587,G3588,K3588,L3588,Summary!$E$13/2,Data!N3587,Data!O3587,Summary!$E$15,Summary!$E$14,Summary!$E$16,2),0)</f>
        <v>2010712.9667549133</v>
      </c>
      <c r="P3588" s="31">
        <f t="shared" si="167"/>
        <v>2347.99853515625</v>
      </c>
      <c r="Q3588" s="31">
        <f>IF(M3588=1,oneday(G3587,G3588,K3588,L3588,Summary!$E$13/2,Data!N3587,Data!O3587,Summary!$E$15,Summary!$E$14,Summary!$E$16,3),0)</f>
        <v>0</v>
      </c>
    </row>
    <row r="3589" spans="1:17" x14ac:dyDescent="0.25">
      <c r="A3589" s="32">
        <f>VLOOKUP(B3589,'Expiration Dates'!$C$40:$J$272,8)</f>
        <v>35600</v>
      </c>
      <c r="B3589" s="1">
        <v>35597</v>
      </c>
      <c r="C3589">
        <f t="shared" si="166"/>
        <v>3589</v>
      </c>
      <c r="D3589" s="27">
        <v>18.860000610351563</v>
      </c>
      <c r="E3589" s="28">
        <v>19.180000305175781</v>
      </c>
      <c r="F3589" s="28">
        <v>18.770000457763672</v>
      </c>
      <c r="G3589" s="24">
        <v>19.010000228881836</v>
      </c>
      <c r="H3589" s="13">
        <v>19.079999923706055</v>
      </c>
      <c r="I3589" s="14">
        <v>19.340000152587891</v>
      </c>
      <c r="J3589" s="14">
        <v>18.969999313354492</v>
      </c>
      <c r="K3589" s="24">
        <v>19.170000076293945</v>
      </c>
      <c r="L3589">
        <f t="shared" si="168"/>
        <v>0</v>
      </c>
      <c r="M3589">
        <f>IF(AND(B3589&gt;Summary!$E$17,B3589&lt;Summary!$E$18),1,0)</f>
        <v>1</v>
      </c>
      <c r="N3589">
        <f>IF(M3589=1,oneday(G3588,G3589,K3589,L3589,Summary!$E$13/2,Data!N3588,Data!O3588,Summary!$E$15,Summary!$E$14,Summary!$E$16,1),0)</f>
        <v>2000</v>
      </c>
      <c r="O3589" s="31">
        <f>IF(M3589=1,oneday(G3588,G3589,K3589,L3589,Summary!$E$13/2,Data!N3588,Data!O3588,Summary!$E$15,Summary!$E$14,Summary!$E$16,2),0)</f>
        <v>2013096.9673652649</v>
      </c>
      <c r="P3589" s="31">
        <f t="shared" si="167"/>
        <v>2384.0006103515625</v>
      </c>
      <c r="Q3589" s="31">
        <f>IF(M3589=1,oneday(G3588,G3589,K3589,L3589,Summary!$E$13/2,Data!N3588,Data!O3588,Summary!$E$15,Summary!$E$14,Summary!$E$16,3),0)</f>
        <v>0</v>
      </c>
    </row>
    <row r="3590" spans="1:17" x14ac:dyDescent="0.25">
      <c r="A3590" s="32">
        <f>VLOOKUP(B3590,'Expiration Dates'!$C$40:$J$272,8)</f>
        <v>35600</v>
      </c>
      <c r="B3590" s="1">
        <v>35598</v>
      </c>
      <c r="C3590">
        <f t="shared" si="166"/>
        <v>3590</v>
      </c>
      <c r="D3590" s="27">
        <v>19.399999618530273</v>
      </c>
      <c r="E3590" s="28">
        <v>19.469999313354492</v>
      </c>
      <c r="F3590" s="28">
        <v>19.069999694824219</v>
      </c>
      <c r="G3590" s="24">
        <v>19.229999542236328</v>
      </c>
      <c r="H3590" s="13">
        <v>19.549999237060547</v>
      </c>
      <c r="I3590" s="14">
        <v>19.620000839233398</v>
      </c>
      <c r="J3590" s="14">
        <v>19.260000228881836</v>
      </c>
      <c r="K3590" s="24">
        <v>19.350000381469727</v>
      </c>
      <c r="L3590">
        <f t="shared" si="168"/>
        <v>0</v>
      </c>
      <c r="M3590">
        <f>IF(AND(B3590&gt;Summary!$E$17,B3590&lt;Summary!$E$18),1,0)</f>
        <v>1</v>
      </c>
      <c r="N3590">
        <f>IF(M3590=1,oneday(G3589,G3590,K3590,L3590,Summary!$E$13/2,Data!N3589,Data!O3589,Summary!$E$15,Summary!$E$14,Summary!$E$16,1),0)</f>
        <v>1500</v>
      </c>
      <c r="O3590" s="31">
        <f>IF(M3590=1,oneday(G3589,G3590,K3590,L3590,Summary!$E$13/2,Data!N3589,Data!O3589,Summary!$E$15,Summary!$E$14,Summary!$E$16,2),0)</f>
        <v>2015466.9663352966</v>
      </c>
      <c r="P3590" s="31">
        <f t="shared" si="167"/>
        <v>2369.9989700317383</v>
      </c>
      <c r="Q3590" s="31">
        <f>IF(M3590=1,oneday(G3589,G3590,K3590,L3590,Summary!$E$13/2,Data!N3589,Data!O3589,Summary!$E$15,Summary!$E$14,Summary!$E$16,3),0)</f>
        <v>0</v>
      </c>
    </row>
    <row r="3591" spans="1:17" x14ac:dyDescent="0.25">
      <c r="A3591" s="32">
        <f>VLOOKUP(B3591,'Expiration Dates'!$C$40:$J$272,8)</f>
        <v>35600</v>
      </c>
      <c r="B3591" s="1">
        <v>35599</v>
      </c>
      <c r="C3591">
        <f t="shared" si="166"/>
        <v>3591</v>
      </c>
      <c r="D3591" s="27">
        <v>19.040000915527344</v>
      </c>
      <c r="E3591" s="28">
        <v>19.129999160766602</v>
      </c>
      <c r="F3591" s="28">
        <v>18.659999847412109</v>
      </c>
      <c r="G3591" s="24">
        <v>18.790000915527344</v>
      </c>
      <c r="H3591" s="13">
        <v>19.200000762939453</v>
      </c>
      <c r="I3591" s="14">
        <v>19.239999771118164</v>
      </c>
      <c r="J3591" s="14">
        <v>18.850000381469727</v>
      </c>
      <c r="K3591" s="24">
        <v>18.959999084472656</v>
      </c>
      <c r="L3591">
        <f t="shared" si="168"/>
        <v>0</v>
      </c>
      <c r="M3591">
        <f>IF(AND(B3591&gt;Summary!$E$17,B3591&lt;Summary!$E$18),1,0)</f>
        <v>1</v>
      </c>
      <c r="N3591">
        <f>IF(M3591=1,oneday(G3590,G3591,K3591,L3591,Summary!$E$13/2,Data!N3590,Data!O3590,Summary!$E$15,Summary!$E$14,Summary!$E$16,1),0)</f>
        <v>2500</v>
      </c>
      <c r="O3591" s="31">
        <f>IF(M3591=1,oneday(G3590,G3591,K3591,L3591,Summary!$E$13/2,Data!N3590,Data!O3590,Summary!$E$15,Summary!$E$14,Summary!$E$16,2),0)</f>
        <v>2016546.9697685242</v>
      </c>
      <c r="P3591" s="31">
        <f t="shared" si="167"/>
        <v>1080.0034332275391</v>
      </c>
      <c r="Q3591" s="31">
        <f>IF(M3591=1,oneday(G3590,G3591,K3591,L3591,Summary!$E$13/2,Data!N3590,Data!O3590,Summary!$E$15,Summary!$E$14,Summary!$E$16,3),0)</f>
        <v>0</v>
      </c>
    </row>
    <row r="3592" spans="1:17" x14ac:dyDescent="0.25">
      <c r="A3592" s="32">
        <f>VLOOKUP(B3592,'Expiration Dates'!$C$40:$J$272,8)</f>
        <v>35600</v>
      </c>
      <c r="B3592" s="1">
        <v>35600</v>
      </c>
      <c r="C3592">
        <f t="shared" si="166"/>
        <v>3592</v>
      </c>
      <c r="D3592" s="27">
        <v>18.969999313354492</v>
      </c>
      <c r="E3592" s="28">
        <v>19.049999237060547</v>
      </c>
      <c r="F3592" s="28">
        <v>18.549999237060547</v>
      </c>
      <c r="G3592" s="24">
        <v>18.670000076293945</v>
      </c>
      <c r="H3592" s="13">
        <v>19.079999923706055</v>
      </c>
      <c r="I3592" s="14">
        <v>19.239999771118164</v>
      </c>
      <c r="J3592" s="14">
        <v>18.799999237060547</v>
      </c>
      <c r="K3592" s="24">
        <v>18.920000076293945</v>
      </c>
      <c r="L3592">
        <f t="shared" si="168"/>
        <v>1</v>
      </c>
      <c r="M3592">
        <f>IF(AND(B3592&gt;Summary!$E$17,B3592&lt;Summary!$E$18),1,0)</f>
        <v>1</v>
      </c>
      <c r="N3592">
        <f>IF(M3592=1,oneday(G3591,G3592,K3592,L3592,Summary!$E$13/2,Data!N3591,Data!O3591,Summary!$E$15,Summary!$E$14,Summary!$E$16,1),0)</f>
        <v>2800</v>
      </c>
      <c r="O3592" s="31">
        <f>IF(M3592=1,oneday(G3591,G3592,K3592,L3592,Summary!$E$13/2,Data!N3591,Data!O3591,Summary!$E$15,Summary!$E$14,Summary!$E$16,2),0)</f>
        <v>2017522.9674186707</v>
      </c>
      <c r="P3592" s="31">
        <f t="shared" si="167"/>
        <v>975.99765014648438</v>
      </c>
      <c r="Q3592" s="31">
        <f>IF(M3592=1,oneday(G3591,G3592,K3592,L3592,Summary!$E$13/2,Data!N3591,Data!O3591,Summary!$E$15,Summary!$E$14,Summary!$E$16,3),0)</f>
        <v>-700</v>
      </c>
    </row>
    <row r="3593" spans="1:17" x14ac:dyDescent="0.25">
      <c r="A3593" s="32">
        <f>VLOOKUP(B3593,'Expiration Dates'!$C$40:$J$272,8)</f>
        <v>35600</v>
      </c>
      <c r="B3593" s="1">
        <v>35601</v>
      </c>
      <c r="C3593">
        <f t="shared" si="166"/>
        <v>3593</v>
      </c>
      <c r="D3593" s="27">
        <v>18.649999618530273</v>
      </c>
      <c r="E3593" s="28">
        <v>18.700000762939453</v>
      </c>
      <c r="F3593" s="28">
        <v>18.350000381469727</v>
      </c>
      <c r="G3593" s="24">
        <v>18.549999237060547</v>
      </c>
      <c r="H3593" s="13">
        <v>18.940000534057617</v>
      </c>
      <c r="I3593" s="14">
        <v>18.959999084472656</v>
      </c>
      <c r="J3593" s="14">
        <v>18.649999618530273</v>
      </c>
      <c r="K3593" s="24">
        <v>18.889999389648438</v>
      </c>
      <c r="L3593">
        <f t="shared" si="168"/>
        <v>0</v>
      </c>
      <c r="M3593">
        <f>IF(AND(B3593&gt;Summary!$E$17,B3593&lt;Summary!$E$18),1,0)</f>
        <v>1</v>
      </c>
      <c r="N3593">
        <f>IF(M3593=1,oneday(G3592,G3593,K3593,L3593,Summary!$E$13/2,Data!N3592,Data!O3592,Summary!$E$15,Summary!$E$14,Summary!$E$16,1),0)</f>
        <v>3000</v>
      </c>
      <c r="O3593" s="31">
        <f>IF(M3593=1,oneday(G3592,G3593,K3593,L3593,Summary!$E$13/2,Data!N3592,Data!O3592,Summary!$E$15,Summary!$E$14,Summary!$E$16,2),0)</f>
        <v>2019162.9648170471</v>
      </c>
      <c r="P3593" s="31">
        <f t="shared" si="167"/>
        <v>1639.9973983764648</v>
      </c>
      <c r="Q3593" s="31">
        <f>IF(M3593=1,oneday(G3592,G3593,K3593,L3593,Summary!$E$13/2,Data!N3592,Data!O3592,Summary!$E$15,Summary!$E$14,Summary!$E$16,3),0)</f>
        <v>0</v>
      </c>
    </row>
    <row r="3594" spans="1:17" x14ac:dyDescent="0.25">
      <c r="A3594" s="32">
        <f>VLOOKUP(B3594,'Expiration Dates'!$C$40:$J$272,8)</f>
        <v>35600</v>
      </c>
      <c r="B3594" s="1">
        <v>35604</v>
      </c>
      <c r="C3594">
        <f t="shared" si="166"/>
        <v>3594</v>
      </c>
      <c r="D3594" s="27">
        <v>19.120000839233398</v>
      </c>
      <c r="E3594" s="28">
        <v>19.219999313354492</v>
      </c>
      <c r="F3594" s="28">
        <v>18.860000610351563</v>
      </c>
      <c r="G3594" s="24">
        <v>19.139999389648438</v>
      </c>
      <c r="H3594" s="13">
        <v>19.299999237060547</v>
      </c>
      <c r="I3594" s="14">
        <v>19.299999237060547</v>
      </c>
      <c r="J3594" s="14">
        <v>19</v>
      </c>
      <c r="K3594" s="24">
        <v>19.25</v>
      </c>
      <c r="L3594">
        <f t="shared" si="168"/>
        <v>0</v>
      </c>
      <c r="M3594">
        <f>IF(AND(B3594&gt;Summary!$E$17,B3594&lt;Summary!$E$18),1,0)</f>
        <v>1</v>
      </c>
      <c r="N3594">
        <f>IF(M3594=1,oneday(G3593,G3594,K3594,L3594,Summary!$E$13/2,Data!N3593,Data!O3593,Summary!$E$15,Summary!$E$14,Summary!$E$16,1),0)</f>
        <v>1600</v>
      </c>
      <c r="O3594" s="31">
        <f>IF(M3594=1,oneday(G3593,G3594,K3594,L3594,Summary!$E$13/2,Data!N3593,Data!O3593,Summary!$E$15,Summary!$E$14,Summary!$E$16,2),0)</f>
        <v>2022470.9650611877</v>
      </c>
      <c r="P3594" s="31">
        <f t="shared" si="167"/>
        <v>3308.000244140625</v>
      </c>
      <c r="Q3594" s="31">
        <f>IF(M3594=1,oneday(G3593,G3594,K3594,L3594,Summary!$E$13/2,Data!N3593,Data!O3593,Summary!$E$15,Summary!$E$14,Summary!$E$16,3),0)</f>
        <v>0</v>
      </c>
    </row>
    <row r="3595" spans="1:17" x14ac:dyDescent="0.25">
      <c r="A3595" s="32">
        <f>VLOOKUP(B3595,'Expiration Dates'!$C$40:$J$272,8)</f>
        <v>35600</v>
      </c>
      <c r="B3595" s="1">
        <v>35605</v>
      </c>
      <c r="C3595">
        <f t="shared" si="166"/>
        <v>3595</v>
      </c>
      <c r="D3595" s="27">
        <v>19.299999237060547</v>
      </c>
      <c r="E3595" s="28">
        <v>19.370000839233398</v>
      </c>
      <c r="F3595" s="28">
        <v>18.920000076293945</v>
      </c>
      <c r="G3595" s="24">
        <v>19.030000686645508</v>
      </c>
      <c r="H3595" s="13">
        <v>19.389999389648438</v>
      </c>
      <c r="I3595" s="14">
        <v>19.450000762939453</v>
      </c>
      <c r="J3595" s="14">
        <v>19.049999237060547</v>
      </c>
      <c r="K3595" s="24">
        <v>19.200000762939453</v>
      </c>
      <c r="L3595">
        <f t="shared" si="168"/>
        <v>0</v>
      </c>
      <c r="M3595">
        <f>IF(AND(B3595&gt;Summary!$E$17,B3595&lt;Summary!$E$18),1,0)</f>
        <v>1</v>
      </c>
      <c r="N3595">
        <f>IF(M3595=1,oneday(G3594,G3595,K3595,L3595,Summary!$E$13/2,Data!N3594,Data!O3594,Summary!$E$15,Summary!$E$14,Summary!$E$16,1),0)</f>
        <v>1800</v>
      </c>
      <c r="O3595" s="31">
        <f>IF(M3595=1,oneday(G3594,G3595,K3595,L3595,Summary!$E$13/2,Data!N3594,Data!O3594,Summary!$E$15,Summary!$E$14,Summary!$E$16,2),0)</f>
        <v>2024276.9673957825</v>
      </c>
      <c r="P3595" s="31">
        <f t="shared" si="167"/>
        <v>1806.0023345947266</v>
      </c>
      <c r="Q3595" s="31">
        <f>IF(M3595=1,oneday(G3594,G3595,K3595,L3595,Summary!$E$13/2,Data!N3594,Data!O3594,Summary!$E$15,Summary!$E$14,Summary!$E$16,3),0)</f>
        <v>0</v>
      </c>
    </row>
    <row r="3596" spans="1:17" x14ac:dyDescent="0.25">
      <c r="A3596" s="32">
        <f>VLOOKUP(B3596,'Expiration Dates'!$C$40:$J$272,8)</f>
        <v>35600</v>
      </c>
      <c r="B3596" s="1">
        <v>35606</v>
      </c>
      <c r="C3596">
        <f t="shared" si="166"/>
        <v>3596</v>
      </c>
      <c r="D3596" s="27">
        <v>19.030000686645508</v>
      </c>
      <c r="E3596" s="28">
        <v>19.75</v>
      </c>
      <c r="F3596" s="28">
        <v>18.850000381469727</v>
      </c>
      <c r="G3596" s="24">
        <v>19.520000457763672</v>
      </c>
      <c r="H3596" s="13">
        <v>19.180000305175781</v>
      </c>
      <c r="I3596" s="14">
        <v>19.799999237060547</v>
      </c>
      <c r="J3596" s="14">
        <v>19.030000686645508</v>
      </c>
      <c r="K3596" s="24">
        <v>19.629999160766602</v>
      </c>
      <c r="L3596">
        <f t="shared" si="168"/>
        <v>0</v>
      </c>
      <c r="M3596">
        <f>IF(AND(B3596&gt;Summary!$E$17,B3596&lt;Summary!$E$18),1,0)</f>
        <v>1</v>
      </c>
      <c r="N3596">
        <f>IF(M3596=1,oneday(G3595,G3596,K3596,L3596,Summary!$E$13/2,Data!N3595,Data!O3595,Summary!$E$15,Summary!$E$14,Summary!$E$16,1),0)</f>
        <v>600</v>
      </c>
      <c r="O3596" s="31">
        <f>IF(M3596=1,oneday(G3595,G3596,K3596,L3596,Summary!$E$13/2,Data!N3595,Data!O3595,Summary!$E$15,Summary!$E$14,Summary!$E$16,2),0)</f>
        <v>2026834.9672584534</v>
      </c>
      <c r="P3596" s="31">
        <f t="shared" si="167"/>
        <v>2557.9998626708984</v>
      </c>
      <c r="Q3596" s="31">
        <f>IF(M3596=1,oneday(G3595,G3596,K3596,L3596,Summary!$E$13/2,Data!N3595,Data!O3595,Summary!$E$15,Summary!$E$14,Summary!$E$16,3),0)</f>
        <v>0</v>
      </c>
    </row>
    <row r="3597" spans="1:17" x14ac:dyDescent="0.25">
      <c r="A3597" s="32">
        <f>VLOOKUP(B3597,'Expiration Dates'!$C$40:$J$272,8)</f>
        <v>35600</v>
      </c>
      <c r="B3597" s="1">
        <v>35607</v>
      </c>
      <c r="C3597">
        <f t="shared" si="166"/>
        <v>3597</v>
      </c>
      <c r="D3597" s="27">
        <v>19.299999237060547</v>
      </c>
      <c r="E3597" s="28">
        <v>19.350000381469727</v>
      </c>
      <c r="F3597" s="28">
        <v>19.030000686645508</v>
      </c>
      <c r="G3597" s="24">
        <v>19.090000152587891</v>
      </c>
      <c r="H3597" s="13">
        <v>19.479999542236328</v>
      </c>
      <c r="I3597" s="14">
        <v>19.479999542236328</v>
      </c>
      <c r="J3597" s="14">
        <v>19.120000839233398</v>
      </c>
      <c r="K3597" s="24">
        <v>19.190000534057617</v>
      </c>
      <c r="L3597">
        <f t="shared" si="168"/>
        <v>0</v>
      </c>
      <c r="M3597">
        <f>IF(AND(B3597&gt;Summary!$E$17,B3597&lt;Summary!$E$18),1,0)</f>
        <v>1</v>
      </c>
      <c r="N3597">
        <f>IF(M3597=1,oneday(G3596,G3597,K3597,L3597,Summary!$E$13/2,Data!N3596,Data!O3596,Summary!$E$15,Summary!$E$14,Summary!$E$16,1),0)</f>
        <v>1600</v>
      </c>
      <c r="O3597" s="31">
        <f>IF(M3597=1,oneday(G3596,G3597,K3597,L3597,Summary!$E$13/2,Data!N3596,Data!O3596,Summary!$E$15,Summary!$E$14,Summary!$E$16,2),0)</f>
        <v>2028326.9667701721</v>
      </c>
      <c r="P3597" s="31">
        <f t="shared" si="167"/>
        <v>1491.99951171875</v>
      </c>
      <c r="Q3597" s="31">
        <f>IF(M3597=1,oneday(G3596,G3597,K3597,L3597,Summary!$E$13/2,Data!N3596,Data!O3596,Summary!$E$15,Summary!$E$14,Summary!$E$16,3),0)</f>
        <v>0</v>
      </c>
    </row>
    <row r="3598" spans="1:17" x14ac:dyDescent="0.25">
      <c r="A3598" s="32">
        <f>VLOOKUP(B3598,'Expiration Dates'!$C$40:$J$272,8)</f>
        <v>35600</v>
      </c>
      <c r="B3598" s="1">
        <v>35608</v>
      </c>
      <c r="C3598">
        <f t="shared" si="166"/>
        <v>3598</v>
      </c>
      <c r="D3598" s="27">
        <v>19.299999237060547</v>
      </c>
      <c r="E3598" s="28">
        <v>19.549999237060547</v>
      </c>
      <c r="F3598" s="28">
        <v>19.219999313354492</v>
      </c>
      <c r="G3598" s="24">
        <v>19.459999084472656</v>
      </c>
      <c r="H3598" s="13">
        <v>19.430000305175781</v>
      </c>
      <c r="I3598" s="14">
        <v>19.629999160766602</v>
      </c>
      <c r="J3598" s="14">
        <v>19.350000381469727</v>
      </c>
      <c r="K3598" s="24">
        <v>19.559999465942383</v>
      </c>
      <c r="L3598">
        <f t="shared" si="168"/>
        <v>0</v>
      </c>
      <c r="M3598">
        <f>IF(AND(B3598&gt;Summary!$E$17,B3598&lt;Summary!$E$18),1,0)</f>
        <v>1</v>
      </c>
      <c r="N3598">
        <f>IF(M3598=1,oneday(G3597,G3598,K3598,L3598,Summary!$E$13/2,Data!N3597,Data!O3597,Summary!$E$15,Summary!$E$14,Summary!$E$16,1),0)</f>
        <v>700</v>
      </c>
      <c r="O3598" s="31">
        <f>IF(M3598=1,oneday(G3597,G3598,K3598,L3598,Summary!$E$13/2,Data!N3597,Data!O3597,Summary!$E$15,Summary!$E$14,Summary!$E$16,2),0)</f>
        <v>2030729.9660224915</v>
      </c>
      <c r="P3598" s="31">
        <f t="shared" si="167"/>
        <v>2402.9992523193359</v>
      </c>
      <c r="Q3598" s="31">
        <f>IF(M3598=1,oneday(G3597,G3598,K3598,L3598,Summary!$E$13/2,Data!N3597,Data!O3597,Summary!$E$15,Summary!$E$14,Summary!$E$16,3),0)</f>
        <v>0</v>
      </c>
    </row>
    <row r="3599" spans="1:17" x14ac:dyDescent="0.25">
      <c r="A3599" s="32">
        <f>VLOOKUP(B3599,'Expiration Dates'!$C$40:$J$272,8)</f>
        <v>35600</v>
      </c>
      <c r="B3599" s="1">
        <v>35611</v>
      </c>
      <c r="C3599">
        <f t="shared" ref="C3599:C3662" si="169">ROW(B3599)</f>
        <v>3599</v>
      </c>
      <c r="D3599" s="27">
        <v>19.620000839233398</v>
      </c>
      <c r="E3599" s="28">
        <v>19.899999618530273</v>
      </c>
      <c r="F3599" s="28">
        <v>19.510000228881836</v>
      </c>
      <c r="G3599" s="24">
        <v>19.799999237060547</v>
      </c>
      <c r="H3599" s="13">
        <v>19.680000305175781</v>
      </c>
      <c r="I3599" s="14">
        <v>19.920000076293945</v>
      </c>
      <c r="J3599" s="14">
        <v>19.600000381469727</v>
      </c>
      <c r="K3599" s="24">
        <v>19.840000152587891</v>
      </c>
      <c r="L3599">
        <f t="shared" si="168"/>
        <v>0</v>
      </c>
      <c r="M3599">
        <f>IF(AND(B3599&gt;Summary!$E$17,B3599&lt;Summary!$E$18),1,0)</f>
        <v>1</v>
      </c>
      <c r="N3599">
        <f>IF(M3599=1,oneday(G3598,G3599,K3599,L3599,Summary!$E$13/2,Data!N3598,Data!O3598,Summary!$E$15,Summary!$E$14,Summary!$E$16,1),0)</f>
        <v>-100</v>
      </c>
      <c r="O3599" s="31">
        <f>IF(M3599=1,oneday(G3598,G3599,K3599,L3599,Summary!$E$13/2,Data!N3598,Data!O3598,Summary!$E$15,Summary!$E$14,Summary!$E$16,2),0)</f>
        <v>2032807.9660072327</v>
      </c>
      <c r="P3599" s="31">
        <f t="shared" si="167"/>
        <v>2077.9999847412109</v>
      </c>
      <c r="Q3599" s="31">
        <f>IF(M3599=1,oneday(G3598,G3599,K3599,L3599,Summary!$E$13/2,Data!N3598,Data!O3598,Summary!$E$15,Summary!$E$14,Summary!$E$16,3),0)</f>
        <v>0</v>
      </c>
    </row>
    <row r="3600" spans="1:17" x14ac:dyDescent="0.25">
      <c r="A3600" s="32">
        <f>VLOOKUP(B3600,'Expiration Dates'!$C$40:$J$272,8)</f>
        <v>35633</v>
      </c>
      <c r="B3600" s="1">
        <v>35612</v>
      </c>
      <c r="C3600">
        <f t="shared" si="169"/>
        <v>3600</v>
      </c>
      <c r="D3600" s="27">
        <v>19.950000762939453</v>
      </c>
      <c r="E3600" s="28">
        <v>20.270000457763672</v>
      </c>
      <c r="F3600" s="28">
        <v>19.920000076293945</v>
      </c>
      <c r="G3600" s="24">
        <v>20.120000839233398</v>
      </c>
      <c r="H3600" s="13">
        <v>20</v>
      </c>
      <c r="I3600" s="14">
        <v>20.25</v>
      </c>
      <c r="J3600" s="14">
        <v>19.950000762939453</v>
      </c>
      <c r="K3600" s="24">
        <v>20.120000839233398</v>
      </c>
      <c r="L3600">
        <f t="shared" si="168"/>
        <v>0</v>
      </c>
      <c r="M3600">
        <f>IF(AND(B3600&gt;Summary!$E$17,B3600&lt;Summary!$E$18),1,0)</f>
        <v>1</v>
      </c>
      <c r="N3600">
        <f>IF(M3600=1,oneday(G3599,G3600,K3600,L3600,Summary!$E$13/2,Data!N3599,Data!O3599,Summary!$E$15,Summary!$E$14,Summary!$E$16,1),0)</f>
        <v>-900</v>
      </c>
      <c r="O3600" s="31">
        <f>IF(M3600=1,oneday(G3599,G3600,K3600,L3600,Summary!$E$13/2,Data!N3599,Data!O3599,Summary!$E$15,Summary!$E$14,Summary!$E$16,2),0)</f>
        <v>2034631.9645652771</v>
      </c>
      <c r="P3600" s="31">
        <f t="shared" ref="P3600:P3663" si="170">IF(M3600=1,O3600-O3599,0)</f>
        <v>1823.9985580444336</v>
      </c>
      <c r="Q3600" s="31">
        <f>IF(M3600=1,oneday(G3599,G3600,K3600,L3600,Summary!$E$13/2,Data!N3599,Data!O3599,Summary!$E$15,Summary!$E$14,Summary!$E$16,3),0)</f>
        <v>0</v>
      </c>
    </row>
    <row r="3601" spans="1:17" x14ac:dyDescent="0.25">
      <c r="A3601" s="32">
        <f>VLOOKUP(B3601,'Expiration Dates'!$C$40:$J$272,8)</f>
        <v>35633</v>
      </c>
      <c r="B3601" s="1">
        <v>35613</v>
      </c>
      <c r="C3601">
        <f t="shared" si="169"/>
        <v>3601</v>
      </c>
      <c r="D3601" s="27">
        <v>19.950000762939453</v>
      </c>
      <c r="E3601" s="28">
        <v>20.389999389648438</v>
      </c>
      <c r="F3601" s="28">
        <v>19.950000762939453</v>
      </c>
      <c r="G3601" s="24">
        <v>20.340000152587891</v>
      </c>
      <c r="H3601" s="13">
        <v>20.020000457763672</v>
      </c>
      <c r="I3601" s="14">
        <v>20.379999160766602</v>
      </c>
      <c r="J3601" s="14">
        <v>19.979999542236328</v>
      </c>
      <c r="K3601" s="24">
        <v>20.340000152587891</v>
      </c>
      <c r="L3601">
        <f t="shared" si="168"/>
        <v>0</v>
      </c>
      <c r="M3601">
        <f>IF(AND(B3601&gt;Summary!$E$17,B3601&lt;Summary!$E$18),1,0)</f>
        <v>1</v>
      </c>
      <c r="N3601">
        <f>IF(M3601=1,oneday(G3600,G3601,K3601,L3601,Summary!$E$13/2,Data!N3600,Data!O3600,Summary!$E$15,Summary!$E$14,Summary!$E$16,1),0)</f>
        <v>-1400</v>
      </c>
      <c r="O3601" s="31">
        <f>IF(M3601=1,oneday(G3600,G3601,K3601,L3601,Summary!$E$13/2,Data!N3600,Data!O3600,Summary!$E$15,Summary!$E$14,Summary!$E$16,2),0)</f>
        <v>2036363.9655265808</v>
      </c>
      <c r="P3601" s="31">
        <f t="shared" si="170"/>
        <v>1732.0009613037109</v>
      </c>
      <c r="Q3601" s="31">
        <f>IF(M3601=1,oneday(G3600,G3601,K3601,L3601,Summary!$E$13/2,Data!N3600,Data!O3600,Summary!$E$15,Summary!$E$14,Summary!$E$16,3),0)</f>
        <v>0</v>
      </c>
    </row>
    <row r="3602" spans="1:17" x14ac:dyDescent="0.25">
      <c r="A3602" s="32">
        <f>VLOOKUP(B3602,'Expiration Dates'!$C$40:$J$272,8)</f>
        <v>35633</v>
      </c>
      <c r="B3602" s="1">
        <v>35614</v>
      </c>
      <c r="C3602">
        <f t="shared" si="169"/>
        <v>3602</v>
      </c>
      <c r="D3602" s="27">
        <v>20.200000762939453</v>
      </c>
      <c r="E3602" s="28">
        <v>20.239999771118164</v>
      </c>
      <c r="F3602" s="28">
        <v>19.459999084472656</v>
      </c>
      <c r="G3602" s="24">
        <v>19.559999465942383</v>
      </c>
      <c r="H3602" s="13">
        <v>20.180000305175781</v>
      </c>
      <c r="I3602" s="14">
        <v>20.260000228881836</v>
      </c>
      <c r="J3602" s="14">
        <v>19.549999237060547</v>
      </c>
      <c r="K3602" s="24">
        <v>19.600000381469727</v>
      </c>
      <c r="L3602">
        <f t="shared" si="168"/>
        <v>0</v>
      </c>
      <c r="M3602">
        <f>IF(AND(B3602&gt;Summary!$E$17,B3602&lt;Summary!$E$18),1,0)</f>
        <v>1</v>
      </c>
      <c r="N3602">
        <f>IF(M3602=1,oneday(G3601,G3602,K3602,L3602,Summary!$E$13/2,Data!N3601,Data!O3601,Summary!$E$15,Summary!$E$14,Summary!$E$16,1),0)</f>
        <v>500</v>
      </c>
      <c r="O3602" s="31">
        <f>IF(M3602=1,oneday(G3601,G3602,K3602,L3602,Summary!$E$13/2,Data!N3601,Data!O3601,Summary!$E$15,Summary!$E$14,Summary!$E$16,2),0)</f>
        <v>2038657.9651832581</v>
      </c>
      <c r="P3602" s="31">
        <f t="shared" si="170"/>
        <v>2293.9996566772461</v>
      </c>
      <c r="Q3602" s="31">
        <f>IF(M3602=1,oneday(G3601,G3602,K3602,L3602,Summary!$E$13/2,Data!N3601,Data!O3601,Summary!$E$15,Summary!$E$14,Summary!$E$16,3),0)</f>
        <v>0</v>
      </c>
    </row>
    <row r="3603" spans="1:17" x14ac:dyDescent="0.25">
      <c r="A3603" s="32">
        <f>VLOOKUP(B3603,'Expiration Dates'!$C$40:$J$272,8)</f>
        <v>35633</v>
      </c>
      <c r="B3603" s="1">
        <v>35618</v>
      </c>
      <c r="C3603">
        <f t="shared" si="169"/>
        <v>3603</v>
      </c>
      <c r="D3603" s="27">
        <v>19.579999923706055</v>
      </c>
      <c r="E3603" s="28">
        <v>19.649999618530273</v>
      </c>
      <c r="F3603" s="28">
        <v>19.280000686645508</v>
      </c>
      <c r="G3603" s="24">
        <v>19.520000457763672</v>
      </c>
      <c r="H3603" s="13">
        <v>19.670000076293945</v>
      </c>
      <c r="I3603" s="14">
        <v>19.680000305175781</v>
      </c>
      <c r="J3603" s="14">
        <v>19.379999160766602</v>
      </c>
      <c r="K3603" s="24">
        <v>19.629999160766602</v>
      </c>
      <c r="L3603">
        <f t="shared" si="168"/>
        <v>0</v>
      </c>
      <c r="M3603">
        <f>IF(AND(B3603&gt;Summary!$E$17,B3603&lt;Summary!$E$18),1,0)</f>
        <v>1</v>
      </c>
      <c r="N3603">
        <f>IF(M3603=1,oneday(G3602,G3603,K3603,L3603,Summary!$E$13/2,Data!N3602,Data!O3602,Summary!$E$15,Summary!$E$14,Summary!$E$16,1),0)</f>
        <v>500</v>
      </c>
      <c r="O3603" s="31">
        <f>IF(M3603=1,oneday(G3602,G3603,K3603,L3603,Summary!$E$13/2,Data!N3602,Data!O3602,Summary!$E$15,Summary!$E$14,Summary!$E$16,2),0)</f>
        <v>2040637.9656791687</v>
      </c>
      <c r="P3603" s="31">
        <f t="shared" si="170"/>
        <v>1980.0004959106445</v>
      </c>
      <c r="Q3603" s="31">
        <f>IF(M3603=1,oneday(G3602,G3603,K3603,L3603,Summary!$E$13/2,Data!N3602,Data!O3602,Summary!$E$15,Summary!$E$14,Summary!$E$16,3),0)</f>
        <v>0</v>
      </c>
    </row>
    <row r="3604" spans="1:17" x14ac:dyDescent="0.25">
      <c r="A3604" s="32">
        <f>VLOOKUP(B3604,'Expiration Dates'!$C$40:$J$272,8)</f>
        <v>35633</v>
      </c>
      <c r="B3604" s="1">
        <v>35619</v>
      </c>
      <c r="C3604">
        <f t="shared" si="169"/>
        <v>3604</v>
      </c>
      <c r="D3604" s="27">
        <v>19.479999542236328</v>
      </c>
      <c r="E3604" s="28">
        <v>19.780000686645508</v>
      </c>
      <c r="F3604" s="28">
        <v>19.450000762939453</v>
      </c>
      <c r="G3604" s="24">
        <v>19.729999542236328</v>
      </c>
      <c r="H3604" s="13">
        <v>19.620000839233398</v>
      </c>
      <c r="I3604" s="14">
        <v>19.889999389648438</v>
      </c>
      <c r="J3604" s="14">
        <v>19.579999923706055</v>
      </c>
      <c r="K3604" s="24">
        <v>19.829999923706055</v>
      </c>
      <c r="L3604">
        <f t="shared" si="168"/>
        <v>0</v>
      </c>
      <c r="M3604">
        <f>IF(AND(B3604&gt;Summary!$E$17,B3604&lt;Summary!$E$18),1,0)</f>
        <v>1</v>
      </c>
      <c r="N3604">
        <f>IF(M3604=1,oneday(G3603,G3604,K3604,L3604,Summary!$E$13/2,Data!N3603,Data!O3603,Summary!$E$15,Summary!$E$14,Summary!$E$16,1),0)</f>
        <v>0</v>
      </c>
      <c r="O3604" s="31">
        <f>IF(M3604=1,oneday(G3603,G3604,K3604,L3604,Summary!$E$13/2,Data!N3603,Data!O3603,Summary!$E$15,Summary!$E$14,Summary!$E$16,2),0)</f>
        <v>2042677.9656791687</v>
      </c>
      <c r="P3604" s="31">
        <f t="shared" si="170"/>
        <v>2040</v>
      </c>
      <c r="Q3604" s="31">
        <f>IF(M3604=1,oneday(G3603,G3604,K3604,L3604,Summary!$E$13/2,Data!N3603,Data!O3603,Summary!$E$15,Summary!$E$14,Summary!$E$16,3),0)</f>
        <v>0</v>
      </c>
    </row>
    <row r="3605" spans="1:17" x14ac:dyDescent="0.25">
      <c r="A3605" s="32">
        <f>VLOOKUP(B3605,'Expiration Dates'!$C$40:$J$272,8)</f>
        <v>35633</v>
      </c>
      <c r="B3605" s="1">
        <v>35620</v>
      </c>
      <c r="C3605">
        <f t="shared" si="169"/>
        <v>3605</v>
      </c>
      <c r="D3605" s="27">
        <v>19.600000381469727</v>
      </c>
      <c r="E3605" s="28">
        <v>19.75</v>
      </c>
      <c r="F3605" s="28">
        <v>19.299999237060547</v>
      </c>
      <c r="G3605" s="24">
        <v>19.459999084472656</v>
      </c>
      <c r="H3605" s="13">
        <v>19.760000228881836</v>
      </c>
      <c r="I3605" s="14">
        <v>19.860000610351563</v>
      </c>
      <c r="J3605" s="14">
        <v>19.430000305175781</v>
      </c>
      <c r="K3605" s="24">
        <v>19.590000152587891</v>
      </c>
      <c r="L3605">
        <f t="shared" si="168"/>
        <v>0</v>
      </c>
      <c r="M3605">
        <f>IF(AND(B3605&gt;Summary!$E$17,B3605&lt;Summary!$E$18),1,0)</f>
        <v>1</v>
      </c>
      <c r="N3605">
        <f>IF(M3605=1,oneday(G3604,G3605,K3605,L3605,Summary!$E$13/2,Data!N3604,Data!O3604,Summary!$E$15,Summary!$E$14,Summary!$E$16,1),0)</f>
        <v>600</v>
      </c>
      <c r="O3605" s="31">
        <f>IF(M3605=1,oneday(G3604,G3605,K3605,L3605,Summary!$E$13/2,Data!N3604,Data!O3604,Summary!$E$15,Summary!$E$14,Summary!$E$16,2),0)</f>
        <v>2044575.9654045105</v>
      </c>
      <c r="P3605" s="31">
        <f t="shared" si="170"/>
        <v>1897.9997253417969</v>
      </c>
      <c r="Q3605" s="31">
        <f>IF(M3605=1,oneday(G3604,G3605,K3605,L3605,Summary!$E$13/2,Data!N3604,Data!O3604,Summary!$E$15,Summary!$E$14,Summary!$E$16,3),0)</f>
        <v>0</v>
      </c>
    </row>
    <row r="3606" spans="1:17" x14ac:dyDescent="0.25">
      <c r="A3606" s="32">
        <f>VLOOKUP(B3606,'Expiration Dates'!$C$40:$J$272,8)</f>
        <v>35633</v>
      </c>
      <c r="B3606" s="1">
        <v>35621</v>
      </c>
      <c r="C3606">
        <f t="shared" si="169"/>
        <v>3606</v>
      </c>
      <c r="D3606" s="27">
        <v>19.280000686645508</v>
      </c>
      <c r="E3606" s="28">
        <v>19.350000381469727</v>
      </c>
      <c r="F3606" s="28">
        <v>19.069999694824219</v>
      </c>
      <c r="G3606" s="24">
        <v>19.219999313354492</v>
      </c>
      <c r="H3606" s="13">
        <v>19.399999618530273</v>
      </c>
      <c r="I3606" s="14">
        <v>19.469999313354492</v>
      </c>
      <c r="J3606" s="14">
        <v>19.229999542236328</v>
      </c>
      <c r="K3606" s="24">
        <v>19.379999160766602</v>
      </c>
      <c r="L3606">
        <f t="shared" si="168"/>
        <v>0</v>
      </c>
      <c r="M3606">
        <f>IF(AND(B3606&gt;Summary!$E$17,B3606&lt;Summary!$E$18),1,0)</f>
        <v>1</v>
      </c>
      <c r="N3606">
        <f>IF(M3606=1,oneday(G3605,G3606,K3606,L3606,Summary!$E$13/2,Data!N3605,Data!O3605,Summary!$E$15,Summary!$E$14,Summary!$E$16,1),0)</f>
        <v>1100</v>
      </c>
      <c r="O3606" s="31">
        <f>IF(M3606=1,oneday(G3605,G3606,K3606,L3606,Summary!$E$13/2,Data!N3605,Data!O3605,Summary!$E$15,Summary!$E$14,Summary!$E$16,2),0)</f>
        <v>2046351.9656562805</v>
      </c>
      <c r="P3606" s="31">
        <f t="shared" si="170"/>
        <v>1776.0002517700195</v>
      </c>
      <c r="Q3606" s="31">
        <f>IF(M3606=1,oneday(G3605,G3606,K3606,L3606,Summary!$E$13/2,Data!N3605,Data!O3605,Summary!$E$15,Summary!$E$14,Summary!$E$16,3),0)</f>
        <v>0</v>
      </c>
    </row>
    <row r="3607" spans="1:17" x14ac:dyDescent="0.25">
      <c r="A3607" s="32">
        <f>VLOOKUP(B3607,'Expiration Dates'!$C$40:$J$272,8)</f>
        <v>35633</v>
      </c>
      <c r="B3607" s="1">
        <v>35622</v>
      </c>
      <c r="C3607">
        <f t="shared" si="169"/>
        <v>3607</v>
      </c>
      <c r="D3607" s="27">
        <v>19.219999313354492</v>
      </c>
      <c r="E3607" s="28">
        <v>19.440000534057617</v>
      </c>
      <c r="F3607" s="28">
        <v>19.159999847412109</v>
      </c>
      <c r="G3607" s="24">
        <v>19.329999923706055</v>
      </c>
      <c r="H3607" s="13">
        <v>19.399999618530273</v>
      </c>
      <c r="I3607" s="14">
        <v>19.559999465942383</v>
      </c>
      <c r="J3607" s="14">
        <v>19.319999694824219</v>
      </c>
      <c r="K3607" s="24">
        <v>19.489999771118164</v>
      </c>
      <c r="L3607">
        <f t="shared" si="168"/>
        <v>0</v>
      </c>
      <c r="M3607">
        <f>IF(AND(B3607&gt;Summary!$E$17,B3607&lt;Summary!$E$18),1,0)</f>
        <v>1</v>
      </c>
      <c r="N3607">
        <f>IF(M3607=1,oneday(G3606,G3607,K3607,L3607,Summary!$E$13/2,Data!N3606,Data!O3606,Summary!$E$15,Summary!$E$14,Summary!$E$16,1),0)</f>
        <v>900</v>
      </c>
      <c r="O3607" s="31">
        <f>IF(M3607=1,oneday(G3606,G3607,K3607,L3607,Summary!$E$13/2,Data!N3606,Data!O3606,Summary!$E$15,Summary!$E$14,Summary!$E$16,2),0)</f>
        <v>2048454.9662055969</v>
      </c>
      <c r="P3607" s="31">
        <f t="shared" si="170"/>
        <v>2103.0005493164063</v>
      </c>
      <c r="Q3607" s="31">
        <f>IF(M3607=1,oneday(G3606,G3607,K3607,L3607,Summary!$E$13/2,Data!N3606,Data!O3606,Summary!$E$15,Summary!$E$14,Summary!$E$16,3),0)</f>
        <v>0</v>
      </c>
    </row>
    <row r="3608" spans="1:17" x14ac:dyDescent="0.25">
      <c r="A3608" s="32">
        <f>VLOOKUP(B3608,'Expiration Dates'!$C$40:$J$272,8)</f>
        <v>35633</v>
      </c>
      <c r="B3608" s="1">
        <v>35625</v>
      </c>
      <c r="C3608">
        <f t="shared" si="169"/>
        <v>3608</v>
      </c>
      <c r="D3608" s="27">
        <v>19.379999160766602</v>
      </c>
      <c r="E3608" s="28">
        <v>19.5</v>
      </c>
      <c r="F3608" s="28">
        <v>18.930000305175781</v>
      </c>
      <c r="G3608" s="24">
        <v>18.989999771118164</v>
      </c>
      <c r="H3608" s="13">
        <v>19.579999923706055</v>
      </c>
      <c r="I3608" s="14">
        <v>19.670000076293945</v>
      </c>
      <c r="J3608" s="14">
        <v>19.100000381469727</v>
      </c>
      <c r="K3608" s="24">
        <v>19.129999160766602</v>
      </c>
      <c r="L3608">
        <f t="shared" si="168"/>
        <v>0</v>
      </c>
      <c r="M3608">
        <f>IF(AND(B3608&gt;Summary!$E$17,B3608&lt;Summary!$E$18),1,0)</f>
        <v>1</v>
      </c>
      <c r="N3608">
        <f>IF(M3608=1,oneday(G3607,G3608,K3608,L3608,Summary!$E$13/2,Data!N3607,Data!O3607,Summary!$E$15,Summary!$E$14,Summary!$E$16,1),0)</f>
        <v>1700</v>
      </c>
      <c r="O3608" s="31">
        <f>IF(M3608=1,oneday(G3607,G3608,K3608,L3608,Summary!$E$13/2,Data!N3607,Data!O3607,Summary!$E$15,Summary!$E$14,Summary!$E$16,2),0)</f>
        <v>2049988.9659461975</v>
      </c>
      <c r="P3608" s="31">
        <f t="shared" si="170"/>
        <v>1533.9997406005859</v>
      </c>
      <c r="Q3608" s="31">
        <f>IF(M3608=1,oneday(G3607,G3608,K3608,L3608,Summary!$E$13/2,Data!N3607,Data!O3607,Summary!$E$15,Summary!$E$14,Summary!$E$16,3),0)</f>
        <v>0</v>
      </c>
    </row>
    <row r="3609" spans="1:17" x14ac:dyDescent="0.25">
      <c r="A3609" s="32">
        <f>VLOOKUP(B3609,'Expiration Dates'!$C$40:$J$272,8)</f>
        <v>35633</v>
      </c>
      <c r="B3609" s="1">
        <v>35626</v>
      </c>
      <c r="C3609">
        <f t="shared" si="169"/>
        <v>3609</v>
      </c>
      <c r="D3609" s="27">
        <v>19.079999923706055</v>
      </c>
      <c r="E3609" s="28">
        <v>19.799999237060547</v>
      </c>
      <c r="F3609" s="28">
        <v>19</v>
      </c>
      <c r="G3609" s="24">
        <v>19.670000076293945</v>
      </c>
      <c r="H3609" s="13">
        <v>19.200000762939453</v>
      </c>
      <c r="I3609" s="14">
        <v>19.879999160766602</v>
      </c>
      <c r="J3609" s="14">
        <v>19.149999618530273</v>
      </c>
      <c r="K3609" s="24">
        <v>19.760000228881836</v>
      </c>
      <c r="L3609">
        <f t="shared" si="168"/>
        <v>0</v>
      </c>
      <c r="M3609">
        <f>IF(AND(B3609&gt;Summary!$E$17,B3609&lt;Summary!$E$18),1,0)</f>
        <v>1</v>
      </c>
      <c r="N3609">
        <f>IF(M3609=1,oneday(G3608,G3609,K3609,L3609,Summary!$E$13/2,Data!N3608,Data!O3608,Summary!$E$15,Summary!$E$14,Summary!$E$16,1),0)</f>
        <v>0</v>
      </c>
      <c r="O3609" s="31">
        <f>IF(M3609=1,oneday(G3608,G3609,K3609,L3609,Summary!$E$13/2,Data!N3608,Data!O3608,Summary!$E$15,Summary!$E$14,Summary!$E$16,2),0)</f>
        <v>2052532.9659461975</v>
      </c>
      <c r="P3609" s="31">
        <f t="shared" si="170"/>
        <v>2544</v>
      </c>
      <c r="Q3609" s="31">
        <f>IF(M3609=1,oneday(G3608,G3609,K3609,L3609,Summary!$E$13/2,Data!N3608,Data!O3608,Summary!$E$15,Summary!$E$14,Summary!$E$16,3),0)</f>
        <v>0</v>
      </c>
    </row>
    <row r="3610" spans="1:17" x14ac:dyDescent="0.25">
      <c r="A3610" s="32">
        <f>VLOOKUP(B3610,'Expiration Dates'!$C$40:$J$272,8)</f>
        <v>35633</v>
      </c>
      <c r="B3610" s="1">
        <v>35627</v>
      </c>
      <c r="C3610">
        <f t="shared" si="169"/>
        <v>3610</v>
      </c>
      <c r="D3610" s="27">
        <v>19.649999618530273</v>
      </c>
      <c r="E3610" s="28">
        <v>19.780000686645508</v>
      </c>
      <c r="F3610" s="28">
        <v>19.469999313354492</v>
      </c>
      <c r="G3610" s="24">
        <v>19.649999618530273</v>
      </c>
      <c r="H3610" s="13">
        <v>19.739999771118164</v>
      </c>
      <c r="I3610" s="14">
        <v>19.829999923706055</v>
      </c>
      <c r="J3610" s="14">
        <v>19.579999923706055</v>
      </c>
      <c r="K3610" s="24">
        <v>19.709999084472656</v>
      </c>
      <c r="L3610">
        <f t="shared" si="168"/>
        <v>0</v>
      </c>
      <c r="M3610">
        <f>IF(AND(B3610&gt;Summary!$E$17,B3610&lt;Summary!$E$18),1,0)</f>
        <v>1</v>
      </c>
      <c r="N3610">
        <f>IF(M3610=1,oneday(G3609,G3610,K3610,L3610,Summary!$E$13/2,Data!N3609,Data!O3609,Summary!$E$15,Summary!$E$14,Summary!$E$16,1),0)</f>
        <v>0</v>
      </c>
      <c r="O3610" s="31">
        <f>IF(M3610=1,oneday(G3609,G3610,K3610,L3610,Summary!$E$13/2,Data!N3609,Data!O3609,Summary!$E$15,Summary!$E$14,Summary!$E$16,2),0)</f>
        <v>2054532.9659461975</v>
      </c>
      <c r="P3610" s="31">
        <f t="shared" si="170"/>
        <v>2000</v>
      </c>
      <c r="Q3610" s="31">
        <f>IF(M3610=1,oneday(G3609,G3610,K3610,L3610,Summary!$E$13/2,Data!N3609,Data!O3609,Summary!$E$15,Summary!$E$14,Summary!$E$16,3),0)</f>
        <v>0</v>
      </c>
    </row>
    <row r="3611" spans="1:17" x14ac:dyDescent="0.25">
      <c r="A3611" s="32">
        <f>VLOOKUP(B3611,'Expiration Dates'!$C$40:$J$272,8)</f>
        <v>35633</v>
      </c>
      <c r="B3611" s="1">
        <v>35628</v>
      </c>
      <c r="C3611">
        <f t="shared" si="169"/>
        <v>3611</v>
      </c>
      <c r="D3611" s="27">
        <v>19.75</v>
      </c>
      <c r="E3611" s="28">
        <v>20.239999771118164</v>
      </c>
      <c r="F3611" s="28">
        <v>19.75</v>
      </c>
      <c r="G3611" s="24">
        <v>19.989999771118164</v>
      </c>
      <c r="H3611" s="13">
        <v>19.850000381469727</v>
      </c>
      <c r="I3611" s="14">
        <v>20.229999542236328</v>
      </c>
      <c r="J3611" s="14">
        <v>19.850000381469727</v>
      </c>
      <c r="K3611" s="24">
        <v>20.020000457763672</v>
      </c>
      <c r="L3611">
        <f t="shared" si="168"/>
        <v>0</v>
      </c>
      <c r="M3611">
        <f>IF(AND(B3611&gt;Summary!$E$17,B3611&lt;Summary!$E$18),1,0)</f>
        <v>1</v>
      </c>
      <c r="N3611">
        <f>IF(M3611=1,oneday(G3610,G3611,K3611,L3611,Summary!$E$13/2,Data!N3610,Data!O3610,Summary!$E$15,Summary!$E$14,Summary!$E$16,1),0)</f>
        <v>-800</v>
      </c>
      <c r="O3611" s="31">
        <f>IF(M3611=1,oneday(G3610,G3611,K3611,L3611,Summary!$E$13/2,Data!N3610,Data!O3610,Summary!$E$15,Summary!$E$14,Summary!$E$16,2),0)</f>
        <v>2056372.9658241272</v>
      </c>
      <c r="P3611" s="31">
        <f t="shared" si="170"/>
        <v>1839.9998779296875</v>
      </c>
      <c r="Q3611" s="31">
        <f>IF(M3611=1,oneday(G3610,G3611,K3611,L3611,Summary!$E$13/2,Data!N3610,Data!O3610,Summary!$E$15,Summary!$E$14,Summary!$E$16,3),0)</f>
        <v>0</v>
      </c>
    </row>
    <row r="3612" spans="1:17" x14ac:dyDescent="0.25">
      <c r="A3612" s="32">
        <f>VLOOKUP(B3612,'Expiration Dates'!$C$40:$J$272,8)</f>
        <v>35633</v>
      </c>
      <c r="B3612" s="1">
        <v>35629</v>
      </c>
      <c r="C3612">
        <f t="shared" si="169"/>
        <v>3612</v>
      </c>
      <c r="D3612" s="27">
        <v>19.969999313354492</v>
      </c>
      <c r="E3612" s="28">
        <v>19.969999313354492</v>
      </c>
      <c r="F3612" s="28">
        <v>19.149999618530273</v>
      </c>
      <c r="G3612" s="24">
        <v>19.270000457763672</v>
      </c>
      <c r="H3612" s="13">
        <v>19.979999542236328</v>
      </c>
      <c r="I3612" s="14">
        <v>20</v>
      </c>
      <c r="J3612" s="14">
        <v>19.399999618530273</v>
      </c>
      <c r="K3612" s="24">
        <v>19.430000305175781</v>
      </c>
      <c r="L3612">
        <f t="shared" si="168"/>
        <v>0</v>
      </c>
      <c r="M3612">
        <f>IF(AND(B3612&gt;Summary!$E$17,B3612&lt;Summary!$E$18),1,0)</f>
        <v>1</v>
      </c>
      <c r="N3612">
        <f>IF(M3612=1,oneday(G3611,G3612,K3612,L3612,Summary!$E$13/2,Data!N3611,Data!O3611,Summary!$E$15,Summary!$E$14,Summary!$E$16,1),0)</f>
        <v>900</v>
      </c>
      <c r="O3612" s="31">
        <f>IF(M3612=1,oneday(G3611,G3612,K3612,L3612,Summary!$E$13/2,Data!N3611,Data!O3611,Summary!$E$15,Summary!$E$14,Summary!$E$16,2),0)</f>
        <v>2058268.9664421082</v>
      </c>
      <c r="P3612" s="31">
        <f t="shared" si="170"/>
        <v>1896.000617980957</v>
      </c>
      <c r="Q3612" s="31">
        <f>IF(M3612=1,oneday(G3611,G3612,K3612,L3612,Summary!$E$13/2,Data!N3611,Data!O3611,Summary!$E$15,Summary!$E$14,Summary!$E$16,3),0)</f>
        <v>0</v>
      </c>
    </row>
    <row r="3613" spans="1:17" x14ac:dyDescent="0.25">
      <c r="A3613" s="32">
        <f>VLOOKUP(B3613,'Expiration Dates'!$C$40:$J$272,8)</f>
        <v>35633</v>
      </c>
      <c r="B3613" s="1">
        <v>35632</v>
      </c>
      <c r="C3613">
        <f t="shared" si="169"/>
        <v>3613</v>
      </c>
      <c r="D3613" s="27">
        <v>19.299999237060547</v>
      </c>
      <c r="E3613" s="28">
        <v>19.319999694824219</v>
      </c>
      <c r="F3613" s="28">
        <v>18.979999542236328</v>
      </c>
      <c r="G3613" s="24">
        <v>19.180000305175781</v>
      </c>
      <c r="H3613" s="13">
        <v>19.430000305175781</v>
      </c>
      <c r="I3613" s="14">
        <v>19.489999771118164</v>
      </c>
      <c r="J3613" s="14">
        <v>19.25</v>
      </c>
      <c r="K3613" s="24">
        <v>19.420000076293945</v>
      </c>
      <c r="L3613">
        <f t="shared" si="168"/>
        <v>0</v>
      </c>
      <c r="M3613">
        <f>IF(AND(B3613&gt;Summary!$E$17,B3613&lt;Summary!$E$18),1,0)</f>
        <v>1</v>
      </c>
      <c r="N3613">
        <f>IF(M3613=1,oneday(G3612,G3613,K3613,L3613,Summary!$E$13/2,Data!N3612,Data!O3612,Summary!$E$15,Summary!$E$14,Summary!$E$16,1),0)</f>
        <v>1100</v>
      </c>
      <c r="O3613" s="31">
        <f>IF(M3613=1,oneday(G3612,G3613,K3613,L3613,Summary!$E$13/2,Data!N3612,Data!O3612,Summary!$E$15,Summary!$E$14,Summary!$E$16,2),0)</f>
        <v>2060173.9662742615</v>
      </c>
      <c r="P3613" s="31">
        <f t="shared" si="170"/>
        <v>1904.9998321533203</v>
      </c>
      <c r="Q3613" s="31">
        <f>IF(M3613=1,oneday(G3612,G3613,K3613,L3613,Summary!$E$13/2,Data!N3612,Data!O3612,Summary!$E$15,Summary!$E$14,Summary!$E$16,3),0)</f>
        <v>0</v>
      </c>
    </row>
    <row r="3614" spans="1:17" x14ac:dyDescent="0.25">
      <c r="A3614" s="32">
        <f>VLOOKUP(B3614,'Expiration Dates'!$C$40:$J$272,8)</f>
        <v>35633</v>
      </c>
      <c r="B3614" s="1">
        <v>35633</v>
      </c>
      <c r="C3614">
        <f t="shared" si="169"/>
        <v>3614</v>
      </c>
      <c r="D3614" s="27">
        <v>19.239999771118164</v>
      </c>
      <c r="E3614" s="28">
        <v>19.370000839233398</v>
      </c>
      <c r="F3614" s="28">
        <v>18.989999771118164</v>
      </c>
      <c r="G3614" s="24">
        <v>19.079999923706055</v>
      </c>
      <c r="H3614" s="13">
        <v>19.479999542236328</v>
      </c>
      <c r="I3614" s="14">
        <v>19.639999389648438</v>
      </c>
      <c r="J3614" s="14">
        <v>19.389999389648438</v>
      </c>
      <c r="K3614" s="24">
        <v>19.479999542236328</v>
      </c>
      <c r="L3614">
        <f t="shared" si="168"/>
        <v>1</v>
      </c>
      <c r="M3614">
        <f>IF(AND(B3614&gt;Summary!$E$17,B3614&lt;Summary!$E$18),1,0)</f>
        <v>1</v>
      </c>
      <c r="N3614">
        <f>IF(M3614=1,oneday(G3613,G3614,K3614,L3614,Summary!$E$13/2,Data!N3613,Data!O3613,Summary!$E$15,Summary!$E$14,Summary!$E$16,1),0)</f>
        <v>1300</v>
      </c>
      <c r="O3614" s="31">
        <f>IF(M3614=1,oneday(G3613,G3614,K3614,L3614,Summary!$E$13/2,Data!N3613,Data!O3613,Summary!$E$15,Summary!$E$14,Summary!$E$16,2),0)</f>
        <v>2061527.9662742615</v>
      </c>
      <c r="P3614" s="31">
        <f t="shared" si="170"/>
        <v>1354</v>
      </c>
      <c r="Q3614" s="31">
        <f>IF(M3614=1,oneday(G3613,G3614,K3614,L3614,Summary!$E$13/2,Data!N3613,Data!O3613,Summary!$E$15,Summary!$E$14,Summary!$E$16,3),0)</f>
        <v>-519.99950408935547</v>
      </c>
    </row>
    <row r="3615" spans="1:17" x14ac:dyDescent="0.25">
      <c r="A3615" s="32">
        <f>VLOOKUP(B3615,'Expiration Dates'!$C$40:$J$272,8)</f>
        <v>35633</v>
      </c>
      <c r="B3615" s="1">
        <v>35634</v>
      </c>
      <c r="C3615">
        <f t="shared" si="169"/>
        <v>3615</v>
      </c>
      <c r="D3615" s="27">
        <v>19.549999237060547</v>
      </c>
      <c r="E3615" s="28">
        <v>19.709999084472656</v>
      </c>
      <c r="F3615" s="28">
        <v>19.440000534057617</v>
      </c>
      <c r="G3615" s="24">
        <v>19.629999160766602</v>
      </c>
      <c r="H3615" s="13">
        <v>19.649999618530273</v>
      </c>
      <c r="I3615" s="14">
        <v>19.75</v>
      </c>
      <c r="J3615" s="14">
        <v>19.549999237060547</v>
      </c>
      <c r="K3615" s="24">
        <v>19.700000762939453</v>
      </c>
      <c r="L3615">
        <f t="shared" si="168"/>
        <v>0</v>
      </c>
      <c r="M3615">
        <f>IF(AND(B3615&gt;Summary!$E$17,B3615&lt;Summary!$E$18),1,0)</f>
        <v>1</v>
      </c>
      <c r="N3615">
        <f>IF(M3615=1,oneday(G3614,G3615,K3615,L3615,Summary!$E$13/2,Data!N3614,Data!O3614,Summary!$E$15,Summary!$E$14,Summary!$E$16,1),0)</f>
        <v>0</v>
      </c>
      <c r="O3615" s="31">
        <f>IF(M3615=1,oneday(G3614,G3615,K3615,L3615,Summary!$E$13/2,Data!N3614,Data!O3614,Summary!$E$15,Summary!$E$14,Summary!$E$16,2),0)</f>
        <v>2063839.9662742615</v>
      </c>
      <c r="P3615" s="31">
        <f t="shared" si="170"/>
        <v>2312</v>
      </c>
      <c r="Q3615" s="31">
        <f>IF(M3615=1,oneday(G3614,G3615,K3615,L3615,Summary!$E$13/2,Data!N3614,Data!O3614,Summary!$E$15,Summary!$E$14,Summary!$E$16,3),0)</f>
        <v>0</v>
      </c>
    </row>
    <row r="3616" spans="1:17" x14ac:dyDescent="0.25">
      <c r="A3616" s="32">
        <f>VLOOKUP(B3616,'Expiration Dates'!$C$40:$J$272,8)</f>
        <v>35633</v>
      </c>
      <c r="B3616" s="1">
        <v>35635</v>
      </c>
      <c r="C3616">
        <f t="shared" si="169"/>
        <v>3616</v>
      </c>
      <c r="D3616" s="27">
        <v>19.600000381469727</v>
      </c>
      <c r="E3616" s="28">
        <v>19.819999694824219</v>
      </c>
      <c r="F3616" s="28">
        <v>19.579999923706055</v>
      </c>
      <c r="G3616" s="24">
        <v>19.770000457763672</v>
      </c>
      <c r="H3616" s="13">
        <v>19.700000762939453</v>
      </c>
      <c r="I3616" s="14">
        <v>19.860000610351563</v>
      </c>
      <c r="J3616" s="14">
        <v>19.670000076293945</v>
      </c>
      <c r="K3616" s="24">
        <v>19.840000152587891</v>
      </c>
      <c r="L3616">
        <f t="shared" si="168"/>
        <v>0</v>
      </c>
      <c r="M3616">
        <f>IF(AND(B3616&gt;Summary!$E$17,B3616&lt;Summary!$E$18),1,0)</f>
        <v>1</v>
      </c>
      <c r="N3616">
        <f>IF(M3616=1,oneday(G3615,G3616,K3616,L3616,Summary!$E$13/2,Data!N3615,Data!O3615,Summary!$E$15,Summary!$E$14,Summary!$E$16,1),0)</f>
        <v>-300</v>
      </c>
      <c r="O3616" s="31">
        <f>IF(M3616=1,oneday(G3615,G3616,K3616,L3616,Summary!$E$13/2,Data!N3615,Data!O3615,Summary!$E$15,Summary!$E$14,Summary!$E$16,2),0)</f>
        <v>2065809.9658851624</v>
      </c>
      <c r="P3616" s="31">
        <f t="shared" si="170"/>
        <v>1969.9996109008789</v>
      </c>
      <c r="Q3616" s="31">
        <f>IF(M3616=1,oneday(G3615,G3616,K3616,L3616,Summary!$E$13/2,Data!N3615,Data!O3615,Summary!$E$15,Summary!$E$14,Summary!$E$16,3),0)</f>
        <v>0</v>
      </c>
    </row>
    <row r="3617" spans="1:17" x14ac:dyDescent="0.25">
      <c r="A3617" s="32">
        <f>VLOOKUP(B3617,'Expiration Dates'!$C$40:$J$272,8)</f>
        <v>35633</v>
      </c>
      <c r="B3617" s="1">
        <v>35636</v>
      </c>
      <c r="C3617">
        <f t="shared" si="169"/>
        <v>3617</v>
      </c>
      <c r="D3617" s="27">
        <v>19.700000762939453</v>
      </c>
      <c r="E3617" s="28">
        <v>20.200000762939453</v>
      </c>
      <c r="F3617" s="28">
        <v>19.600000381469727</v>
      </c>
      <c r="G3617" s="24">
        <v>19.889999389648438</v>
      </c>
      <c r="H3617" s="13">
        <v>19.75</v>
      </c>
      <c r="I3617" s="14">
        <v>20.219999313354492</v>
      </c>
      <c r="J3617" s="14">
        <v>19.719999313354492</v>
      </c>
      <c r="K3617" s="24">
        <v>19.940000534057617</v>
      </c>
      <c r="L3617">
        <f t="shared" si="168"/>
        <v>0</v>
      </c>
      <c r="M3617">
        <f>IF(AND(B3617&gt;Summary!$E$17,B3617&lt;Summary!$E$18),1,0)</f>
        <v>1</v>
      </c>
      <c r="N3617">
        <f>IF(M3617=1,oneday(G3616,G3617,K3617,L3617,Summary!$E$13/2,Data!N3616,Data!O3616,Summary!$E$15,Summary!$E$14,Summary!$E$16,1),0)</f>
        <v>-500</v>
      </c>
      <c r="O3617" s="31">
        <f>IF(M3617=1,oneday(G3616,G3617,K3617,L3617,Summary!$E$13/2,Data!N3616,Data!O3616,Summary!$E$15,Summary!$E$14,Summary!$E$16,2),0)</f>
        <v>2067753.96641922</v>
      </c>
      <c r="P3617" s="31">
        <f t="shared" si="170"/>
        <v>1944.0005340576172</v>
      </c>
      <c r="Q3617" s="31">
        <f>IF(M3617=1,oneday(G3616,G3617,K3617,L3617,Summary!$E$13/2,Data!N3616,Data!O3616,Summary!$E$15,Summary!$E$14,Summary!$E$16,3),0)</f>
        <v>0</v>
      </c>
    </row>
    <row r="3618" spans="1:17" x14ac:dyDescent="0.25">
      <c r="A3618" s="32">
        <f>VLOOKUP(B3618,'Expiration Dates'!$C$40:$J$272,8)</f>
        <v>35633</v>
      </c>
      <c r="B3618" s="1">
        <v>35639</v>
      </c>
      <c r="C3618">
        <f t="shared" si="169"/>
        <v>3618</v>
      </c>
      <c r="D3618" s="27">
        <v>19.920000076293945</v>
      </c>
      <c r="E3618" s="28">
        <v>20.069999694824219</v>
      </c>
      <c r="F3618" s="28">
        <v>19.629999160766602</v>
      </c>
      <c r="G3618" s="24">
        <v>19.809999465942383</v>
      </c>
      <c r="H3618" s="13">
        <v>20.030000686645508</v>
      </c>
      <c r="I3618" s="14">
        <v>20.100000381469727</v>
      </c>
      <c r="J3618" s="14">
        <v>19.700000762939453</v>
      </c>
      <c r="K3618" s="24">
        <v>19.860000610351563</v>
      </c>
      <c r="L3618">
        <f t="shared" si="168"/>
        <v>0</v>
      </c>
      <c r="M3618">
        <f>IF(AND(B3618&gt;Summary!$E$17,B3618&lt;Summary!$E$18),1,0)</f>
        <v>1</v>
      </c>
      <c r="N3618">
        <f>IF(M3618=1,oneday(G3617,G3618,K3618,L3618,Summary!$E$13/2,Data!N3617,Data!O3617,Summary!$E$15,Summary!$E$14,Summary!$E$16,1),0)</f>
        <v>-400</v>
      </c>
      <c r="O3618" s="31">
        <f>IF(M3618=1,oneday(G3617,G3618,K3618,L3618,Summary!$E$13/2,Data!N3617,Data!O3617,Summary!$E$15,Summary!$E$14,Summary!$E$16,2),0)</f>
        <v>2069785.9663887024</v>
      </c>
      <c r="P3618" s="31">
        <f t="shared" si="170"/>
        <v>2031.9999694824219</v>
      </c>
      <c r="Q3618" s="31">
        <f>IF(M3618=1,oneday(G3617,G3618,K3618,L3618,Summary!$E$13/2,Data!N3617,Data!O3617,Summary!$E$15,Summary!$E$14,Summary!$E$16,3),0)</f>
        <v>0</v>
      </c>
    </row>
    <row r="3619" spans="1:17" x14ac:dyDescent="0.25">
      <c r="A3619" s="32">
        <f>VLOOKUP(B3619,'Expiration Dates'!$C$40:$J$272,8)</f>
        <v>35633</v>
      </c>
      <c r="B3619" s="1">
        <v>35640</v>
      </c>
      <c r="C3619">
        <f t="shared" si="169"/>
        <v>3619</v>
      </c>
      <c r="D3619" s="27">
        <v>19.930000305175781</v>
      </c>
      <c r="E3619" s="28">
        <v>20.010000228881836</v>
      </c>
      <c r="F3619" s="28">
        <v>19.770000457763672</v>
      </c>
      <c r="G3619" s="24">
        <v>19.850000381469727</v>
      </c>
      <c r="H3619" s="13">
        <v>19.920000076293945</v>
      </c>
      <c r="I3619" s="14">
        <v>20.040000915527344</v>
      </c>
      <c r="J3619" s="14">
        <v>19.819999694824219</v>
      </c>
      <c r="K3619" s="24">
        <v>19.909999847412109</v>
      </c>
      <c r="L3619">
        <f t="shared" si="168"/>
        <v>0</v>
      </c>
      <c r="M3619">
        <f>IF(AND(B3619&gt;Summary!$E$17,B3619&lt;Summary!$E$18),1,0)</f>
        <v>1</v>
      </c>
      <c r="N3619">
        <f>IF(M3619=1,oneday(G3618,G3619,K3619,L3619,Summary!$E$13/2,Data!N3618,Data!O3618,Summary!$E$15,Summary!$E$14,Summary!$E$16,1),0)</f>
        <v>-500</v>
      </c>
      <c r="O3619" s="31">
        <f>IF(M3619=1,oneday(G3618,G3619,K3619,L3619,Summary!$E$13/2,Data!N3618,Data!O3618,Summary!$E$15,Summary!$E$14,Summary!$E$16,2),0)</f>
        <v>2071765.9659309387</v>
      </c>
      <c r="P3619" s="31">
        <f t="shared" si="170"/>
        <v>1979.9995422363281</v>
      </c>
      <c r="Q3619" s="31">
        <f>IF(M3619=1,oneday(G3618,G3619,K3619,L3619,Summary!$E$13/2,Data!N3618,Data!O3618,Summary!$E$15,Summary!$E$14,Summary!$E$16,3),0)</f>
        <v>0</v>
      </c>
    </row>
    <row r="3620" spans="1:17" x14ac:dyDescent="0.25">
      <c r="A3620" s="32">
        <f>VLOOKUP(B3620,'Expiration Dates'!$C$40:$J$272,8)</f>
        <v>35633</v>
      </c>
      <c r="B3620" s="1">
        <v>35641</v>
      </c>
      <c r="C3620">
        <f t="shared" si="169"/>
        <v>3620</v>
      </c>
      <c r="D3620" s="27">
        <v>20.159999847412109</v>
      </c>
      <c r="E3620" s="28">
        <v>20.329999923706055</v>
      </c>
      <c r="F3620" s="28">
        <v>20.059999465942383</v>
      </c>
      <c r="G3620" s="24">
        <v>20.299999237060547</v>
      </c>
      <c r="H3620" s="13">
        <v>20.219999313354492</v>
      </c>
      <c r="I3620" s="14">
        <v>20.329999923706055</v>
      </c>
      <c r="J3620" s="14">
        <v>20.100000381469727</v>
      </c>
      <c r="K3620" s="24">
        <v>20.309999465942383</v>
      </c>
      <c r="L3620">
        <f t="shared" ref="L3620:L3683" si="171">IF(A3620=B3620,1,0)</f>
        <v>0</v>
      </c>
      <c r="M3620">
        <f>IF(AND(B3620&gt;Summary!$E$17,B3620&lt;Summary!$E$18),1,0)</f>
        <v>1</v>
      </c>
      <c r="N3620">
        <f>IF(M3620=1,oneday(G3619,G3620,K3620,L3620,Summary!$E$13/2,Data!N3619,Data!O3619,Summary!$E$15,Summary!$E$14,Summary!$E$16,1),0)</f>
        <v>-1600</v>
      </c>
      <c r="O3620" s="31">
        <f>IF(M3620=1,oneday(G3619,G3620,K3620,L3620,Summary!$E$13/2,Data!N3619,Data!O3619,Summary!$E$15,Summary!$E$14,Summary!$E$16,2),0)</f>
        <v>2073265.9677619934</v>
      </c>
      <c r="P3620" s="31">
        <f t="shared" si="170"/>
        <v>1500.0018310546875</v>
      </c>
      <c r="Q3620" s="31">
        <f>IF(M3620=1,oneday(G3619,G3620,K3620,L3620,Summary!$E$13/2,Data!N3619,Data!O3619,Summary!$E$15,Summary!$E$14,Summary!$E$16,3),0)</f>
        <v>0</v>
      </c>
    </row>
    <row r="3621" spans="1:17" x14ac:dyDescent="0.25">
      <c r="A3621" s="32">
        <f>VLOOKUP(B3621,'Expiration Dates'!$C$40:$J$272,8)</f>
        <v>35633</v>
      </c>
      <c r="B3621" s="1">
        <v>35642</v>
      </c>
      <c r="C3621">
        <f t="shared" si="169"/>
        <v>3621</v>
      </c>
      <c r="D3621" s="27">
        <v>20.350000381469727</v>
      </c>
      <c r="E3621" s="28">
        <v>20.399999618530273</v>
      </c>
      <c r="F3621" s="28">
        <v>19.649999618530273</v>
      </c>
      <c r="G3621" s="24">
        <v>20.139999389648438</v>
      </c>
      <c r="H3621" s="13">
        <v>20.420000076293945</v>
      </c>
      <c r="I3621" s="14">
        <v>20.430000305175781</v>
      </c>
      <c r="J3621" s="14">
        <v>19.770000457763672</v>
      </c>
      <c r="K3621" s="24">
        <v>20.180000305175781</v>
      </c>
      <c r="L3621">
        <f t="shared" si="171"/>
        <v>0</v>
      </c>
      <c r="M3621">
        <f>IF(AND(B3621&gt;Summary!$E$17,B3621&lt;Summary!$E$18),1,0)</f>
        <v>1</v>
      </c>
      <c r="N3621">
        <f>IF(M3621=1,oneday(G3620,G3621,K3621,L3621,Summary!$E$13/2,Data!N3620,Data!O3620,Summary!$E$15,Summary!$E$14,Summary!$E$16,1),0)</f>
        <v>-1300</v>
      </c>
      <c r="O3621" s="31">
        <f>IF(M3621=1,oneday(G3620,G3621,K3621,L3621,Summary!$E$13/2,Data!N3620,Data!O3620,Summary!$E$15,Summary!$E$14,Summary!$E$16,2),0)</f>
        <v>2075485.9675636292</v>
      </c>
      <c r="P3621" s="31">
        <f t="shared" si="170"/>
        <v>2219.9998016357422</v>
      </c>
      <c r="Q3621" s="31">
        <f>IF(M3621=1,oneday(G3620,G3621,K3621,L3621,Summary!$E$13/2,Data!N3620,Data!O3620,Summary!$E$15,Summary!$E$14,Summary!$E$16,3),0)</f>
        <v>0</v>
      </c>
    </row>
    <row r="3622" spans="1:17" x14ac:dyDescent="0.25">
      <c r="A3622" s="32">
        <f>VLOOKUP(B3622,'Expiration Dates'!$C$40:$J$272,8)</f>
        <v>35661</v>
      </c>
      <c r="B3622" s="1">
        <v>35643</v>
      </c>
      <c r="C3622">
        <f t="shared" si="169"/>
        <v>3622</v>
      </c>
      <c r="D3622" s="27">
        <v>20</v>
      </c>
      <c r="E3622" s="28">
        <v>20.319999694824219</v>
      </c>
      <c r="F3622" s="28">
        <v>19.879999160766602</v>
      </c>
      <c r="G3622" s="24">
        <v>20.280000686645508</v>
      </c>
      <c r="H3622" s="13">
        <v>20.020000457763672</v>
      </c>
      <c r="I3622" s="14">
        <v>20.340000152587891</v>
      </c>
      <c r="J3622" s="14">
        <v>19.959999084472656</v>
      </c>
      <c r="K3622" s="24">
        <v>20.309999465942383</v>
      </c>
      <c r="L3622">
        <f t="shared" si="171"/>
        <v>0</v>
      </c>
      <c r="M3622">
        <f>IF(AND(B3622&gt;Summary!$E$17,B3622&lt;Summary!$E$18),1,0)</f>
        <v>1</v>
      </c>
      <c r="N3622">
        <f>IF(M3622=1,oneday(G3621,G3622,K3622,L3622,Summary!$E$13/2,Data!N3621,Data!O3621,Summary!$E$15,Summary!$E$14,Summary!$E$16,1),0)</f>
        <v>-1600</v>
      </c>
      <c r="O3622" s="31">
        <f>IF(M3622=1,oneday(G3621,G3622,K3622,L3622,Summary!$E$13/2,Data!N3621,Data!O3621,Summary!$E$15,Summary!$E$14,Summary!$E$16,2),0)</f>
        <v>2077273.9654884338</v>
      </c>
      <c r="P3622" s="31">
        <f t="shared" si="170"/>
        <v>1787.9979248046875</v>
      </c>
      <c r="Q3622" s="31">
        <f>IF(M3622=1,oneday(G3621,G3622,K3622,L3622,Summary!$E$13/2,Data!N3621,Data!O3621,Summary!$E$15,Summary!$E$14,Summary!$E$16,3),0)</f>
        <v>0</v>
      </c>
    </row>
    <row r="3623" spans="1:17" x14ac:dyDescent="0.25">
      <c r="A3623" s="32">
        <f>VLOOKUP(B3623,'Expiration Dates'!$C$40:$J$272,8)</f>
        <v>35661</v>
      </c>
      <c r="B3623" s="1">
        <v>35646</v>
      </c>
      <c r="C3623">
        <f t="shared" si="169"/>
        <v>3623</v>
      </c>
      <c r="D3623" s="27">
        <v>20.360000610351563</v>
      </c>
      <c r="E3623" s="28">
        <v>20.920000076293945</v>
      </c>
      <c r="F3623" s="28">
        <v>19.950000762939453</v>
      </c>
      <c r="G3623" s="24">
        <v>20.75</v>
      </c>
      <c r="H3623" s="13">
        <v>20.420000076293945</v>
      </c>
      <c r="I3623" s="14">
        <v>20.969999313354492</v>
      </c>
      <c r="J3623" s="14">
        <v>20.100000381469727</v>
      </c>
      <c r="K3623" s="24">
        <v>20.860000610351563</v>
      </c>
      <c r="L3623">
        <f t="shared" si="171"/>
        <v>0</v>
      </c>
      <c r="M3623">
        <f>IF(AND(B3623&gt;Summary!$E$17,B3623&lt;Summary!$E$18),1,0)</f>
        <v>1</v>
      </c>
      <c r="N3623">
        <f>IF(M3623=1,oneday(G3622,G3623,K3623,L3623,Summary!$E$13/2,Data!N3622,Data!O3622,Summary!$E$15,Summary!$E$14,Summary!$E$16,1),0)</f>
        <v>-2700</v>
      </c>
      <c r="O3623" s="31">
        <f>IF(M3623=1,oneday(G3622,G3623,K3623,L3623,Summary!$E$13/2,Data!N3622,Data!O3622,Summary!$E$15,Summary!$E$14,Summary!$E$16,2),0)</f>
        <v>2078224.9673423767</v>
      </c>
      <c r="P3623" s="31">
        <f t="shared" si="170"/>
        <v>951.00185394287109</v>
      </c>
      <c r="Q3623" s="31">
        <f>IF(M3623=1,oneday(G3622,G3623,K3623,L3623,Summary!$E$13/2,Data!N3622,Data!O3622,Summary!$E$15,Summary!$E$14,Summary!$E$16,3),0)</f>
        <v>0</v>
      </c>
    </row>
    <row r="3624" spans="1:17" x14ac:dyDescent="0.25">
      <c r="A3624" s="32">
        <f>VLOOKUP(B3624,'Expiration Dates'!$C$40:$J$272,8)</f>
        <v>35661</v>
      </c>
      <c r="B3624" s="1">
        <v>35647</v>
      </c>
      <c r="C3624">
        <f t="shared" si="169"/>
        <v>3624</v>
      </c>
      <c r="D3624" s="27">
        <v>20.620000839233398</v>
      </c>
      <c r="E3624" s="28">
        <v>20.940000534057617</v>
      </c>
      <c r="F3624" s="28">
        <v>20.549999237060547</v>
      </c>
      <c r="G3624" s="24">
        <v>20.809999465942383</v>
      </c>
      <c r="H3624" s="13">
        <v>20.700000762939453</v>
      </c>
      <c r="I3624" s="14">
        <v>21.020000457763672</v>
      </c>
      <c r="J3624" s="14">
        <v>20.680000305175781</v>
      </c>
      <c r="K3624" s="24">
        <v>20.930000305175781</v>
      </c>
      <c r="L3624">
        <f t="shared" si="171"/>
        <v>0</v>
      </c>
      <c r="M3624">
        <f>IF(AND(B3624&gt;Summary!$E$17,B3624&lt;Summary!$E$18),1,0)</f>
        <v>1</v>
      </c>
      <c r="N3624">
        <f>IF(M3624=1,oneday(G3623,G3624,K3624,L3624,Summary!$E$13/2,Data!N3623,Data!O3623,Summary!$E$15,Summary!$E$14,Summary!$E$16,1),0)</f>
        <v>-2800</v>
      </c>
      <c r="O3624" s="31">
        <f>IF(M3624=1,oneday(G3623,G3624,K3624,L3624,Summary!$E$13/2,Data!N3623,Data!O3623,Summary!$E$15,Summary!$E$14,Summary!$E$16,2),0)</f>
        <v>2080056.968837738</v>
      </c>
      <c r="P3624" s="31">
        <f t="shared" si="170"/>
        <v>1832.0014953613281</v>
      </c>
      <c r="Q3624" s="31">
        <f>IF(M3624=1,oneday(G3623,G3624,K3624,L3624,Summary!$E$13/2,Data!N3623,Data!O3623,Summary!$E$15,Summary!$E$14,Summary!$E$16,3),0)</f>
        <v>0</v>
      </c>
    </row>
    <row r="3625" spans="1:17" x14ac:dyDescent="0.25">
      <c r="A3625" s="32">
        <f>VLOOKUP(B3625,'Expiration Dates'!$C$40:$J$272,8)</f>
        <v>35661</v>
      </c>
      <c r="B3625" s="1">
        <v>35648</v>
      </c>
      <c r="C3625">
        <f t="shared" si="169"/>
        <v>3625</v>
      </c>
      <c r="D3625" s="27">
        <v>20.629999160766602</v>
      </c>
      <c r="E3625" s="28">
        <v>20.819999694824219</v>
      </c>
      <c r="F3625" s="28">
        <v>20.399999618530273</v>
      </c>
      <c r="G3625" s="24">
        <v>20.459999084472656</v>
      </c>
      <c r="H3625" s="13">
        <v>20.829999923706055</v>
      </c>
      <c r="I3625" s="14">
        <v>20.920000076293945</v>
      </c>
      <c r="J3625" s="14">
        <v>20.530000686645508</v>
      </c>
      <c r="K3625" s="24">
        <v>20.559999465942383</v>
      </c>
      <c r="L3625">
        <f t="shared" si="171"/>
        <v>0</v>
      </c>
      <c r="M3625">
        <f>IF(AND(B3625&gt;Summary!$E$17,B3625&lt;Summary!$E$18),1,0)</f>
        <v>1</v>
      </c>
      <c r="N3625">
        <f>IF(M3625=1,oneday(G3624,G3625,K3625,L3625,Summary!$E$13/2,Data!N3624,Data!O3624,Summary!$E$15,Summary!$E$14,Summary!$E$16,1),0)</f>
        <v>-2000</v>
      </c>
      <c r="O3625" s="31">
        <f>IF(M3625=1,oneday(G3624,G3625,K3625,L3625,Summary!$E$13/2,Data!N3624,Data!O3624,Summary!$E$15,Summary!$E$14,Summary!$E$16,2),0)</f>
        <v>2082868.9696006775</v>
      </c>
      <c r="P3625" s="31">
        <f t="shared" si="170"/>
        <v>2812.0007629394531</v>
      </c>
      <c r="Q3625" s="31">
        <f>IF(M3625=1,oneday(G3624,G3625,K3625,L3625,Summary!$E$13/2,Data!N3624,Data!O3624,Summary!$E$15,Summary!$E$14,Summary!$E$16,3),0)</f>
        <v>0</v>
      </c>
    </row>
    <row r="3626" spans="1:17" x14ac:dyDescent="0.25">
      <c r="A3626" s="32">
        <f>VLOOKUP(B3626,'Expiration Dates'!$C$40:$J$272,8)</f>
        <v>35661</v>
      </c>
      <c r="B3626" s="1">
        <v>35649</v>
      </c>
      <c r="C3626">
        <f t="shared" si="169"/>
        <v>3626</v>
      </c>
      <c r="D3626" s="27">
        <v>20.25</v>
      </c>
      <c r="E3626" s="28">
        <v>20.629999160766602</v>
      </c>
      <c r="F3626" s="28">
        <v>20.069999694824219</v>
      </c>
      <c r="G3626" s="24">
        <v>20.090000152587891</v>
      </c>
      <c r="H3626" s="13">
        <v>20.399999618530273</v>
      </c>
      <c r="I3626" s="14">
        <v>20.75</v>
      </c>
      <c r="J3626" s="14">
        <v>20.219999313354492</v>
      </c>
      <c r="K3626" s="24">
        <v>20.280000686645508</v>
      </c>
      <c r="L3626">
        <f t="shared" si="171"/>
        <v>0</v>
      </c>
      <c r="M3626">
        <f>IF(AND(B3626&gt;Summary!$E$17,B3626&lt;Summary!$E$18),1,0)</f>
        <v>1</v>
      </c>
      <c r="N3626">
        <f>IF(M3626=1,oneday(G3625,G3626,K3626,L3626,Summary!$E$13/2,Data!N3625,Data!O3625,Summary!$E$15,Summary!$E$14,Summary!$E$16,1),0)</f>
        <v>-1100</v>
      </c>
      <c r="O3626" s="31">
        <f>IF(M3626=1,oneday(G3625,G3626,K3626,L3626,Summary!$E$13/2,Data!N3625,Data!O3625,Summary!$E$15,Summary!$E$14,Summary!$E$16,2),0)</f>
        <v>2085419.9684257507</v>
      </c>
      <c r="P3626" s="31">
        <f t="shared" si="170"/>
        <v>2550.9988250732422</v>
      </c>
      <c r="Q3626" s="31">
        <f>IF(M3626=1,oneday(G3625,G3626,K3626,L3626,Summary!$E$13/2,Data!N3625,Data!O3625,Summary!$E$15,Summary!$E$14,Summary!$E$16,3),0)</f>
        <v>0</v>
      </c>
    </row>
    <row r="3627" spans="1:17" x14ac:dyDescent="0.25">
      <c r="A3627" s="32">
        <f>VLOOKUP(B3627,'Expiration Dates'!$C$40:$J$272,8)</f>
        <v>35661</v>
      </c>
      <c r="B3627" s="1">
        <v>35650</v>
      </c>
      <c r="C3627">
        <f t="shared" si="169"/>
        <v>3627</v>
      </c>
      <c r="D3627" s="27">
        <v>20.100000381469727</v>
      </c>
      <c r="E3627" s="28">
        <v>20.100000381469727</v>
      </c>
      <c r="F3627" s="28">
        <v>19.489999771118164</v>
      </c>
      <c r="G3627" s="24">
        <v>19.540000915527344</v>
      </c>
      <c r="H3627" s="13">
        <v>20.270000457763672</v>
      </c>
      <c r="I3627" s="14">
        <v>20.290000915527344</v>
      </c>
      <c r="J3627" s="14">
        <v>19.649999618530273</v>
      </c>
      <c r="K3627" s="24">
        <v>19.739999771118164</v>
      </c>
      <c r="L3627">
        <f t="shared" si="171"/>
        <v>0</v>
      </c>
      <c r="M3627">
        <f>IF(AND(B3627&gt;Summary!$E$17,B3627&lt;Summary!$E$18),1,0)</f>
        <v>1</v>
      </c>
      <c r="N3627">
        <f>IF(M3627=1,oneday(G3626,G3627,K3627,L3627,Summary!$E$13/2,Data!N3626,Data!O3626,Summary!$E$15,Summary!$E$14,Summary!$E$16,1),0)</f>
        <v>200</v>
      </c>
      <c r="O3627" s="31">
        <f>IF(M3627=1,oneday(G3626,G3627,K3627,L3627,Summary!$E$13/2,Data!N3626,Data!O3626,Summary!$E$15,Summary!$E$14,Summary!$E$16,2),0)</f>
        <v>2087621.9685783386</v>
      </c>
      <c r="P3627" s="31">
        <f t="shared" si="170"/>
        <v>2202.0001525878906</v>
      </c>
      <c r="Q3627" s="31">
        <f>IF(M3627=1,oneday(G3626,G3627,K3627,L3627,Summary!$E$13/2,Data!N3626,Data!O3626,Summary!$E$15,Summary!$E$14,Summary!$E$16,3),0)</f>
        <v>0</v>
      </c>
    </row>
    <row r="3628" spans="1:17" x14ac:dyDescent="0.25">
      <c r="A3628" s="32">
        <f>VLOOKUP(B3628,'Expiration Dates'!$C$40:$J$272,8)</f>
        <v>35661</v>
      </c>
      <c r="B3628" s="1">
        <v>35653</v>
      </c>
      <c r="C3628">
        <f t="shared" si="169"/>
        <v>3628</v>
      </c>
      <c r="D3628" s="27">
        <v>19.649999618530273</v>
      </c>
      <c r="E3628" s="28">
        <v>19.75</v>
      </c>
      <c r="F3628" s="28">
        <v>19.549999237060547</v>
      </c>
      <c r="G3628" s="24">
        <v>19.690000534057617</v>
      </c>
      <c r="H3628" s="13">
        <v>19.829999923706055</v>
      </c>
      <c r="I3628" s="14">
        <v>19.920000076293945</v>
      </c>
      <c r="J3628" s="14">
        <v>19.719999313354492</v>
      </c>
      <c r="K3628" s="24">
        <v>19.879999160766602</v>
      </c>
      <c r="L3628">
        <f t="shared" si="171"/>
        <v>0</v>
      </c>
      <c r="M3628">
        <f>IF(AND(B3628&gt;Summary!$E$17,B3628&lt;Summary!$E$18),1,0)</f>
        <v>1</v>
      </c>
      <c r="N3628">
        <f>IF(M3628=1,oneday(G3627,G3628,K3628,L3628,Summary!$E$13/2,Data!N3627,Data!O3627,Summary!$E$15,Summary!$E$14,Summary!$E$16,1),0)</f>
        <v>-100</v>
      </c>
      <c r="O3628" s="31">
        <f>IF(M3628=1,oneday(G3627,G3628,K3628,L3628,Summary!$E$13/2,Data!N3627,Data!O3627,Summary!$E$15,Summary!$E$14,Summary!$E$16,2),0)</f>
        <v>2089618.9686164856</v>
      </c>
      <c r="P3628" s="31">
        <f t="shared" si="170"/>
        <v>1997.0000381469727</v>
      </c>
      <c r="Q3628" s="31">
        <f>IF(M3628=1,oneday(G3627,G3628,K3628,L3628,Summary!$E$13/2,Data!N3627,Data!O3627,Summary!$E$15,Summary!$E$14,Summary!$E$16,3),0)</f>
        <v>0</v>
      </c>
    </row>
    <row r="3629" spans="1:17" x14ac:dyDescent="0.25">
      <c r="A3629" s="32">
        <f>VLOOKUP(B3629,'Expiration Dates'!$C$40:$J$272,8)</f>
        <v>35661</v>
      </c>
      <c r="B3629" s="1">
        <v>35654</v>
      </c>
      <c r="C3629">
        <f t="shared" si="169"/>
        <v>3629</v>
      </c>
      <c r="D3629" s="27">
        <v>19.799999237060547</v>
      </c>
      <c r="E3629" s="28">
        <v>20.020000457763672</v>
      </c>
      <c r="F3629" s="28">
        <v>19.770000457763672</v>
      </c>
      <c r="G3629" s="24">
        <v>19.989999771118164</v>
      </c>
      <c r="H3629" s="13">
        <v>20</v>
      </c>
      <c r="I3629" s="14">
        <v>20.190000534057617</v>
      </c>
      <c r="J3629" s="14">
        <v>19.950000762939453</v>
      </c>
      <c r="K3629" s="24">
        <v>20.170000076293945</v>
      </c>
      <c r="L3629">
        <f t="shared" si="171"/>
        <v>0</v>
      </c>
      <c r="M3629">
        <f>IF(AND(B3629&gt;Summary!$E$17,B3629&lt;Summary!$E$18),1,0)</f>
        <v>1</v>
      </c>
      <c r="N3629">
        <f>IF(M3629=1,oneday(G3628,G3629,K3629,L3629,Summary!$E$13/2,Data!N3628,Data!O3628,Summary!$E$15,Summary!$E$14,Summary!$E$16,1),0)</f>
        <v>-800</v>
      </c>
      <c r="O3629" s="31">
        <f>IF(M3629=1,oneday(G3628,G3629,K3629,L3629,Summary!$E$13/2,Data!N3628,Data!O3628,Summary!$E$15,Summary!$E$14,Summary!$E$16,2),0)</f>
        <v>2091462.9692268372</v>
      </c>
      <c r="P3629" s="31">
        <f t="shared" si="170"/>
        <v>1844.0006103515625</v>
      </c>
      <c r="Q3629" s="31">
        <f>IF(M3629=1,oneday(G3628,G3629,K3629,L3629,Summary!$E$13/2,Data!N3628,Data!O3628,Summary!$E$15,Summary!$E$14,Summary!$E$16,3),0)</f>
        <v>0</v>
      </c>
    </row>
    <row r="3630" spans="1:17" x14ac:dyDescent="0.25">
      <c r="A3630" s="32">
        <f>VLOOKUP(B3630,'Expiration Dates'!$C$40:$J$272,8)</f>
        <v>35661</v>
      </c>
      <c r="B3630" s="1">
        <v>35655</v>
      </c>
      <c r="C3630">
        <f t="shared" si="169"/>
        <v>3630</v>
      </c>
      <c r="D3630" s="27">
        <v>19.809999465942383</v>
      </c>
      <c r="E3630" s="28">
        <v>20.299999237060547</v>
      </c>
      <c r="F3630" s="28">
        <v>19.75</v>
      </c>
      <c r="G3630" s="24">
        <v>20.190000534057617</v>
      </c>
      <c r="H3630" s="13">
        <v>20</v>
      </c>
      <c r="I3630" s="14">
        <v>20.5</v>
      </c>
      <c r="J3630" s="14">
        <v>19.979999542236328</v>
      </c>
      <c r="K3630" s="24">
        <v>20.389999389648438</v>
      </c>
      <c r="L3630">
        <f t="shared" si="171"/>
        <v>0</v>
      </c>
      <c r="M3630">
        <f>IF(AND(B3630&gt;Summary!$E$17,B3630&lt;Summary!$E$18),1,0)</f>
        <v>1</v>
      </c>
      <c r="N3630">
        <f>IF(M3630=1,oneday(G3629,G3630,K3630,L3630,Summary!$E$13/2,Data!N3629,Data!O3629,Summary!$E$15,Summary!$E$14,Summary!$E$16,1),0)</f>
        <v>-1300</v>
      </c>
      <c r="O3630" s="31">
        <f>IF(M3630=1,oneday(G3629,G3630,K3630,L3630,Summary!$E$13/2,Data!N3629,Data!O3629,Summary!$E$15,Summary!$E$14,Summary!$E$16,2),0)</f>
        <v>2093242.9682350159</v>
      </c>
      <c r="P3630" s="31">
        <f t="shared" si="170"/>
        <v>1779.9990081787109</v>
      </c>
      <c r="Q3630" s="31">
        <f>IF(M3630=1,oneday(G3629,G3630,K3630,L3630,Summary!$E$13/2,Data!N3629,Data!O3629,Summary!$E$15,Summary!$E$14,Summary!$E$16,3),0)</f>
        <v>0</v>
      </c>
    </row>
    <row r="3631" spans="1:17" x14ac:dyDescent="0.25">
      <c r="A3631" s="32">
        <f>VLOOKUP(B3631,'Expiration Dates'!$C$40:$J$272,8)</f>
        <v>35661</v>
      </c>
      <c r="B3631" s="1">
        <v>35656</v>
      </c>
      <c r="C3631">
        <f t="shared" si="169"/>
        <v>3631</v>
      </c>
      <c r="D3631" s="27">
        <v>20.25</v>
      </c>
      <c r="E3631" s="28">
        <v>20.450000762939453</v>
      </c>
      <c r="F3631" s="28">
        <v>20.059999465942383</v>
      </c>
      <c r="G3631" s="24">
        <v>20.079999923706055</v>
      </c>
      <c r="H3631" s="13">
        <v>20.450000762939453</v>
      </c>
      <c r="I3631" s="14">
        <v>20.659999847412109</v>
      </c>
      <c r="J3631" s="14">
        <v>20.280000686645508</v>
      </c>
      <c r="K3631" s="24">
        <v>20.299999237060547</v>
      </c>
      <c r="L3631">
        <f t="shared" si="171"/>
        <v>0</v>
      </c>
      <c r="M3631">
        <f>IF(AND(B3631&gt;Summary!$E$17,B3631&lt;Summary!$E$18),1,0)</f>
        <v>1</v>
      </c>
      <c r="N3631">
        <f>IF(M3631=1,oneday(G3630,G3631,K3631,L3631,Summary!$E$13/2,Data!N3630,Data!O3630,Summary!$E$15,Summary!$E$14,Summary!$E$16,1),0)</f>
        <v>-1100</v>
      </c>
      <c r="O3631" s="31">
        <f>IF(M3631=1,oneday(G3630,G3631,K3631,L3631,Summary!$E$13/2,Data!N3630,Data!O3630,Summary!$E$15,Summary!$E$14,Summary!$E$16,2),0)</f>
        <v>2095367.9689064026</v>
      </c>
      <c r="P3631" s="31">
        <f t="shared" si="170"/>
        <v>2125.0006713867188</v>
      </c>
      <c r="Q3631" s="31">
        <f>IF(M3631=1,oneday(G3630,G3631,K3631,L3631,Summary!$E$13/2,Data!N3630,Data!O3630,Summary!$E$15,Summary!$E$14,Summary!$E$16,3),0)</f>
        <v>0</v>
      </c>
    </row>
    <row r="3632" spans="1:17" x14ac:dyDescent="0.25">
      <c r="A3632" s="32">
        <f>VLOOKUP(B3632,'Expiration Dates'!$C$40:$J$272,8)</f>
        <v>35661</v>
      </c>
      <c r="B3632" s="1">
        <v>35657</v>
      </c>
      <c r="C3632">
        <f t="shared" si="169"/>
        <v>3632</v>
      </c>
      <c r="D3632" s="27">
        <v>19.979999542236328</v>
      </c>
      <c r="E3632" s="28">
        <v>20.170000076293945</v>
      </c>
      <c r="F3632" s="28">
        <v>19.860000610351563</v>
      </c>
      <c r="G3632" s="24">
        <v>20.069999694824219</v>
      </c>
      <c r="H3632" s="13">
        <v>20.200000762939453</v>
      </c>
      <c r="I3632" s="14">
        <v>20.350000381469727</v>
      </c>
      <c r="J3632" s="14">
        <v>20.059999465942383</v>
      </c>
      <c r="K3632" s="24">
        <v>20.260000228881836</v>
      </c>
      <c r="L3632">
        <f t="shared" si="171"/>
        <v>0</v>
      </c>
      <c r="M3632">
        <f>IF(AND(B3632&gt;Summary!$E$17,B3632&lt;Summary!$E$18),1,0)</f>
        <v>1</v>
      </c>
      <c r="N3632">
        <f>IF(M3632=1,oneday(G3631,G3632,K3632,L3632,Summary!$E$13/2,Data!N3631,Data!O3631,Summary!$E$15,Summary!$E$14,Summary!$E$16,1),0)</f>
        <v>-1100</v>
      </c>
      <c r="O3632" s="31">
        <f>IF(M3632=1,oneday(G3631,G3632,K3632,L3632,Summary!$E$13/2,Data!N3631,Data!O3631,Summary!$E$15,Summary!$E$14,Summary!$E$16,2),0)</f>
        <v>2097378.9691581726</v>
      </c>
      <c r="P3632" s="31">
        <f t="shared" si="170"/>
        <v>2011.0002517700195</v>
      </c>
      <c r="Q3632" s="31">
        <f>IF(M3632=1,oneday(G3631,G3632,K3632,L3632,Summary!$E$13/2,Data!N3631,Data!O3631,Summary!$E$15,Summary!$E$14,Summary!$E$16,3),0)</f>
        <v>0</v>
      </c>
    </row>
    <row r="3633" spans="1:17" x14ac:dyDescent="0.25">
      <c r="A3633" s="32">
        <f>VLOOKUP(B3633,'Expiration Dates'!$C$40:$J$272,8)</f>
        <v>35661</v>
      </c>
      <c r="B3633" s="1">
        <v>35660</v>
      </c>
      <c r="C3633">
        <f t="shared" si="169"/>
        <v>3633</v>
      </c>
      <c r="D3633" s="27">
        <v>19.920000076293945</v>
      </c>
      <c r="E3633" s="28">
        <v>19.989999771118164</v>
      </c>
      <c r="F3633" s="28">
        <v>19.670000076293945</v>
      </c>
      <c r="G3633" s="24">
        <v>19.909999847412109</v>
      </c>
      <c r="H3633" s="13">
        <v>20.049999237060547</v>
      </c>
      <c r="I3633" s="14">
        <v>20.200000762939453</v>
      </c>
      <c r="J3633" s="14">
        <v>19.920000076293945</v>
      </c>
      <c r="K3633" s="24">
        <v>20.149999618530273</v>
      </c>
      <c r="L3633">
        <f t="shared" si="171"/>
        <v>0</v>
      </c>
      <c r="M3633">
        <f>IF(AND(B3633&gt;Summary!$E$17,B3633&lt;Summary!$E$18),1,0)</f>
        <v>1</v>
      </c>
      <c r="N3633">
        <f>IF(M3633=1,oneday(G3632,G3633,K3633,L3633,Summary!$E$13/2,Data!N3632,Data!O3632,Summary!$E$15,Summary!$E$14,Summary!$E$16,1),0)</f>
        <v>-800</v>
      </c>
      <c r="O3633" s="31">
        <f>IF(M3633=1,oneday(G3632,G3633,K3633,L3633,Summary!$E$13/2,Data!N3632,Data!O3632,Summary!$E$15,Summary!$E$14,Summary!$E$16,2),0)</f>
        <v>2099518.9690361023</v>
      </c>
      <c r="P3633" s="31">
        <f t="shared" si="170"/>
        <v>2139.9998779296875</v>
      </c>
      <c r="Q3633" s="31">
        <f>IF(M3633=1,oneday(G3632,G3633,K3633,L3633,Summary!$E$13/2,Data!N3632,Data!O3632,Summary!$E$15,Summary!$E$14,Summary!$E$16,3),0)</f>
        <v>0</v>
      </c>
    </row>
    <row r="3634" spans="1:17" x14ac:dyDescent="0.25">
      <c r="A3634" s="32">
        <f>VLOOKUP(B3634,'Expiration Dates'!$C$40:$J$272,8)</f>
        <v>35661</v>
      </c>
      <c r="B3634" s="1">
        <v>35661</v>
      </c>
      <c r="C3634">
        <f t="shared" si="169"/>
        <v>3634</v>
      </c>
      <c r="D3634" s="27">
        <v>20.020000457763672</v>
      </c>
      <c r="E3634" s="28">
        <v>20.350000381469727</v>
      </c>
      <c r="F3634" s="28">
        <v>20.020000457763672</v>
      </c>
      <c r="G3634" s="24">
        <v>20.120000839233398</v>
      </c>
      <c r="H3634" s="13">
        <v>20.299999237060547</v>
      </c>
      <c r="I3634" s="14">
        <v>20.549999237060547</v>
      </c>
      <c r="J3634" s="14">
        <v>20.270000457763672</v>
      </c>
      <c r="K3634" s="24">
        <v>20.329999923706055</v>
      </c>
      <c r="L3634">
        <f t="shared" si="171"/>
        <v>1</v>
      </c>
      <c r="M3634">
        <f>IF(AND(B3634&gt;Summary!$E$17,B3634&lt;Summary!$E$18),1,0)</f>
        <v>1</v>
      </c>
      <c r="N3634">
        <f>IF(M3634=1,oneday(G3633,G3634,K3634,L3634,Summary!$E$13/2,Data!N3633,Data!O3633,Summary!$E$15,Summary!$E$14,Summary!$E$16,1),0)</f>
        <v>-1300</v>
      </c>
      <c r="O3634" s="31">
        <f>IF(M3634=1,oneday(G3633,G3634,K3634,L3634,Summary!$E$13/2,Data!N3633,Data!O3633,Summary!$E$15,Summary!$E$14,Summary!$E$16,2),0)</f>
        <v>2101558.9665565491</v>
      </c>
      <c r="P3634" s="31">
        <f t="shared" si="170"/>
        <v>2039.9975204467773</v>
      </c>
      <c r="Q3634" s="31">
        <f>IF(M3634=1,oneday(G3633,G3634,K3634,L3634,Summary!$E$13/2,Data!N3633,Data!O3633,Summary!$E$15,Summary!$E$14,Summary!$E$16,3),0)</f>
        <v>272.99880981445313</v>
      </c>
    </row>
    <row r="3635" spans="1:17" x14ac:dyDescent="0.25">
      <c r="A3635" s="32">
        <f>VLOOKUP(B3635,'Expiration Dates'!$C$40:$J$272,8)</f>
        <v>35661</v>
      </c>
      <c r="B3635" s="1">
        <v>35662</v>
      </c>
      <c r="C3635">
        <f t="shared" si="169"/>
        <v>3635</v>
      </c>
      <c r="D3635" s="27">
        <v>20.25</v>
      </c>
      <c r="E3635" s="28">
        <v>20.25</v>
      </c>
      <c r="F3635" s="28">
        <v>19.879999160766602</v>
      </c>
      <c r="G3635" s="24">
        <v>20.059999465942383</v>
      </c>
      <c r="H3635" s="13">
        <v>20.430000305175781</v>
      </c>
      <c r="I3635" s="14">
        <v>20.459999084472656</v>
      </c>
      <c r="J3635" s="14">
        <v>20.100000381469727</v>
      </c>
      <c r="K3635" s="24">
        <v>20.209999084472656</v>
      </c>
      <c r="L3635">
        <f t="shared" si="171"/>
        <v>0</v>
      </c>
      <c r="M3635">
        <f>IF(AND(B3635&gt;Summary!$E$17,B3635&lt;Summary!$E$18),1,0)</f>
        <v>1</v>
      </c>
      <c r="N3635">
        <f>IF(M3635=1,oneday(G3634,G3635,K3635,L3635,Summary!$E$13/2,Data!N3634,Data!O3634,Summary!$E$15,Summary!$E$14,Summary!$E$16,1),0)</f>
        <v>-1200</v>
      </c>
      <c r="O3635" s="31">
        <f>IF(M3635=1,oneday(G3634,G3635,K3635,L3635,Summary!$E$13/2,Data!N3634,Data!O3634,Summary!$E$15,Summary!$E$14,Summary!$E$16,2),0)</f>
        <v>2103630.9682044983</v>
      </c>
      <c r="P3635" s="31">
        <f t="shared" si="170"/>
        <v>2072.0016479492188</v>
      </c>
      <c r="Q3635" s="31">
        <f>IF(M3635=1,oneday(G3634,G3635,K3635,L3635,Summary!$E$13/2,Data!N3634,Data!O3634,Summary!$E$15,Summary!$E$14,Summary!$E$16,3),0)</f>
        <v>0</v>
      </c>
    </row>
    <row r="3636" spans="1:17" x14ac:dyDescent="0.25">
      <c r="A3636" s="32">
        <f>VLOOKUP(B3636,'Expiration Dates'!$C$40:$J$272,8)</f>
        <v>35661</v>
      </c>
      <c r="B3636" s="1">
        <v>35663</v>
      </c>
      <c r="C3636">
        <f t="shared" si="169"/>
        <v>3636</v>
      </c>
      <c r="D3636" s="27">
        <v>20.200000762939453</v>
      </c>
      <c r="E3636" s="28">
        <v>20.219999313354492</v>
      </c>
      <c r="F3636" s="28">
        <v>19.590000152587891</v>
      </c>
      <c r="G3636" s="24">
        <v>19.659999847412109</v>
      </c>
      <c r="H3636" s="13">
        <v>20.270000457763672</v>
      </c>
      <c r="I3636" s="14">
        <v>20.290000915527344</v>
      </c>
      <c r="J3636" s="14">
        <v>19.700000762939453</v>
      </c>
      <c r="K3636" s="24">
        <v>19.780000686645508</v>
      </c>
      <c r="L3636">
        <f t="shared" si="171"/>
        <v>0</v>
      </c>
      <c r="M3636">
        <f>IF(AND(B3636&gt;Summary!$E$17,B3636&lt;Summary!$E$18),1,0)</f>
        <v>1</v>
      </c>
      <c r="N3636">
        <f>IF(M3636=1,oneday(G3635,G3636,K3636,L3636,Summary!$E$13/2,Data!N3635,Data!O3635,Summary!$E$15,Summary!$E$14,Summary!$E$16,1),0)</f>
        <v>-300</v>
      </c>
      <c r="O3636" s="31">
        <f>IF(M3636=1,oneday(G3635,G3636,K3636,L3636,Summary!$E$13/2,Data!N3635,Data!O3635,Summary!$E$15,Summary!$E$14,Summary!$E$16,2),0)</f>
        <v>2105894.9680900574</v>
      </c>
      <c r="P3636" s="31">
        <f t="shared" si="170"/>
        <v>2263.999885559082</v>
      </c>
      <c r="Q3636" s="31">
        <f>IF(M3636=1,oneday(G3635,G3636,K3636,L3636,Summary!$E$13/2,Data!N3635,Data!O3635,Summary!$E$15,Summary!$E$14,Summary!$E$16,3),0)</f>
        <v>0</v>
      </c>
    </row>
    <row r="3637" spans="1:17" x14ac:dyDescent="0.25">
      <c r="A3637" s="32">
        <f>VLOOKUP(B3637,'Expiration Dates'!$C$40:$J$272,8)</f>
        <v>35661</v>
      </c>
      <c r="B3637" s="1">
        <v>35664</v>
      </c>
      <c r="C3637">
        <f t="shared" si="169"/>
        <v>3637</v>
      </c>
      <c r="D3637" s="27">
        <v>19.799999237060547</v>
      </c>
      <c r="E3637" s="28">
        <v>19.879999160766602</v>
      </c>
      <c r="F3637" s="28">
        <v>19.629999160766602</v>
      </c>
      <c r="G3637" s="24">
        <v>19.700000762939453</v>
      </c>
      <c r="H3637" s="13">
        <v>19.879999160766602</v>
      </c>
      <c r="I3637" s="14">
        <v>19.979999542236328</v>
      </c>
      <c r="J3637" s="14">
        <v>19.780000686645508</v>
      </c>
      <c r="K3637" s="24">
        <v>19.809999465942383</v>
      </c>
      <c r="L3637">
        <f t="shared" si="171"/>
        <v>0</v>
      </c>
      <c r="M3637">
        <f>IF(AND(B3637&gt;Summary!$E$17,B3637&lt;Summary!$E$18),1,0)</f>
        <v>1</v>
      </c>
      <c r="N3637">
        <f>IF(M3637=1,oneday(G3636,G3637,K3637,L3637,Summary!$E$13/2,Data!N3636,Data!O3636,Summary!$E$15,Summary!$E$14,Summary!$E$16,1),0)</f>
        <v>-400</v>
      </c>
      <c r="O3637" s="31">
        <f>IF(M3637=1,oneday(G3636,G3637,K3637,L3637,Summary!$E$13/2,Data!N3636,Data!O3636,Summary!$E$15,Summary!$E$14,Summary!$E$16,2),0)</f>
        <v>2107878.9677238464</v>
      </c>
      <c r="P3637" s="31">
        <f t="shared" si="170"/>
        <v>1983.9996337890625</v>
      </c>
      <c r="Q3637" s="31">
        <f>IF(M3637=1,oneday(G3636,G3637,K3637,L3637,Summary!$E$13/2,Data!N3636,Data!O3636,Summary!$E$15,Summary!$E$14,Summary!$E$16,3),0)</f>
        <v>0</v>
      </c>
    </row>
    <row r="3638" spans="1:17" x14ac:dyDescent="0.25">
      <c r="A3638" s="32">
        <f>VLOOKUP(B3638,'Expiration Dates'!$C$40:$J$272,8)</f>
        <v>35661</v>
      </c>
      <c r="B3638" s="1">
        <v>35667</v>
      </c>
      <c r="C3638">
        <f t="shared" si="169"/>
        <v>3638</v>
      </c>
      <c r="D3638" s="27">
        <v>19.649999618530273</v>
      </c>
      <c r="E3638" s="28">
        <v>19.680000305175781</v>
      </c>
      <c r="F3638" s="28">
        <v>19.139999389648438</v>
      </c>
      <c r="G3638" s="24">
        <v>19.260000228881836</v>
      </c>
      <c r="H3638" s="13">
        <v>19.780000686645508</v>
      </c>
      <c r="I3638" s="14">
        <v>19.780000686645508</v>
      </c>
      <c r="J3638" s="14">
        <v>19.309999465942383</v>
      </c>
      <c r="K3638" s="24">
        <v>19.370000839233398</v>
      </c>
      <c r="L3638">
        <f t="shared" si="171"/>
        <v>0</v>
      </c>
      <c r="M3638">
        <f>IF(AND(B3638&gt;Summary!$E$17,B3638&lt;Summary!$E$18),1,0)</f>
        <v>1</v>
      </c>
      <c r="N3638">
        <f>IF(M3638=1,oneday(G3637,G3638,K3638,L3638,Summary!$E$13/2,Data!N3637,Data!O3637,Summary!$E$15,Summary!$E$14,Summary!$E$16,1),0)</f>
        <v>700</v>
      </c>
      <c r="O3638" s="31">
        <f>IF(M3638=1,oneday(G3637,G3638,K3638,L3638,Summary!$E$13/2,Data!N3637,Data!O3637,Summary!$E$15,Summary!$E$14,Summary!$E$16,2),0)</f>
        <v>2109790.9673500061</v>
      </c>
      <c r="P3638" s="31">
        <f t="shared" si="170"/>
        <v>1911.999626159668</v>
      </c>
      <c r="Q3638" s="31">
        <f>IF(M3638=1,oneday(G3637,G3638,K3638,L3638,Summary!$E$13/2,Data!N3637,Data!O3637,Summary!$E$15,Summary!$E$14,Summary!$E$16,3),0)</f>
        <v>0</v>
      </c>
    </row>
    <row r="3639" spans="1:17" x14ac:dyDescent="0.25">
      <c r="A3639" s="32">
        <f>VLOOKUP(B3639,'Expiration Dates'!$C$40:$J$272,8)</f>
        <v>35661</v>
      </c>
      <c r="B3639" s="1">
        <v>35668</v>
      </c>
      <c r="C3639">
        <f t="shared" si="169"/>
        <v>3639</v>
      </c>
      <c r="D3639" s="27">
        <v>19.350000381469727</v>
      </c>
      <c r="E3639" s="28">
        <v>19.420000076293945</v>
      </c>
      <c r="F3639" s="28">
        <v>19.159999847412109</v>
      </c>
      <c r="G3639" s="24">
        <v>19.280000686645508</v>
      </c>
      <c r="H3639" s="13">
        <v>19.469999313354492</v>
      </c>
      <c r="I3639" s="14">
        <v>19.540000915527344</v>
      </c>
      <c r="J3639" s="14">
        <v>19.319999694824219</v>
      </c>
      <c r="K3639" s="24">
        <v>19.409999847412109</v>
      </c>
      <c r="L3639">
        <f t="shared" si="171"/>
        <v>0</v>
      </c>
      <c r="M3639">
        <f>IF(AND(B3639&gt;Summary!$E$17,B3639&lt;Summary!$E$18),1,0)</f>
        <v>1</v>
      </c>
      <c r="N3639">
        <f>IF(M3639=1,oneday(G3638,G3639,K3639,L3639,Summary!$E$13/2,Data!N3638,Data!O3638,Summary!$E$15,Summary!$E$14,Summary!$E$16,1),0)</f>
        <v>700</v>
      </c>
      <c r="O3639" s="31">
        <f>IF(M3639=1,oneday(G3638,G3639,K3639,L3639,Summary!$E$13/2,Data!N3638,Data!O3638,Summary!$E$15,Summary!$E$14,Summary!$E$16,2),0)</f>
        <v>2111804.9676704407</v>
      </c>
      <c r="P3639" s="31">
        <f t="shared" si="170"/>
        <v>2014.0003204345703</v>
      </c>
      <c r="Q3639" s="31">
        <f>IF(M3639=1,oneday(G3638,G3639,K3639,L3639,Summary!$E$13/2,Data!N3638,Data!O3638,Summary!$E$15,Summary!$E$14,Summary!$E$16,3),0)</f>
        <v>0</v>
      </c>
    </row>
    <row r="3640" spans="1:17" x14ac:dyDescent="0.25">
      <c r="A3640" s="32">
        <f>VLOOKUP(B3640,'Expiration Dates'!$C$40:$J$272,8)</f>
        <v>35661</v>
      </c>
      <c r="B3640" s="1">
        <v>35669</v>
      </c>
      <c r="C3640">
        <f t="shared" si="169"/>
        <v>3640</v>
      </c>
      <c r="D3640" s="27">
        <v>19.260000228881836</v>
      </c>
      <c r="E3640" s="28">
        <v>19.850000381469727</v>
      </c>
      <c r="F3640" s="28">
        <v>19.170000076293945</v>
      </c>
      <c r="G3640" s="24">
        <v>19.729999542236328</v>
      </c>
      <c r="H3640" s="13">
        <v>19.389999389648438</v>
      </c>
      <c r="I3640" s="14">
        <v>19.930000305175781</v>
      </c>
      <c r="J3640" s="14">
        <v>19.319999694824219</v>
      </c>
      <c r="K3640" s="24">
        <v>19.829999923706055</v>
      </c>
      <c r="L3640">
        <f t="shared" si="171"/>
        <v>0</v>
      </c>
      <c r="M3640">
        <f>IF(AND(B3640&gt;Summary!$E$17,B3640&lt;Summary!$E$18),1,0)</f>
        <v>1</v>
      </c>
      <c r="N3640">
        <f>IF(M3640=1,oneday(G3639,G3640,K3640,L3640,Summary!$E$13/2,Data!N3639,Data!O3639,Summary!$E$15,Summary!$E$14,Summary!$E$16,1),0)</f>
        <v>-400</v>
      </c>
      <c r="O3640" s="31">
        <f>IF(M3640=1,oneday(G3639,G3640,K3640,L3640,Summary!$E$13/2,Data!N3639,Data!O3639,Summary!$E$15,Summary!$E$14,Summary!$E$16,2),0)</f>
        <v>2113844.9681282043</v>
      </c>
      <c r="P3640" s="31">
        <f t="shared" si="170"/>
        <v>2040.0004577636719</v>
      </c>
      <c r="Q3640" s="31">
        <f>IF(M3640=1,oneday(G3639,G3640,K3640,L3640,Summary!$E$13/2,Data!N3639,Data!O3639,Summary!$E$15,Summary!$E$14,Summary!$E$16,3),0)</f>
        <v>0</v>
      </c>
    </row>
    <row r="3641" spans="1:17" x14ac:dyDescent="0.25">
      <c r="A3641" s="32">
        <f>VLOOKUP(B3641,'Expiration Dates'!$C$40:$J$272,8)</f>
        <v>35661</v>
      </c>
      <c r="B3641" s="1">
        <v>35670</v>
      </c>
      <c r="C3641">
        <f t="shared" si="169"/>
        <v>3641</v>
      </c>
      <c r="D3641" s="27">
        <v>19.649999618530273</v>
      </c>
      <c r="E3641" s="28">
        <v>19.790000915527344</v>
      </c>
      <c r="F3641" s="28">
        <v>19.459999084472656</v>
      </c>
      <c r="G3641" s="24">
        <v>19.579999923706055</v>
      </c>
      <c r="H3641" s="13">
        <v>19.739999771118164</v>
      </c>
      <c r="I3641" s="14">
        <v>19.870000839233398</v>
      </c>
      <c r="J3641" s="14">
        <v>19.569999694824219</v>
      </c>
      <c r="K3641" s="24">
        <v>19.670000076293945</v>
      </c>
      <c r="L3641">
        <f t="shared" si="171"/>
        <v>0</v>
      </c>
      <c r="M3641">
        <f>IF(AND(B3641&gt;Summary!$E$17,B3641&lt;Summary!$E$18),1,0)</f>
        <v>1</v>
      </c>
      <c r="N3641">
        <f>IF(M3641=1,oneday(G3640,G3641,K3641,L3641,Summary!$E$13/2,Data!N3640,Data!O3640,Summary!$E$15,Summary!$E$14,Summary!$E$16,1),0)</f>
        <v>-100</v>
      </c>
      <c r="O3641" s="31">
        <f>IF(M3641=1,oneday(G3640,G3641,K3641,L3641,Summary!$E$13/2,Data!N3640,Data!O3640,Summary!$E$15,Summary!$E$14,Summary!$E$16,2),0)</f>
        <v>2115871.9680900574</v>
      </c>
      <c r="P3641" s="31">
        <f t="shared" si="170"/>
        <v>2026.9999618530273</v>
      </c>
      <c r="Q3641" s="31">
        <f>IF(M3641=1,oneday(G3640,G3641,K3641,L3641,Summary!$E$13/2,Data!N3640,Data!O3640,Summary!$E$15,Summary!$E$14,Summary!$E$16,3),0)</f>
        <v>0</v>
      </c>
    </row>
    <row r="3642" spans="1:17" x14ac:dyDescent="0.25">
      <c r="A3642" s="32">
        <f>VLOOKUP(B3642,'Expiration Dates'!$C$40:$J$272,8)</f>
        <v>35661</v>
      </c>
      <c r="B3642" s="1">
        <v>35671</v>
      </c>
      <c r="C3642">
        <f t="shared" si="169"/>
        <v>3642</v>
      </c>
      <c r="D3642" s="27">
        <v>19.629999160766602</v>
      </c>
      <c r="E3642" s="28">
        <v>19.760000228881836</v>
      </c>
      <c r="F3642" s="28">
        <v>19.549999237060547</v>
      </c>
      <c r="G3642" s="24">
        <v>19.610000610351563</v>
      </c>
      <c r="H3642" s="13">
        <v>19.690000534057617</v>
      </c>
      <c r="I3642" s="14">
        <v>19.850000381469727</v>
      </c>
      <c r="J3642" s="14">
        <v>19.659999847412109</v>
      </c>
      <c r="K3642" s="24">
        <v>19.739999771118164</v>
      </c>
      <c r="L3642">
        <f t="shared" si="171"/>
        <v>0</v>
      </c>
      <c r="M3642">
        <f>IF(AND(B3642&gt;Summary!$E$17,B3642&lt;Summary!$E$18),1,0)</f>
        <v>1</v>
      </c>
      <c r="N3642">
        <f>IF(M3642=1,oneday(G3641,G3642,K3642,L3642,Summary!$E$13/2,Data!N3641,Data!O3641,Summary!$E$15,Summary!$E$14,Summary!$E$16,1),0)</f>
        <v>-100</v>
      </c>
      <c r="O3642" s="31">
        <f>IF(M3642=1,oneday(G3641,G3642,K3642,L3642,Summary!$E$13/2,Data!N3641,Data!O3641,Summary!$E$15,Summary!$E$14,Summary!$E$16,2),0)</f>
        <v>2117868.9680213928</v>
      </c>
      <c r="P3642" s="31">
        <f t="shared" si="170"/>
        <v>1996.9999313354492</v>
      </c>
      <c r="Q3642" s="31">
        <f>IF(M3642=1,oneday(G3641,G3642,K3642,L3642,Summary!$E$13/2,Data!N3641,Data!O3641,Summary!$E$15,Summary!$E$14,Summary!$E$16,3),0)</f>
        <v>0</v>
      </c>
    </row>
    <row r="3643" spans="1:17" x14ac:dyDescent="0.25">
      <c r="A3643" s="32">
        <f>VLOOKUP(B3643,'Expiration Dates'!$C$40:$J$272,8)</f>
        <v>35692</v>
      </c>
      <c r="B3643" s="1">
        <v>35675</v>
      </c>
      <c r="C3643">
        <f t="shared" si="169"/>
        <v>3643</v>
      </c>
      <c r="D3643" s="27">
        <v>19.479999542236328</v>
      </c>
      <c r="E3643" s="28">
        <v>19.879999160766602</v>
      </c>
      <c r="F3643" s="28">
        <v>19.399999618530273</v>
      </c>
      <c r="G3643" s="24">
        <v>19.649999618530273</v>
      </c>
      <c r="H3643" s="13">
        <v>19.559999465942383</v>
      </c>
      <c r="I3643" s="14">
        <v>19.959999084472656</v>
      </c>
      <c r="J3643" s="14">
        <v>19.540000915527344</v>
      </c>
      <c r="K3643" s="24">
        <v>19.760000228881836</v>
      </c>
      <c r="L3643">
        <f t="shared" si="171"/>
        <v>0</v>
      </c>
      <c r="M3643">
        <f>IF(AND(B3643&gt;Summary!$E$17,B3643&lt;Summary!$E$18),1,0)</f>
        <v>1</v>
      </c>
      <c r="N3643">
        <f>IF(M3643=1,oneday(G3642,G3643,K3643,L3643,Summary!$E$13/2,Data!N3642,Data!O3642,Summary!$E$15,Summary!$E$14,Summary!$E$16,1),0)</f>
        <v>-100</v>
      </c>
      <c r="O3643" s="31">
        <f>IF(M3643=1,oneday(G3642,G3643,K3643,L3643,Summary!$E$13/2,Data!N3642,Data!O3642,Summary!$E$15,Summary!$E$14,Summary!$E$16,2),0)</f>
        <v>2119864.968120575</v>
      </c>
      <c r="P3643" s="31">
        <f t="shared" si="170"/>
        <v>1996.0000991821289</v>
      </c>
      <c r="Q3643" s="31">
        <f>IF(M3643=1,oneday(G3642,G3643,K3643,L3643,Summary!$E$13/2,Data!N3642,Data!O3642,Summary!$E$15,Summary!$E$14,Summary!$E$16,3),0)</f>
        <v>0</v>
      </c>
    </row>
    <row r="3644" spans="1:17" x14ac:dyDescent="0.25">
      <c r="A3644" s="32">
        <f>VLOOKUP(B3644,'Expiration Dates'!$C$40:$J$272,8)</f>
        <v>35692</v>
      </c>
      <c r="B3644" s="1">
        <v>35676</v>
      </c>
      <c r="C3644">
        <f t="shared" si="169"/>
        <v>3644</v>
      </c>
      <c r="D3644" s="27">
        <v>19.75</v>
      </c>
      <c r="E3644" s="28">
        <v>19.790000915527344</v>
      </c>
      <c r="F3644" s="28">
        <v>19.540000915527344</v>
      </c>
      <c r="G3644" s="24">
        <v>19.610000610351563</v>
      </c>
      <c r="H3644" s="13">
        <v>19.819999694824219</v>
      </c>
      <c r="I3644" s="14">
        <v>19.889999389648438</v>
      </c>
      <c r="J3644" s="14">
        <v>19.659999847412109</v>
      </c>
      <c r="K3644" s="24">
        <v>19.739999771118164</v>
      </c>
      <c r="L3644">
        <f t="shared" si="171"/>
        <v>0</v>
      </c>
      <c r="M3644">
        <f>IF(AND(B3644&gt;Summary!$E$17,B3644&lt;Summary!$E$18),1,0)</f>
        <v>1</v>
      </c>
      <c r="N3644">
        <f>IF(M3644=1,oneday(G3643,G3644,K3644,L3644,Summary!$E$13/2,Data!N3643,Data!O3643,Summary!$E$15,Summary!$E$14,Summary!$E$16,1),0)</f>
        <v>-100</v>
      </c>
      <c r="O3644" s="31">
        <f>IF(M3644=1,oneday(G3643,G3644,K3644,L3644,Summary!$E$13/2,Data!N3643,Data!O3643,Summary!$E$15,Summary!$E$14,Summary!$E$16,2),0)</f>
        <v>2121868.9680213928</v>
      </c>
      <c r="P3644" s="31">
        <f t="shared" si="170"/>
        <v>2003.9999008178711</v>
      </c>
      <c r="Q3644" s="31">
        <f>IF(M3644=1,oneday(G3643,G3644,K3644,L3644,Summary!$E$13/2,Data!N3643,Data!O3643,Summary!$E$15,Summary!$E$14,Summary!$E$16,3),0)</f>
        <v>0</v>
      </c>
    </row>
    <row r="3645" spans="1:17" x14ac:dyDescent="0.25">
      <c r="A3645" s="32">
        <f>VLOOKUP(B3645,'Expiration Dates'!$C$40:$J$272,8)</f>
        <v>35692</v>
      </c>
      <c r="B3645" s="1">
        <v>35677</v>
      </c>
      <c r="C3645">
        <f t="shared" si="169"/>
        <v>3645</v>
      </c>
      <c r="D3645" s="27">
        <v>19.600000381469727</v>
      </c>
      <c r="E3645" s="28">
        <v>19.690000534057617</v>
      </c>
      <c r="F3645" s="28">
        <v>19.360000610351563</v>
      </c>
      <c r="G3645" s="24">
        <v>19.399999618530273</v>
      </c>
      <c r="H3645" s="13">
        <v>19.729999542236328</v>
      </c>
      <c r="I3645" s="14">
        <v>19.790000915527344</v>
      </c>
      <c r="J3645" s="14">
        <v>19.5</v>
      </c>
      <c r="K3645" s="24">
        <v>19.520000457763672</v>
      </c>
      <c r="L3645">
        <f t="shared" si="171"/>
        <v>0</v>
      </c>
      <c r="M3645">
        <f>IF(AND(B3645&gt;Summary!$E$17,B3645&lt;Summary!$E$18),1,0)</f>
        <v>1</v>
      </c>
      <c r="N3645">
        <f>IF(M3645=1,oneday(G3644,G3645,K3645,L3645,Summary!$E$13/2,Data!N3644,Data!O3644,Summary!$E$15,Summary!$E$14,Summary!$E$16,1),0)</f>
        <v>400</v>
      </c>
      <c r="O3645" s="31">
        <f>IF(M3645=1,oneday(G3644,G3645,K3645,L3645,Summary!$E$13/2,Data!N3644,Data!O3644,Summary!$E$15,Summary!$E$14,Summary!$E$16,2),0)</f>
        <v>2123824.9676246643</v>
      </c>
      <c r="P3645" s="31">
        <f t="shared" si="170"/>
        <v>1955.9996032714844</v>
      </c>
      <c r="Q3645" s="31">
        <f>IF(M3645=1,oneday(G3644,G3645,K3645,L3645,Summary!$E$13/2,Data!N3644,Data!O3644,Summary!$E$15,Summary!$E$14,Summary!$E$16,3),0)</f>
        <v>0</v>
      </c>
    </row>
    <row r="3646" spans="1:17" x14ac:dyDescent="0.25">
      <c r="A3646" s="32">
        <f>VLOOKUP(B3646,'Expiration Dates'!$C$40:$J$272,8)</f>
        <v>35692</v>
      </c>
      <c r="B3646" s="1">
        <v>35678</v>
      </c>
      <c r="C3646">
        <f t="shared" si="169"/>
        <v>3646</v>
      </c>
      <c r="D3646" s="27">
        <v>19.399999618530273</v>
      </c>
      <c r="E3646" s="28">
        <v>19.989999771118164</v>
      </c>
      <c r="F3646" s="28">
        <v>19.319999694824219</v>
      </c>
      <c r="G3646" s="24">
        <v>19.629999160766602</v>
      </c>
      <c r="H3646" s="13">
        <v>19.520000457763672</v>
      </c>
      <c r="I3646" s="14">
        <v>20.069999694824219</v>
      </c>
      <c r="J3646" s="14">
        <v>19.459999084472656</v>
      </c>
      <c r="K3646" s="24">
        <v>19.729999542236328</v>
      </c>
      <c r="L3646">
        <f t="shared" si="171"/>
        <v>0</v>
      </c>
      <c r="M3646">
        <f>IF(AND(B3646&gt;Summary!$E$17,B3646&lt;Summary!$E$18),1,0)</f>
        <v>1</v>
      </c>
      <c r="N3646">
        <f>IF(M3646=1,oneday(G3645,G3646,K3646,L3646,Summary!$E$13/2,Data!N3645,Data!O3645,Summary!$E$15,Summary!$E$14,Summary!$E$16,1),0)</f>
        <v>-100</v>
      </c>
      <c r="O3646" s="31">
        <f>IF(M3646=1,oneday(G3645,G3646,K3646,L3646,Summary!$E$13/2,Data!N3645,Data!O3645,Summary!$E$15,Summary!$E$14,Summary!$E$16,2),0)</f>
        <v>2125841.9676704407</v>
      </c>
      <c r="P3646" s="31">
        <f t="shared" si="170"/>
        <v>2017.0000457763672</v>
      </c>
      <c r="Q3646" s="31">
        <f>IF(M3646=1,oneday(G3645,G3646,K3646,L3646,Summary!$E$13/2,Data!N3645,Data!O3645,Summary!$E$15,Summary!$E$14,Summary!$E$16,3),0)</f>
        <v>0</v>
      </c>
    </row>
    <row r="3647" spans="1:17" x14ac:dyDescent="0.25">
      <c r="A3647" s="32">
        <f>VLOOKUP(B3647,'Expiration Dates'!$C$40:$J$272,8)</f>
        <v>35692</v>
      </c>
      <c r="B3647" s="1">
        <v>35681</v>
      </c>
      <c r="C3647">
        <f t="shared" si="169"/>
        <v>3647</v>
      </c>
      <c r="D3647" s="27">
        <v>19.629999160766602</v>
      </c>
      <c r="E3647" s="28">
        <v>19.649999618530273</v>
      </c>
      <c r="F3647" s="28">
        <v>19.409999847412109</v>
      </c>
      <c r="G3647" s="24">
        <v>19.450000762939453</v>
      </c>
      <c r="H3647" s="13">
        <v>19.719999313354492</v>
      </c>
      <c r="I3647" s="14">
        <v>19.770000457763672</v>
      </c>
      <c r="J3647" s="14">
        <v>19.579999923706055</v>
      </c>
      <c r="K3647" s="24">
        <v>19.600000381469727</v>
      </c>
      <c r="L3647">
        <f t="shared" si="171"/>
        <v>0</v>
      </c>
      <c r="M3647">
        <f>IF(AND(B3647&gt;Summary!$E$17,B3647&lt;Summary!$E$18),1,0)</f>
        <v>1</v>
      </c>
      <c r="N3647">
        <f>IF(M3647=1,oneday(G3646,G3647,K3647,L3647,Summary!$E$13/2,Data!N3646,Data!O3646,Summary!$E$15,Summary!$E$14,Summary!$E$16,1),0)</f>
        <v>300</v>
      </c>
      <c r="O3647" s="31">
        <f>IF(M3647=1,oneday(G3646,G3647,K3647,L3647,Summary!$E$13/2,Data!N3646,Data!O3646,Summary!$E$15,Summary!$E$14,Summary!$E$16,2),0)</f>
        <v>2127811.9681510925</v>
      </c>
      <c r="P3647" s="31">
        <f t="shared" si="170"/>
        <v>1970.0004806518555</v>
      </c>
      <c r="Q3647" s="31">
        <f>IF(M3647=1,oneday(G3646,G3647,K3647,L3647,Summary!$E$13/2,Data!N3646,Data!O3646,Summary!$E$15,Summary!$E$14,Summary!$E$16,3),0)</f>
        <v>0</v>
      </c>
    </row>
    <row r="3648" spans="1:17" x14ac:dyDescent="0.25">
      <c r="A3648" s="32">
        <f>VLOOKUP(B3648,'Expiration Dates'!$C$40:$J$272,8)</f>
        <v>35692</v>
      </c>
      <c r="B3648" s="1">
        <v>35682</v>
      </c>
      <c r="C3648">
        <f t="shared" si="169"/>
        <v>3648</v>
      </c>
      <c r="D3648" s="27">
        <v>19.430000305175781</v>
      </c>
      <c r="E3648" s="28">
        <v>19.610000610351563</v>
      </c>
      <c r="F3648" s="28">
        <v>19.370000839233398</v>
      </c>
      <c r="G3648" s="24">
        <v>19.420000076293945</v>
      </c>
      <c r="H3648" s="13">
        <v>19.620000839233398</v>
      </c>
      <c r="I3648" s="14">
        <v>19.739999771118164</v>
      </c>
      <c r="J3648" s="14">
        <v>19.540000915527344</v>
      </c>
      <c r="K3648" s="24">
        <v>19.579999923706055</v>
      </c>
      <c r="L3648">
        <f t="shared" si="171"/>
        <v>0</v>
      </c>
      <c r="M3648">
        <f>IF(AND(B3648&gt;Summary!$E$17,B3648&lt;Summary!$E$18),1,0)</f>
        <v>1</v>
      </c>
      <c r="N3648">
        <f>IF(M3648=1,oneday(G3647,G3648,K3648,L3648,Summary!$E$13/2,Data!N3647,Data!O3647,Summary!$E$15,Summary!$E$14,Summary!$E$16,1),0)</f>
        <v>300</v>
      </c>
      <c r="O3648" s="31">
        <f>IF(M3648=1,oneday(G3647,G3648,K3648,L3648,Summary!$E$13/2,Data!N3647,Data!O3647,Summary!$E$15,Summary!$E$14,Summary!$E$16,2),0)</f>
        <v>2129802.9679450989</v>
      </c>
      <c r="P3648" s="31">
        <f t="shared" si="170"/>
        <v>1990.9997940063477</v>
      </c>
      <c r="Q3648" s="31">
        <f>IF(M3648=1,oneday(G3647,G3648,K3648,L3648,Summary!$E$13/2,Data!N3647,Data!O3647,Summary!$E$15,Summary!$E$14,Summary!$E$16,3),0)</f>
        <v>0</v>
      </c>
    </row>
    <row r="3649" spans="1:17" x14ac:dyDescent="0.25">
      <c r="A3649" s="32">
        <f>VLOOKUP(B3649,'Expiration Dates'!$C$40:$J$272,8)</f>
        <v>35692</v>
      </c>
      <c r="B3649" s="1">
        <v>35683</v>
      </c>
      <c r="C3649">
        <f t="shared" si="169"/>
        <v>3649</v>
      </c>
      <c r="D3649" s="27">
        <v>19.569999694824219</v>
      </c>
      <c r="E3649" s="28">
        <v>19.569999694824219</v>
      </c>
      <c r="F3649" s="28">
        <v>19.350000381469727</v>
      </c>
      <c r="G3649" s="24">
        <v>19.420000076293945</v>
      </c>
      <c r="H3649" s="13">
        <v>19.680000305175781</v>
      </c>
      <c r="I3649" s="14">
        <v>19.700000762939453</v>
      </c>
      <c r="J3649" s="14">
        <v>19.510000228881836</v>
      </c>
      <c r="K3649" s="24">
        <v>19.569999694824219</v>
      </c>
      <c r="L3649">
        <f t="shared" si="171"/>
        <v>0</v>
      </c>
      <c r="M3649">
        <f>IF(AND(B3649&gt;Summary!$E$17,B3649&lt;Summary!$E$18),1,0)</f>
        <v>1</v>
      </c>
      <c r="N3649">
        <f>IF(M3649=1,oneday(G3648,G3649,K3649,L3649,Summary!$E$13/2,Data!N3648,Data!O3648,Summary!$E$15,Summary!$E$14,Summary!$E$16,1),0)</f>
        <v>300</v>
      </c>
      <c r="O3649" s="31">
        <f>IF(M3649=1,oneday(G3648,G3649,K3649,L3649,Summary!$E$13/2,Data!N3648,Data!O3648,Summary!$E$15,Summary!$E$14,Summary!$E$16,2),0)</f>
        <v>2131802.9679450989</v>
      </c>
      <c r="P3649" s="31">
        <f t="shared" si="170"/>
        <v>2000</v>
      </c>
      <c r="Q3649" s="31">
        <f>IF(M3649=1,oneday(G3648,G3649,K3649,L3649,Summary!$E$13/2,Data!N3648,Data!O3648,Summary!$E$15,Summary!$E$14,Summary!$E$16,3),0)</f>
        <v>0</v>
      </c>
    </row>
    <row r="3650" spans="1:17" x14ac:dyDescent="0.25">
      <c r="A3650" s="32">
        <f>VLOOKUP(B3650,'Expiration Dates'!$C$40:$J$272,8)</f>
        <v>35692</v>
      </c>
      <c r="B3650" s="1">
        <v>35684</v>
      </c>
      <c r="C3650">
        <f t="shared" si="169"/>
        <v>3650</v>
      </c>
      <c r="D3650" s="27">
        <v>19.489999771118164</v>
      </c>
      <c r="E3650" s="28">
        <v>19.719999313354492</v>
      </c>
      <c r="F3650" s="28">
        <v>19.299999237060547</v>
      </c>
      <c r="G3650" s="24">
        <v>19.370000839233398</v>
      </c>
      <c r="H3650" s="13">
        <v>19.620000839233398</v>
      </c>
      <c r="I3650" s="14">
        <v>19.819999694824219</v>
      </c>
      <c r="J3650" s="14">
        <v>19.430000305175781</v>
      </c>
      <c r="K3650" s="24">
        <v>19.489999771118164</v>
      </c>
      <c r="L3650">
        <f t="shared" si="171"/>
        <v>0</v>
      </c>
      <c r="M3650">
        <f>IF(AND(B3650&gt;Summary!$E$17,B3650&lt;Summary!$E$18),1,0)</f>
        <v>1</v>
      </c>
      <c r="N3650">
        <f>IF(M3650=1,oneday(G3649,G3650,K3650,L3650,Summary!$E$13/2,Data!N3649,Data!O3649,Summary!$E$15,Summary!$E$14,Summary!$E$16,1),0)</f>
        <v>400</v>
      </c>
      <c r="O3650" s="31">
        <f>IF(M3650=1,oneday(G3649,G3650,K3650,L3650,Summary!$E$13/2,Data!N3649,Data!O3649,Summary!$E$15,Summary!$E$14,Summary!$E$16,2),0)</f>
        <v>2133782.9682502747</v>
      </c>
      <c r="P3650" s="31">
        <f t="shared" si="170"/>
        <v>1980.0003051757813</v>
      </c>
      <c r="Q3650" s="31">
        <f>IF(M3650=1,oneday(G3649,G3650,K3650,L3650,Summary!$E$13/2,Data!N3649,Data!O3649,Summary!$E$15,Summary!$E$14,Summary!$E$16,3),0)</f>
        <v>0</v>
      </c>
    </row>
    <row r="3651" spans="1:17" x14ac:dyDescent="0.25">
      <c r="A3651" s="32">
        <f>VLOOKUP(B3651,'Expiration Dates'!$C$40:$J$272,8)</f>
        <v>35692</v>
      </c>
      <c r="B3651" s="1">
        <v>35685</v>
      </c>
      <c r="C3651">
        <f t="shared" si="169"/>
        <v>3651</v>
      </c>
      <c r="D3651" s="27">
        <v>19.420000076293945</v>
      </c>
      <c r="E3651" s="28">
        <v>19.469999313354492</v>
      </c>
      <c r="F3651" s="28">
        <v>19.270000457763672</v>
      </c>
      <c r="G3651" s="24">
        <v>19.319999694824219</v>
      </c>
      <c r="H3651" s="13">
        <v>19.5</v>
      </c>
      <c r="I3651" s="14">
        <v>19.600000381469727</v>
      </c>
      <c r="J3651" s="14">
        <v>19.420000076293945</v>
      </c>
      <c r="K3651" s="24">
        <v>19.459999084472656</v>
      </c>
      <c r="L3651">
        <f t="shared" si="171"/>
        <v>0</v>
      </c>
      <c r="M3651">
        <f>IF(AND(B3651&gt;Summary!$E$17,B3651&lt;Summary!$E$18),1,0)</f>
        <v>1</v>
      </c>
      <c r="N3651">
        <f>IF(M3651=1,oneday(G3650,G3651,K3651,L3651,Summary!$E$13/2,Data!N3650,Data!O3650,Summary!$E$15,Summary!$E$14,Summary!$E$16,1),0)</f>
        <v>500</v>
      </c>
      <c r="O3651" s="31">
        <f>IF(M3651=1,oneday(G3650,G3651,K3651,L3651,Summary!$E$13/2,Data!N3650,Data!O3650,Summary!$E$15,Summary!$E$14,Summary!$E$16,2),0)</f>
        <v>2135757.9676780701</v>
      </c>
      <c r="P3651" s="31">
        <f t="shared" si="170"/>
        <v>1974.9994277954102</v>
      </c>
      <c r="Q3651" s="31">
        <f>IF(M3651=1,oneday(G3650,G3651,K3651,L3651,Summary!$E$13/2,Data!N3650,Data!O3650,Summary!$E$15,Summary!$E$14,Summary!$E$16,3),0)</f>
        <v>0</v>
      </c>
    </row>
    <row r="3652" spans="1:17" x14ac:dyDescent="0.25">
      <c r="A3652" s="32">
        <f>VLOOKUP(B3652,'Expiration Dates'!$C$40:$J$272,8)</f>
        <v>35692</v>
      </c>
      <c r="B3652" s="1">
        <v>35688</v>
      </c>
      <c r="C3652">
        <f t="shared" si="169"/>
        <v>3652</v>
      </c>
      <c r="D3652" s="27">
        <v>19.290000915527344</v>
      </c>
      <c r="E3652" s="28">
        <v>19.379999160766602</v>
      </c>
      <c r="F3652" s="28">
        <v>19.229999542236328</v>
      </c>
      <c r="G3652" s="24">
        <v>19.270000457763672</v>
      </c>
      <c r="H3652" s="13">
        <v>19.420000076293945</v>
      </c>
      <c r="I3652" s="14">
        <v>19.5</v>
      </c>
      <c r="J3652" s="14">
        <v>19.379999160766602</v>
      </c>
      <c r="K3652" s="24">
        <v>19.409999847412109</v>
      </c>
      <c r="L3652">
        <f t="shared" si="171"/>
        <v>0</v>
      </c>
      <c r="M3652">
        <f>IF(AND(B3652&gt;Summary!$E$17,B3652&lt;Summary!$E$18),1,0)</f>
        <v>1</v>
      </c>
      <c r="N3652">
        <f>IF(M3652=1,oneday(G3651,G3652,K3652,L3652,Summary!$E$13/2,Data!N3651,Data!O3651,Summary!$E$15,Summary!$E$14,Summary!$E$16,1),0)</f>
        <v>600</v>
      </c>
      <c r="O3652" s="31">
        <f>IF(M3652=1,oneday(G3651,G3652,K3652,L3652,Summary!$E$13/2,Data!N3651,Data!O3651,Summary!$E$15,Summary!$E$14,Summary!$E$16,2),0)</f>
        <v>2137727.9681358337</v>
      </c>
      <c r="P3652" s="31">
        <f t="shared" si="170"/>
        <v>1970.0004577636719</v>
      </c>
      <c r="Q3652" s="31">
        <f>IF(M3652=1,oneday(G3651,G3652,K3652,L3652,Summary!$E$13/2,Data!N3651,Data!O3651,Summary!$E$15,Summary!$E$14,Summary!$E$16,3),0)</f>
        <v>0</v>
      </c>
    </row>
    <row r="3653" spans="1:17" x14ac:dyDescent="0.25">
      <c r="A3653" s="32">
        <f>VLOOKUP(B3653,'Expiration Dates'!$C$40:$J$272,8)</f>
        <v>35692</v>
      </c>
      <c r="B3653" s="1">
        <v>35689</v>
      </c>
      <c r="C3653">
        <f t="shared" si="169"/>
        <v>3653</v>
      </c>
      <c r="D3653" s="27">
        <v>19.280000686645508</v>
      </c>
      <c r="E3653" s="28">
        <v>19.850000381469727</v>
      </c>
      <c r="F3653" s="28">
        <v>19.25</v>
      </c>
      <c r="G3653" s="24">
        <v>19.610000610351563</v>
      </c>
      <c r="H3653" s="13">
        <v>19.409999847412109</v>
      </c>
      <c r="I3653" s="14">
        <v>19.940000534057617</v>
      </c>
      <c r="J3653" s="14">
        <v>19.370000839233398</v>
      </c>
      <c r="K3653" s="24">
        <v>19.739999771118164</v>
      </c>
      <c r="L3653">
        <f t="shared" si="171"/>
        <v>0</v>
      </c>
      <c r="M3653">
        <f>IF(AND(B3653&gt;Summary!$E$17,B3653&lt;Summary!$E$18),1,0)</f>
        <v>1</v>
      </c>
      <c r="N3653">
        <f>IF(M3653=1,oneday(G3652,G3653,K3653,L3653,Summary!$E$13/2,Data!N3652,Data!O3652,Summary!$E$15,Summary!$E$14,Summary!$E$16,1),0)</f>
        <v>-200</v>
      </c>
      <c r="O3653" s="31">
        <f>IF(M3653=1,oneday(G3652,G3653,K3653,L3653,Summary!$E$13/2,Data!N3652,Data!O3652,Summary!$E$15,Summary!$E$14,Summary!$E$16,2),0)</f>
        <v>2139771.9681053162</v>
      </c>
      <c r="P3653" s="31">
        <f t="shared" si="170"/>
        <v>2043.9999694824219</v>
      </c>
      <c r="Q3653" s="31">
        <f>IF(M3653=1,oneday(G3652,G3653,K3653,L3653,Summary!$E$13/2,Data!N3652,Data!O3652,Summary!$E$15,Summary!$E$14,Summary!$E$16,3),0)</f>
        <v>0</v>
      </c>
    </row>
    <row r="3654" spans="1:17" x14ac:dyDescent="0.25">
      <c r="A3654" s="32">
        <f>VLOOKUP(B3654,'Expiration Dates'!$C$40:$J$272,8)</f>
        <v>35692</v>
      </c>
      <c r="B3654" s="1">
        <v>35690</v>
      </c>
      <c r="C3654">
        <f t="shared" si="169"/>
        <v>3654</v>
      </c>
      <c r="D3654" s="27">
        <v>19.579999923706055</v>
      </c>
      <c r="E3654" s="28">
        <v>19.610000610351563</v>
      </c>
      <c r="F3654" s="28">
        <v>19.399999618530273</v>
      </c>
      <c r="G3654" s="24">
        <v>19.420000076293945</v>
      </c>
      <c r="H3654" s="13">
        <v>19.700000762939453</v>
      </c>
      <c r="I3654" s="14">
        <v>19.739999771118164</v>
      </c>
      <c r="J3654" s="14">
        <v>19.530000686645508</v>
      </c>
      <c r="K3654" s="24">
        <v>19.559999465942383</v>
      </c>
      <c r="L3654">
        <f t="shared" si="171"/>
        <v>0</v>
      </c>
      <c r="M3654">
        <f>IF(AND(B3654&gt;Summary!$E$17,B3654&lt;Summary!$E$18),1,0)</f>
        <v>1</v>
      </c>
      <c r="N3654">
        <f>IF(M3654=1,oneday(G3653,G3654,K3654,L3654,Summary!$E$13/2,Data!N3653,Data!O3653,Summary!$E$15,Summary!$E$14,Summary!$E$16,1),0)</f>
        <v>200</v>
      </c>
      <c r="O3654" s="31">
        <f>IF(M3654=1,oneday(G3653,G3654,K3654,L3654,Summary!$E$13/2,Data!N3653,Data!O3653,Summary!$E$15,Summary!$E$14,Summary!$E$16,2),0)</f>
        <v>2141757.9679985046</v>
      </c>
      <c r="P3654" s="31">
        <f t="shared" si="170"/>
        <v>1985.9998931884766</v>
      </c>
      <c r="Q3654" s="31">
        <f>IF(M3654=1,oneday(G3653,G3654,K3654,L3654,Summary!$E$13/2,Data!N3653,Data!O3653,Summary!$E$15,Summary!$E$14,Summary!$E$16,3),0)</f>
        <v>0</v>
      </c>
    </row>
    <row r="3655" spans="1:17" x14ac:dyDescent="0.25">
      <c r="A3655" s="32">
        <f>VLOOKUP(B3655,'Expiration Dates'!$C$40:$J$272,8)</f>
        <v>35692</v>
      </c>
      <c r="B3655" s="1">
        <v>35691</v>
      </c>
      <c r="C3655">
        <f t="shared" si="169"/>
        <v>3655</v>
      </c>
      <c r="D3655" s="27">
        <v>19.420000076293945</v>
      </c>
      <c r="E3655" s="28">
        <v>19.600000381469727</v>
      </c>
      <c r="F3655" s="28">
        <v>19.319999694824219</v>
      </c>
      <c r="G3655" s="24">
        <v>19.379999160766602</v>
      </c>
      <c r="H3655" s="13">
        <v>19.579999923706055</v>
      </c>
      <c r="I3655" s="14">
        <v>19.729999542236328</v>
      </c>
      <c r="J3655" s="14">
        <v>19.5</v>
      </c>
      <c r="K3655" s="24">
        <v>19.530000686645508</v>
      </c>
      <c r="L3655">
        <f t="shared" si="171"/>
        <v>0</v>
      </c>
      <c r="M3655">
        <f>IF(AND(B3655&gt;Summary!$E$17,B3655&lt;Summary!$E$18),1,0)</f>
        <v>1</v>
      </c>
      <c r="N3655">
        <f>IF(M3655=1,oneday(G3654,G3655,K3655,L3655,Summary!$E$13/2,Data!N3654,Data!O3654,Summary!$E$15,Summary!$E$14,Summary!$E$16,1),0)</f>
        <v>300</v>
      </c>
      <c r="O3655" s="31">
        <f>IF(M3655=1,oneday(G3654,G3655,K3655,L3655,Summary!$E$13/2,Data!N3654,Data!O3654,Summary!$E$15,Summary!$E$14,Summary!$E$16,2),0)</f>
        <v>2143745.9677238464</v>
      </c>
      <c r="P3655" s="31">
        <f t="shared" si="170"/>
        <v>1987.9997253417969</v>
      </c>
      <c r="Q3655" s="31">
        <f>IF(M3655=1,oneday(G3654,G3655,K3655,L3655,Summary!$E$13/2,Data!N3654,Data!O3654,Summary!$E$15,Summary!$E$14,Summary!$E$16,3),0)</f>
        <v>0</v>
      </c>
    </row>
    <row r="3656" spans="1:17" x14ac:dyDescent="0.25">
      <c r="A3656" s="32">
        <f>VLOOKUP(B3656,'Expiration Dates'!$C$40:$J$272,8)</f>
        <v>35692</v>
      </c>
      <c r="B3656" s="1">
        <v>35692</v>
      </c>
      <c r="C3656">
        <f t="shared" si="169"/>
        <v>3656</v>
      </c>
      <c r="D3656" s="27">
        <v>19.440000534057617</v>
      </c>
      <c r="E3656" s="28">
        <v>19.440000534057617</v>
      </c>
      <c r="F3656" s="28">
        <v>19.299999237060547</v>
      </c>
      <c r="G3656" s="24">
        <v>19.350000381469727</v>
      </c>
      <c r="H3656" s="13">
        <v>19.549999237060547</v>
      </c>
      <c r="I3656" s="14">
        <v>19.579999923706055</v>
      </c>
      <c r="J3656" s="14">
        <v>19.489999771118164</v>
      </c>
      <c r="K3656" s="24">
        <v>19.530000686645508</v>
      </c>
      <c r="L3656">
        <f t="shared" si="171"/>
        <v>1</v>
      </c>
      <c r="M3656">
        <f>IF(AND(B3656&gt;Summary!$E$17,B3656&lt;Summary!$E$18),1,0)</f>
        <v>1</v>
      </c>
      <c r="N3656">
        <f>IF(M3656=1,oneday(G3655,G3656,K3656,L3656,Summary!$E$13/2,Data!N3655,Data!O3655,Summary!$E$15,Summary!$E$14,Summary!$E$16,1),0)</f>
        <v>300</v>
      </c>
      <c r="O3656" s="31">
        <f>IF(M3656=1,oneday(G3655,G3656,K3656,L3656,Summary!$E$13/2,Data!N3655,Data!O3655,Summary!$E$15,Summary!$E$14,Summary!$E$16,2),0)</f>
        <v>2145682.9679985046</v>
      </c>
      <c r="P3656" s="31">
        <f t="shared" si="170"/>
        <v>1937.0002746582031</v>
      </c>
      <c r="Q3656" s="31">
        <f>IF(M3656=1,oneday(G3655,G3656,K3656,L3656,Summary!$E$13/2,Data!N3655,Data!O3655,Summary!$E$15,Summary!$E$14,Summary!$E$16,3),0)</f>
        <v>-54.000091552734375</v>
      </c>
    </row>
    <row r="3657" spans="1:17" x14ac:dyDescent="0.25">
      <c r="A3657" s="32">
        <f>VLOOKUP(B3657,'Expiration Dates'!$C$40:$J$272,8)</f>
        <v>35692</v>
      </c>
      <c r="B3657" s="1">
        <v>35695</v>
      </c>
      <c r="C3657">
        <f t="shared" si="169"/>
        <v>3657</v>
      </c>
      <c r="D3657" s="27">
        <v>19.420000076293945</v>
      </c>
      <c r="E3657" s="28">
        <v>19.659999847412109</v>
      </c>
      <c r="F3657" s="28">
        <v>19.379999160766602</v>
      </c>
      <c r="G3657" s="24">
        <v>19.600000381469727</v>
      </c>
      <c r="H3657" s="13">
        <v>19.579999923706055</v>
      </c>
      <c r="I3657" s="14">
        <v>19.870000839233398</v>
      </c>
      <c r="J3657" s="14">
        <v>19.579999923706055</v>
      </c>
      <c r="K3657" s="24">
        <v>19.739999771118164</v>
      </c>
      <c r="L3657">
        <f t="shared" si="171"/>
        <v>0</v>
      </c>
      <c r="M3657">
        <f>IF(AND(B3657&gt;Summary!$E$17,B3657&lt;Summary!$E$18),1,0)</f>
        <v>1</v>
      </c>
      <c r="N3657">
        <f>IF(M3657=1,oneday(G3656,G3657,K3657,L3657,Summary!$E$13/2,Data!N3656,Data!O3656,Summary!$E$15,Summary!$E$14,Summary!$E$16,1),0)</f>
        <v>-300</v>
      </c>
      <c r="O3657" s="31">
        <f>IF(M3657=1,oneday(G3656,G3657,K3657,L3657,Summary!$E$13/2,Data!N3656,Data!O3656,Summary!$E$15,Summary!$E$14,Summary!$E$16,2),0)</f>
        <v>2147667.9679985046</v>
      </c>
      <c r="P3657" s="31">
        <f t="shared" si="170"/>
        <v>1985</v>
      </c>
      <c r="Q3657" s="31">
        <f>IF(M3657=1,oneday(G3656,G3657,K3657,L3657,Summary!$E$13/2,Data!N3656,Data!O3656,Summary!$E$15,Summary!$E$14,Summary!$E$16,3),0)</f>
        <v>0</v>
      </c>
    </row>
    <row r="3658" spans="1:17" x14ac:dyDescent="0.25">
      <c r="A3658" s="32">
        <f>VLOOKUP(B3658,'Expiration Dates'!$C$40:$J$272,8)</f>
        <v>35692</v>
      </c>
      <c r="B3658" s="1">
        <v>35696</v>
      </c>
      <c r="C3658">
        <f t="shared" si="169"/>
        <v>3658</v>
      </c>
      <c r="D3658" s="27">
        <v>19.840000152587891</v>
      </c>
      <c r="E3658" s="28">
        <v>19.979999542236328</v>
      </c>
      <c r="F3658" s="28">
        <v>19.75</v>
      </c>
      <c r="G3658" s="24">
        <v>19.790000915527344</v>
      </c>
      <c r="H3658" s="13">
        <v>19.940000534057617</v>
      </c>
      <c r="I3658" s="14">
        <v>20.040000915527344</v>
      </c>
      <c r="J3658" s="14">
        <v>19.840000152587891</v>
      </c>
      <c r="K3658" s="24">
        <v>19.870000839233398</v>
      </c>
      <c r="L3658">
        <f t="shared" si="171"/>
        <v>0</v>
      </c>
      <c r="M3658">
        <f>IF(AND(B3658&gt;Summary!$E$17,B3658&lt;Summary!$E$18),1,0)</f>
        <v>1</v>
      </c>
      <c r="N3658">
        <f>IF(M3658=1,oneday(G3657,G3658,K3658,L3658,Summary!$E$13/2,Data!N3657,Data!O3657,Summary!$E$15,Summary!$E$14,Summary!$E$16,1),0)</f>
        <v>-700</v>
      </c>
      <c r="O3658" s="31">
        <f>IF(M3658=1,oneday(G3657,G3658,K3658,L3658,Summary!$E$13/2,Data!N3657,Data!O3657,Summary!$E$15,Summary!$E$14,Summary!$E$16,2),0)</f>
        <v>2149558.9676246643</v>
      </c>
      <c r="P3658" s="31">
        <f t="shared" si="170"/>
        <v>1890.999626159668</v>
      </c>
      <c r="Q3658" s="31">
        <f>IF(M3658=1,oneday(G3657,G3658,K3658,L3658,Summary!$E$13/2,Data!N3657,Data!O3657,Summary!$E$15,Summary!$E$14,Summary!$E$16,3),0)</f>
        <v>0</v>
      </c>
    </row>
    <row r="3659" spans="1:17" x14ac:dyDescent="0.25">
      <c r="A3659" s="32">
        <f>VLOOKUP(B3659,'Expiration Dates'!$C$40:$J$272,8)</f>
        <v>35692</v>
      </c>
      <c r="B3659" s="1">
        <v>35697</v>
      </c>
      <c r="C3659">
        <f t="shared" si="169"/>
        <v>3659</v>
      </c>
      <c r="D3659" s="27">
        <v>19.709999084472656</v>
      </c>
      <c r="E3659" s="28">
        <v>20.040000915527344</v>
      </c>
      <c r="F3659" s="28">
        <v>19.659999847412109</v>
      </c>
      <c r="G3659" s="24">
        <v>19.940000534057617</v>
      </c>
      <c r="H3659" s="13">
        <v>19.799999237060547</v>
      </c>
      <c r="I3659" s="14">
        <v>20.149999618530273</v>
      </c>
      <c r="J3659" s="14">
        <v>19.75</v>
      </c>
      <c r="K3659" s="24">
        <v>20.040000915527344</v>
      </c>
      <c r="L3659">
        <f t="shared" si="171"/>
        <v>0</v>
      </c>
      <c r="M3659">
        <f>IF(AND(B3659&gt;Summary!$E$17,B3659&lt;Summary!$E$18),1,0)</f>
        <v>1</v>
      </c>
      <c r="N3659">
        <f>IF(M3659=1,oneday(G3658,G3659,K3659,L3659,Summary!$E$13/2,Data!N3658,Data!O3658,Summary!$E$15,Summary!$E$14,Summary!$E$16,1),0)</f>
        <v>-1000</v>
      </c>
      <c r="O3659" s="31">
        <f>IF(M3659=1,oneday(G3658,G3659,K3659,L3659,Summary!$E$13/2,Data!N3658,Data!O3658,Summary!$E$15,Summary!$E$14,Summary!$E$16,2),0)</f>
        <v>2151420.968006134</v>
      </c>
      <c r="P3659" s="31">
        <f t="shared" si="170"/>
        <v>1862.0003814697266</v>
      </c>
      <c r="Q3659" s="31">
        <f>IF(M3659=1,oneday(G3658,G3659,K3659,L3659,Summary!$E$13/2,Data!N3658,Data!O3658,Summary!$E$15,Summary!$E$14,Summary!$E$16,3),0)</f>
        <v>0</v>
      </c>
    </row>
    <row r="3660" spans="1:17" x14ac:dyDescent="0.25">
      <c r="A3660" s="32">
        <f>VLOOKUP(B3660,'Expiration Dates'!$C$40:$J$272,8)</f>
        <v>35692</v>
      </c>
      <c r="B3660" s="1">
        <v>35698</v>
      </c>
      <c r="C3660">
        <f t="shared" si="169"/>
        <v>3660</v>
      </c>
      <c r="D3660" s="27">
        <v>20.049999237060547</v>
      </c>
      <c r="E3660" s="28">
        <v>20.469999313354492</v>
      </c>
      <c r="F3660" s="28">
        <v>20.020000457763672</v>
      </c>
      <c r="G3660" s="24">
        <v>20.389999389648438</v>
      </c>
      <c r="H3660" s="13">
        <v>20.129999160766602</v>
      </c>
      <c r="I3660" s="14">
        <v>20.540000915527344</v>
      </c>
      <c r="J3660" s="14">
        <v>20.120000839233398</v>
      </c>
      <c r="K3660" s="24">
        <v>20.459999084472656</v>
      </c>
      <c r="L3660">
        <f t="shared" si="171"/>
        <v>0</v>
      </c>
      <c r="M3660">
        <f>IF(AND(B3660&gt;Summary!$E$17,B3660&lt;Summary!$E$18),1,0)</f>
        <v>1</v>
      </c>
      <c r="N3660">
        <f>IF(M3660=1,oneday(G3659,G3660,K3660,L3660,Summary!$E$13/2,Data!N3659,Data!O3659,Summary!$E$15,Summary!$E$14,Summary!$E$16,1),0)</f>
        <v>-2100</v>
      </c>
      <c r="O3660" s="31">
        <f>IF(M3660=1,oneday(G3659,G3660,K3660,L3660,Summary!$E$13/2,Data!N3659,Data!O3659,Summary!$E$15,Summary!$E$14,Summary!$E$16,2),0)</f>
        <v>2152695.9704093933</v>
      </c>
      <c r="P3660" s="31">
        <f t="shared" si="170"/>
        <v>1275.0024032592773</v>
      </c>
      <c r="Q3660" s="31">
        <f>IF(M3660=1,oneday(G3659,G3660,K3660,L3660,Summary!$E$13/2,Data!N3659,Data!O3659,Summary!$E$15,Summary!$E$14,Summary!$E$16,3),0)</f>
        <v>0</v>
      </c>
    </row>
    <row r="3661" spans="1:17" x14ac:dyDescent="0.25">
      <c r="A3661" s="32">
        <f>VLOOKUP(B3661,'Expiration Dates'!$C$40:$J$272,8)</f>
        <v>35692</v>
      </c>
      <c r="B3661" s="1">
        <v>35699</v>
      </c>
      <c r="C3661">
        <f t="shared" si="169"/>
        <v>3661</v>
      </c>
      <c r="D3661" s="27">
        <v>20.370000839233398</v>
      </c>
      <c r="E3661" s="28">
        <v>20.920000076293945</v>
      </c>
      <c r="F3661" s="28">
        <v>20.299999237060547</v>
      </c>
      <c r="G3661" s="24">
        <v>20.870000839233398</v>
      </c>
      <c r="H3661" s="13">
        <v>20.430000305175781</v>
      </c>
      <c r="I3661" s="14">
        <v>20.920000076293945</v>
      </c>
      <c r="J3661" s="14">
        <v>20.370000839233398</v>
      </c>
      <c r="K3661" s="24">
        <v>20.879999160766602</v>
      </c>
      <c r="L3661">
        <f t="shared" si="171"/>
        <v>0</v>
      </c>
      <c r="M3661">
        <f>IF(AND(B3661&gt;Summary!$E$17,B3661&lt;Summary!$E$18),1,0)</f>
        <v>1</v>
      </c>
      <c r="N3661">
        <f>IF(M3661=1,oneday(G3660,G3661,K3661,L3661,Summary!$E$13/2,Data!N3660,Data!O3660,Summary!$E$15,Summary!$E$14,Summary!$E$16,1),0)</f>
        <v>-3000</v>
      </c>
      <c r="O3661" s="31">
        <f>IF(M3661=1,oneday(G3660,G3661,K3661,L3661,Summary!$E$13/2,Data!N3660,Data!O3660,Summary!$E$15,Summary!$E$14,Summary!$E$16,2),0)</f>
        <v>2153375.9656257629</v>
      </c>
      <c r="P3661" s="31">
        <f t="shared" si="170"/>
        <v>679.99521636962891</v>
      </c>
      <c r="Q3661" s="31">
        <f>IF(M3661=1,oneday(G3660,G3661,K3661,L3661,Summary!$E$13/2,Data!N3660,Data!O3660,Summary!$E$15,Summary!$E$14,Summary!$E$16,3),0)</f>
        <v>0</v>
      </c>
    </row>
    <row r="3662" spans="1:17" x14ac:dyDescent="0.25">
      <c r="A3662" s="32">
        <f>VLOOKUP(B3662,'Expiration Dates'!$C$40:$J$272,8)</f>
        <v>35692</v>
      </c>
      <c r="B3662" s="1">
        <v>35702</v>
      </c>
      <c r="C3662">
        <f t="shared" si="169"/>
        <v>3662</v>
      </c>
      <c r="D3662" s="27">
        <v>20.799999237060547</v>
      </c>
      <c r="E3662" s="28">
        <v>21.299999237060547</v>
      </c>
      <c r="F3662" s="28">
        <v>20.75</v>
      </c>
      <c r="G3662" s="24">
        <v>21.260000228881836</v>
      </c>
      <c r="H3662" s="13">
        <v>20.899999618530273</v>
      </c>
      <c r="I3662" s="14">
        <v>21.200000762939453</v>
      </c>
      <c r="J3662" s="14">
        <v>20.75</v>
      </c>
      <c r="K3662" s="24">
        <v>21.170000076293945</v>
      </c>
      <c r="L3662">
        <f t="shared" si="171"/>
        <v>0</v>
      </c>
      <c r="M3662">
        <f>IF(AND(B3662&gt;Summary!$E$17,B3662&lt;Summary!$E$18),1,0)</f>
        <v>1</v>
      </c>
      <c r="N3662">
        <f>IF(M3662=1,oneday(G3661,G3662,K3662,L3662,Summary!$E$13/2,Data!N3661,Data!O3661,Summary!$E$15,Summary!$E$14,Summary!$E$16,1),0)</f>
        <v>-3000</v>
      </c>
      <c r="O3662" s="31">
        <f>IF(M3662=1,oneday(G3661,G3662,K3662,L3662,Summary!$E$13/2,Data!N3661,Data!O3661,Summary!$E$15,Summary!$E$14,Summary!$E$16,2),0)</f>
        <v>2153998.968006134</v>
      </c>
      <c r="P3662" s="31">
        <f t="shared" si="170"/>
        <v>623.00238037109375</v>
      </c>
      <c r="Q3662" s="31">
        <f>IF(M3662=1,oneday(G3661,G3662,K3662,L3662,Summary!$E$13/2,Data!N3661,Data!O3661,Summary!$E$15,Summary!$E$14,Summary!$E$16,3),0)</f>
        <v>0</v>
      </c>
    </row>
    <row r="3663" spans="1:17" x14ac:dyDescent="0.25">
      <c r="A3663" s="32">
        <f>VLOOKUP(B3663,'Expiration Dates'!$C$40:$J$272,8)</f>
        <v>35692</v>
      </c>
      <c r="B3663" s="1">
        <v>35703</v>
      </c>
      <c r="C3663">
        <f t="shared" ref="C3663:C3726" si="172">ROW(B3663)</f>
        <v>3663</v>
      </c>
      <c r="D3663" s="27">
        <v>21.200000762939453</v>
      </c>
      <c r="E3663" s="28">
        <v>21.479999542236328</v>
      </c>
      <c r="F3663" s="28">
        <v>21.159999847412109</v>
      </c>
      <c r="G3663" s="24">
        <v>21.180000305175781</v>
      </c>
      <c r="H3663" s="13">
        <v>21.110000610351563</v>
      </c>
      <c r="I3663" s="14">
        <v>21.379999160766602</v>
      </c>
      <c r="J3663" s="14">
        <v>21.079999923706055</v>
      </c>
      <c r="K3663" s="24">
        <v>21.120000839233398</v>
      </c>
      <c r="L3663">
        <f t="shared" si="171"/>
        <v>0</v>
      </c>
      <c r="M3663">
        <f>IF(AND(B3663&gt;Summary!$E$17,B3663&lt;Summary!$E$18),1,0)</f>
        <v>1</v>
      </c>
      <c r="N3663">
        <f>IF(M3663=1,oneday(G3662,G3663,K3663,L3663,Summary!$E$13/2,Data!N3662,Data!O3662,Summary!$E$15,Summary!$E$14,Summary!$E$16,1),0)</f>
        <v>-2900</v>
      </c>
      <c r="O3663" s="31">
        <f>IF(M3663=1,oneday(G3662,G3663,K3663,L3663,Summary!$E$13/2,Data!N3662,Data!O3662,Summary!$E$15,Summary!$E$14,Summary!$E$16,2),0)</f>
        <v>2156230.9677848816</v>
      </c>
      <c r="P3663" s="31">
        <f t="shared" si="170"/>
        <v>2231.9997787475586</v>
      </c>
      <c r="Q3663" s="31">
        <f>IF(M3663=1,oneday(G3662,G3663,K3663,L3663,Summary!$E$13/2,Data!N3662,Data!O3662,Summary!$E$15,Summary!$E$14,Summary!$E$16,3),0)</f>
        <v>0</v>
      </c>
    </row>
    <row r="3664" spans="1:17" x14ac:dyDescent="0.25">
      <c r="A3664" s="32">
        <f>VLOOKUP(B3664,'Expiration Dates'!$C$40:$J$272,8)</f>
        <v>35725</v>
      </c>
      <c r="B3664" s="1">
        <v>35704</v>
      </c>
      <c r="C3664">
        <f t="shared" si="172"/>
        <v>3664</v>
      </c>
      <c r="D3664" s="27">
        <v>21.129999160766602</v>
      </c>
      <c r="E3664" s="28">
        <v>21.329999923706055</v>
      </c>
      <c r="F3664" s="28">
        <v>21.010000228881836</v>
      </c>
      <c r="G3664" s="24">
        <v>21.049999237060547</v>
      </c>
      <c r="H3664" s="13">
        <v>21.100000381469727</v>
      </c>
      <c r="I3664" s="14">
        <v>21.280000686645508</v>
      </c>
      <c r="J3664" s="14">
        <v>20.979999542236328</v>
      </c>
      <c r="K3664" s="24">
        <v>21.020000457763672</v>
      </c>
      <c r="L3664">
        <f t="shared" si="171"/>
        <v>0</v>
      </c>
      <c r="M3664">
        <f>IF(AND(B3664&gt;Summary!$E$17,B3664&lt;Summary!$E$18),1,0)</f>
        <v>1</v>
      </c>
      <c r="N3664">
        <f>IF(M3664=1,oneday(G3663,G3664,K3664,L3664,Summary!$E$13/2,Data!N3663,Data!O3663,Summary!$E$15,Summary!$E$14,Summary!$E$16,1),0)</f>
        <v>-2600</v>
      </c>
      <c r="O3664" s="31">
        <f>IF(M3664=1,oneday(G3663,G3664,K3664,L3664,Summary!$E$13/2,Data!N3663,Data!O3663,Summary!$E$15,Summary!$E$14,Summary!$E$16,2),0)</f>
        <v>2158580.9705619812</v>
      </c>
      <c r="P3664" s="31">
        <f t="shared" ref="P3664:P3727" si="173">IF(M3664=1,O3664-O3663,0)</f>
        <v>2350.0027770996094</v>
      </c>
      <c r="Q3664" s="31">
        <f>IF(M3664=1,oneday(G3663,G3664,K3664,L3664,Summary!$E$13/2,Data!N3663,Data!O3663,Summary!$E$15,Summary!$E$14,Summary!$E$16,3),0)</f>
        <v>0</v>
      </c>
    </row>
    <row r="3665" spans="1:17" x14ac:dyDescent="0.25">
      <c r="A3665" s="32">
        <f>VLOOKUP(B3665,'Expiration Dates'!$C$40:$J$272,8)</f>
        <v>35725</v>
      </c>
      <c r="B3665" s="1">
        <v>35705</v>
      </c>
      <c r="C3665">
        <f t="shared" si="172"/>
        <v>3665</v>
      </c>
      <c r="D3665" s="27">
        <v>20.950000762939453</v>
      </c>
      <c r="E3665" s="28">
        <v>21.850000381469727</v>
      </c>
      <c r="F3665" s="28">
        <v>20.870000839233398</v>
      </c>
      <c r="G3665" s="24">
        <v>21.770000457763672</v>
      </c>
      <c r="H3665" s="13">
        <v>20.959999084472656</v>
      </c>
      <c r="I3665" s="14">
        <v>21.770000457763672</v>
      </c>
      <c r="J3665" s="14">
        <v>20.860000610351563</v>
      </c>
      <c r="K3665" s="24">
        <v>21.709999084472656</v>
      </c>
      <c r="L3665">
        <f t="shared" si="171"/>
        <v>0</v>
      </c>
      <c r="M3665">
        <f>IF(AND(B3665&gt;Summary!$E$17,B3665&lt;Summary!$E$18),1,0)</f>
        <v>1</v>
      </c>
      <c r="N3665">
        <f>IF(M3665=1,oneday(G3664,G3665,K3665,L3665,Summary!$E$13/2,Data!N3664,Data!O3664,Summary!$E$15,Summary!$E$14,Summary!$E$16,1),0)</f>
        <v>-3000</v>
      </c>
      <c r="O3665" s="31">
        <f>IF(M3665=1,oneday(G3664,G3665,K3665,L3665,Summary!$E$13/2,Data!N3664,Data!O3664,Summary!$E$15,Summary!$E$14,Summary!$E$16,2),0)</f>
        <v>2158024.9651908875</v>
      </c>
      <c r="P3665" s="31">
        <f t="shared" si="173"/>
        <v>-556.00537109375</v>
      </c>
      <c r="Q3665" s="31">
        <f>IF(M3665=1,oneday(G3664,G3665,K3665,L3665,Summary!$E$13/2,Data!N3664,Data!O3664,Summary!$E$15,Summary!$E$14,Summary!$E$16,3),0)</f>
        <v>0</v>
      </c>
    </row>
    <row r="3666" spans="1:17" x14ac:dyDescent="0.25">
      <c r="A3666" s="32">
        <f>VLOOKUP(B3666,'Expiration Dates'!$C$40:$J$272,8)</f>
        <v>35725</v>
      </c>
      <c r="B3666" s="1">
        <v>35706</v>
      </c>
      <c r="C3666">
        <f t="shared" si="172"/>
        <v>3666</v>
      </c>
      <c r="D3666" s="27">
        <v>21.950000762939453</v>
      </c>
      <c r="E3666" s="28">
        <v>23.149999618530273</v>
      </c>
      <c r="F3666" s="28">
        <v>21.899999618530273</v>
      </c>
      <c r="G3666" s="24">
        <v>22.760000228881836</v>
      </c>
      <c r="H3666" s="13">
        <v>21.899999618530273</v>
      </c>
      <c r="I3666" s="14">
        <v>22.950000762939453</v>
      </c>
      <c r="J3666" s="14">
        <v>21.879999160766602</v>
      </c>
      <c r="K3666" s="24">
        <v>22.549999237060547</v>
      </c>
      <c r="L3666">
        <f t="shared" si="171"/>
        <v>0</v>
      </c>
      <c r="M3666">
        <f>IF(AND(B3666&gt;Summary!$E$17,B3666&lt;Summary!$E$18),1,0)</f>
        <v>1</v>
      </c>
      <c r="N3666">
        <f>IF(M3666=1,oneday(G3665,G3666,K3666,L3666,Summary!$E$13/2,Data!N3665,Data!O3665,Summary!$E$15,Summary!$E$14,Summary!$E$16,1),0)</f>
        <v>-3000</v>
      </c>
      <c r="O3666" s="31">
        <f>IF(M3666=1,oneday(G3665,G3666,K3666,L3666,Summary!$E$13/2,Data!N3665,Data!O3665,Summary!$E$15,Summary!$E$14,Summary!$E$16,2),0)</f>
        <v>2155782.9664268494</v>
      </c>
      <c r="P3666" s="31">
        <f t="shared" si="173"/>
        <v>-2241.9987640380859</v>
      </c>
      <c r="Q3666" s="31">
        <f>IF(M3666=1,oneday(G3665,G3666,K3666,L3666,Summary!$E$13/2,Data!N3665,Data!O3665,Summary!$E$15,Summary!$E$14,Summary!$E$16,3),0)</f>
        <v>0</v>
      </c>
    </row>
    <row r="3667" spans="1:17" x14ac:dyDescent="0.25">
      <c r="A3667" s="32">
        <f>VLOOKUP(B3667,'Expiration Dates'!$C$40:$J$272,8)</f>
        <v>35725</v>
      </c>
      <c r="B3667" s="1">
        <v>35709</v>
      </c>
      <c r="C3667">
        <f t="shared" si="172"/>
        <v>3667</v>
      </c>
      <c r="D3667" s="27">
        <v>22.899999618530273</v>
      </c>
      <c r="E3667" s="28">
        <v>22.899999618530273</v>
      </c>
      <c r="F3667" s="28">
        <v>21.649999618530273</v>
      </c>
      <c r="G3667" s="24">
        <v>21.930000305175781</v>
      </c>
      <c r="H3667" s="13">
        <v>22.659999847412109</v>
      </c>
      <c r="I3667" s="14">
        <v>22.700000762939453</v>
      </c>
      <c r="J3667" s="14">
        <v>21.600000381469727</v>
      </c>
      <c r="K3667" s="24">
        <v>21.840000152587891</v>
      </c>
      <c r="L3667">
        <f t="shared" si="171"/>
        <v>0</v>
      </c>
      <c r="M3667">
        <f>IF(AND(B3667&gt;Summary!$E$17,B3667&lt;Summary!$E$18),1,0)</f>
        <v>1</v>
      </c>
      <c r="N3667">
        <f>IF(M3667=1,oneday(G3666,G3667,K3667,L3667,Summary!$E$13/2,Data!N3666,Data!O3666,Summary!$E$15,Summary!$E$14,Summary!$E$16,1),0)</f>
        <v>-1000</v>
      </c>
      <c r="O3667" s="31">
        <f>IF(M3667=1,oneday(G3666,G3667,K3667,L3667,Summary!$E$13/2,Data!N3666,Data!O3666,Summary!$E$15,Summary!$E$14,Summary!$E$16,2),0)</f>
        <v>2159372.9663505554</v>
      </c>
      <c r="P3667" s="31">
        <f t="shared" si="173"/>
        <v>3589.9999237060547</v>
      </c>
      <c r="Q3667" s="31">
        <f>IF(M3667=1,oneday(G3666,G3667,K3667,L3667,Summary!$E$13/2,Data!N3666,Data!O3666,Summary!$E$15,Summary!$E$14,Summary!$E$16,3),0)</f>
        <v>0</v>
      </c>
    </row>
    <row r="3668" spans="1:17" x14ac:dyDescent="0.25">
      <c r="A3668" s="32">
        <f>VLOOKUP(B3668,'Expiration Dates'!$C$40:$J$272,8)</f>
        <v>35725</v>
      </c>
      <c r="B3668" s="1">
        <v>35710</v>
      </c>
      <c r="C3668">
        <f t="shared" si="172"/>
        <v>3668</v>
      </c>
      <c r="D3668" s="27">
        <v>22.149999618530273</v>
      </c>
      <c r="E3668" s="28">
        <v>22.270000457763672</v>
      </c>
      <c r="F3668" s="28">
        <v>21.829999923706055</v>
      </c>
      <c r="G3668" s="24">
        <v>21.959999084472656</v>
      </c>
      <c r="H3668" s="13">
        <v>22.040000915527344</v>
      </c>
      <c r="I3668" s="14">
        <v>22.200000762939453</v>
      </c>
      <c r="J3668" s="14">
        <v>21.799999237060547</v>
      </c>
      <c r="K3668" s="24">
        <v>21.950000762939453</v>
      </c>
      <c r="L3668">
        <f t="shared" si="171"/>
        <v>0</v>
      </c>
      <c r="M3668">
        <f>IF(AND(B3668&gt;Summary!$E$17,B3668&lt;Summary!$E$18),1,0)</f>
        <v>1</v>
      </c>
      <c r="N3668">
        <f>IF(M3668=1,oneday(G3667,G3668,K3668,L3668,Summary!$E$13/2,Data!N3667,Data!O3667,Summary!$E$15,Summary!$E$14,Summary!$E$16,1),0)</f>
        <v>-1000</v>
      </c>
      <c r="O3668" s="31">
        <f>IF(M3668=1,oneday(G3667,G3668,K3668,L3668,Summary!$E$13/2,Data!N3667,Data!O3667,Summary!$E$15,Summary!$E$14,Summary!$E$16,2),0)</f>
        <v>2161342.9675712585</v>
      </c>
      <c r="P3668" s="31">
        <f t="shared" si="173"/>
        <v>1970.001220703125</v>
      </c>
      <c r="Q3668" s="31">
        <f>IF(M3668=1,oneday(G3667,G3668,K3668,L3668,Summary!$E$13/2,Data!N3667,Data!O3667,Summary!$E$15,Summary!$E$14,Summary!$E$16,3),0)</f>
        <v>0</v>
      </c>
    </row>
    <row r="3669" spans="1:17" x14ac:dyDescent="0.25">
      <c r="A3669" s="32">
        <f>VLOOKUP(B3669,'Expiration Dates'!$C$40:$J$272,8)</f>
        <v>35725</v>
      </c>
      <c r="B3669" s="1">
        <v>35711</v>
      </c>
      <c r="C3669">
        <f t="shared" si="172"/>
        <v>3669</v>
      </c>
      <c r="D3669" s="27">
        <v>21.770000457763672</v>
      </c>
      <c r="E3669" s="28">
        <v>22.340000152587891</v>
      </c>
      <c r="F3669" s="28">
        <v>21.770000457763672</v>
      </c>
      <c r="G3669" s="24">
        <v>22.180000305175781</v>
      </c>
      <c r="H3669" s="13">
        <v>21.809999465942383</v>
      </c>
      <c r="I3669" s="14">
        <v>22.299999237060547</v>
      </c>
      <c r="J3669" s="14">
        <v>21.799999237060547</v>
      </c>
      <c r="K3669" s="24">
        <v>22.129999160766602</v>
      </c>
      <c r="L3669">
        <f t="shared" si="171"/>
        <v>0</v>
      </c>
      <c r="M3669">
        <f>IF(AND(B3669&gt;Summary!$E$17,B3669&lt;Summary!$E$18),1,0)</f>
        <v>1</v>
      </c>
      <c r="N3669">
        <f>IF(M3669=1,oneday(G3668,G3669,K3669,L3669,Summary!$E$13/2,Data!N3668,Data!O3668,Summary!$E$15,Summary!$E$14,Summary!$E$16,1),0)</f>
        <v>-1500</v>
      </c>
      <c r="O3669" s="31">
        <f>IF(M3669=1,oneday(G3668,G3669,K3669,L3669,Summary!$E$13/2,Data!N3668,Data!O3668,Summary!$E$15,Summary!$E$14,Summary!$E$16,2),0)</f>
        <v>2163052.9657402039</v>
      </c>
      <c r="P3669" s="31">
        <f t="shared" si="173"/>
        <v>1709.9981689453125</v>
      </c>
      <c r="Q3669" s="31">
        <f>IF(M3669=1,oneday(G3668,G3669,K3669,L3669,Summary!$E$13/2,Data!N3668,Data!O3668,Summary!$E$15,Summary!$E$14,Summary!$E$16,3),0)</f>
        <v>0</v>
      </c>
    </row>
    <row r="3670" spans="1:17" x14ac:dyDescent="0.25">
      <c r="A3670" s="32">
        <f>VLOOKUP(B3670,'Expiration Dates'!$C$40:$J$272,8)</f>
        <v>35725</v>
      </c>
      <c r="B3670" s="1">
        <v>35712</v>
      </c>
      <c r="C3670">
        <f t="shared" si="172"/>
        <v>3670</v>
      </c>
      <c r="D3670" s="27">
        <v>22.270000457763672</v>
      </c>
      <c r="E3670" s="28">
        <v>22.280000686645508</v>
      </c>
      <c r="F3670" s="28">
        <v>21.809999465942383</v>
      </c>
      <c r="G3670" s="24">
        <v>22.120000839233398</v>
      </c>
      <c r="H3670" s="13">
        <v>22.200000762939453</v>
      </c>
      <c r="I3670" s="14">
        <v>22.229999542236328</v>
      </c>
      <c r="J3670" s="14">
        <v>21.799999237060547</v>
      </c>
      <c r="K3670" s="24">
        <v>22.100000381469727</v>
      </c>
      <c r="L3670">
        <f t="shared" si="171"/>
        <v>0</v>
      </c>
      <c r="M3670">
        <f>IF(AND(B3670&gt;Summary!$E$17,B3670&lt;Summary!$E$18),1,0)</f>
        <v>1</v>
      </c>
      <c r="N3670">
        <f>IF(M3670=1,oneday(G3669,G3670,K3670,L3670,Summary!$E$13/2,Data!N3669,Data!O3669,Summary!$E$15,Summary!$E$14,Summary!$E$16,1),0)</f>
        <v>-1400</v>
      </c>
      <c r="O3670" s="31">
        <f>IF(M3670=1,oneday(G3669,G3670,K3670,L3670,Summary!$E$13/2,Data!N3669,Data!O3669,Summary!$E$15,Summary!$E$14,Summary!$E$16,2),0)</f>
        <v>2165136.9649925232</v>
      </c>
      <c r="P3670" s="31">
        <f t="shared" si="173"/>
        <v>2083.9992523193359</v>
      </c>
      <c r="Q3670" s="31">
        <f>IF(M3670=1,oneday(G3669,G3670,K3670,L3670,Summary!$E$13/2,Data!N3669,Data!O3669,Summary!$E$15,Summary!$E$14,Summary!$E$16,3),0)</f>
        <v>0</v>
      </c>
    </row>
    <row r="3671" spans="1:17" x14ac:dyDescent="0.25">
      <c r="A3671" s="32">
        <f>VLOOKUP(B3671,'Expiration Dates'!$C$40:$J$272,8)</f>
        <v>35725</v>
      </c>
      <c r="B3671" s="1">
        <v>35713</v>
      </c>
      <c r="C3671">
        <f t="shared" si="172"/>
        <v>3671</v>
      </c>
      <c r="D3671" s="27">
        <v>22.049999237060547</v>
      </c>
      <c r="E3671" s="28">
        <v>22.200000762939453</v>
      </c>
      <c r="F3671" s="28">
        <v>21.879999160766602</v>
      </c>
      <c r="G3671" s="24">
        <v>22.100000381469727</v>
      </c>
      <c r="H3671" s="13">
        <v>22</v>
      </c>
      <c r="I3671" s="14">
        <v>22.200000762939453</v>
      </c>
      <c r="J3671" s="14">
        <v>21.860000610351563</v>
      </c>
      <c r="K3671" s="24">
        <v>22.139999389648438</v>
      </c>
      <c r="L3671">
        <f t="shared" si="171"/>
        <v>0</v>
      </c>
      <c r="M3671">
        <f>IF(AND(B3671&gt;Summary!$E$17,B3671&lt;Summary!$E$18),1,0)</f>
        <v>1</v>
      </c>
      <c r="N3671">
        <f>IF(M3671=1,oneday(G3670,G3671,K3671,L3671,Summary!$E$13/2,Data!N3670,Data!O3670,Summary!$E$15,Summary!$E$14,Summary!$E$16,1),0)</f>
        <v>-1400</v>
      </c>
      <c r="O3671" s="31">
        <f>IF(M3671=1,oneday(G3670,G3671,K3671,L3671,Summary!$E$13/2,Data!N3670,Data!O3670,Summary!$E$15,Summary!$E$14,Summary!$E$16,2),0)</f>
        <v>2167164.9656333923</v>
      </c>
      <c r="P3671" s="31">
        <f t="shared" si="173"/>
        <v>2028.0006408691406</v>
      </c>
      <c r="Q3671" s="31">
        <f>IF(M3671=1,oneday(G3670,G3671,K3671,L3671,Summary!$E$13/2,Data!N3670,Data!O3670,Summary!$E$15,Summary!$E$14,Summary!$E$16,3),0)</f>
        <v>0</v>
      </c>
    </row>
    <row r="3672" spans="1:17" x14ac:dyDescent="0.25">
      <c r="A3672" s="32">
        <f>VLOOKUP(B3672,'Expiration Dates'!$C$40:$J$272,8)</f>
        <v>35725</v>
      </c>
      <c r="B3672" s="1">
        <v>35716</v>
      </c>
      <c r="C3672">
        <f t="shared" si="172"/>
        <v>3672</v>
      </c>
      <c r="D3672" s="27">
        <v>21.649999618530273</v>
      </c>
      <c r="E3672" s="28">
        <v>21.649999618530273</v>
      </c>
      <c r="F3672" s="28">
        <v>21.200000762939453</v>
      </c>
      <c r="G3672" s="24">
        <v>21.319999694824219</v>
      </c>
      <c r="H3672" s="13">
        <v>21.510000228881836</v>
      </c>
      <c r="I3672" s="14">
        <v>21.549999237060547</v>
      </c>
      <c r="J3672" s="14">
        <v>21.200000762939453</v>
      </c>
      <c r="K3672" s="24">
        <v>21.370000839233398</v>
      </c>
      <c r="L3672">
        <f t="shared" si="171"/>
        <v>0</v>
      </c>
      <c r="M3672">
        <f>IF(AND(B3672&gt;Summary!$E$17,B3672&lt;Summary!$E$18),1,0)</f>
        <v>1</v>
      </c>
      <c r="N3672">
        <f>IF(M3672=1,oneday(G3671,G3672,K3672,L3672,Summary!$E$13/2,Data!N3671,Data!O3671,Summary!$E$15,Summary!$E$14,Summary!$E$16,1),0)</f>
        <v>500</v>
      </c>
      <c r="O3672" s="31">
        <f>IF(M3672=1,oneday(G3671,G3672,K3672,L3672,Summary!$E$13/2,Data!N3671,Data!O3671,Summary!$E$15,Summary!$E$14,Summary!$E$16,2),0)</f>
        <v>2169458.9652900696</v>
      </c>
      <c r="P3672" s="31">
        <f t="shared" si="173"/>
        <v>2293.9996566772461</v>
      </c>
      <c r="Q3672" s="31">
        <f>IF(M3672=1,oneday(G3671,G3672,K3672,L3672,Summary!$E$13/2,Data!N3671,Data!O3671,Summary!$E$15,Summary!$E$14,Summary!$E$16,3),0)</f>
        <v>0</v>
      </c>
    </row>
    <row r="3673" spans="1:17" x14ac:dyDescent="0.25">
      <c r="A3673" s="32">
        <f>VLOOKUP(B3673,'Expiration Dates'!$C$40:$J$272,8)</f>
        <v>35725</v>
      </c>
      <c r="B3673" s="1">
        <v>35717</v>
      </c>
      <c r="C3673">
        <f t="shared" si="172"/>
        <v>3673</v>
      </c>
      <c r="D3673" s="27">
        <v>21.5</v>
      </c>
      <c r="E3673" s="28">
        <v>21.540000915527344</v>
      </c>
      <c r="F3673" s="28">
        <v>20.510000228881836</v>
      </c>
      <c r="G3673" s="24">
        <v>20.700000762939453</v>
      </c>
      <c r="H3673" s="13">
        <v>21.549999237060547</v>
      </c>
      <c r="I3673" s="14">
        <v>21.569999694824219</v>
      </c>
      <c r="J3673" s="14">
        <v>20.649999618530273</v>
      </c>
      <c r="K3673" s="24">
        <v>20.799999237060547</v>
      </c>
      <c r="L3673">
        <f t="shared" si="171"/>
        <v>0</v>
      </c>
      <c r="M3673">
        <f>IF(AND(B3673&gt;Summary!$E$17,B3673&lt;Summary!$E$18),1,0)</f>
        <v>1</v>
      </c>
      <c r="N3673">
        <f>IF(M3673=1,oneday(G3672,G3673,K3673,L3673,Summary!$E$13/2,Data!N3672,Data!O3672,Summary!$E$15,Summary!$E$14,Summary!$E$16,1),0)</f>
        <v>2000</v>
      </c>
      <c r="O3673" s="31">
        <f>IF(M3673=1,oneday(G3672,G3673,K3673,L3673,Summary!$E$13/2,Data!N3672,Data!O3672,Summary!$E$15,Summary!$E$14,Summary!$E$16,2),0)</f>
        <v>2170638.9674263</v>
      </c>
      <c r="P3673" s="31">
        <f t="shared" si="173"/>
        <v>1180.0021362304688</v>
      </c>
      <c r="Q3673" s="31">
        <f>IF(M3673=1,oneday(G3672,G3673,K3673,L3673,Summary!$E$13/2,Data!N3672,Data!O3672,Summary!$E$15,Summary!$E$14,Summary!$E$16,3),0)</f>
        <v>0</v>
      </c>
    </row>
    <row r="3674" spans="1:17" x14ac:dyDescent="0.25">
      <c r="A3674" s="32">
        <f>VLOOKUP(B3674,'Expiration Dates'!$C$40:$J$272,8)</f>
        <v>35725</v>
      </c>
      <c r="B3674" s="1">
        <v>35718</v>
      </c>
      <c r="C3674">
        <f t="shared" si="172"/>
        <v>3674</v>
      </c>
      <c r="D3674" s="27">
        <v>20.840000152587891</v>
      </c>
      <c r="E3674" s="28">
        <v>20.879999160766602</v>
      </c>
      <c r="F3674" s="28">
        <v>20.5</v>
      </c>
      <c r="G3674" s="24">
        <v>20.569999694824219</v>
      </c>
      <c r="H3674" s="13">
        <v>20.959999084472656</v>
      </c>
      <c r="I3674" s="14">
        <v>20.979999542236328</v>
      </c>
      <c r="J3674" s="14">
        <v>20.600000381469727</v>
      </c>
      <c r="K3674" s="24">
        <v>20.700000762939453</v>
      </c>
      <c r="L3674">
        <f t="shared" si="171"/>
        <v>0</v>
      </c>
      <c r="M3674">
        <f>IF(AND(B3674&gt;Summary!$E$17,B3674&lt;Summary!$E$18),1,0)</f>
        <v>1</v>
      </c>
      <c r="N3674">
        <f>IF(M3674=1,oneday(G3673,G3674,K3674,L3674,Summary!$E$13/2,Data!N3673,Data!O3673,Summary!$E$15,Summary!$E$14,Summary!$E$16,1),0)</f>
        <v>2300</v>
      </c>
      <c r="O3674" s="31">
        <f>IF(M3674=1,oneday(G3673,G3674,K3674,L3674,Summary!$E$13/2,Data!N3673,Data!O3673,Summary!$E$15,Summary!$E$14,Summary!$E$16,2),0)</f>
        <v>2172351.964969635</v>
      </c>
      <c r="P3674" s="31">
        <f t="shared" si="173"/>
        <v>1712.9975433349609</v>
      </c>
      <c r="Q3674" s="31">
        <f>IF(M3674=1,oneday(G3673,G3674,K3674,L3674,Summary!$E$13/2,Data!N3673,Data!O3673,Summary!$E$15,Summary!$E$14,Summary!$E$16,3),0)</f>
        <v>0</v>
      </c>
    </row>
    <row r="3675" spans="1:17" x14ac:dyDescent="0.25">
      <c r="A3675" s="32">
        <f>VLOOKUP(B3675,'Expiration Dates'!$C$40:$J$272,8)</f>
        <v>35725</v>
      </c>
      <c r="B3675" s="1">
        <v>35719</v>
      </c>
      <c r="C3675">
        <f t="shared" si="172"/>
        <v>3675</v>
      </c>
      <c r="D3675" s="27">
        <v>20.700000762939453</v>
      </c>
      <c r="E3675" s="28">
        <v>21.020000457763672</v>
      </c>
      <c r="F3675" s="28">
        <v>20.600000381469727</v>
      </c>
      <c r="G3675" s="24">
        <v>20.969999313354492</v>
      </c>
      <c r="H3675" s="13">
        <v>20.809999465942383</v>
      </c>
      <c r="I3675" s="14">
        <v>21.139999389648438</v>
      </c>
      <c r="J3675" s="14">
        <v>20.729999542236328</v>
      </c>
      <c r="K3675" s="24">
        <v>21.090000152587891</v>
      </c>
      <c r="L3675">
        <f t="shared" si="171"/>
        <v>0</v>
      </c>
      <c r="M3675">
        <f>IF(AND(B3675&gt;Summary!$E$17,B3675&lt;Summary!$E$18),1,0)</f>
        <v>1</v>
      </c>
      <c r="N3675">
        <f>IF(M3675=1,oneday(G3674,G3675,K3675,L3675,Summary!$E$13/2,Data!N3674,Data!O3674,Summary!$E$15,Summary!$E$14,Summary!$E$16,1),0)</f>
        <v>1400</v>
      </c>
      <c r="O3675" s="31">
        <f>IF(M3675=1,oneday(G3674,G3675,K3675,L3675,Summary!$E$13/2,Data!N3674,Data!O3674,Summary!$E$15,Summary!$E$14,Summary!$E$16,2),0)</f>
        <v>2175055.9644355774</v>
      </c>
      <c r="P3675" s="31">
        <f t="shared" si="173"/>
        <v>2703.9994659423828</v>
      </c>
      <c r="Q3675" s="31">
        <f>IF(M3675=1,oneday(G3674,G3675,K3675,L3675,Summary!$E$13/2,Data!N3674,Data!O3674,Summary!$E$15,Summary!$E$14,Summary!$E$16,3),0)</f>
        <v>0</v>
      </c>
    </row>
    <row r="3676" spans="1:17" x14ac:dyDescent="0.25">
      <c r="A3676" s="32">
        <f>VLOOKUP(B3676,'Expiration Dates'!$C$40:$J$272,8)</f>
        <v>35725</v>
      </c>
      <c r="B3676" s="1">
        <v>35720</v>
      </c>
      <c r="C3676">
        <f t="shared" si="172"/>
        <v>3676</v>
      </c>
      <c r="D3676" s="27">
        <v>21.319999694824219</v>
      </c>
      <c r="E3676" s="28">
        <v>21.549999237060547</v>
      </c>
      <c r="F3676" s="28">
        <v>20.5</v>
      </c>
      <c r="G3676" s="24">
        <v>20.590000152587891</v>
      </c>
      <c r="H3676" s="13">
        <v>21.370000839233398</v>
      </c>
      <c r="I3676" s="14">
        <v>21.75</v>
      </c>
      <c r="J3676" s="14">
        <v>20.700000762939453</v>
      </c>
      <c r="K3676" s="24">
        <v>20.739999771118164</v>
      </c>
      <c r="L3676">
        <f t="shared" si="171"/>
        <v>0</v>
      </c>
      <c r="M3676">
        <f>IF(AND(B3676&gt;Summary!$E$17,B3676&lt;Summary!$E$18),1,0)</f>
        <v>1</v>
      </c>
      <c r="N3676">
        <f>IF(M3676=1,oneday(G3675,G3676,K3676,L3676,Summary!$E$13/2,Data!N3675,Data!O3675,Summary!$E$15,Summary!$E$14,Summary!$E$16,1),0)</f>
        <v>2300</v>
      </c>
      <c r="O3676" s="31">
        <f>IF(M3676=1,oneday(G3675,G3676,K3676,L3676,Summary!$E$13/2,Data!N3675,Data!O3675,Summary!$E$15,Summary!$E$14,Summary!$E$16,2),0)</f>
        <v>2176325.9663658142</v>
      </c>
      <c r="P3676" s="31">
        <f t="shared" si="173"/>
        <v>1270.0019302368164</v>
      </c>
      <c r="Q3676" s="31">
        <f>IF(M3676=1,oneday(G3675,G3676,K3676,L3676,Summary!$E$13/2,Data!N3675,Data!O3675,Summary!$E$15,Summary!$E$14,Summary!$E$16,3),0)</f>
        <v>0</v>
      </c>
    </row>
    <row r="3677" spans="1:17" x14ac:dyDescent="0.25">
      <c r="A3677" s="32">
        <f>VLOOKUP(B3677,'Expiration Dates'!$C$40:$J$272,8)</f>
        <v>35725</v>
      </c>
      <c r="B3677" s="1">
        <v>35723</v>
      </c>
      <c r="C3677">
        <f t="shared" si="172"/>
        <v>3677</v>
      </c>
      <c r="D3677" s="27">
        <v>20.680000305175781</v>
      </c>
      <c r="E3677" s="28">
        <v>20.75</v>
      </c>
      <c r="F3677" s="28">
        <v>20.450000762939453</v>
      </c>
      <c r="G3677" s="24">
        <v>20.700000762939453</v>
      </c>
      <c r="H3677" s="13">
        <v>20.840000152587891</v>
      </c>
      <c r="I3677" s="14">
        <v>20.950000762939453</v>
      </c>
      <c r="J3677" s="14">
        <v>20.620000839233398</v>
      </c>
      <c r="K3677" s="24">
        <v>20.909999847412109</v>
      </c>
      <c r="L3677">
        <f t="shared" si="171"/>
        <v>0</v>
      </c>
      <c r="M3677">
        <f>IF(AND(B3677&gt;Summary!$E$17,B3677&lt;Summary!$E$18),1,0)</f>
        <v>1</v>
      </c>
      <c r="N3677">
        <f>IF(M3677=1,oneday(G3676,G3677,K3677,L3677,Summary!$E$13/2,Data!N3676,Data!O3676,Summary!$E$15,Summary!$E$14,Summary!$E$16,1),0)</f>
        <v>2100</v>
      </c>
      <c r="O3677" s="31">
        <f>IF(M3677=1,oneday(G3676,G3677,K3677,L3677,Summary!$E$13/2,Data!N3676,Data!O3676,Summary!$E$15,Summary!$E$14,Summary!$E$16,2),0)</f>
        <v>2178560.9676475525</v>
      </c>
      <c r="P3677" s="31">
        <f t="shared" si="173"/>
        <v>2235.0012817382813</v>
      </c>
      <c r="Q3677" s="31">
        <f>IF(M3677=1,oneday(G3676,G3677,K3677,L3677,Summary!$E$13/2,Data!N3676,Data!O3676,Summary!$E$15,Summary!$E$14,Summary!$E$16,3),0)</f>
        <v>0</v>
      </c>
    </row>
    <row r="3678" spans="1:17" x14ac:dyDescent="0.25">
      <c r="A3678" s="32">
        <f>VLOOKUP(B3678,'Expiration Dates'!$C$40:$J$272,8)</f>
        <v>35725</v>
      </c>
      <c r="B3678" s="1">
        <v>35724</v>
      </c>
      <c r="C3678">
        <f t="shared" si="172"/>
        <v>3678</v>
      </c>
      <c r="D3678" s="27">
        <v>20.729999542236328</v>
      </c>
      <c r="E3678" s="28">
        <v>20.770000457763672</v>
      </c>
      <c r="F3678" s="28">
        <v>20.549999237060547</v>
      </c>
      <c r="G3678" s="24">
        <v>20.670000076293945</v>
      </c>
      <c r="H3678" s="13">
        <v>20.969999313354492</v>
      </c>
      <c r="I3678" s="14">
        <v>21.040000915527344</v>
      </c>
      <c r="J3678" s="14">
        <v>20.799999237060547</v>
      </c>
      <c r="K3678" s="24">
        <v>20.860000610351563</v>
      </c>
      <c r="L3678">
        <f t="shared" si="171"/>
        <v>0</v>
      </c>
      <c r="M3678">
        <f>IF(AND(B3678&gt;Summary!$E$17,B3678&lt;Summary!$E$18),1,0)</f>
        <v>1</v>
      </c>
      <c r="N3678">
        <f>IF(M3678=1,oneday(G3677,G3678,K3678,L3678,Summary!$E$13/2,Data!N3677,Data!O3677,Summary!$E$15,Summary!$E$14,Summary!$E$16,1),0)</f>
        <v>2100</v>
      </c>
      <c r="O3678" s="31">
        <f>IF(M3678=1,oneday(G3677,G3678,K3678,L3678,Summary!$E$13/2,Data!N3677,Data!O3677,Summary!$E$15,Summary!$E$14,Summary!$E$16,2),0)</f>
        <v>2180497.9662055969</v>
      </c>
      <c r="P3678" s="31">
        <f t="shared" si="173"/>
        <v>1936.9985580444336</v>
      </c>
      <c r="Q3678" s="31">
        <f>IF(M3678=1,oneday(G3677,G3678,K3678,L3678,Summary!$E$13/2,Data!N3677,Data!O3677,Summary!$E$15,Summary!$E$14,Summary!$E$16,3),0)</f>
        <v>0</v>
      </c>
    </row>
    <row r="3679" spans="1:17" x14ac:dyDescent="0.25">
      <c r="A3679" s="32">
        <f>VLOOKUP(B3679,'Expiration Dates'!$C$40:$J$272,8)</f>
        <v>35725</v>
      </c>
      <c r="B3679" s="1">
        <v>35725</v>
      </c>
      <c r="C3679">
        <f t="shared" si="172"/>
        <v>3679</v>
      </c>
      <c r="D3679" s="27">
        <v>21.139999389648438</v>
      </c>
      <c r="E3679" s="28">
        <v>21.569999694824219</v>
      </c>
      <c r="F3679" s="28">
        <v>21.069999694824219</v>
      </c>
      <c r="G3679" s="24">
        <v>21.420000076293945</v>
      </c>
      <c r="H3679" s="13">
        <v>21.170000076293945</v>
      </c>
      <c r="I3679" s="14">
        <v>21.540000915527344</v>
      </c>
      <c r="J3679" s="14">
        <v>21.100000381469727</v>
      </c>
      <c r="K3679" s="24">
        <v>21.430000305175781</v>
      </c>
      <c r="L3679">
        <f t="shared" si="171"/>
        <v>1</v>
      </c>
      <c r="M3679">
        <f>IF(AND(B3679&gt;Summary!$E$17,B3679&lt;Summary!$E$18),1,0)</f>
        <v>1</v>
      </c>
      <c r="N3679">
        <f>IF(M3679=1,oneday(G3678,G3679,K3679,L3679,Summary!$E$13/2,Data!N3678,Data!O3678,Summary!$E$15,Summary!$E$14,Summary!$E$16,1),0)</f>
        <v>300</v>
      </c>
      <c r="O3679" s="31">
        <f>IF(M3679=1,oneday(G3678,G3679,K3679,L3679,Summary!$E$13/2,Data!N3678,Data!O3678,Summary!$E$15,Summary!$E$14,Summary!$E$16,2),0)</f>
        <v>2183331.9661369324</v>
      </c>
      <c r="P3679" s="31">
        <f t="shared" si="173"/>
        <v>2833.9999313354492</v>
      </c>
      <c r="Q3679" s="31">
        <f>IF(M3679=1,oneday(G3678,G3679,K3679,L3679,Summary!$E$13/2,Data!N3678,Data!O3678,Summary!$E$15,Summary!$E$14,Summary!$E$16,3),0)</f>
        <v>-3.0000686645507813</v>
      </c>
    </row>
    <row r="3680" spans="1:17" x14ac:dyDescent="0.25">
      <c r="A3680" s="32">
        <f>VLOOKUP(B3680,'Expiration Dates'!$C$40:$J$272,8)</f>
        <v>35725</v>
      </c>
      <c r="B3680" s="1">
        <v>35726</v>
      </c>
      <c r="C3680">
        <f t="shared" si="172"/>
        <v>3680</v>
      </c>
      <c r="D3680" s="27">
        <v>21.299999237060547</v>
      </c>
      <c r="E3680" s="28">
        <v>21.549999237060547</v>
      </c>
      <c r="F3680" s="28">
        <v>21.049999237060547</v>
      </c>
      <c r="G3680" s="24">
        <v>21.090000152587891</v>
      </c>
      <c r="H3680" s="13">
        <v>21.280000686645508</v>
      </c>
      <c r="I3680" s="14">
        <v>21.5</v>
      </c>
      <c r="J3680" s="14">
        <v>21.049999237060547</v>
      </c>
      <c r="K3680" s="24">
        <v>21.120000839233398</v>
      </c>
      <c r="L3680">
        <f t="shared" si="171"/>
        <v>0</v>
      </c>
      <c r="M3680">
        <f>IF(AND(B3680&gt;Summary!$E$17,B3680&lt;Summary!$E$18),1,0)</f>
        <v>1</v>
      </c>
      <c r="N3680">
        <f>IF(M3680=1,oneday(G3679,G3680,K3680,L3680,Summary!$E$13/2,Data!N3679,Data!O3679,Summary!$E$15,Summary!$E$14,Summary!$E$16,1),0)</f>
        <v>1100</v>
      </c>
      <c r="O3680" s="31">
        <f>IF(M3680=1,oneday(G3679,G3680,K3680,L3680,Summary!$E$13/2,Data!N3679,Data!O3679,Summary!$E$15,Summary!$E$14,Summary!$E$16,2),0)</f>
        <v>2185080.9662208557</v>
      </c>
      <c r="P3680" s="31">
        <f t="shared" si="173"/>
        <v>1749.0000839233398</v>
      </c>
      <c r="Q3680" s="31">
        <f>IF(M3680=1,oneday(G3679,G3680,K3680,L3680,Summary!$E$13/2,Data!N3679,Data!O3679,Summary!$E$15,Summary!$E$14,Summary!$E$16,3),0)</f>
        <v>0</v>
      </c>
    </row>
    <row r="3681" spans="1:17" x14ac:dyDescent="0.25">
      <c r="A3681" s="32">
        <f>VLOOKUP(B3681,'Expiration Dates'!$C$40:$J$272,8)</f>
        <v>35725</v>
      </c>
      <c r="B3681" s="1">
        <v>35727</v>
      </c>
      <c r="C3681">
        <f t="shared" si="172"/>
        <v>3681</v>
      </c>
      <c r="D3681" s="27">
        <v>21.079999923706055</v>
      </c>
      <c r="E3681" s="28">
        <v>21.459999084472656</v>
      </c>
      <c r="F3681" s="28">
        <v>20.909999847412109</v>
      </c>
      <c r="G3681" s="24">
        <v>20.969999313354492</v>
      </c>
      <c r="H3681" s="13">
        <v>21.110000610351563</v>
      </c>
      <c r="I3681" s="14">
        <v>21.479999542236328</v>
      </c>
      <c r="J3681" s="14">
        <v>21</v>
      </c>
      <c r="K3681" s="24">
        <v>21.059999465942383</v>
      </c>
      <c r="L3681">
        <f t="shared" si="171"/>
        <v>0</v>
      </c>
      <c r="M3681">
        <f>IF(AND(B3681&gt;Summary!$E$17,B3681&lt;Summary!$E$18),1,0)</f>
        <v>1</v>
      </c>
      <c r="N3681">
        <f>IF(M3681=1,oneday(G3680,G3681,K3681,L3681,Summary!$E$13/2,Data!N3680,Data!O3680,Summary!$E$15,Summary!$E$14,Summary!$E$16,1),0)</f>
        <v>1400</v>
      </c>
      <c r="O3681" s="31">
        <f>IF(M3681=1,oneday(G3680,G3681,K3681,L3681,Summary!$E$13/2,Data!N3680,Data!O3680,Summary!$E$15,Summary!$E$14,Summary!$E$16,2),0)</f>
        <v>2186924.965045929</v>
      </c>
      <c r="P3681" s="31">
        <f t="shared" si="173"/>
        <v>1843.9988250732422</v>
      </c>
      <c r="Q3681" s="31">
        <f>IF(M3681=1,oneday(G3680,G3681,K3681,L3681,Summary!$E$13/2,Data!N3680,Data!O3680,Summary!$E$15,Summary!$E$14,Summary!$E$16,3),0)</f>
        <v>0</v>
      </c>
    </row>
    <row r="3682" spans="1:17" x14ac:dyDescent="0.25">
      <c r="A3682" s="32">
        <f>VLOOKUP(B3682,'Expiration Dates'!$C$40:$J$272,8)</f>
        <v>35725</v>
      </c>
      <c r="B3682" s="1">
        <v>35730</v>
      </c>
      <c r="C3682">
        <f t="shared" si="172"/>
        <v>3682</v>
      </c>
      <c r="D3682" s="27">
        <v>21.360000610351563</v>
      </c>
      <c r="E3682" s="28">
        <v>21.440000534057617</v>
      </c>
      <c r="F3682" s="28">
        <v>21.030000686645508</v>
      </c>
      <c r="G3682" s="24">
        <v>21.069999694824219</v>
      </c>
      <c r="H3682" s="13">
        <v>21.459999084472656</v>
      </c>
      <c r="I3682" s="14">
        <v>21.5</v>
      </c>
      <c r="J3682" s="14">
        <v>21.120000839233398</v>
      </c>
      <c r="K3682" s="24">
        <v>21.149999618530273</v>
      </c>
      <c r="L3682">
        <f t="shared" si="171"/>
        <v>0</v>
      </c>
      <c r="M3682">
        <f>IF(AND(B3682&gt;Summary!$E$17,B3682&lt;Summary!$E$18),1,0)</f>
        <v>1</v>
      </c>
      <c r="N3682">
        <f>IF(M3682=1,oneday(G3681,G3682,K3682,L3682,Summary!$E$13/2,Data!N3681,Data!O3681,Summary!$E$15,Summary!$E$14,Summary!$E$16,1),0)</f>
        <v>1200</v>
      </c>
      <c r="O3682" s="31">
        <f>IF(M3682=1,oneday(G3681,G3682,K3682,L3682,Summary!$E$13/2,Data!N3681,Data!O3681,Summary!$E$15,Summary!$E$14,Summary!$E$16,2),0)</f>
        <v>2189048.9655036926</v>
      </c>
      <c r="P3682" s="31">
        <f t="shared" si="173"/>
        <v>2124.0004577636719</v>
      </c>
      <c r="Q3682" s="31">
        <f>IF(M3682=1,oneday(G3681,G3682,K3682,L3682,Summary!$E$13/2,Data!N3681,Data!O3681,Summary!$E$15,Summary!$E$14,Summary!$E$16,3),0)</f>
        <v>0</v>
      </c>
    </row>
    <row r="3683" spans="1:17" x14ac:dyDescent="0.25">
      <c r="A3683" s="32">
        <f>VLOOKUP(B3683,'Expiration Dates'!$C$40:$J$272,8)</f>
        <v>35725</v>
      </c>
      <c r="B3683" s="1">
        <v>35731</v>
      </c>
      <c r="C3683">
        <f t="shared" si="172"/>
        <v>3683</v>
      </c>
      <c r="D3683" s="27">
        <v>20.799999237060547</v>
      </c>
      <c r="E3683" s="28">
        <v>20.899999618530273</v>
      </c>
      <c r="F3683" s="28">
        <v>20.149999618530273</v>
      </c>
      <c r="G3683" s="24">
        <v>20.459999084472656</v>
      </c>
      <c r="H3683" s="13">
        <v>20.700000762939453</v>
      </c>
      <c r="I3683" s="14">
        <v>20.850000381469727</v>
      </c>
      <c r="J3683" s="14">
        <v>20.299999237060547</v>
      </c>
      <c r="K3683" s="24">
        <v>20.620000839233398</v>
      </c>
      <c r="L3683">
        <f t="shared" si="171"/>
        <v>0</v>
      </c>
      <c r="M3683">
        <f>IF(AND(B3683&gt;Summary!$E$17,B3683&lt;Summary!$E$18),1,0)</f>
        <v>1</v>
      </c>
      <c r="N3683">
        <f>IF(M3683=1,oneday(G3682,G3683,K3683,L3683,Summary!$E$13/2,Data!N3682,Data!O3682,Summary!$E$15,Summary!$E$14,Summary!$E$16,1),0)</f>
        <v>2700</v>
      </c>
      <c r="O3683" s="31">
        <f>IF(M3683=1,oneday(G3682,G3683,K3683,L3683,Summary!$E$13/2,Data!N3682,Data!O3682,Summary!$E$15,Summary!$E$14,Summary!$E$16,2),0)</f>
        <v>2189821.9638557434</v>
      </c>
      <c r="P3683" s="31">
        <f t="shared" si="173"/>
        <v>772.99835205078125</v>
      </c>
      <c r="Q3683" s="31">
        <f>IF(M3683=1,oneday(G3682,G3683,K3683,L3683,Summary!$E$13/2,Data!N3682,Data!O3682,Summary!$E$15,Summary!$E$14,Summary!$E$16,3),0)</f>
        <v>0</v>
      </c>
    </row>
    <row r="3684" spans="1:17" x14ac:dyDescent="0.25">
      <c r="A3684" s="32">
        <f>VLOOKUP(B3684,'Expiration Dates'!$C$40:$J$272,8)</f>
        <v>35725</v>
      </c>
      <c r="B3684" s="1">
        <v>35732</v>
      </c>
      <c r="C3684">
        <f t="shared" si="172"/>
        <v>3684</v>
      </c>
      <c r="D3684" s="27">
        <v>20.690000534057617</v>
      </c>
      <c r="E3684" s="28">
        <v>20.950000762939453</v>
      </c>
      <c r="F3684" s="28">
        <v>20.5</v>
      </c>
      <c r="G3684" s="24">
        <v>20.709999084472656</v>
      </c>
      <c r="H3684" s="13">
        <v>20.799999237060547</v>
      </c>
      <c r="I3684" s="14">
        <v>21.049999237060547</v>
      </c>
      <c r="J3684" s="14">
        <v>20.549999237060547</v>
      </c>
      <c r="K3684" s="24">
        <v>20.840000152587891</v>
      </c>
      <c r="L3684">
        <f t="shared" ref="L3684:L3747" si="174">IF(A3684=B3684,1,0)</f>
        <v>0</v>
      </c>
      <c r="M3684">
        <f>IF(AND(B3684&gt;Summary!$E$17,B3684&lt;Summary!$E$18),1,0)</f>
        <v>1</v>
      </c>
      <c r="N3684">
        <f>IF(M3684=1,oneday(G3683,G3684,K3684,L3684,Summary!$E$13/2,Data!N3683,Data!O3683,Summary!$E$15,Summary!$E$14,Summary!$E$16,1),0)</f>
        <v>2100</v>
      </c>
      <c r="O3684" s="31">
        <f>IF(M3684=1,oneday(G3683,G3684,K3684,L3684,Summary!$E$13/2,Data!N3683,Data!O3683,Summary!$E$15,Summary!$E$14,Summary!$E$16,2),0)</f>
        <v>2192406.9638557434</v>
      </c>
      <c r="P3684" s="31">
        <f t="shared" si="173"/>
        <v>2585</v>
      </c>
      <c r="Q3684" s="31">
        <f>IF(M3684=1,oneday(G3683,G3684,K3684,L3684,Summary!$E$13/2,Data!N3683,Data!O3683,Summary!$E$15,Summary!$E$14,Summary!$E$16,3),0)</f>
        <v>0</v>
      </c>
    </row>
    <row r="3685" spans="1:17" x14ac:dyDescent="0.25">
      <c r="A3685" s="32">
        <f>VLOOKUP(B3685,'Expiration Dates'!$C$40:$J$272,8)</f>
        <v>35725</v>
      </c>
      <c r="B3685" s="1">
        <v>35733</v>
      </c>
      <c r="C3685">
        <f t="shared" si="172"/>
        <v>3685</v>
      </c>
      <c r="D3685" s="27">
        <v>20.850000381469727</v>
      </c>
      <c r="E3685" s="28">
        <v>21.25</v>
      </c>
      <c r="F3685" s="28">
        <v>20.760000228881836</v>
      </c>
      <c r="G3685" s="24">
        <v>21.219999313354492</v>
      </c>
      <c r="H3685" s="13">
        <v>20.950000762939453</v>
      </c>
      <c r="I3685" s="14">
        <v>21.329999923706055</v>
      </c>
      <c r="J3685" s="14">
        <v>20.879999160766602</v>
      </c>
      <c r="K3685" s="24">
        <v>21.290000915527344</v>
      </c>
      <c r="L3685">
        <f t="shared" si="174"/>
        <v>0</v>
      </c>
      <c r="M3685">
        <f>IF(AND(B3685&gt;Summary!$E$17,B3685&lt;Summary!$E$18),1,0)</f>
        <v>1</v>
      </c>
      <c r="N3685">
        <f>IF(M3685=1,oneday(G3684,G3685,K3685,L3685,Summary!$E$13/2,Data!N3684,Data!O3684,Summary!$E$15,Summary!$E$14,Summary!$E$16,1),0)</f>
        <v>900</v>
      </c>
      <c r="O3685" s="31">
        <f>IF(M3685=1,oneday(G3684,G3685,K3685,L3685,Summary!$E$13/2,Data!N3684,Data!O3684,Summary!$E$15,Summary!$E$14,Summary!$E$16,2),0)</f>
        <v>2195129.9640617371</v>
      </c>
      <c r="P3685" s="31">
        <f t="shared" si="173"/>
        <v>2723.0002059936523</v>
      </c>
      <c r="Q3685" s="31">
        <f>IF(M3685=1,oneday(G3684,G3685,K3685,L3685,Summary!$E$13/2,Data!N3684,Data!O3684,Summary!$E$15,Summary!$E$14,Summary!$E$16,3),0)</f>
        <v>0</v>
      </c>
    </row>
    <row r="3686" spans="1:17" x14ac:dyDescent="0.25">
      <c r="A3686" s="32">
        <f>VLOOKUP(B3686,'Expiration Dates'!$C$40:$J$272,8)</f>
        <v>35725</v>
      </c>
      <c r="B3686" s="1">
        <v>35734</v>
      </c>
      <c r="C3686">
        <f t="shared" si="172"/>
        <v>3686</v>
      </c>
      <c r="D3686" s="27">
        <v>21.180000305175781</v>
      </c>
      <c r="E3686" s="28">
        <v>21.420000076293945</v>
      </c>
      <c r="F3686" s="28">
        <v>21.059999465942383</v>
      </c>
      <c r="G3686" s="24">
        <v>21.079999923706055</v>
      </c>
      <c r="H3686" s="13">
        <v>21.270000457763672</v>
      </c>
      <c r="I3686" s="14">
        <v>21.469999313354492</v>
      </c>
      <c r="J3686" s="14">
        <v>21.170000076293945</v>
      </c>
      <c r="K3686" s="24">
        <v>21.180000305175781</v>
      </c>
      <c r="L3686">
        <f t="shared" si="174"/>
        <v>0</v>
      </c>
      <c r="M3686">
        <f>IF(AND(B3686&gt;Summary!$E$17,B3686&lt;Summary!$E$18),1,0)</f>
        <v>1</v>
      </c>
      <c r="N3686">
        <f>IF(M3686=1,oneday(G3685,G3686,K3686,L3686,Summary!$E$13/2,Data!N3685,Data!O3685,Summary!$E$15,Summary!$E$14,Summary!$E$16,1),0)</f>
        <v>1200</v>
      </c>
      <c r="O3686" s="31">
        <f>IF(M3686=1,oneday(G3685,G3686,K3686,L3686,Summary!$E$13/2,Data!N3685,Data!O3685,Summary!$E$15,Summary!$E$14,Summary!$E$16,2),0)</f>
        <v>2196973.9647941589</v>
      </c>
      <c r="P3686" s="31">
        <f t="shared" si="173"/>
        <v>1844.000732421875</v>
      </c>
      <c r="Q3686" s="31">
        <f>IF(M3686=1,oneday(G3685,G3686,K3686,L3686,Summary!$E$13/2,Data!N3685,Data!O3685,Summary!$E$15,Summary!$E$14,Summary!$E$16,3),0)</f>
        <v>0</v>
      </c>
    </row>
    <row r="3687" spans="1:17" x14ac:dyDescent="0.25">
      <c r="A3687" s="32">
        <f>VLOOKUP(B3687,'Expiration Dates'!$C$40:$J$272,8)</f>
        <v>35751</v>
      </c>
      <c r="B3687" s="1">
        <v>35737</v>
      </c>
      <c r="C3687">
        <f t="shared" si="172"/>
        <v>3687</v>
      </c>
      <c r="D3687" s="27">
        <v>21.180000305175781</v>
      </c>
      <c r="E3687" s="28">
        <v>21.350000381469727</v>
      </c>
      <c r="F3687" s="28">
        <v>20.850000381469727</v>
      </c>
      <c r="G3687" s="24">
        <v>20.959999084472656</v>
      </c>
      <c r="H3687" s="13">
        <v>21.229999542236328</v>
      </c>
      <c r="I3687" s="14">
        <v>21.399999618530273</v>
      </c>
      <c r="J3687" s="14">
        <v>20.959999084472656</v>
      </c>
      <c r="K3687" s="24">
        <v>21.090000152587891</v>
      </c>
      <c r="L3687">
        <f t="shared" si="174"/>
        <v>0</v>
      </c>
      <c r="M3687">
        <f>IF(AND(B3687&gt;Summary!$E$17,B3687&lt;Summary!$E$18),1,0)</f>
        <v>1</v>
      </c>
      <c r="N3687">
        <f>IF(M3687=1,oneday(G3686,G3687,K3687,L3687,Summary!$E$13/2,Data!N3686,Data!O3686,Summary!$E$15,Summary!$E$14,Summary!$E$16,1),0)</f>
        <v>1500</v>
      </c>
      <c r="O3687" s="31">
        <f>IF(M3687=1,oneday(G3686,G3687,K3687,L3687,Summary!$E$13/2,Data!N3686,Data!O3686,Summary!$E$15,Summary!$E$14,Summary!$E$16,2),0)</f>
        <v>2198805.9635353088</v>
      </c>
      <c r="P3687" s="31">
        <f t="shared" si="173"/>
        <v>1831.9987411499023</v>
      </c>
      <c r="Q3687" s="31">
        <f>IF(M3687=1,oneday(G3686,G3687,K3687,L3687,Summary!$E$13/2,Data!N3686,Data!O3686,Summary!$E$15,Summary!$E$14,Summary!$E$16,3),0)</f>
        <v>0</v>
      </c>
    </row>
    <row r="3688" spans="1:17" x14ac:dyDescent="0.25">
      <c r="A3688" s="32">
        <f>VLOOKUP(B3688,'Expiration Dates'!$C$40:$J$272,8)</f>
        <v>35751</v>
      </c>
      <c r="B3688" s="1">
        <v>35738</v>
      </c>
      <c r="C3688">
        <f t="shared" si="172"/>
        <v>3688</v>
      </c>
      <c r="D3688" s="27">
        <v>20.959999084472656</v>
      </c>
      <c r="E3688" s="28">
        <v>21</v>
      </c>
      <c r="F3688" s="28">
        <v>20.649999618530273</v>
      </c>
      <c r="G3688" s="24">
        <v>20.700000762939453</v>
      </c>
      <c r="H3688" s="13">
        <v>21.100000381469727</v>
      </c>
      <c r="I3688" s="14">
        <v>21.100000381469727</v>
      </c>
      <c r="J3688" s="14">
        <v>20.799999237060547</v>
      </c>
      <c r="K3688" s="24">
        <v>20.850000381469727</v>
      </c>
      <c r="L3688">
        <f t="shared" si="174"/>
        <v>0</v>
      </c>
      <c r="M3688">
        <f>IF(AND(B3688&gt;Summary!$E$17,B3688&lt;Summary!$E$18),1,0)</f>
        <v>1</v>
      </c>
      <c r="N3688">
        <f>IF(M3688=1,oneday(G3687,G3688,K3688,L3688,Summary!$E$13/2,Data!N3687,Data!O3687,Summary!$E$15,Summary!$E$14,Summary!$E$16,1),0)</f>
        <v>2100</v>
      </c>
      <c r="O3688" s="31">
        <f>IF(M3688=1,oneday(G3687,G3688,K3688,L3688,Summary!$E$13/2,Data!N3687,Data!O3687,Summary!$E$15,Summary!$E$14,Summary!$E$16,2),0)</f>
        <v>2200319.9670600891</v>
      </c>
      <c r="P3688" s="31">
        <f t="shared" si="173"/>
        <v>1514.0035247802734</v>
      </c>
      <c r="Q3688" s="31">
        <f>IF(M3688=1,oneday(G3687,G3688,K3688,L3688,Summary!$E$13/2,Data!N3687,Data!O3687,Summary!$E$15,Summary!$E$14,Summary!$E$16,3),0)</f>
        <v>0</v>
      </c>
    </row>
    <row r="3689" spans="1:17" x14ac:dyDescent="0.25">
      <c r="A3689" s="32">
        <f>VLOOKUP(B3689,'Expiration Dates'!$C$40:$J$272,8)</f>
        <v>35751</v>
      </c>
      <c r="B3689" s="1">
        <v>35739</v>
      </c>
      <c r="C3689">
        <f t="shared" si="172"/>
        <v>3689</v>
      </c>
      <c r="D3689" s="27">
        <v>20.700000762939453</v>
      </c>
      <c r="E3689" s="28">
        <v>20.75</v>
      </c>
      <c r="F3689" s="28">
        <v>20.280000686645508</v>
      </c>
      <c r="G3689" s="24">
        <v>20.309999465942383</v>
      </c>
      <c r="H3689" s="13">
        <v>20.809999465942383</v>
      </c>
      <c r="I3689" s="14">
        <v>20.920000076293945</v>
      </c>
      <c r="J3689" s="14">
        <v>20.5</v>
      </c>
      <c r="K3689" s="24">
        <v>20.510000228881836</v>
      </c>
      <c r="L3689">
        <f t="shared" si="174"/>
        <v>0</v>
      </c>
      <c r="M3689">
        <f>IF(AND(B3689&gt;Summary!$E$17,B3689&lt;Summary!$E$18),1,0)</f>
        <v>1</v>
      </c>
      <c r="N3689">
        <f>IF(M3689=1,oneday(G3688,G3689,K3689,L3689,Summary!$E$13/2,Data!N3688,Data!O3688,Summary!$E$15,Summary!$E$14,Summary!$E$16,1),0)</f>
        <v>3000</v>
      </c>
      <c r="O3689" s="31">
        <f>IF(M3689=1,oneday(G3688,G3689,K3689,L3689,Summary!$E$13/2,Data!N3688,Data!O3688,Summary!$E$15,Summary!$E$14,Summary!$E$16,2),0)</f>
        <v>2201293.9631690979</v>
      </c>
      <c r="P3689" s="31">
        <f t="shared" si="173"/>
        <v>973.99610900878906</v>
      </c>
      <c r="Q3689" s="31">
        <f>IF(M3689=1,oneday(G3688,G3689,K3689,L3689,Summary!$E$13/2,Data!N3688,Data!O3688,Summary!$E$15,Summary!$E$14,Summary!$E$16,3),0)</f>
        <v>0</v>
      </c>
    </row>
    <row r="3690" spans="1:17" x14ac:dyDescent="0.25">
      <c r="A3690" s="32">
        <f>VLOOKUP(B3690,'Expiration Dates'!$C$40:$J$272,8)</f>
        <v>35751</v>
      </c>
      <c r="B3690" s="1">
        <v>35740</v>
      </c>
      <c r="C3690">
        <f t="shared" si="172"/>
        <v>3690</v>
      </c>
      <c r="D3690" s="27">
        <v>20.469999313354492</v>
      </c>
      <c r="E3690" s="28">
        <v>20.600000381469727</v>
      </c>
      <c r="F3690" s="28">
        <v>20.350000381469727</v>
      </c>
      <c r="G3690" s="24">
        <v>20.389999389648438</v>
      </c>
      <c r="H3690" s="13">
        <v>20.639999389648438</v>
      </c>
      <c r="I3690" s="14">
        <v>20.790000915527344</v>
      </c>
      <c r="J3690" s="14">
        <v>20.559999465942383</v>
      </c>
      <c r="K3690" s="24">
        <v>20.600000381469727</v>
      </c>
      <c r="L3690">
        <f t="shared" si="174"/>
        <v>0</v>
      </c>
      <c r="M3690">
        <f>IF(AND(B3690&gt;Summary!$E$17,B3690&lt;Summary!$E$18),1,0)</f>
        <v>1</v>
      </c>
      <c r="N3690">
        <f>IF(M3690=1,oneday(G3689,G3690,K3690,L3690,Summary!$E$13/2,Data!N3689,Data!O3689,Summary!$E$15,Summary!$E$14,Summary!$E$16,1),0)</f>
        <v>2900</v>
      </c>
      <c r="O3690" s="31">
        <f>IF(M3690=1,oneday(G3689,G3690,K3690,L3690,Summary!$E$13/2,Data!N3689,Data!O3689,Summary!$E$15,Summary!$E$14,Summary!$E$16,2),0)</f>
        <v>2203525.9629478455</v>
      </c>
      <c r="P3690" s="31">
        <f t="shared" si="173"/>
        <v>2231.9997787475586</v>
      </c>
      <c r="Q3690" s="31">
        <f>IF(M3690=1,oneday(G3689,G3690,K3690,L3690,Summary!$E$13/2,Data!N3689,Data!O3689,Summary!$E$15,Summary!$E$14,Summary!$E$16,3),0)</f>
        <v>0</v>
      </c>
    </row>
    <row r="3691" spans="1:17" x14ac:dyDescent="0.25">
      <c r="A3691" s="32">
        <f>VLOOKUP(B3691,'Expiration Dates'!$C$40:$J$272,8)</f>
        <v>35751</v>
      </c>
      <c r="B3691" s="1">
        <v>35741</v>
      </c>
      <c r="C3691">
        <f t="shared" si="172"/>
        <v>3691</v>
      </c>
      <c r="D3691" s="27">
        <v>20.549999237060547</v>
      </c>
      <c r="E3691" s="28">
        <v>21.059999465942383</v>
      </c>
      <c r="F3691" s="28">
        <v>20.540000915527344</v>
      </c>
      <c r="G3691" s="24">
        <v>20.770000457763672</v>
      </c>
      <c r="H3691" s="13">
        <v>20.760000228881836</v>
      </c>
      <c r="I3691" s="14">
        <v>21.139999389648438</v>
      </c>
      <c r="J3691" s="14">
        <v>20.75</v>
      </c>
      <c r="K3691" s="24">
        <v>20.940000534057617</v>
      </c>
      <c r="L3691">
        <f t="shared" si="174"/>
        <v>0</v>
      </c>
      <c r="M3691">
        <f>IF(AND(B3691&gt;Summary!$E$17,B3691&lt;Summary!$E$18),1,0)</f>
        <v>1</v>
      </c>
      <c r="N3691">
        <f>IF(M3691=1,oneday(G3690,G3691,K3691,L3691,Summary!$E$13/2,Data!N3690,Data!O3690,Summary!$E$15,Summary!$E$14,Summary!$E$16,1),0)</f>
        <v>2000</v>
      </c>
      <c r="O3691" s="31">
        <f>IF(M3691=1,oneday(G3690,G3691,K3691,L3691,Summary!$E$13/2,Data!N3690,Data!O3690,Summary!$E$15,Summary!$E$14,Summary!$E$16,2),0)</f>
        <v>2206429.9650840759</v>
      </c>
      <c r="P3691" s="31">
        <f t="shared" si="173"/>
        <v>2904.0021362304688</v>
      </c>
      <c r="Q3691" s="31">
        <f>IF(M3691=1,oneday(G3690,G3691,K3691,L3691,Summary!$E$13/2,Data!N3690,Data!O3690,Summary!$E$15,Summary!$E$14,Summary!$E$16,3),0)</f>
        <v>0</v>
      </c>
    </row>
    <row r="3692" spans="1:17" x14ac:dyDescent="0.25">
      <c r="A3692" s="32">
        <f>VLOOKUP(B3692,'Expiration Dates'!$C$40:$J$272,8)</f>
        <v>35751</v>
      </c>
      <c r="B3692" s="1">
        <v>35744</v>
      </c>
      <c r="C3692">
        <f t="shared" si="172"/>
        <v>3692</v>
      </c>
      <c r="D3692" s="27">
        <v>20.899999618530273</v>
      </c>
      <c r="E3692" s="28">
        <v>20.899999618530273</v>
      </c>
      <c r="F3692" s="28">
        <v>20.350000381469727</v>
      </c>
      <c r="G3692" s="24">
        <v>20.399999618530273</v>
      </c>
      <c r="H3692" s="13">
        <v>21</v>
      </c>
      <c r="I3692" s="14">
        <v>21</v>
      </c>
      <c r="J3692" s="14">
        <v>20.549999237060547</v>
      </c>
      <c r="K3692" s="24">
        <v>20.600000381469727</v>
      </c>
      <c r="L3692">
        <f t="shared" si="174"/>
        <v>0</v>
      </c>
      <c r="M3692">
        <f>IF(AND(B3692&gt;Summary!$E$17,B3692&lt;Summary!$E$18),1,0)</f>
        <v>1</v>
      </c>
      <c r="N3692">
        <f>IF(M3692=1,oneday(G3691,G3692,K3692,L3692,Summary!$E$13/2,Data!N3691,Data!O3691,Summary!$E$15,Summary!$E$14,Summary!$E$16,1),0)</f>
        <v>2900</v>
      </c>
      <c r="O3692" s="31">
        <f>IF(M3692=1,oneday(G3691,G3692,K3692,L3692,Summary!$E$13/2,Data!N3691,Data!O3691,Summary!$E$15,Summary!$E$14,Summary!$E$16,2),0)</f>
        <v>2207500.9626502991</v>
      </c>
      <c r="P3692" s="31">
        <f t="shared" si="173"/>
        <v>1070.9975662231445</v>
      </c>
      <c r="Q3692" s="31">
        <f>IF(M3692=1,oneday(G3691,G3692,K3692,L3692,Summary!$E$13/2,Data!N3691,Data!O3691,Summary!$E$15,Summary!$E$14,Summary!$E$16,3),0)</f>
        <v>0</v>
      </c>
    </row>
    <row r="3693" spans="1:17" x14ac:dyDescent="0.25">
      <c r="A3693" s="32">
        <f>VLOOKUP(B3693,'Expiration Dates'!$C$40:$J$272,8)</f>
        <v>35751</v>
      </c>
      <c r="B3693" s="1">
        <v>35745</v>
      </c>
      <c r="C3693">
        <f t="shared" si="172"/>
        <v>3693</v>
      </c>
      <c r="D3693" s="27">
        <v>20.549999237060547</v>
      </c>
      <c r="E3693" s="28">
        <v>20.629999160766602</v>
      </c>
      <c r="F3693" s="28">
        <v>20.360000610351563</v>
      </c>
      <c r="G3693" s="24">
        <v>20.510000228881836</v>
      </c>
      <c r="H3693" s="13">
        <v>20.75</v>
      </c>
      <c r="I3693" s="14">
        <v>20.809999465942383</v>
      </c>
      <c r="J3693" s="14">
        <v>20.579999923706055</v>
      </c>
      <c r="K3693" s="24">
        <v>20.709999084472656</v>
      </c>
      <c r="L3693">
        <f t="shared" si="174"/>
        <v>0</v>
      </c>
      <c r="M3693">
        <f>IF(AND(B3693&gt;Summary!$E$17,B3693&lt;Summary!$E$18),1,0)</f>
        <v>1</v>
      </c>
      <c r="N3693">
        <f>IF(M3693=1,oneday(G3692,G3693,K3693,L3693,Summary!$E$13/2,Data!N3692,Data!O3692,Summary!$E$15,Summary!$E$14,Summary!$E$16,1),0)</f>
        <v>2700</v>
      </c>
      <c r="O3693" s="31">
        <f>IF(M3693=1,oneday(G3692,G3693,K3693,L3693,Summary!$E$13/2,Data!N3692,Data!O3692,Summary!$E$15,Summary!$E$14,Summary!$E$16,2),0)</f>
        <v>2209801.9642982483</v>
      </c>
      <c r="P3693" s="31">
        <f t="shared" si="173"/>
        <v>2301.0016479492188</v>
      </c>
      <c r="Q3693" s="31">
        <f>IF(M3693=1,oneday(G3692,G3693,K3693,L3693,Summary!$E$13/2,Data!N3692,Data!O3692,Summary!$E$15,Summary!$E$14,Summary!$E$16,3),0)</f>
        <v>0</v>
      </c>
    </row>
    <row r="3694" spans="1:17" x14ac:dyDescent="0.25">
      <c r="A3694" s="32">
        <f>VLOOKUP(B3694,'Expiration Dates'!$C$40:$J$272,8)</f>
        <v>35751</v>
      </c>
      <c r="B3694" s="1">
        <v>35746</v>
      </c>
      <c r="C3694">
        <f t="shared" si="172"/>
        <v>3694</v>
      </c>
      <c r="D3694" s="27">
        <v>20.520000457763672</v>
      </c>
      <c r="E3694" s="28">
        <v>20.600000381469727</v>
      </c>
      <c r="F3694" s="28">
        <v>20.399999618530273</v>
      </c>
      <c r="G3694" s="24">
        <v>20.489999771118164</v>
      </c>
      <c r="H3694" s="13">
        <v>20.700000762939453</v>
      </c>
      <c r="I3694" s="14">
        <v>20.760000228881836</v>
      </c>
      <c r="J3694" s="14">
        <v>20.610000610351563</v>
      </c>
      <c r="K3694" s="24">
        <v>20.680000305175781</v>
      </c>
      <c r="L3694">
        <f t="shared" si="174"/>
        <v>0</v>
      </c>
      <c r="M3694">
        <f>IF(AND(B3694&gt;Summary!$E$17,B3694&lt;Summary!$E$18),1,0)</f>
        <v>1</v>
      </c>
      <c r="N3694">
        <f>IF(M3694=1,oneday(G3693,G3694,K3694,L3694,Summary!$E$13/2,Data!N3693,Data!O3693,Summary!$E$15,Summary!$E$14,Summary!$E$16,1),0)</f>
        <v>2700</v>
      </c>
      <c r="O3694" s="31">
        <f>IF(M3694=1,oneday(G3693,G3694,K3694,L3694,Summary!$E$13/2,Data!N3693,Data!O3693,Summary!$E$15,Summary!$E$14,Summary!$E$16,2),0)</f>
        <v>2211747.9630622864</v>
      </c>
      <c r="P3694" s="31">
        <f t="shared" si="173"/>
        <v>1945.9987640380859</v>
      </c>
      <c r="Q3694" s="31">
        <f>IF(M3694=1,oneday(G3693,G3694,K3694,L3694,Summary!$E$13/2,Data!N3693,Data!O3693,Summary!$E$15,Summary!$E$14,Summary!$E$16,3),0)</f>
        <v>0</v>
      </c>
    </row>
    <row r="3695" spans="1:17" x14ac:dyDescent="0.25">
      <c r="A3695" s="32">
        <f>VLOOKUP(B3695,'Expiration Dates'!$C$40:$J$272,8)</f>
        <v>35751</v>
      </c>
      <c r="B3695" s="1">
        <v>35747</v>
      </c>
      <c r="C3695">
        <f t="shared" si="172"/>
        <v>3695</v>
      </c>
      <c r="D3695" s="27">
        <v>20.700000762939453</v>
      </c>
      <c r="E3695" s="28">
        <v>20.790000915527344</v>
      </c>
      <c r="F3695" s="28">
        <v>20.450000762939453</v>
      </c>
      <c r="G3695" s="24">
        <v>20.700000762939453</v>
      </c>
      <c r="H3695" s="13">
        <v>20.870000839233398</v>
      </c>
      <c r="I3695" s="14">
        <v>20.979999542236328</v>
      </c>
      <c r="J3695" s="14">
        <v>20.700000762939453</v>
      </c>
      <c r="K3695" s="24">
        <v>20.860000610351563</v>
      </c>
      <c r="L3695">
        <f t="shared" si="174"/>
        <v>0</v>
      </c>
      <c r="M3695">
        <f>IF(AND(B3695&gt;Summary!$E$17,B3695&lt;Summary!$E$18),1,0)</f>
        <v>1</v>
      </c>
      <c r="N3695">
        <f>IF(M3695=1,oneday(G3694,G3695,K3695,L3695,Summary!$E$13/2,Data!N3694,Data!O3694,Summary!$E$15,Summary!$E$14,Summary!$E$16,1),0)</f>
        <v>2200</v>
      </c>
      <c r="O3695" s="31">
        <f>IF(M3695=1,oneday(G3694,G3695,K3695,L3695,Summary!$E$13/2,Data!N3694,Data!O3694,Summary!$E$15,Summary!$E$14,Summary!$E$16,2),0)</f>
        <v>2214249.9652442932</v>
      </c>
      <c r="P3695" s="31">
        <f t="shared" si="173"/>
        <v>2502.0021820068359</v>
      </c>
      <c r="Q3695" s="31">
        <f>IF(M3695=1,oneday(G3694,G3695,K3695,L3695,Summary!$E$13/2,Data!N3694,Data!O3694,Summary!$E$15,Summary!$E$14,Summary!$E$16,3),0)</f>
        <v>0</v>
      </c>
    </row>
    <row r="3696" spans="1:17" x14ac:dyDescent="0.25">
      <c r="A3696" s="32">
        <f>VLOOKUP(B3696,'Expiration Dates'!$C$40:$J$272,8)</f>
        <v>35751</v>
      </c>
      <c r="B3696" s="1">
        <v>35748</v>
      </c>
      <c r="C3696">
        <f t="shared" si="172"/>
        <v>3696</v>
      </c>
      <c r="D3696" s="27">
        <v>20.799999237060547</v>
      </c>
      <c r="E3696" s="28">
        <v>21.149999618530273</v>
      </c>
      <c r="F3696" s="28">
        <v>20.719999313354492</v>
      </c>
      <c r="G3696" s="24">
        <v>21</v>
      </c>
      <c r="H3696" s="13">
        <v>20.979999542236328</v>
      </c>
      <c r="I3696" s="14">
        <v>21.299999237060547</v>
      </c>
      <c r="J3696" s="14">
        <v>20.879999160766602</v>
      </c>
      <c r="K3696" s="24">
        <v>21.159999847412109</v>
      </c>
      <c r="L3696">
        <f t="shared" si="174"/>
        <v>0</v>
      </c>
      <c r="M3696">
        <f>IF(AND(B3696&gt;Summary!$E$17,B3696&lt;Summary!$E$18),1,0)</f>
        <v>1</v>
      </c>
      <c r="N3696">
        <f>IF(M3696=1,oneday(G3695,G3696,K3696,L3696,Summary!$E$13/2,Data!N3695,Data!O3695,Summary!$E$15,Summary!$E$14,Summary!$E$16,1),0)</f>
        <v>1500</v>
      </c>
      <c r="O3696" s="31">
        <f>IF(M3696=1,oneday(G3695,G3696,K3696,L3696,Summary!$E$13/2,Data!N3695,Data!O3695,Summary!$E$15,Summary!$E$14,Summary!$E$16,2),0)</f>
        <v>2216783.964099884</v>
      </c>
      <c r="P3696" s="31">
        <f t="shared" si="173"/>
        <v>2533.9988555908203</v>
      </c>
      <c r="Q3696" s="31">
        <f>IF(M3696=1,oneday(G3695,G3696,K3696,L3696,Summary!$E$13/2,Data!N3695,Data!O3695,Summary!$E$15,Summary!$E$14,Summary!$E$16,3),0)</f>
        <v>0</v>
      </c>
    </row>
    <row r="3697" spans="1:17" x14ac:dyDescent="0.25">
      <c r="A3697" s="32">
        <f>VLOOKUP(B3697,'Expiration Dates'!$C$40:$J$272,8)</f>
        <v>35751</v>
      </c>
      <c r="B3697" s="1">
        <v>35751</v>
      </c>
      <c r="C3697">
        <f t="shared" si="172"/>
        <v>3697</v>
      </c>
      <c r="D3697" s="27">
        <v>20.579999923706055</v>
      </c>
      <c r="E3697" s="28">
        <v>20.579999923706055</v>
      </c>
      <c r="F3697" s="28">
        <v>20.100000381469727</v>
      </c>
      <c r="G3697" s="24">
        <v>20.260000228881836</v>
      </c>
      <c r="H3697" s="13">
        <v>20.549999237060547</v>
      </c>
      <c r="I3697" s="14">
        <v>20.75</v>
      </c>
      <c r="J3697" s="14">
        <v>20.299999237060547</v>
      </c>
      <c r="K3697" s="24">
        <v>20.479999542236328</v>
      </c>
      <c r="L3697">
        <f t="shared" si="174"/>
        <v>1</v>
      </c>
      <c r="M3697">
        <f>IF(AND(B3697&gt;Summary!$E$17,B3697&lt;Summary!$E$18),1,0)</f>
        <v>1</v>
      </c>
      <c r="N3697">
        <f>IF(M3697=1,oneday(G3696,G3697,K3697,L3697,Summary!$E$13/2,Data!N3696,Data!O3696,Summary!$E$15,Summary!$E$14,Summary!$E$16,1),0)</f>
        <v>3000</v>
      </c>
      <c r="O3697" s="31">
        <f>IF(M3697=1,oneday(G3696,G3697,K3697,L3697,Summary!$E$13/2,Data!N3696,Data!O3696,Summary!$E$15,Summary!$E$14,Summary!$E$16,2),0)</f>
        <v>2216293.9669151306</v>
      </c>
      <c r="P3697" s="31">
        <f t="shared" si="173"/>
        <v>-489.99718475341797</v>
      </c>
      <c r="Q3697" s="31">
        <f>IF(M3697=1,oneday(G3696,G3697,K3697,L3697,Summary!$E$13/2,Data!N3696,Data!O3696,Summary!$E$15,Summary!$E$14,Summary!$E$16,3),0)</f>
        <v>-659.99794006347656</v>
      </c>
    </row>
    <row r="3698" spans="1:17" x14ac:dyDescent="0.25">
      <c r="A3698" s="32">
        <f>VLOOKUP(B3698,'Expiration Dates'!$C$40:$J$272,8)</f>
        <v>35751</v>
      </c>
      <c r="B3698" s="1">
        <v>35752</v>
      </c>
      <c r="C3698">
        <f t="shared" si="172"/>
        <v>3698</v>
      </c>
      <c r="D3698" s="27">
        <v>20.299999237060547</v>
      </c>
      <c r="E3698" s="28">
        <v>20.350000381469727</v>
      </c>
      <c r="F3698" s="28">
        <v>19.899999618530273</v>
      </c>
      <c r="G3698" s="24">
        <v>20.040000915527344</v>
      </c>
      <c r="H3698" s="13">
        <v>20.530000686645508</v>
      </c>
      <c r="I3698" s="14">
        <v>20.559999465942383</v>
      </c>
      <c r="J3698" s="14">
        <v>20.149999618530273</v>
      </c>
      <c r="K3698" s="24">
        <v>20.290000915527344</v>
      </c>
      <c r="L3698">
        <f t="shared" si="174"/>
        <v>0</v>
      </c>
      <c r="M3698">
        <f>IF(AND(B3698&gt;Summary!$E$17,B3698&lt;Summary!$E$18),1,0)</f>
        <v>1</v>
      </c>
      <c r="N3698">
        <f>IF(M3698=1,oneday(G3697,G3698,K3698,L3698,Summary!$E$13/2,Data!N3697,Data!O3697,Summary!$E$15,Summary!$E$14,Summary!$E$16,1),0)</f>
        <v>3000</v>
      </c>
      <c r="O3698" s="31">
        <f>IF(M3698=1,oneday(G3697,G3698,K3698,L3698,Summary!$E$13/2,Data!N3697,Data!O3697,Summary!$E$15,Summary!$E$14,Summary!$E$16,2),0)</f>
        <v>2217563.9693183899</v>
      </c>
      <c r="P3698" s="31">
        <f t="shared" si="173"/>
        <v>1270.0024032592773</v>
      </c>
      <c r="Q3698" s="31">
        <f>IF(M3698=1,oneday(G3697,G3698,K3698,L3698,Summary!$E$13/2,Data!N3697,Data!O3697,Summary!$E$15,Summary!$E$14,Summary!$E$16,3),0)</f>
        <v>0</v>
      </c>
    </row>
    <row r="3699" spans="1:17" x14ac:dyDescent="0.25">
      <c r="A3699" s="32">
        <f>VLOOKUP(B3699,'Expiration Dates'!$C$40:$J$272,8)</f>
        <v>35751</v>
      </c>
      <c r="B3699" s="1">
        <v>35753</v>
      </c>
      <c r="C3699">
        <f t="shared" si="172"/>
        <v>3699</v>
      </c>
      <c r="D3699" s="27">
        <v>20</v>
      </c>
      <c r="E3699" s="28">
        <v>20.040000915527344</v>
      </c>
      <c r="F3699" s="28">
        <v>19.700000762939453</v>
      </c>
      <c r="G3699" s="24">
        <v>19.799999237060547</v>
      </c>
      <c r="H3699" s="13">
        <v>20.25</v>
      </c>
      <c r="I3699" s="14">
        <v>20.319999694824219</v>
      </c>
      <c r="J3699" s="14">
        <v>20.049999237060547</v>
      </c>
      <c r="K3699" s="24">
        <v>20.139999389648438</v>
      </c>
      <c r="L3699">
        <f t="shared" si="174"/>
        <v>0</v>
      </c>
      <c r="M3699">
        <f>IF(AND(B3699&gt;Summary!$E$17,B3699&lt;Summary!$E$18),1,0)</f>
        <v>1</v>
      </c>
      <c r="N3699">
        <f>IF(M3699=1,oneday(G3698,G3699,K3699,L3699,Summary!$E$13/2,Data!N3698,Data!O3698,Summary!$E$15,Summary!$E$14,Summary!$E$16,1),0)</f>
        <v>3000</v>
      </c>
      <c r="O3699" s="31">
        <f>IF(M3699=1,oneday(G3698,G3699,K3699,L3699,Summary!$E$13/2,Data!N3698,Data!O3698,Summary!$E$15,Summary!$E$14,Summary!$E$16,2),0)</f>
        <v>2218759.9632759094</v>
      </c>
      <c r="P3699" s="31">
        <f t="shared" si="173"/>
        <v>1195.9939575195313</v>
      </c>
      <c r="Q3699" s="31">
        <f>IF(M3699=1,oneday(G3698,G3699,K3699,L3699,Summary!$E$13/2,Data!N3698,Data!O3698,Summary!$E$15,Summary!$E$14,Summary!$E$16,3),0)</f>
        <v>0</v>
      </c>
    </row>
    <row r="3700" spans="1:17" x14ac:dyDescent="0.25">
      <c r="A3700" s="32">
        <f>VLOOKUP(B3700,'Expiration Dates'!$C$40:$J$272,8)</f>
        <v>35751</v>
      </c>
      <c r="B3700" s="1">
        <v>35754</v>
      </c>
      <c r="C3700">
        <f t="shared" si="172"/>
        <v>3700</v>
      </c>
      <c r="D3700" s="27">
        <v>19.549999237060547</v>
      </c>
      <c r="E3700" s="28">
        <v>19.680000305175781</v>
      </c>
      <c r="F3700" s="28">
        <v>19.049999237060547</v>
      </c>
      <c r="G3700" s="24">
        <v>19.159999847412109</v>
      </c>
      <c r="H3700" s="13">
        <v>19.819999694824219</v>
      </c>
      <c r="I3700" s="14">
        <v>20.040000915527344</v>
      </c>
      <c r="J3700" s="14">
        <v>19.430000305175781</v>
      </c>
      <c r="K3700" s="24">
        <v>19.590000152587891</v>
      </c>
      <c r="L3700">
        <f t="shared" si="174"/>
        <v>0</v>
      </c>
      <c r="M3700">
        <f>IF(AND(B3700&gt;Summary!$E$17,B3700&lt;Summary!$E$18),1,0)</f>
        <v>1</v>
      </c>
      <c r="N3700">
        <f>IF(M3700=1,oneday(G3699,G3700,K3700,L3700,Summary!$E$13/2,Data!N3699,Data!O3699,Summary!$E$15,Summary!$E$14,Summary!$E$16,1),0)</f>
        <v>3000</v>
      </c>
      <c r="O3700" s="31">
        <f>IF(M3700=1,oneday(G3699,G3700,K3700,L3700,Summary!$E$13/2,Data!N3699,Data!O3699,Summary!$E$15,Summary!$E$14,Summary!$E$16,2),0)</f>
        <v>2218299.9660224915</v>
      </c>
      <c r="P3700" s="31">
        <f t="shared" si="173"/>
        <v>-459.99725341796875</v>
      </c>
      <c r="Q3700" s="31">
        <f>IF(M3700=1,oneday(G3699,G3700,K3700,L3700,Summary!$E$13/2,Data!N3699,Data!O3699,Summary!$E$15,Summary!$E$14,Summary!$E$16,3),0)</f>
        <v>0</v>
      </c>
    </row>
    <row r="3701" spans="1:17" x14ac:dyDescent="0.25">
      <c r="A3701" s="32">
        <f>VLOOKUP(B3701,'Expiration Dates'!$C$40:$J$272,8)</f>
        <v>35751</v>
      </c>
      <c r="B3701" s="1">
        <v>35755</v>
      </c>
      <c r="C3701">
        <f t="shared" si="172"/>
        <v>3701</v>
      </c>
      <c r="D3701" s="27">
        <v>19.719999313354492</v>
      </c>
      <c r="E3701" s="28">
        <v>19.799999237060547</v>
      </c>
      <c r="F3701" s="28">
        <v>19.350000381469727</v>
      </c>
      <c r="G3701" s="24">
        <v>19.760000228881836</v>
      </c>
      <c r="H3701" s="13">
        <v>19.850000381469727</v>
      </c>
      <c r="I3701" s="14">
        <v>19.950000762939453</v>
      </c>
      <c r="J3701" s="14">
        <v>19.5</v>
      </c>
      <c r="K3701" s="24">
        <v>19.899999618530273</v>
      </c>
      <c r="L3701">
        <f t="shared" si="174"/>
        <v>0</v>
      </c>
      <c r="M3701">
        <f>IF(AND(B3701&gt;Summary!$E$17,B3701&lt;Summary!$E$18),1,0)</f>
        <v>1</v>
      </c>
      <c r="N3701">
        <f>IF(M3701=1,oneday(G3700,G3701,K3701,L3701,Summary!$E$13/2,Data!N3700,Data!O3700,Summary!$E$15,Summary!$E$14,Summary!$E$16,1),0)</f>
        <v>1500</v>
      </c>
      <c r="O3701" s="31">
        <f>IF(M3701=1,oneday(G3700,G3701,K3701,L3701,Summary!$E$13/2,Data!N3700,Data!O3700,Summary!$E$15,Summary!$E$14,Summary!$E$16,2),0)</f>
        <v>2221619.966594696</v>
      </c>
      <c r="P3701" s="31">
        <f t="shared" si="173"/>
        <v>3320.0005722045898</v>
      </c>
      <c r="Q3701" s="31">
        <f>IF(M3701=1,oneday(G3700,G3701,K3701,L3701,Summary!$E$13/2,Data!N3700,Data!O3700,Summary!$E$15,Summary!$E$14,Summary!$E$16,3),0)</f>
        <v>0</v>
      </c>
    </row>
    <row r="3702" spans="1:17" x14ac:dyDescent="0.25">
      <c r="A3702" s="32">
        <f>VLOOKUP(B3702,'Expiration Dates'!$C$40:$J$272,8)</f>
        <v>35751</v>
      </c>
      <c r="B3702" s="1">
        <v>35758</v>
      </c>
      <c r="C3702">
        <f t="shared" si="172"/>
        <v>3702</v>
      </c>
      <c r="D3702" s="27">
        <v>19.760000228881836</v>
      </c>
      <c r="E3702" s="28">
        <v>19.850000381469727</v>
      </c>
      <c r="F3702" s="28">
        <v>19.629999160766602</v>
      </c>
      <c r="G3702" s="24">
        <v>19.829999923706055</v>
      </c>
      <c r="H3702" s="13">
        <v>19.870000839233398</v>
      </c>
      <c r="I3702" s="14">
        <v>20</v>
      </c>
      <c r="J3702" s="14">
        <v>19.799999237060547</v>
      </c>
      <c r="K3702" s="24">
        <v>19.979999542236328</v>
      </c>
      <c r="L3702">
        <f t="shared" si="174"/>
        <v>0</v>
      </c>
      <c r="M3702">
        <f>IF(AND(B3702&gt;Summary!$E$17,B3702&lt;Summary!$E$18),1,0)</f>
        <v>1</v>
      </c>
      <c r="N3702">
        <f>IF(M3702=1,oneday(G3701,G3702,K3702,L3702,Summary!$E$13/2,Data!N3701,Data!O3701,Summary!$E$15,Summary!$E$14,Summary!$E$16,1),0)</f>
        <v>1400</v>
      </c>
      <c r="O3702" s="31">
        <f>IF(M3702=1,oneday(G3701,G3702,K3702,L3702,Summary!$E$13/2,Data!N3701,Data!O3701,Summary!$E$15,Summary!$E$14,Summary!$E$16,2),0)</f>
        <v>2223717.96616745</v>
      </c>
      <c r="P3702" s="31">
        <f t="shared" si="173"/>
        <v>2097.9995727539063</v>
      </c>
      <c r="Q3702" s="31">
        <f>IF(M3702=1,oneday(G3701,G3702,K3702,L3702,Summary!$E$13/2,Data!N3701,Data!O3701,Summary!$E$15,Summary!$E$14,Summary!$E$16,3),0)</f>
        <v>0</v>
      </c>
    </row>
    <row r="3703" spans="1:17" x14ac:dyDescent="0.25">
      <c r="A3703" s="32">
        <f>VLOOKUP(B3703,'Expiration Dates'!$C$40:$J$272,8)</f>
        <v>35751</v>
      </c>
      <c r="B3703" s="1">
        <v>35759</v>
      </c>
      <c r="C3703">
        <f t="shared" si="172"/>
        <v>3703</v>
      </c>
      <c r="D3703" s="27">
        <v>19.799999237060547</v>
      </c>
      <c r="E3703" s="28">
        <v>19.870000839233398</v>
      </c>
      <c r="F3703" s="28">
        <v>19.700000762939453</v>
      </c>
      <c r="G3703" s="24">
        <v>19.729999542236328</v>
      </c>
      <c r="H3703" s="13">
        <v>19.940000534057617</v>
      </c>
      <c r="I3703" s="14">
        <v>20.010000228881836</v>
      </c>
      <c r="J3703" s="14">
        <v>19.870000839233398</v>
      </c>
      <c r="K3703" s="24">
        <v>19.899999618530273</v>
      </c>
      <c r="L3703">
        <f t="shared" si="174"/>
        <v>0</v>
      </c>
      <c r="M3703">
        <f>IF(AND(B3703&gt;Summary!$E$17,B3703&lt;Summary!$E$18),1,0)</f>
        <v>1</v>
      </c>
      <c r="N3703">
        <f>IF(M3703=1,oneday(G3702,G3703,K3703,L3703,Summary!$E$13/2,Data!N3702,Data!O3702,Summary!$E$15,Summary!$E$14,Summary!$E$16,1),0)</f>
        <v>1600</v>
      </c>
      <c r="O3703" s="31">
        <f>IF(M3703=1,oneday(G3702,G3703,K3703,L3703,Summary!$E$13/2,Data!N3702,Data!O3702,Summary!$E$15,Summary!$E$14,Summary!$E$16,2),0)</f>
        <v>2225561.9655570984</v>
      </c>
      <c r="P3703" s="31">
        <f t="shared" si="173"/>
        <v>1843.9993896484375</v>
      </c>
      <c r="Q3703" s="31">
        <f>IF(M3703=1,oneday(G3702,G3703,K3703,L3703,Summary!$E$13/2,Data!N3702,Data!O3702,Summary!$E$15,Summary!$E$14,Summary!$E$16,3),0)</f>
        <v>0</v>
      </c>
    </row>
    <row r="3704" spans="1:17" x14ac:dyDescent="0.25">
      <c r="A3704" s="32">
        <f>VLOOKUP(B3704,'Expiration Dates'!$C$40:$J$272,8)</f>
        <v>35751</v>
      </c>
      <c r="B3704" s="1">
        <v>35760</v>
      </c>
      <c r="C3704">
        <f t="shared" si="172"/>
        <v>3704</v>
      </c>
      <c r="D3704" s="27">
        <v>19.469999313354492</v>
      </c>
      <c r="E3704" s="28">
        <v>19.5</v>
      </c>
      <c r="F3704" s="28">
        <v>18.959999084472656</v>
      </c>
      <c r="G3704" s="24">
        <v>19.149999618530273</v>
      </c>
      <c r="H3704" s="13">
        <v>19.610000610351563</v>
      </c>
      <c r="I3704" s="14">
        <v>19.680000305175781</v>
      </c>
      <c r="J3704" s="14">
        <v>19.200000762939453</v>
      </c>
      <c r="K3704" s="24">
        <v>19.350000381469727</v>
      </c>
      <c r="L3704">
        <f t="shared" si="174"/>
        <v>0</v>
      </c>
      <c r="M3704">
        <f>IF(AND(B3704&gt;Summary!$E$17,B3704&lt;Summary!$E$18),1,0)</f>
        <v>1</v>
      </c>
      <c r="N3704">
        <f>IF(M3704=1,oneday(G3703,G3704,K3704,L3704,Summary!$E$13/2,Data!N3703,Data!O3703,Summary!$E$15,Summary!$E$14,Summary!$E$16,1),0)</f>
        <v>3000</v>
      </c>
      <c r="O3704" s="31">
        <f>IF(M3704=1,oneday(G3703,G3704,K3704,L3704,Summary!$E$13/2,Data!N3703,Data!O3703,Summary!$E$15,Summary!$E$14,Summary!$E$16,2),0)</f>
        <v>2226185.9657859802</v>
      </c>
      <c r="P3704" s="31">
        <f t="shared" si="173"/>
        <v>624.00022888183594</v>
      </c>
      <c r="Q3704" s="31">
        <f>IF(M3704=1,oneday(G3703,G3704,K3704,L3704,Summary!$E$13/2,Data!N3703,Data!O3703,Summary!$E$15,Summary!$E$14,Summary!$E$16,3),0)</f>
        <v>0</v>
      </c>
    </row>
    <row r="3705" spans="1:17" x14ac:dyDescent="0.25">
      <c r="A3705" s="32">
        <f>VLOOKUP(B3705,'Expiration Dates'!$C$40:$J$272,8)</f>
        <v>35783</v>
      </c>
      <c r="B3705" s="1">
        <v>35765</v>
      </c>
      <c r="C3705">
        <f t="shared" si="172"/>
        <v>3705</v>
      </c>
      <c r="D3705" s="27">
        <v>18.700000762939453</v>
      </c>
      <c r="E3705" s="28">
        <v>18.840000152587891</v>
      </c>
      <c r="F3705" s="28">
        <v>18.559999465942383</v>
      </c>
      <c r="G3705" s="24">
        <v>18.659999847412109</v>
      </c>
      <c r="H3705" s="13">
        <v>18.920000076293945</v>
      </c>
      <c r="I3705" s="14">
        <v>19.079999923706055</v>
      </c>
      <c r="J3705" s="14">
        <v>18.799999237060547</v>
      </c>
      <c r="K3705" s="24">
        <v>18.940000534057617</v>
      </c>
      <c r="L3705">
        <f t="shared" si="174"/>
        <v>0</v>
      </c>
      <c r="M3705">
        <f>IF(AND(B3705&gt;Summary!$E$17,B3705&lt;Summary!$E$18),1,0)</f>
        <v>1</v>
      </c>
      <c r="N3705">
        <f>IF(M3705=1,oneday(G3704,G3705,K3705,L3705,Summary!$E$13/2,Data!N3704,Data!O3704,Summary!$E$15,Summary!$E$14,Summary!$E$16,1),0)</f>
        <v>3000</v>
      </c>
      <c r="O3705" s="31">
        <f>IF(M3705=1,oneday(G3704,G3705,K3705,L3705,Summary!$E$13/2,Data!N3704,Data!O3704,Summary!$E$15,Summary!$E$14,Summary!$E$16,2),0)</f>
        <v>2226391.9667472839</v>
      </c>
      <c r="P3705" s="31">
        <f t="shared" si="173"/>
        <v>206.00096130371094</v>
      </c>
      <c r="Q3705" s="31">
        <f>IF(M3705=1,oneday(G3704,G3705,K3705,L3705,Summary!$E$13/2,Data!N3704,Data!O3704,Summary!$E$15,Summary!$E$14,Summary!$E$16,3),0)</f>
        <v>0</v>
      </c>
    </row>
    <row r="3706" spans="1:17" x14ac:dyDescent="0.25">
      <c r="A3706" s="32">
        <f>VLOOKUP(B3706,'Expiration Dates'!$C$40:$J$272,8)</f>
        <v>35783</v>
      </c>
      <c r="B3706" s="1">
        <v>35766</v>
      </c>
      <c r="C3706">
        <f t="shared" si="172"/>
        <v>3706</v>
      </c>
      <c r="D3706" s="27">
        <v>18.700000762939453</v>
      </c>
      <c r="E3706" s="28">
        <v>18.879999160766602</v>
      </c>
      <c r="F3706" s="28">
        <v>18.680000305175781</v>
      </c>
      <c r="G3706" s="24">
        <v>18.760000228881836</v>
      </c>
      <c r="H3706" s="13">
        <v>18.989999771118164</v>
      </c>
      <c r="I3706" s="14">
        <v>19.110000610351563</v>
      </c>
      <c r="J3706" s="14">
        <v>18.969999313354492</v>
      </c>
      <c r="K3706" s="24">
        <v>19.030000686645508</v>
      </c>
      <c r="L3706">
        <f t="shared" si="174"/>
        <v>0</v>
      </c>
      <c r="M3706">
        <f>IF(AND(B3706&gt;Summary!$E$17,B3706&lt;Summary!$E$18),1,0)</f>
        <v>1</v>
      </c>
      <c r="N3706">
        <f>IF(M3706=1,oneday(G3705,G3706,K3706,L3706,Summary!$E$13/2,Data!N3705,Data!O3705,Summary!$E$15,Summary!$E$14,Summary!$E$16,1),0)</f>
        <v>2800</v>
      </c>
      <c r="O3706" s="31">
        <f>IF(M3706=1,oneday(G3705,G3706,K3706,L3706,Summary!$E$13/2,Data!N3705,Data!O3705,Summary!$E$15,Summary!$E$14,Summary!$E$16,2),0)</f>
        <v>2228675.9678153992</v>
      </c>
      <c r="P3706" s="31">
        <f t="shared" si="173"/>
        <v>2284.0010681152344</v>
      </c>
      <c r="Q3706" s="31">
        <f>IF(M3706=1,oneday(G3705,G3706,K3706,L3706,Summary!$E$13/2,Data!N3705,Data!O3705,Summary!$E$15,Summary!$E$14,Summary!$E$16,3),0)</f>
        <v>0</v>
      </c>
    </row>
    <row r="3707" spans="1:17" x14ac:dyDescent="0.25">
      <c r="A3707" s="32">
        <f>VLOOKUP(B3707,'Expiration Dates'!$C$40:$J$272,8)</f>
        <v>35783</v>
      </c>
      <c r="B3707" s="1">
        <v>35767</v>
      </c>
      <c r="C3707">
        <f t="shared" si="172"/>
        <v>3707</v>
      </c>
      <c r="D3707" s="27">
        <v>18.530000686645508</v>
      </c>
      <c r="E3707" s="28">
        <v>18.909999847412109</v>
      </c>
      <c r="F3707" s="28">
        <v>18.469999313354492</v>
      </c>
      <c r="G3707" s="24">
        <v>18.799999237060547</v>
      </c>
      <c r="H3707" s="13">
        <v>18.780000686645508</v>
      </c>
      <c r="I3707" s="14">
        <v>19.120000839233398</v>
      </c>
      <c r="J3707" s="14">
        <v>18.75</v>
      </c>
      <c r="K3707" s="24">
        <v>19.030000686645508</v>
      </c>
      <c r="L3707">
        <f t="shared" si="174"/>
        <v>0</v>
      </c>
      <c r="M3707">
        <f>IF(AND(B3707&gt;Summary!$E$17,B3707&lt;Summary!$E$18),1,0)</f>
        <v>1</v>
      </c>
      <c r="N3707">
        <f>IF(M3707=1,oneday(G3706,G3707,K3707,L3707,Summary!$E$13/2,Data!N3706,Data!O3706,Summary!$E$15,Summary!$E$14,Summary!$E$16,1),0)</f>
        <v>2800</v>
      </c>
      <c r="O3707" s="31">
        <f>IF(M3707=1,oneday(G3706,G3707,K3707,L3707,Summary!$E$13/2,Data!N3706,Data!O3706,Summary!$E$15,Summary!$E$14,Summary!$E$16,2),0)</f>
        <v>2230787.9650382996</v>
      </c>
      <c r="P3707" s="31">
        <f t="shared" si="173"/>
        <v>2111.9972229003906</v>
      </c>
      <c r="Q3707" s="31">
        <f>IF(M3707=1,oneday(G3706,G3707,K3707,L3707,Summary!$E$13/2,Data!N3706,Data!O3706,Summary!$E$15,Summary!$E$14,Summary!$E$16,3),0)</f>
        <v>0</v>
      </c>
    </row>
    <row r="3708" spans="1:17" x14ac:dyDescent="0.25">
      <c r="A3708" s="32">
        <f>VLOOKUP(B3708,'Expiration Dates'!$C$40:$J$272,8)</f>
        <v>35783</v>
      </c>
      <c r="B3708" s="1">
        <v>35768</v>
      </c>
      <c r="C3708">
        <f t="shared" si="172"/>
        <v>3708</v>
      </c>
      <c r="D3708" s="27">
        <v>18.819999694824219</v>
      </c>
      <c r="E3708" s="28">
        <v>18.930000305175781</v>
      </c>
      <c r="F3708" s="28">
        <v>18.549999237060547</v>
      </c>
      <c r="G3708" s="24">
        <v>18.600000381469727</v>
      </c>
      <c r="H3708" s="13">
        <v>19.139999389648438</v>
      </c>
      <c r="I3708" s="14">
        <v>19.149999618530273</v>
      </c>
      <c r="J3708" s="14">
        <v>18.819999694824219</v>
      </c>
      <c r="K3708" s="24">
        <v>18.850000381469727</v>
      </c>
      <c r="L3708">
        <f t="shared" si="174"/>
        <v>0</v>
      </c>
      <c r="M3708">
        <f>IF(AND(B3708&gt;Summary!$E$17,B3708&lt;Summary!$E$18),1,0)</f>
        <v>1</v>
      </c>
      <c r="N3708">
        <f>IF(M3708=1,oneday(G3707,G3708,K3708,L3708,Summary!$E$13/2,Data!N3707,Data!O3707,Summary!$E$15,Summary!$E$14,Summary!$E$16,1),0)</f>
        <v>3000</v>
      </c>
      <c r="O3708" s="31">
        <f>IF(M3708=1,oneday(G3707,G3708,K3708,L3708,Summary!$E$13/2,Data!N3707,Data!O3707,Summary!$E$15,Summary!$E$14,Summary!$E$16,2),0)</f>
        <v>2232171.9687004089</v>
      </c>
      <c r="P3708" s="31">
        <f t="shared" si="173"/>
        <v>1384.003662109375</v>
      </c>
      <c r="Q3708" s="31">
        <f>IF(M3708=1,oneday(G3707,G3708,K3708,L3708,Summary!$E$13/2,Data!N3707,Data!O3707,Summary!$E$15,Summary!$E$14,Summary!$E$16,3),0)</f>
        <v>0</v>
      </c>
    </row>
    <row r="3709" spans="1:17" x14ac:dyDescent="0.25">
      <c r="A3709" s="32">
        <f>VLOOKUP(B3709,'Expiration Dates'!$C$40:$J$272,8)</f>
        <v>35783</v>
      </c>
      <c r="B3709" s="1">
        <v>35769</v>
      </c>
      <c r="C3709">
        <f t="shared" si="172"/>
        <v>3709</v>
      </c>
      <c r="D3709" s="27">
        <v>18.819999694824219</v>
      </c>
      <c r="E3709" s="28">
        <v>19</v>
      </c>
      <c r="F3709" s="28">
        <v>18.5</v>
      </c>
      <c r="G3709" s="24">
        <v>18.709999084472656</v>
      </c>
      <c r="H3709" s="13">
        <v>19.030000686645508</v>
      </c>
      <c r="I3709" s="14">
        <v>19.25</v>
      </c>
      <c r="J3709" s="14">
        <v>18.770000457763672</v>
      </c>
      <c r="K3709" s="24">
        <v>18.979999542236328</v>
      </c>
      <c r="L3709">
        <f t="shared" si="174"/>
        <v>0</v>
      </c>
      <c r="M3709">
        <f>IF(AND(B3709&gt;Summary!$E$17,B3709&lt;Summary!$E$18),1,0)</f>
        <v>1</v>
      </c>
      <c r="N3709">
        <f>IF(M3709=1,oneday(G3708,G3709,K3709,L3709,Summary!$E$13/2,Data!N3708,Data!O3708,Summary!$E$15,Summary!$E$14,Summary!$E$16,1),0)</f>
        <v>2800</v>
      </c>
      <c r="O3709" s="31">
        <f>IF(M3709=1,oneday(G3708,G3709,K3709,L3709,Summary!$E$13/2,Data!N3708,Data!O3708,Summary!$E$15,Summary!$E$14,Summary!$E$16,2),0)</f>
        <v>2234483.9650688171</v>
      </c>
      <c r="P3709" s="31">
        <f t="shared" si="173"/>
        <v>2311.9963684082031</v>
      </c>
      <c r="Q3709" s="31">
        <f>IF(M3709=1,oneday(G3708,G3709,K3709,L3709,Summary!$E$13/2,Data!N3708,Data!O3708,Summary!$E$15,Summary!$E$14,Summary!$E$16,3),0)</f>
        <v>0</v>
      </c>
    </row>
    <row r="3710" spans="1:17" x14ac:dyDescent="0.25">
      <c r="A3710" s="32">
        <f>VLOOKUP(B3710,'Expiration Dates'!$C$40:$J$272,8)</f>
        <v>35783</v>
      </c>
      <c r="B3710" s="1">
        <v>35772</v>
      </c>
      <c r="C3710">
        <f t="shared" si="172"/>
        <v>3710</v>
      </c>
      <c r="D3710" s="27">
        <v>18.899999618530273</v>
      </c>
      <c r="E3710" s="28">
        <v>19</v>
      </c>
      <c r="F3710" s="28">
        <v>18.75</v>
      </c>
      <c r="G3710" s="24">
        <v>18.840000152587891</v>
      </c>
      <c r="H3710" s="13">
        <v>19.049999237060547</v>
      </c>
      <c r="I3710" s="14">
        <v>19.209999084472656</v>
      </c>
      <c r="J3710" s="14">
        <v>19.020000457763672</v>
      </c>
      <c r="K3710" s="24">
        <v>19.090000152587891</v>
      </c>
      <c r="L3710">
        <f t="shared" si="174"/>
        <v>0</v>
      </c>
      <c r="M3710">
        <f>IF(AND(B3710&gt;Summary!$E$17,B3710&lt;Summary!$E$18),1,0)</f>
        <v>1</v>
      </c>
      <c r="N3710">
        <f>IF(M3710=1,oneday(G3709,G3710,K3710,L3710,Summary!$E$13/2,Data!N3709,Data!O3709,Summary!$E$15,Summary!$E$14,Summary!$E$16,1),0)</f>
        <v>2500</v>
      </c>
      <c r="O3710" s="31">
        <f>IF(M3710=1,oneday(G3709,G3710,K3710,L3710,Summary!$E$13/2,Data!N3709,Data!O3709,Summary!$E$15,Summary!$E$14,Summary!$E$16,2),0)</f>
        <v>2236820.9677391052</v>
      </c>
      <c r="P3710" s="31">
        <f t="shared" si="173"/>
        <v>2337.0026702880859</v>
      </c>
      <c r="Q3710" s="31">
        <f>IF(M3710=1,oneday(G3709,G3710,K3710,L3710,Summary!$E$13/2,Data!N3709,Data!O3709,Summary!$E$15,Summary!$E$14,Summary!$E$16,3),0)</f>
        <v>0</v>
      </c>
    </row>
    <row r="3711" spans="1:17" x14ac:dyDescent="0.25">
      <c r="A3711" s="32">
        <f>VLOOKUP(B3711,'Expiration Dates'!$C$40:$J$272,8)</f>
        <v>35783</v>
      </c>
      <c r="B3711" s="1">
        <v>35773</v>
      </c>
      <c r="C3711">
        <f t="shared" si="172"/>
        <v>3711</v>
      </c>
      <c r="D3711" s="27">
        <v>18.760000228881836</v>
      </c>
      <c r="E3711" s="28">
        <v>18.799999237060547</v>
      </c>
      <c r="F3711" s="28">
        <v>18.620000839233398</v>
      </c>
      <c r="G3711" s="24">
        <v>18.670000076293945</v>
      </c>
      <c r="H3711" s="13">
        <v>19.020000457763672</v>
      </c>
      <c r="I3711" s="14">
        <v>19.040000915527344</v>
      </c>
      <c r="J3711" s="14">
        <v>18.889999389648438</v>
      </c>
      <c r="K3711" s="24">
        <v>18.920000076293945</v>
      </c>
      <c r="L3711">
        <f t="shared" si="174"/>
        <v>0</v>
      </c>
      <c r="M3711">
        <f>IF(AND(B3711&gt;Summary!$E$17,B3711&lt;Summary!$E$18),1,0)</f>
        <v>1</v>
      </c>
      <c r="N3711">
        <f>IF(M3711=1,oneday(G3710,G3711,K3711,L3711,Summary!$E$13/2,Data!N3710,Data!O3710,Summary!$E$15,Summary!$E$14,Summary!$E$16,1),0)</f>
        <v>2900</v>
      </c>
      <c r="O3711" s="31">
        <f>IF(M3711=1,oneday(G3710,G3711,K3711,L3711,Summary!$E$13/2,Data!N3710,Data!O3710,Summary!$E$15,Summary!$E$14,Summary!$E$16,2),0)</f>
        <v>2238351.9675178528</v>
      </c>
      <c r="P3711" s="31">
        <f t="shared" si="173"/>
        <v>1530.9997787475586</v>
      </c>
      <c r="Q3711" s="31">
        <f>IF(M3711=1,oneday(G3710,G3711,K3711,L3711,Summary!$E$13/2,Data!N3710,Data!O3710,Summary!$E$15,Summary!$E$14,Summary!$E$16,3),0)</f>
        <v>0</v>
      </c>
    </row>
    <row r="3712" spans="1:17" x14ac:dyDescent="0.25">
      <c r="A3712" s="32">
        <f>VLOOKUP(B3712,'Expiration Dates'!$C$40:$J$272,8)</f>
        <v>35783</v>
      </c>
      <c r="B3712" s="1">
        <v>35774</v>
      </c>
      <c r="C3712">
        <f t="shared" si="172"/>
        <v>3712</v>
      </c>
      <c r="D3712" s="27">
        <v>18.670000076293945</v>
      </c>
      <c r="E3712" s="28">
        <v>18.680000305175781</v>
      </c>
      <c r="F3712" s="28">
        <v>18.049999237060547</v>
      </c>
      <c r="G3712" s="24">
        <v>18.139999389648438</v>
      </c>
      <c r="H3712" s="13">
        <v>18.899999618530273</v>
      </c>
      <c r="I3712" s="14">
        <v>18.920000076293945</v>
      </c>
      <c r="J3712" s="14">
        <v>18.340000152587891</v>
      </c>
      <c r="K3712" s="24">
        <v>18.409999847412109</v>
      </c>
      <c r="L3712">
        <f t="shared" si="174"/>
        <v>0</v>
      </c>
      <c r="M3712">
        <f>IF(AND(B3712&gt;Summary!$E$17,B3712&lt;Summary!$E$18),1,0)</f>
        <v>1</v>
      </c>
      <c r="N3712">
        <f>IF(M3712=1,oneday(G3711,G3712,K3712,L3712,Summary!$E$13/2,Data!N3711,Data!O3711,Summary!$E$15,Summary!$E$14,Summary!$E$16,1),0)</f>
        <v>3000</v>
      </c>
      <c r="O3712" s="31">
        <f>IF(M3712=1,oneday(G3711,G3712,K3712,L3712,Summary!$E$13/2,Data!N3711,Data!O3711,Summary!$E$15,Summary!$E$14,Summary!$E$16,2),0)</f>
        <v>2238437.9646339417</v>
      </c>
      <c r="P3712" s="31">
        <f t="shared" si="173"/>
        <v>85.997116088867188</v>
      </c>
      <c r="Q3712" s="31">
        <f>IF(M3712=1,oneday(G3711,G3712,K3712,L3712,Summary!$E$13/2,Data!N3711,Data!O3711,Summary!$E$15,Summary!$E$14,Summary!$E$16,3),0)</f>
        <v>0</v>
      </c>
    </row>
    <row r="3713" spans="1:17" x14ac:dyDescent="0.25">
      <c r="A3713" s="32">
        <f>VLOOKUP(B3713,'Expiration Dates'!$C$40:$J$272,8)</f>
        <v>35783</v>
      </c>
      <c r="B3713" s="1">
        <v>35775</v>
      </c>
      <c r="C3713">
        <f t="shared" si="172"/>
        <v>3713</v>
      </c>
      <c r="D3713" s="27">
        <v>18</v>
      </c>
      <c r="E3713" s="28">
        <v>18.329999923706055</v>
      </c>
      <c r="F3713" s="28">
        <v>17.979999542236328</v>
      </c>
      <c r="G3713" s="24">
        <v>18.149999618530273</v>
      </c>
      <c r="H3713" s="13">
        <v>18.319999694824219</v>
      </c>
      <c r="I3713" s="14">
        <v>18.569999694824219</v>
      </c>
      <c r="J3713" s="14">
        <v>18.25</v>
      </c>
      <c r="K3713" s="24">
        <v>18.399999618530273</v>
      </c>
      <c r="L3713">
        <f t="shared" si="174"/>
        <v>0</v>
      </c>
      <c r="M3713">
        <f>IF(AND(B3713&gt;Summary!$E$17,B3713&lt;Summary!$E$18),1,0)</f>
        <v>1</v>
      </c>
      <c r="N3713">
        <f>IF(M3713=1,oneday(G3712,G3713,K3713,L3713,Summary!$E$13/2,Data!N3712,Data!O3712,Summary!$E$15,Summary!$E$14,Summary!$E$16,1),0)</f>
        <v>-3000</v>
      </c>
      <c r="O3713" s="31">
        <f>IF(M3713=1,oneday(G3712,G3713,K3713,L3713,Summary!$E$13/2,Data!N3712,Data!O3712,Summary!$E$15,Summary!$E$14,Summary!$E$16,2),0)</f>
        <v>2240467.9653205872</v>
      </c>
      <c r="P3713" s="31">
        <f t="shared" si="173"/>
        <v>2030.0006866455078</v>
      </c>
      <c r="Q3713" s="31">
        <f>IF(M3713=1,oneday(G3712,G3713,K3713,L3713,Summary!$E$13/2,Data!N3712,Data!O3712,Summary!$E$15,Summary!$E$14,Summary!$E$16,3),0)</f>
        <v>0</v>
      </c>
    </row>
    <row r="3714" spans="1:17" x14ac:dyDescent="0.25">
      <c r="A3714" s="32">
        <f>VLOOKUP(B3714,'Expiration Dates'!$C$40:$J$272,8)</f>
        <v>35783</v>
      </c>
      <c r="B3714" s="1">
        <v>35776</v>
      </c>
      <c r="C3714">
        <f t="shared" si="172"/>
        <v>3714</v>
      </c>
      <c r="D3714" s="27">
        <v>18.280000686645508</v>
      </c>
      <c r="E3714" s="28">
        <v>18.430000305175781</v>
      </c>
      <c r="F3714" s="28">
        <v>18.180000305175781</v>
      </c>
      <c r="G3714" s="24">
        <v>18.209999084472656</v>
      </c>
      <c r="H3714" s="13">
        <v>18.540000915527344</v>
      </c>
      <c r="I3714" s="14">
        <v>18.639999389648438</v>
      </c>
      <c r="J3714" s="14">
        <v>18.420000076293945</v>
      </c>
      <c r="K3714" s="24">
        <v>18.440000534057617</v>
      </c>
      <c r="L3714">
        <f t="shared" si="174"/>
        <v>0</v>
      </c>
      <c r="M3714">
        <f>IF(AND(B3714&gt;Summary!$E$17,B3714&lt;Summary!$E$18),1,0)</f>
        <v>1</v>
      </c>
      <c r="N3714">
        <f>IF(M3714=1,oneday(G3713,G3714,K3714,L3714,Summary!$E$13/2,Data!N3713,Data!O3713,Summary!$E$15,Summary!$E$14,Summary!$E$16,1),0)</f>
        <v>-3000</v>
      </c>
      <c r="O3714" s="31">
        <f>IF(M3714=1,oneday(G3713,G3714,K3714,L3714,Summary!$E$13/2,Data!N3713,Data!O3713,Summary!$E$15,Summary!$E$14,Summary!$E$16,2),0)</f>
        <v>2242281.9669761658</v>
      </c>
      <c r="P3714" s="31">
        <f t="shared" si="173"/>
        <v>1814.0016555786133</v>
      </c>
      <c r="Q3714" s="31">
        <f>IF(M3714=1,oneday(G3713,G3714,K3714,L3714,Summary!$E$13/2,Data!N3713,Data!O3713,Summary!$E$15,Summary!$E$14,Summary!$E$16,3),0)</f>
        <v>0</v>
      </c>
    </row>
    <row r="3715" spans="1:17" x14ac:dyDescent="0.25">
      <c r="A3715" s="32">
        <f>VLOOKUP(B3715,'Expiration Dates'!$C$40:$J$272,8)</f>
        <v>35783</v>
      </c>
      <c r="B3715" s="1">
        <v>35779</v>
      </c>
      <c r="C3715">
        <f t="shared" si="172"/>
        <v>3715</v>
      </c>
      <c r="D3715" s="27">
        <v>18.25</v>
      </c>
      <c r="E3715" s="28">
        <v>18.329999923706055</v>
      </c>
      <c r="F3715" s="28">
        <v>18.129999160766602</v>
      </c>
      <c r="G3715" s="24">
        <v>18.170000076293945</v>
      </c>
      <c r="H3715" s="13">
        <v>18.420000076293945</v>
      </c>
      <c r="I3715" s="14">
        <v>18.5</v>
      </c>
      <c r="J3715" s="14">
        <v>18.340000152587891</v>
      </c>
      <c r="K3715" s="24">
        <v>18.350000381469727</v>
      </c>
      <c r="L3715">
        <f t="shared" si="174"/>
        <v>0</v>
      </c>
      <c r="M3715">
        <f>IF(AND(B3715&gt;Summary!$E$17,B3715&lt;Summary!$E$18),1,0)</f>
        <v>1</v>
      </c>
      <c r="N3715">
        <f>IF(M3715=1,oneday(G3714,G3715,K3715,L3715,Summary!$E$13/2,Data!N3714,Data!O3714,Summary!$E$15,Summary!$E$14,Summary!$E$16,1),0)</f>
        <v>3000</v>
      </c>
      <c r="O3715" s="31">
        <f>IF(M3715=1,oneday(G3714,G3715,K3715,L3715,Summary!$E$13/2,Data!N3714,Data!O3714,Summary!$E$15,Summary!$E$14,Summary!$E$16,2),0)</f>
        <v>2244401.9640007019</v>
      </c>
      <c r="P3715" s="31">
        <f t="shared" si="173"/>
        <v>2119.9970245361328</v>
      </c>
      <c r="Q3715" s="31">
        <f>IF(M3715=1,oneday(G3714,G3715,K3715,L3715,Summary!$E$13/2,Data!N3714,Data!O3714,Summary!$E$15,Summary!$E$14,Summary!$E$16,3),0)</f>
        <v>0</v>
      </c>
    </row>
    <row r="3716" spans="1:17" x14ac:dyDescent="0.25">
      <c r="A3716" s="32">
        <f>VLOOKUP(B3716,'Expiration Dates'!$C$40:$J$272,8)</f>
        <v>35783</v>
      </c>
      <c r="B3716" s="1">
        <v>35780</v>
      </c>
      <c r="C3716">
        <f t="shared" si="172"/>
        <v>3716</v>
      </c>
      <c r="D3716" s="27">
        <v>18.079999923706055</v>
      </c>
      <c r="E3716" s="28">
        <v>18.25</v>
      </c>
      <c r="F3716" s="28">
        <v>17.969999313354492</v>
      </c>
      <c r="G3716" s="24">
        <v>18.170000076293945</v>
      </c>
      <c r="H3716" s="13">
        <v>18.229999542236328</v>
      </c>
      <c r="I3716" s="14">
        <v>18.450000762939453</v>
      </c>
      <c r="J3716" s="14">
        <v>18.200000762939453</v>
      </c>
      <c r="K3716" s="24">
        <v>18.370000839233398</v>
      </c>
      <c r="L3716">
        <f t="shared" si="174"/>
        <v>0</v>
      </c>
      <c r="M3716">
        <f>IF(AND(B3716&gt;Summary!$E$17,B3716&lt;Summary!$E$18),1,0)</f>
        <v>1</v>
      </c>
      <c r="N3716">
        <f>IF(M3716=1,oneday(G3715,G3716,K3716,L3716,Summary!$E$13/2,Data!N3715,Data!O3715,Summary!$E$15,Summary!$E$14,Summary!$E$16,1),0)</f>
        <v>0</v>
      </c>
      <c r="O3716" s="31">
        <f>IF(M3716=1,oneday(G3715,G3716,K3716,L3716,Summary!$E$13/2,Data!N3715,Data!O3715,Summary!$E$15,Summary!$E$14,Summary!$E$16,2),0)</f>
        <v>2246401.9640007019</v>
      </c>
      <c r="P3716" s="31">
        <f t="shared" si="173"/>
        <v>2000</v>
      </c>
      <c r="Q3716" s="31">
        <f>IF(M3716=1,oneday(G3715,G3716,K3716,L3716,Summary!$E$13/2,Data!N3715,Data!O3715,Summary!$E$15,Summary!$E$14,Summary!$E$16,3),0)</f>
        <v>0</v>
      </c>
    </row>
    <row r="3717" spans="1:17" x14ac:dyDescent="0.25">
      <c r="A3717" s="32">
        <f>VLOOKUP(B3717,'Expiration Dates'!$C$40:$J$272,8)</f>
        <v>35783</v>
      </c>
      <c r="B3717" s="1">
        <v>35781</v>
      </c>
      <c r="C3717">
        <f t="shared" si="172"/>
        <v>3717</v>
      </c>
      <c r="D3717" s="27">
        <v>18.079999923706055</v>
      </c>
      <c r="E3717" s="28">
        <v>18.399999618530273</v>
      </c>
      <c r="F3717" s="28">
        <v>18.049999237060547</v>
      </c>
      <c r="G3717" s="24">
        <v>18.190000534057617</v>
      </c>
      <c r="H3717" s="13">
        <v>18.299999237060547</v>
      </c>
      <c r="I3717" s="14">
        <v>18.579999923706055</v>
      </c>
      <c r="J3717" s="14">
        <v>18.25</v>
      </c>
      <c r="K3717" s="24">
        <v>18.389999389648438</v>
      </c>
      <c r="L3717">
        <f t="shared" si="174"/>
        <v>0</v>
      </c>
      <c r="M3717">
        <f>IF(AND(B3717&gt;Summary!$E$17,B3717&lt;Summary!$E$18),1,0)</f>
        <v>1</v>
      </c>
      <c r="N3717">
        <f>IF(M3717=1,oneday(G3716,G3717,K3717,L3717,Summary!$E$13/2,Data!N3716,Data!O3716,Summary!$E$15,Summary!$E$14,Summary!$E$16,1),0)</f>
        <v>0</v>
      </c>
      <c r="O3717" s="31">
        <f>IF(M3717=1,oneday(G3716,G3717,K3717,L3717,Summary!$E$13/2,Data!N3716,Data!O3716,Summary!$E$15,Summary!$E$14,Summary!$E$16,2),0)</f>
        <v>2248401.9640007019</v>
      </c>
      <c r="P3717" s="31">
        <f t="shared" si="173"/>
        <v>2000</v>
      </c>
      <c r="Q3717" s="31">
        <f>IF(M3717=1,oneday(G3716,G3717,K3717,L3717,Summary!$E$13/2,Data!N3716,Data!O3716,Summary!$E$15,Summary!$E$14,Summary!$E$16,3),0)</f>
        <v>0</v>
      </c>
    </row>
    <row r="3718" spans="1:17" x14ac:dyDescent="0.25">
      <c r="A3718" s="32">
        <f>VLOOKUP(B3718,'Expiration Dates'!$C$40:$J$272,8)</f>
        <v>35783</v>
      </c>
      <c r="B3718" s="1">
        <v>35782</v>
      </c>
      <c r="C3718">
        <f t="shared" si="172"/>
        <v>3718</v>
      </c>
      <c r="D3718" s="27">
        <v>18.319999694824219</v>
      </c>
      <c r="E3718" s="28">
        <v>18.649999618530273</v>
      </c>
      <c r="F3718" s="28">
        <v>18.219999313354492</v>
      </c>
      <c r="G3718" s="24">
        <v>18.520000457763672</v>
      </c>
      <c r="H3718" s="13">
        <v>18.489999771118164</v>
      </c>
      <c r="I3718" s="14">
        <v>18.860000610351563</v>
      </c>
      <c r="J3718" s="14">
        <v>18.430000305175781</v>
      </c>
      <c r="K3718" s="24">
        <v>18.739999771118164</v>
      </c>
      <c r="L3718">
        <f t="shared" si="174"/>
        <v>0</v>
      </c>
      <c r="M3718">
        <f>IF(AND(B3718&gt;Summary!$E$17,B3718&lt;Summary!$E$18),1,0)</f>
        <v>1</v>
      </c>
      <c r="N3718">
        <f>IF(M3718=1,oneday(G3717,G3718,K3718,L3718,Summary!$E$13/2,Data!N3717,Data!O3717,Summary!$E$15,Summary!$E$14,Summary!$E$16,1),0)</f>
        <v>-800</v>
      </c>
      <c r="O3718" s="31">
        <f>IF(M3718=1,oneday(G3717,G3718,K3718,L3718,Summary!$E$13/2,Data!N3717,Data!O3717,Summary!$E$15,Summary!$E$14,Summary!$E$16,2),0)</f>
        <v>2250249.9640617371</v>
      </c>
      <c r="P3718" s="31">
        <f t="shared" si="173"/>
        <v>1848.0000610351563</v>
      </c>
      <c r="Q3718" s="31">
        <f>IF(M3718=1,oneday(G3717,G3718,K3718,L3718,Summary!$E$13/2,Data!N3717,Data!O3717,Summary!$E$15,Summary!$E$14,Summary!$E$16,3),0)</f>
        <v>0</v>
      </c>
    </row>
    <row r="3719" spans="1:17" x14ac:dyDescent="0.25">
      <c r="A3719" s="32">
        <f>VLOOKUP(B3719,'Expiration Dates'!$C$40:$J$272,8)</f>
        <v>35783</v>
      </c>
      <c r="B3719" s="1">
        <v>35783</v>
      </c>
      <c r="C3719">
        <f t="shared" si="172"/>
        <v>3719</v>
      </c>
      <c r="D3719" s="27">
        <v>18.600000381469727</v>
      </c>
      <c r="E3719" s="28">
        <v>18.700000762939453</v>
      </c>
      <c r="F3719" s="28">
        <v>18.180000305175781</v>
      </c>
      <c r="G3719" s="24">
        <v>18.389999389648438</v>
      </c>
      <c r="H3719" s="13">
        <v>18.850000381469727</v>
      </c>
      <c r="I3719" s="14">
        <v>18.879999160766602</v>
      </c>
      <c r="J3719" s="14">
        <v>18.379999160766602</v>
      </c>
      <c r="K3719" s="24">
        <v>18.540000915527344</v>
      </c>
      <c r="L3719">
        <f t="shared" si="174"/>
        <v>1</v>
      </c>
      <c r="M3719">
        <f>IF(AND(B3719&gt;Summary!$E$17,B3719&lt;Summary!$E$18),1,0)</f>
        <v>1</v>
      </c>
      <c r="N3719">
        <f>IF(M3719=1,oneday(G3718,G3719,K3719,L3719,Summary!$E$13/2,Data!N3718,Data!O3718,Summary!$E$15,Summary!$E$14,Summary!$E$16,1),0)</f>
        <v>-500</v>
      </c>
      <c r="O3719" s="31">
        <f>IF(M3719=1,oneday(G3718,G3719,K3719,L3719,Summary!$E$13/2,Data!N3718,Data!O3718,Summary!$E$15,Summary!$E$14,Summary!$E$16,2),0)</f>
        <v>2252401.9653587341</v>
      </c>
      <c r="P3719" s="31">
        <f t="shared" si="173"/>
        <v>2152.0012969970703</v>
      </c>
      <c r="Q3719" s="31">
        <f>IF(M3719=1,oneday(G3718,G3719,K3719,L3719,Summary!$E$13/2,Data!N3718,Data!O3718,Summary!$E$15,Summary!$E$14,Summary!$E$16,3),0)</f>
        <v>75.000762939453125</v>
      </c>
    </row>
    <row r="3720" spans="1:17" x14ac:dyDescent="0.25">
      <c r="A3720" s="32">
        <f>VLOOKUP(B3720,'Expiration Dates'!$C$40:$J$272,8)</f>
        <v>35783</v>
      </c>
      <c r="B3720" s="1">
        <v>35786</v>
      </c>
      <c r="C3720">
        <f t="shared" si="172"/>
        <v>3720</v>
      </c>
      <c r="D3720" s="27">
        <v>18.420000076293945</v>
      </c>
      <c r="E3720" s="28">
        <v>18.549999237060547</v>
      </c>
      <c r="F3720" s="28">
        <v>18.299999237060547</v>
      </c>
      <c r="G3720" s="24">
        <v>18.319999694824219</v>
      </c>
      <c r="H3720" s="13">
        <v>18.700000762939453</v>
      </c>
      <c r="I3720" s="14">
        <v>18.719999313354492</v>
      </c>
      <c r="J3720" s="14">
        <v>18.450000762939453</v>
      </c>
      <c r="K3720" s="24">
        <v>18.489999771118164</v>
      </c>
      <c r="L3720">
        <f t="shared" si="174"/>
        <v>0</v>
      </c>
      <c r="M3720">
        <f>IF(AND(B3720&gt;Summary!$E$17,B3720&lt;Summary!$E$18),1,0)</f>
        <v>1</v>
      </c>
      <c r="N3720">
        <f>IF(M3720=1,oneday(G3719,G3720,K3720,L3720,Summary!$E$13/2,Data!N3719,Data!O3719,Summary!$E$15,Summary!$E$14,Summary!$E$16,1),0)</f>
        <v>-400</v>
      </c>
      <c r="O3720" s="31">
        <f>IF(M3720=1,oneday(G3719,G3720,K3720,L3720,Summary!$E$13/2,Data!N3719,Data!O3719,Summary!$E$15,Summary!$E$14,Summary!$E$16,2),0)</f>
        <v>2254429.9652366638</v>
      </c>
      <c r="P3720" s="31">
        <f t="shared" si="173"/>
        <v>2027.9998779296875</v>
      </c>
      <c r="Q3720" s="31">
        <f>IF(M3720=1,oneday(G3719,G3720,K3720,L3720,Summary!$E$13/2,Data!N3719,Data!O3719,Summary!$E$15,Summary!$E$14,Summary!$E$16,3),0)</f>
        <v>0</v>
      </c>
    </row>
    <row r="3721" spans="1:17" x14ac:dyDescent="0.25">
      <c r="A3721" s="32">
        <f>VLOOKUP(B3721,'Expiration Dates'!$C$40:$J$272,8)</f>
        <v>35783</v>
      </c>
      <c r="B3721" s="1">
        <v>35787</v>
      </c>
      <c r="C3721">
        <f t="shared" si="172"/>
        <v>3721</v>
      </c>
      <c r="D3721" s="27">
        <v>18.309999465942383</v>
      </c>
      <c r="E3721" s="28">
        <v>18.450000762939453</v>
      </c>
      <c r="F3721" s="28">
        <v>18.219999313354492</v>
      </c>
      <c r="G3721" s="24">
        <v>18.329999923706055</v>
      </c>
      <c r="H3721" s="13">
        <v>18.5</v>
      </c>
      <c r="I3721" s="14">
        <v>18.610000610351563</v>
      </c>
      <c r="J3721" s="14">
        <v>18.399999618530273</v>
      </c>
      <c r="K3721" s="24">
        <v>18.479999542236328</v>
      </c>
      <c r="L3721">
        <f t="shared" si="174"/>
        <v>0</v>
      </c>
      <c r="M3721">
        <f>IF(AND(B3721&gt;Summary!$E$17,B3721&lt;Summary!$E$18),1,0)</f>
        <v>1</v>
      </c>
      <c r="N3721">
        <f>IF(M3721=1,oneday(G3720,G3721,K3721,L3721,Summary!$E$13/2,Data!N3720,Data!O3720,Summary!$E$15,Summary!$E$14,Summary!$E$16,1),0)</f>
        <v>-400</v>
      </c>
      <c r="O3721" s="31">
        <f>IF(M3721=1,oneday(G3720,G3721,K3721,L3721,Summary!$E$13/2,Data!N3720,Data!O3720,Summary!$E$15,Summary!$E$14,Summary!$E$16,2),0)</f>
        <v>2256425.9651451111</v>
      </c>
      <c r="P3721" s="31">
        <f t="shared" si="173"/>
        <v>1995.9999084472656</v>
      </c>
      <c r="Q3721" s="31">
        <f>IF(M3721=1,oneday(G3720,G3721,K3721,L3721,Summary!$E$13/2,Data!N3720,Data!O3720,Summary!$E$15,Summary!$E$14,Summary!$E$16,3),0)</f>
        <v>0</v>
      </c>
    </row>
    <row r="3722" spans="1:17" x14ac:dyDescent="0.25">
      <c r="A3722" s="32">
        <f>VLOOKUP(B3722,'Expiration Dates'!$C$40:$J$272,8)</f>
        <v>35783</v>
      </c>
      <c r="B3722" s="1">
        <v>35788</v>
      </c>
      <c r="C3722">
        <f t="shared" si="172"/>
        <v>3722</v>
      </c>
      <c r="D3722" s="27">
        <v>18.329999923706055</v>
      </c>
      <c r="E3722" s="28">
        <v>18.420000076293945</v>
      </c>
      <c r="F3722" s="28">
        <v>18.299999237060547</v>
      </c>
      <c r="G3722" s="24">
        <v>18.350000381469727</v>
      </c>
      <c r="H3722" s="13">
        <v>18.5</v>
      </c>
      <c r="I3722" s="14">
        <v>18.559999465942383</v>
      </c>
      <c r="J3722" s="14">
        <v>18.479999542236328</v>
      </c>
      <c r="K3722" s="24">
        <v>18.5</v>
      </c>
      <c r="L3722">
        <f t="shared" si="174"/>
        <v>0</v>
      </c>
      <c r="M3722">
        <f>IF(AND(B3722&gt;Summary!$E$17,B3722&lt;Summary!$E$18),1,0)</f>
        <v>1</v>
      </c>
      <c r="N3722">
        <f>IF(M3722=1,oneday(G3721,G3722,K3722,L3722,Summary!$E$13/2,Data!N3721,Data!O3721,Summary!$E$15,Summary!$E$14,Summary!$E$16,1),0)</f>
        <v>-400</v>
      </c>
      <c r="O3722" s="31">
        <f>IF(M3722=1,oneday(G3721,G3722,K3722,L3722,Summary!$E$13/2,Data!N3721,Data!O3721,Summary!$E$15,Summary!$E$14,Summary!$E$16,2),0)</f>
        <v>2258417.9649620056</v>
      </c>
      <c r="P3722" s="31">
        <f t="shared" si="173"/>
        <v>1991.9998168945313</v>
      </c>
      <c r="Q3722" s="31">
        <f>IF(M3722=1,oneday(G3721,G3722,K3722,L3722,Summary!$E$13/2,Data!N3721,Data!O3721,Summary!$E$15,Summary!$E$14,Summary!$E$16,3),0)</f>
        <v>0</v>
      </c>
    </row>
    <row r="3723" spans="1:17" x14ac:dyDescent="0.25">
      <c r="A3723" s="32">
        <f>VLOOKUP(B3723,'Expiration Dates'!$C$40:$J$272,8)</f>
        <v>35783</v>
      </c>
      <c r="B3723" s="1">
        <v>35790</v>
      </c>
      <c r="C3723">
        <f t="shared" si="172"/>
        <v>3723</v>
      </c>
      <c r="D3723" s="27">
        <v>18.350000381469727</v>
      </c>
      <c r="E3723" s="28">
        <v>18.350000381469727</v>
      </c>
      <c r="F3723" s="28">
        <v>18.159999847412109</v>
      </c>
      <c r="G3723" s="24">
        <v>18.200000762939453</v>
      </c>
      <c r="H3723" s="13">
        <v>18.489999771118164</v>
      </c>
      <c r="I3723" s="14">
        <v>18.489999771118164</v>
      </c>
      <c r="J3723" s="14">
        <v>18.299999237060547</v>
      </c>
      <c r="K3723" s="24">
        <v>18.329999923706055</v>
      </c>
      <c r="L3723">
        <f t="shared" si="174"/>
        <v>0</v>
      </c>
      <c r="M3723">
        <f>IF(AND(B3723&gt;Summary!$E$17,B3723&lt;Summary!$E$18),1,0)</f>
        <v>1</v>
      </c>
      <c r="N3723">
        <f>IF(M3723=1,oneday(G3722,G3723,K3723,L3723,Summary!$E$13/2,Data!N3722,Data!O3722,Summary!$E$15,Summary!$E$14,Summary!$E$16,1),0)</f>
        <v>-100</v>
      </c>
      <c r="O3723" s="31">
        <f>IF(M3723=1,oneday(G3722,G3723,K3723,L3723,Summary!$E$13/2,Data!N3722,Data!O3722,Summary!$E$15,Summary!$E$14,Summary!$E$16,2),0)</f>
        <v>2260444.9649238586</v>
      </c>
      <c r="P3723" s="31">
        <f t="shared" si="173"/>
        <v>2026.9999618530273</v>
      </c>
      <c r="Q3723" s="31">
        <f>IF(M3723=1,oneday(G3722,G3723,K3723,L3723,Summary!$E$13/2,Data!N3722,Data!O3722,Summary!$E$15,Summary!$E$14,Summary!$E$16,3),0)</f>
        <v>0</v>
      </c>
    </row>
    <row r="3724" spans="1:17" x14ac:dyDescent="0.25">
      <c r="A3724" s="32">
        <f>VLOOKUP(B3724,'Expiration Dates'!$C$40:$J$272,8)</f>
        <v>35783</v>
      </c>
      <c r="B3724" s="1">
        <v>35793</v>
      </c>
      <c r="C3724">
        <f t="shared" si="172"/>
        <v>3724</v>
      </c>
      <c r="D3724" s="27">
        <v>18.120000839233398</v>
      </c>
      <c r="E3724" s="28">
        <v>18.120000839233398</v>
      </c>
      <c r="F3724" s="28">
        <v>17.579999923706055</v>
      </c>
      <c r="G3724" s="24">
        <v>17.620000839233398</v>
      </c>
      <c r="H3724" s="13">
        <v>18.239999771118164</v>
      </c>
      <c r="I3724" s="14">
        <v>18.25</v>
      </c>
      <c r="J3724" s="14">
        <v>17.799999237060547</v>
      </c>
      <c r="K3724" s="24">
        <v>17.819999694824219</v>
      </c>
      <c r="L3724">
        <f t="shared" si="174"/>
        <v>0</v>
      </c>
      <c r="M3724">
        <f>IF(AND(B3724&gt;Summary!$E$17,B3724&lt;Summary!$E$18),1,0)</f>
        <v>1</v>
      </c>
      <c r="N3724">
        <f>IF(M3724=1,oneday(G3723,G3724,K3724,L3724,Summary!$E$13/2,Data!N3723,Data!O3723,Summary!$E$15,Summary!$E$14,Summary!$E$16,1),0)</f>
        <v>1300</v>
      </c>
      <c r="O3724" s="31">
        <f>IF(M3724=1,oneday(G3723,G3724,K3724,L3724,Summary!$E$13/2,Data!N3723,Data!O3723,Summary!$E$15,Summary!$E$14,Summary!$E$16,2),0)</f>
        <v>2262054.9650230408</v>
      </c>
      <c r="P3724" s="31">
        <f t="shared" si="173"/>
        <v>1610.0000991821289</v>
      </c>
      <c r="Q3724" s="31">
        <f>IF(M3724=1,oneday(G3723,G3724,K3724,L3724,Summary!$E$13/2,Data!N3723,Data!O3723,Summary!$E$15,Summary!$E$14,Summary!$E$16,3),0)</f>
        <v>0</v>
      </c>
    </row>
    <row r="3725" spans="1:17" x14ac:dyDescent="0.25">
      <c r="A3725" s="32">
        <f>VLOOKUP(B3725,'Expiration Dates'!$C$40:$J$272,8)</f>
        <v>35783</v>
      </c>
      <c r="B3725" s="1">
        <v>35794</v>
      </c>
      <c r="C3725">
        <f t="shared" si="172"/>
        <v>3725</v>
      </c>
      <c r="D3725" s="27">
        <v>17.639999389648438</v>
      </c>
      <c r="E3725" s="28">
        <v>17.709999084472656</v>
      </c>
      <c r="F3725" s="28">
        <v>17.5</v>
      </c>
      <c r="G3725" s="24">
        <v>17.600000381469727</v>
      </c>
      <c r="H3725" s="13">
        <v>17.840000152587891</v>
      </c>
      <c r="I3725" s="14">
        <v>17.920000076293945</v>
      </c>
      <c r="J3725" s="14">
        <v>17.700000762939453</v>
      </c>
      <c r="K3725" s="24">
        <v>17.819999694824219</v>
      </c>
      <c r="L3725">
        <f t="shared" si="174"/>
        <v>0</v>
      </c>
      <c r="M3725">
        <f>IF(AND(B3725&gt;Summary!$E$17,B3725&lt;Summary!$E$18),1,0)</f>
        <v>1</v>
      </c>
      <c r="N3725">
        <f>IF(M3725=1,oneday(G3724,G3725,K3725,L3725,Summary!$E$13/2,Data!N3724,Data!O3724,Summary!$E$15,Summary!$E$14,Summary!$E$16,1),0)</f>
        <v>1300</v>
      </c>
      <c r="O3725" s="31">
        <f>IF(M3725=1,oneday(G3724,G3725,K3725,L3725,Summary!$E$13/2,Data!N3724,Data!O3724,Summary!$E$15,Summary!$E$14,Summary!$E$16,2),0)</f>
        <v>2264028.964427948</v>
      </c>
      <c r="P3725" s="31">
        <f t="shared" si="173"/>
        <v>1973.9994049072266</v>
      </c>
      <c r="Q3725" s="31">
        <f>IF(M3725=1,oneday(G3724,G3725,K3725,L3725,Summary!$E$13/2,Data!N3724,Data!O3724,Summary!$E$15,Summary!$E$14,Summary!$E$16,3),0)</f>
        <v>0</v>
      </c>
    </row>
    <row r="3726" spans="1:17" x14ac:dyDescent="0.25">
      <c r="A3726" s="32">
        <f>VLOOKUP(B3726,'Expiration Dates'!$C$40:$J$272,8)</f>
        <v>35783</v>
      </c>
      <c r="B3726" s="1">
        <v>35795</v>
      </c>
      <c r="C3726">
        <f t="shared" si="172"/>
        <v>3726</v>
      </c>
      <c r="D3726" s="27">
        <v>17.600000381469727</v>
      </c>
      <c r="E3726" s="28">
        <v>17.840000152587891</v>
      </c>
      <c r="F3726" s="28">
        <v>17.520000457763672</v>
      </c>
      <c r="G3726" s="24">
        <v>17.639999389648438</v>
      </c>
      <c r="H3726" s="13">
        <v>17.799999237060547</v>
      </c>
      <c r="I3726" s="14">
        <v>18.030000686645508</v>
      </c>
      <c r="J3726" s="14">
        <v>17.75</v>
      </c>
      <c r="K3726" s="24">
        <v>17.829999923706055</v>
      </c>
      <c r="L3726">
        <f t="shared" si="174"/>
        <v>0</v>
      </c>
      <c r="M3726">
        <f>IF(AND(B3726&gt;Summary!$E$17,B3726&lt;Summary!$E$18),1,0)</f>
        <v>1</v>
      </c>
      <c r="N3726">
        <f>IF(M3726=1,oneday(G3725,G3726,K3726,L3726,Summary!$E$13/2,Data!N3725,Data!O3725,Summary!$E$15,Summary!$E$14,Summary!$E$16,1),0)</f>
        <v>1300</v>
      </c>
      <c r="O3726" s="31">
        <f>IF(M3726=1,oneday(G3725,G3726,K3726,L3726,Summary!$E$13/2,Data!N3725,Data!O3725,Summary!$E$15,Summary!$E$14,Summary!$E$16,2),0)</f>
        <v>2266080.9631385803</v>
      </c>
      <c r="P3726" s="31">
        <f t="shared" si="173"/>
        <v>2051.9987106323242</v>
      </c>
      <c r="Q3726" s="31">
        <f>IF(M3726=1,oneday(G3725,G3726,K3726,L3726,Summary!$E$13/2,Data!N3725,Data!O3725,Summary!$E$15,Summary!$E$14,Summary!$E$16,3),0)</f>
        <v>0</v>
      </c>
    </row>
    <row r="3727" spans="1:17" x14ac:dyDescent="0.25">
      <c r="A3727" s="32">
        <f>VLOOKUP(B3727,'Expiration Dates'!$C$40:$J$272,8)</f>
        <v>35816</v>
      </c>
      <c r="B3727" s="1">
        <v>35797</v>
      </c>
      <c r="C3727">
        <f t="shared" ref="C3727:C3790" si="175">ROW(B3727)</f>
        <v>3727</v>
      </c>
      <c r="D3727" s="27">
        <v>17.680000305175781</v>
      </c>
      <c r="E3727" s="28">
        <v>17.680000305175781</v>
      </c>
      <c r="F3727" s="28">
        <v>17.399999618530273</v>
      </c>
      <c r="G3727" s="24">
        <v>17.430000305175781</v>
      </c>
      <c r="H3727" s="13">
        <v>17.850000381469727</v>
      </c>
      <c r="I3727" s="14">
        <v>17.850000381469727</v>
      </c>
      <c r="J3727" s="14">
        <v>17.629999160766602</v>
      </c>
      <c r="K3727" s="24">
        <v>17.659999847412109</v>
      </c>
      <c r="L3727">
        <f t="shared" si="174"/>
        <v>0</v>
      </c>
      <c r="M3727">
        <f>IF(AND(B3727&gt;Summary!$E$17,B3727&lt;Summary!$E$18),1,0)</f>
        <v>1</v>
      </c>
      <c r="N3727">
        <f>IF(M3727=1,oneday(G3726,G3727,K3727,L3727,Summary!$E$13/2,Data!N3726,Data!O3726,Summary!$E$15,Summary!$E$14,Summary!$E$16,1),0)</f>
        <v>1800</v>
      </c>
      <c r="O3727" s="31">
        <f>IF(M3727=1,oneday(G3726,G3727,K3727,L3727,Summary!$E$13/2,Data!N3726,Data!O3726,Summary!$E$15,Summary!$E$14,Summary!$E$16,2),0)</f>
        <v>2267742.9647865295</v>
      </c>
      <c r="P3727" s="31">
        <f t="shared" si="173"/>
        <v>1662.0016479492188</v>
      </c>
      <c r="Q3727" s="31">
        <f>IF(M3727=1,oneday(G3726,G3727,K3727,L3727,Summary!$E$13/2,Data!N3726,Data!O3726,Summary!$E$15,Summary!$E$14,Summary!$E$16,3),0)</f>
        <v>0</v>
      </c>
    </row>
    <row r="3728" spans="1:17" x14ac:dyDescent="0.25">
      <c r="A3728" s="32">
        <f>VLOOKUP(B3728,'Expiration Dates'!$C$40:$J$272,8)</f>
        <v>35816</v>
      </c>
      <c r="B3728" s="1">
        <v>35800</v>
      </c>
      <c r="C3728">
        <f t="shared" si="175"/>
        <v>3728</v>
      </c>
      <c r="D3728" s="27">
        <v>17.010000228881836</v>
      </c>
      <c r="E3728" s="28">
        <v>17.200000762939453</v>
      </c>
      <c r="F3728" s="28">
        <v>16.850000381469727</v>
      </c>
      <c r="G3728" s="24">
        <v>16.889999389648438</v>
      </c>
      <c r="H3728" s="13">
        <v>17.370000839233398</v>
      </c>
      <c r="I3728" s="14">
        <v>17.450000762939453</v>
      </c>
      <c r="J3728" s="14">
        <v>17.100000381469727</v>
      </c>
      <c r="K3728" s="24">
        <v>17.139999389648438</v>
      </c>
      <c r="L3728">
        <f t="shared" si="174"/>
        <v>0</v>
      </c>
      <c r="M3728">
        <f>IF(AND(B3728&gt;Summary!$E$17,B3728&lt;Summary!$E$18),1,0)</f>
        <v>1</v>
      </c>
      <c r="N3728">
        <f>IF(M3728=1,oneday(G3727,G3728,K3728,L3728,Summary!$E$13/2,Data!N3727,Data!O3727,Summary!$E$15,Summary!$E$14,Summary!$E$16,1),0)</f>
        <v>3000</v>
      </c>
      <c r="O3728" s="31">
        <f>IF(M3728=1,oneday(G3727,G3728,K3728,L3728,Summary!$E$13/2,Data!N3727,Data!O3727,Summary!$E$15,Summary!$E$14,Summary!$E$16,2),0)</f>
        <v>2268380.9619483948</v>
      </c>
      <c r="P3728" s="31">
        <f t="shared" ref="P3728:P3791" si="176">IF(M3728=1,O3728-O3727,0)</f>
        <v>637.99716186523438</v>
      </c>
      <c r="Q3728" s="31">
        <f>IF(M3728=1,oneday(G3727,G3728,K3728,L3728,Summary!$E$13/2,Data!N3727,Data!O3727,Summary!$E$15,Summary!$E$14,Summary!$E$16,3),0)</f>
        <v>0</v>
      </c>
    </row>
    <row r="3729" spans="1:17" x14ac:dyDescent="0.25">
      <c r="A3729" s="32">
        <f>VLOOKUP(B3729,'Expiration Dates'!$C$40:$J$272,8)</f>
        <v>35816</v>
      </c>
      <c r="B3729" s="1">
        <v>35801</v>
      </c>
      <c r="C3729">
        <f t="shared" si="175"/>
        <v>3729</v>
      </c>
      <c r="D3729" s="27">
        <v>16.780000686645508</v>
      </c>
      <c r="E3729" s="28">
        <v>17.319999694824219</v>
      </c>
      <c r="F3729" s="28">
        <v>16.780000686645508</v>
      </c>
      <c r="G3729" s="24">
        <v>16.909999847412109</v>
      </c>
      <c r="H3729" s="13">
        <v>17.069999694824219</v>
      </c>
      <c r="I3729" s="14">
        <v>17.530000686645508</v>
      </c>
      <c r="J3729" s="14">
        <v>17.049999237060547</v>
      </c>
      <c r="K3729" s="24">
        <v>17.129999160766602</v>
      </c>
      <c r="L3729">
        <f t="shared" si="174"/>
        <v>0</v>
      </c>
      <c r="M3729">
        <f>IF(AND(B3729&gt;Summary!$E$17,B3729&lt;Summary!$E$18),1,0)</f>
        <v>1</v>
      </c>
      <c r="N3729">
        <f>IF(M3729=1,oneday(G3728,G3729,K3729,L3729,Summary!$E$13/2,Data!N3728,Data!O3728,Summary!$E$15,Summary!$E$14,Summary!$E$16,1),0)</f>
        <v>-3000</v>
      </c>
      <c r="O3729" s="31">
        <f>IF(M3729=1,oneday(G3728,G3729,K3729,L3729,Summary!$E$13/2,Data!N3728,Data!O3728,Summary!$E$15,Summary!$E$14,Summary!$E$16,2),0)</f>
        <v>2270440.9633216858</v>
      </c>
      <c r="P3729" s="31">
        <f t="shared" si="176"/>
        <v>2060.0013732910156</v>
      </c>
      <c r="Q3729" s="31">
        <f>IF(M3729=1,oneday(G3728,G3729,K3729,L3729,Summary!$E$13/2,Data!N3728,Data!O3728,Summary!$E$15,Summary!$E$14,Summary!$E$16,3),0)</f>
        <v>0</v>
      </c>
    </row>
    <row r="3730" spans="1:17" x14ac:dyDescent="0.25">
      <c r="A3730" s="32">
        <f>VLOOKUP(B3730,'Expiration Dates'!$C$40:$J$272,8)</f>
        <v>35816</v>
      </c>
      <c r="B3730" s="1">
        <v>35802</v>
      </c>
      <c r="C3730">
        <f t="shared" si="175"/>
        <v>3730</v>
      </c>
      <c r="D3730" s="27">
        <v>16.75</v>
      </c>
      <c r="E3730" s="28">
        <v>17.079999923706055</v>
      </c>
      <c r="F3730" s="28">
        <v>16.680000305175781</v>
      </c>
      <c r="G3730" s="24">
        <v>16.819999694824219</v>
      </c>
      <c r="H3730" s="13">
        <v>16.950000762939453</v>
      </c>
      <c r="I3730" s="14">
        <v>17.25</v>
      </c>
      <c r="J3730" s="14">
        <v>16.930000305175781</v>
      </c>
      <c r="K3730" s="24">
        <v>17.010000228881836</v>
      </c>
      <c r="L3730">
        <f t="shared" si="174"/>
        <v>0</v>
      </c>
      <c r="M3730">
        <f>IF(AND(B3730&gt;Summary!$E$17,B3730&lt;Summary!$E$18),1,0)</f>
        <v>1</v>
      </c>
      <c r="N3730">
        <f>IF(M3730=1,oneday(G3729,G3730,K3730,L3730,Summary!$E$13/2,Data!N3729,Data!O3729,Summary!$E$15,Summary!$E$14,Summary!$E$16,1),0)</f>
        <v>-2800</v>
      </c>
      <c r="O3730" s="31">
        <f>IF(M3730=1,oneday(G3729,G3730,K3730,L3730,Summary!$E$13/2,Data!N3729,Data!O3729,Summary!$E$15,Summary!$E$14,Summary!$E$16,2),0)</f>
        <v>2272696.9637489319</v>
      </c>
      <c r="P3730" s="31">
        <f t="shared" si="176"/>
        <v>2256.0004272460938</v>
      </c>
      <c r="Q3730" s="31">
        <f>IF(M3730=1,oneday(G3729,G3730,K3730,L3730,Summary!$E$13/2,Data!N3729,Data!O3729,Summary!$E$15,Summary!$E$14,Summary!$E$16,3),0)</f>
        <v>0</v>
      </c>
    </row>
    <row r="3731" spans="1:17" x14ac:dyDescent="0.25">
      <c r="A3731" s="32">
        <f>VLOOKUP(B3731,'Expiration Dates'!$C$40:$J$272,8)</f>
        <v>35816</v>
      </c>
      <c r="B3731" s="1">
        <v>35803</v>
      </c>
      <c r="C3731">
        <f t="shared" si="175"/>
        <v>3731</v>
      </c>
      <c r="D3731" s="27">
        <v>16.989999771118164</v>
      </c>
      <c r="E3731" s="28">
        <v>17.129999160766602</v>
      </c>
      <c r="F3731" s="28">
        <v>16.899999618530273</v>
      </c>
      <c r="G3731" s="24">
        <v>16.969999313354492</v>
      </c>
      <c r="H3731" s="13">
        <v>17.159999847412109</v>
      </c>
      <c r="I3731" s="14">
        <v>17.299999237060547</v>
      </c>
      <c r="J3731" s="14">
        <v>17.100000381469727</v>
      </c>
      <c r="K3731" s="24">
        <v>17.159999847412109</v>
      </c>
      <c r="L3731">
        <f t="shared" si="174"/>
        <v>0</v>
      </c>
      <c r="M3731">
        <f>IF(AND(B3731&gt;Summary!$E$17,B3731&lt;Summary!$E$18),1,0)</f>
        <v>1</v>
      </c>
      <c r="N3731">
        <f>IF(M3731=1,oneday(G3730,G3731,K3731,L3731,Summary!$E$13/2,Data!N3730,Data!O3730,Summary!$E$15,Summary!$E$14,Summary!$E$16,1),0)</f>
        <v>-3000</v>
      </c>
      <c r="O3731" s="31">
        <f>IF(M3731=1,oneday(G3730,G3731,K3731,L3731,Summary!$E$13/2,Data!N3730,Data!O3730,Summary!$E$15,Summary!$E$14,Summary!$E$16,2),0)</f>
        <v>2274243.964931488</v>
      </c>
      <c r="P3731" s="31">
        <f t="shared" si="176"/>
        <v>1547.0011825561523</v>
      </c>
      <c r="Q3731" s="31">
        <f>IF(M3731=1,oneday(G3730,G3731,K3731,L3731,Summary!$E$13/2,Data!N3730,Data!O3730,Summary!$E$15,Summary!$E$14,Summary!$E$16,3),0)</f>
        <v>0</v>
      </c>
    </row>
    <row r="3732" spans="1:17" x14ac:dyDescent="0.25">
      <c r="A3732" s="32">
        <f>VLOOKUP(B3732,'Expiration Dates'!$C$40:$J$272,8)</f>
        <v>35816</v>
      </c>
      <c r="B3732" s="1">
        <v>35804</v>
      </c>
      <c r="C3732">
        <f t="shared" si="175"/>
        <v>3732</v>
      </c>
      <c r="D3732" s="27">
        <v>17.069999694824219</v>
      </c>
      <c r="E3732" s="28">
        <v>17.069999694824219</v>
      </c>
      <c r="F3732" s="28">
        <v>16.600000381469727</v>
      </c>
      <c r="G3732" s="24">
        <v>16.629999160766602</v>
      </c>
      <c r="H3732" s="13">
        <v>17.229999542236328</v>
      </c>
      <c r="I3732" s="14">
        <v>17.25</v>
      </c>
      <c r="J3732" s="14">
        <v>16.799999237060547</v>
      </c>
      <c r="K3732" s="24">
        <v>16.850000381469727</v>
      </c>
      <c r="L3732">
        <f t="shared" si="174"/>
        <v>0</v>
      </c>
      <c r="M3732">
        <f>IF(AND(B3732&gt;Summary!$E$17,B3732&lt;Summary!$E$18),1,0)</f>
        <v>1</v>
      </c>
      <c r="N3732">
        <f>IF(M3732=1,oneday(G3731,G3732,K3732,L3732,Summary!$E$13/2,Data!N3731,Data!O3731,Summary!$E$15,Summary!$E$14,Summary!$E$16,1),0)</f>
        <v>-2200</v>
      </c>
      <c r="O3732" s="31">
        <f>IF(M3732=1,oneday(G3731,G3732,K3732,L3732,Summary!$E$13/2,Data!N3731,Data!O3731,Summary!$E$15,Summary!$E$14,Summary!$E$16,2),0)</f>
        <v>2277103.9652671814</v>
      </c>
      <c r="P3732" s="31">
        <f t="shared" si="176"/>
        <v>2860.0003356933594</v>
      </c>
      <c r="Q3732" s="31">
        <f>IF(M3732=1,oneday(G3731,G3732,K3732,L3732,Summary!$E$13/2,Data!N3731,Data!O3731,Summary!$E$15,Summary!$E$14,Summary!$E$16,3),0)</f>
        <v>0</v>
      </c>
    </row>
    <row r="3733" spans="1:17" x14ac:dyDescent="0.25">
      <c r="A3733" s="32">
        <f>VLOOKUP(B3733,'Expiration Dates'!$C$40:$J$272,8)</f>
        <v>35816</v>
      </c>
      <c r="B3733" s="1">
        <v>35807</v>
      </c>
      <c r="C3733">
        <f t="shared" si="175"/>
        <v>3733</v>
      </c>
      <c r="D3733" s="27">
        <v>16.399999618530273</v>
      </c>
      <c r="E3733" s="28">
        <v>16.700000762939453</v>
      </c>
      <c r="F3733" s="28">
        <v>16.340000152587891</v>
      </c>
      <c r="G3733" s="24">
        <v>16.469999313354492</v>
      </c>
      <c r="H3733" s="13">
        <v>16.649999618530273</v>
      </c>
      <c r="I3733" s="14">
        <v>16.899999618530273</v>
      </c>
      <c r="J3733" s="14">
        <v>16.549999237060547</v>
      </c>
      <c r="K3733" s="24">
        <v>16.680000305175781</v>
      </c>
      <c r="L3733">
        <f t="shared" si="174"/>
        <v>0</v>
      </c>
      <c r="M3733">
        <f>IF(AND(B3733&gt;Summary!$E$17,B3733&lt;Summary!$E$18),1,0)</f>
        <v>1</v>
      </c>
      <c r="N3733">
        <f>IF(M3733=1,oneday(G3732,G3733,K3733,L3733,Summary!$E$13/2,Data!N3732,Data!O3732,Summary!$E$15,Summary!$E$14,Summary!$E$16,1),0)</f>
        <v>-1900</v>
      </c>
      <c r="O3733" s="31">
        <f>IF(M3733=1,oneday(G3732,G3733,K3733,L3733,Summary!$E$13/2,Data!N3732,Data!O3732,Summary!$E$15,Summary!$E$14,Summary!$E$16,2),0)</f>
        <v>2279419.9649772644</v>
      </c>
      <c r="P3733" s="31">
        <f t="shared" si="176"/>
        <v>2315.9997100830078</v>
      </c>
      <c r="Q3733" s="31">
        <f>IF(M3733=1,oneday(G3732,G3733,K3733,L3733,Summary!$E$13/2,Data!N3732,Data!O3732,Summary!$E$15,Summary!$E$14,Summary!$E$16,3),0)</f>
        <v>0</v>
      </c>
    </row>
    <row r="3734" spans="1:17" x14ac:dyDescent="0.25">
      <c r="A3734" s="32">
        <f>VLOOKUP(B3734,'Expiration Dates'!$C$40:$J$272,8)</f>
        <v>35816</v>
      </c>
      <c r="B3734" s="1">
        <v>35808</v>
      </c>
      <c r="C3734">
        <f t="shared" si="175"/>
        <v>3734</v>
      </c>
      <c r="D3734" s="27">
        <v>16.680000305175781</v>
      </c>
      <c r="E3734" s="28">
        <v>16.850000381469727</v>
      </c>
      <c r="F3734" s="28">
        <v>16.399999618530273</v>
      </c>
      <c r="G3734" s="24">
        <v>16.430000305175781</v>
      </c>
      <c r="H3734" s="13">
        <v>16.850000381469727</v>
      </c>
      <c r="I3734" s="14">
        <v>17.020000457763672</v>
      </c>
      <c r="J3734" s="14">
        <v>16.629999160766602</v>
      </c>
      <c r="K3734" s="24">
        <v>16.639999389648438</v>
      </c>
      <c r="L3734">
        <f t="shared" si="174"/>
        <v>0</v>
      </c>
      <c r="M3734">
        <f>IF(AND(B3734&gt;Summary!$E$17,B3734&lt;Summary!$E$18),1,0)</f>
        <v>1</v>
      </c>
      <c r="N3734">
        <f>IF(M3734=1,oneday(G3733,G3734,K3734,L3734,Summary!$E$13/2,Data!N3733,Data!O3733,Summary!$E$15,Summary!$E$14,Summary!$E$16,1),0)</f>
        <v>-1900</v>
      </c>
      <c r="O3734" s="31">
        <f>IF(M3734=1,oneday(G3733,G3734,K3734,L3734,Summary!$E$13/2,Data!N3733,Data!O3733,Summary!$E$15,Summary!$E$14,Summary!$E$16,2),0)</f>
        <v>2281495.963092804</v>
      </c>
      <c r="P3734" s="31">
        <f t="shared" si="176"/>
        <v>2075.9981155395508</v>
      </c>
      <c r="Q3734" s="31">
        <f>IF(M3734=1,oneday(G3733,G3734,K3734,L3734,Summary!$E$13/2,Data!N3733,Data!O3733,Summary!$E$15,Summary!$E$14,Summary!$E$16,3),0)</f>
        <v>0</v>
      </c>
    </row>
    <row r="3735" spans="1:17" x14ac:dyDescent="0.25">
      <c r="A3735" s="32">
        <f>VLOOKUP(B3735,'Expiration Dates'!$C$40:$J$272,8)</f>
        <v>35816</v>
      </c>
      <c r="B3735" s="1">
        <v>35809</v>
      </c>
      <c r="C3735">
        <f t="shared" si="175"/>
        <v>3735</v>
      </c>
      <c r="D3735" s="27">
        <v>16.399999618530273</v>
      </c>
      <c r="E3735" s="28">
        <v>16.700000762939453</v>
      </c>
      <c r="F3735" s="28">
        <v>16.379999160766602</v>
      </c>
      <c r="G3735" s="24">
        <v>16.450000762939453</v>
      </c>
      <c r="H3735" s="13">
        <v>16.629999160766602</v>
      </c>
      <c r="I3735" s="14">
        <v>16.850000381469727</v>
      </c>
      <c r="J3735" s="14">
        <v>16.600000381469727</v>
      </c>
      <c r="K3735" s="24">
        <v>16.639999389648438</v>
      </c>
      <c r="L3735">
        <f t="shared" si="174"/>
        <v>0</v>
      </c>
      <c r="M3735">
        <f>IF(AND(B3735&gt;Summary!$E$17,B3735&lt;Summary!$E$18),1,0)</f>
        <v>1</v>
      </c>
      <c r="N3735">
        <f>IF(M3735=1,oneday(G3734,G3735,K3735,L3735,Summary!$E$13/2,Data!N3734,Data!O3734,Summary!$E$15,Summary!$E$14,Summary!$E$16,1),0)</f>
        <v>-1900</v>
      </c>
      <c r="O3735" s="31">
        <f>IF(M3735=1,oneday(G3734,G3735,K3735,L3735,Summary!$E$13/2,Data!N3734,Data!O3734,Summary!$E$15,Summary!$E$14,Summary!$E$16,2),0)</f>
        <v>2283457.962223053</v>
      </c>
      <c r="P3735" s="31">
        <f t="shared" si="176"/>
        <v>1961.9991302490234</v>
      </c>
      <c r="Q3735" s="31">
        <f>IF(M3735=1,oneday(G3734,G3735,K3735,L3735,Summary!$E$13/2,Data!N3734,Data!O3734,Summary!$E$15,Summary!$E$14,Summary!$E$16,3),0)</f>
        <v>0</v>
      </c>
    </row>
    <row r="3736" spans="1:17" x14ac:dyDescent="0.25">
      <c r="A3736" s="32">
        <f>VLOOKUP(B3736,'Expiration Dates'!$C$40:$J$272,8)</f>
        <v>35816</v>
      </c>
      <c r="B3736" s="1">
        <v>35810</v>
      </c>
      <c r="C3736">
        <f t="shared" si="175"/>
        <v>3736</v>
      </c>
      <c r="D3736" s="27">
        <v>16.680000305175781</v>
      </c>
      <c r="E3736" s="28">
        <v>16.739999771118164</v>
      </c>
      <c r="F3736" s="28">
        <v>16.319999694824219</v>
      </c>
      <c r="G3736" s="24">
        <v>16.340000152587891</v>
      </c>
      <c r="H3736" s="13">
        <v>16.829999923706055</v>
      </c>
      <c r="I3736" s="14">
        <v>16.879999160766602</v>
      </c>
      <c r="J3736" s="14">
        <v>16.5</v>
      </c>
      <c r="K3736" s="24">
        <v>16.510000228881836</v>
      </c>
      <c r="L3736">
        <f t="shared" si="174"/>
        <v>0</v>
      </c>
      <c r="M3736">
        <f>IF(AND(B3736&gt;Summary!$E$17,B3736&lt;Summary!$E$18),1,0)</f>
        <v>1</v>
      </c>
      <c r="N3736">
        <f>IF(M3736=1,oneday(G3735,G3736,K3736,L3736,Summary!$E$13/2,Data!N3735,Data!O3735,Summary!$E$15,Summary!$E$14,Summary!$E$16,1),0)</f>
        <v>-1700</v>
      </c>
      <c r="O3736" s="31">
        <f>IF(M3736=1,oneday(G3735,G3736,K3736,L3736,Summary!$E$13/2,Data!N3735,Data!O3735,Summary!$E$15,Summary!$E$14,Summary!$E$16,2),0)</f>
        <v>2285648.9632606506</v>
      </c>
      <c r="P3736" s="31">
        <f t="shared" si="176"/>
        <v>2191.0010375976563</v>
      </c>
      <c r="Q3736" s="31">
        <f>IF(M3736=1,oneday(G3735,G3736,K3736,L3736,Summary!$E$13/2,Data!N3735,Data!O3735,Summary!$E$15,Summary!$E$14,Summary!$E$16,3),0)</f>
        <v>0</v>
      </c>
    </row>
    <row r="3737" spans="1:17" x14ac:dyDescent="0.25">
      <c r="A3737" s="32">
        <f>VLOOKUP(B3737,'Expiration Dates'!$C$40:$J$272,8)</f>
        <v>35816</v>
      </c>
      <c r="B3737" s="1">
        <v>35811</v>
      </c>
      <c r="C3737">
        <f t="shared" si="175"/>
        <v>3737</v>
      </c>
      <c r="D3737" s="27">
        <v>16.5</v>
      </c>
      <c r="E3737" s="28">
        <v>16.600000381469727</v>
      </c>
      <c r="F3737" s="28">
        <v>16.319999694824219</v>
      </c>
      <c r="G3737" s="24">
        <v>16.510000228881836</v>
      </c>
      <c r="H3737" s="13">
        <v>16.649999618530273</v>
      </c>
      <c r="I3737" s="14">
        <v>16.790000915527344</v>
      </c>
      <c r="J3737" s="14">
        <v>16.5</v>
      </c>
      <c r="K3737" s="24">
        <v>16.690000534057617</v>
      </c>
      <c r="L3737">
        <f t="shared" si="174"/>
        <v>0</v>
      </c>
      <c r="M3737">
        <f>IF(AND(B3737&gt;Summary!$E$17,B3737&lt;Summary!$E$18),1,0)</f>
        <v>1</v>
      </c>
      <c r="N3737">
        <f>IF(M3737=1,oneday(G3736,G3737,K3737,L3737,Summary!$E$13/2,Data!N3736,Data!O3736,Summary!$E$15,Summary!$E$14,Summary!$E$16,1),0)</f>
        <v>-2100</v>
      </c>
      <c r="O3737" s="31">
        <f>IF(M3737=1,oneday(G3736,G3737,K3737,L3737,Summary!$E$13/2,Data!N3736,Data!O3736,Summary!$E$15,Summary!$E$14,Summary!$E$16,2),0)</f>
        <v>2287315.9631004333</v>
      </c>
      <c r="P3737" s="31">
        <f t="shared" si="176"/>
        <v>1666.9998397827148</v>
      </c>
      <c r="Q3737" s="31">
        <f>IF(M3737=1,oneday(G3736,G3737,K3737,L3737,Summary!$E$13/2,Data!N3736,Data!O3736,Summary!$E$15,Summary!$E$14,Summary!$E$16,3),0)</f>
        <v>0</v>
      </c>
    </row>
    <row r="3738" spans="1:17" x14ac:dyDescent="0.25">
      <c r="A3738" s="32">
        <f>VLOOKUP(B3738,'Expiration Dates'!$C$40:$J$272,8)</f>
        <v>35816</v>
      </c>
      <c r="B3738" s="1">
        <v>35815</v>
      </c>
      <c r="C3738">
        <f t="shared" si="175"/>
        <v>3738</v>
      </c>
      <c r="D3738" s="27">
        <v>16.680000305175781</v>
      </c>
      <c r="E3738" s="28">
        <v>16.780000686645508</v>
      </c>
      <c r="F3738" s="28">
        <v>16.350000381469727</v>
      </c>
      <c r="G3738" s="24">
        <v>16.420000076293945</v>
      </c>
      <c r="H3738" s="13">
        <v>16.899999618530273</v>
      </c>
      <c r="I3738" s="14">
        <v>16.979999542236328</v>
      </c>
      <c r="J3738" s="14">
        <v>16.520000457763672</v>
      </c>
      <c r="K3738" s="24">
        <v>16.559999465942383</v>
      </c>
      <c r="L3738">
        <f t="shared" si="174"/>
        <v>0</v>
      </c>
      <c r="M3738">
        <f>IF(AND(B3738&gt;Summary!$E$17,B3738&lt;Summary!$E$18),1,0)</f>
        <v>1</v>
      </c>
      <c r="N3738">
        <f>IF(M3738=1,oneday(G3737,G3738,K3738,L3738,Summary!$E$13/2,Data!N3737,Data!O3737,Summary!$E$15,Summary!$E$14,Summary!$E$16,1),0)</f>
        <v>-1900</v>
      </c>
      <c r="O3738" s="31">
        <f>IF(M3738=1,oneday(G3737,G3738,K3738,L3738,Summary!$E$13/2,Data!N3737,Data!O3737,Summary!$E$15,Summary!$E$14,Summary!$E$16,2),0)</f>
        <v>2289490.9633903503</v>
      </c>
      <c r="P3738" s="31">
        <f t="shared" si="176"/>
        <v>2175.0002899169922</v>
      </c>
      <c r="Q3738" s="31">
        <f>IF(M3738=1,oneday(G3737,G3738,K3738,L3738,Summary!$E$13/2,Data!N3737,Data!O3737,Summary!$E$15,Summary!$E$14,Summary!$E$16,3),0)</f>
        <v>0</v>
      </c>
    </row>
    <row r="3739" spans="1:17" x14ac:dyDescent="0.25">
      <c r="A3739" s="32">
        <f>VLOOKUP(B3739,'Expiration Dates'!$C$40:$J$272,8)</f>
        <v>35816</v>
      </c>
      <c r="B3739" s="1">
        <v>35816</v>
      </c>
      <c r="C3739">
        <f t="shared" si="175"/>
        <v>3739</v>
      </c>
      <c r="D3739" s="27">
        <v>16.479999542236328</v>
      </c>
      <c r="E3739" s="28">
        <v>16.639999389648438</v>
      </c>
      <c r="F3739" s="28">
        <v>16.299999237060547</v>
      </c>
      <c r="G3739" s="24">
        <v>16.360000610351563</v>
      </c>
      <c r="H3739" s="13">
        <v>16.670000076293945</v>
      </c>
      <c r="I3739" s="14">
        <v>16.829999923706055</v>
      </c>
      <c r="J3739" s="14">
        <v>16.569999694824219</v>
      </c>
      <c r="K3739" s="24">
        <v>16.579999923706055</v>
      </c>
      <c r="L3739">
        <f t="shared" si="174"/>
        <v>1</v>
      </c>
      <c r="M3739">
        <f>IF(AND(B3739&gt;Summary!$E$17,B3739&lt;Summary!$E$18),1,0)</f>
        <v>1</v>
      </c>
      <c r="N3739">
        <f>IF(M3739=1,oneday(G3738,G3739,K3739,L3739,Summary!$E$13/2,Data!N3738,Data!O3738,Summary!$E$15,Summary!$E$14,Summary!$E$16,1),0)</f>
        <v>-1800</v>
      </c>
      <c r="O3739" s="31">
        <f>IF(M3739=1,oneday(G3738,G3739,K3739,L3739,Summary!$E$13/2,Data!N3738,Data!O3738,Summary!$E$15,Summary!$E$14,Summary!$E$16,2),0)</f>
        <v>2291994.9611930847</v>
      </c>
      <c r="P3739" s="31">
        <f t="shared" si="176"/>
        <v>2503.997802734375</v>
      </c>
      <c r="Q3739" s="31">
        <f>IF(M3739=1,oneday(G3738,G3739,K3739,L3739,Summary!$E$13/2,Data!N3738,Data!O3738,Summary!$E$15,Summary!$E$14,Summary!$E$16,3),0)</f>
        <v>395.99876403808594</v>
      </c>
    </row>
    <row r="3740" spans="1:17" x14ac:dyDescent="0.25">
      <c r="A3740" s="32">
        <f>VLOOKUP(B3740,'Expiration Dates'!$C$40:$J$272,8)</f>
        <v>35816</v>
      </c>
      <c r="B3740" s="1">
        <v>35817</v>
      </c>
      <c r="C3740">
        <f t="shared" si="175"/>
        <v>3740</v>
      </c>
      <c r="D3740" s="27">
        <v>16</v>
      </c>
      <c r="E3740" s="28">
        <v>16.170000076293945</v>
      </c>
      <c r="F3740" s="28">
        <v>15.920000076293945</v>
      </c>
      <c r="G3740" s="24">
        <v>16.040000915527344</v>
      </c>
      <c r="H3740" s="13">
        <v>16.149999618530273</v>
      </c>
      <c r="I3740" s="14">
        <v>16.420000076293945</v>
      </c>
      <c r="J3740" s="14">
        <v>16.100000381469727</v>
      </c>
      <c r="K3740" s="24">
        <v>16.270000457763672</v>
      </c>
      <c r="L3740">
        <f t="shared" si="174"/>
        <v>0</v>
      </c>
      <c r="M3740">
        <f>IF(AND(B3740&gt;Summary!$E$17,B3740&lt;Summary!$E$18),1,0)</f>
        <v>1</v>
      </c>
      <c r="N3740">
        <f>IF(M3740=1,oneday(G3739,G3740,K3740,L3740,Summary!$E$13/2,Data!N3739,Data!O3739,Summary!$E$15,Summary!$E$14,Summary!$E$16,1),0)</f>
        <v>-1100</v>
      </c>
      <c r="O3740" s="31">
        <f>IF(M3740=1,oneday(G3739,G3740,K3740,L3740,Summary!$E$13/2,Data!N3739,Data!O3739,Summary!$E$15,Summary!$E$14,Summary!$E$16,2),0)</f>
        <v>2294430.9608573914</v>
      </c>
      <c r="P3740" s="31">
        <f t="shared" si="176"/>
        <v>2435.9996643066406</v>
      </c>
      <c r="Q3740" s="31">
        <f>IF(M3740=1,oneday(G3739,G3740,K3740,L3740,Summary!$E$13/2,Data!N3739,Data!O3739,Summary!$E$15,Summary!$E$14,Summary!$E$16,3),0)</f>
        <v>0</v>
      </c>
    </row>
    <row r="3741" spans="1:17" x14ac:dyDescent="0.25">
      <c r="A3741" s="32">
        <f>VLOOKUP(B3741,'Expiration Dates'!$C$40:$J$272,8)</f>
        <v>35816</v>
      </c>
      <c r="B3741" s="1">
        <v>35818</v>
      </c>
      <c r="C3741">
        <f t="shared" si="175"/>
        <v>3741</v>
      </c>
      <c r="D3741" s="27">
        <v>15.979999542236328</v>
      </c>
      <c r="E3741" s="28">
        <v>16.25</v>
      </c>
      <c r="F3741" s="28">
        <v>15.699999809265137</v>
      </c>
      <c r="G3741" s="24">
        <v>15.739999771118164</v>
      </c>
      <c r="H3741" s="13">
        <v>16.200000762939453</v>
      </c>
      <c r="I3741" s="14">
        <v>16.459999084472656</v>
      </c>
      <c r="J3741" s="14">
        <v>15.979999542236328</v>
      </c>
      <c r="K3741" s="24">
        <v>16</v>
      </c>
      <c r="L3741">
        <f t="shared" si="174"/>
        <v>0</v>
      </c>
      <c r="M3741">
        <f>IF(AND(B3741&gt;Summary!$E$17,B3741&lt;Summary!$E$18),1,0)</f>
        <v>1</v>
      </c>
      <c r="N3741">
        <f>IF(M3741=1,oneday(G3740,G3741,K3741,L3741,Summary!$E$13/2,Data!N3740,Data!O3740,Summary!$E$15,Summary!$E$14,Summary!$E$16,1),0)</f>
        <v>-400</v>
      </c>
      <c r="O3741" s="31">
        <f>IF(M3741=1,oneday(G3740,G3741,K3741,L3741,Summary!$E$13/2,Data!N3740,Data!O3740,Summary!$E$15,Summary!$E$14,Summary!$E$16,2),0)</f>
        <v>2296634.961315155</v>
      </c>
      <c r="P3741" s="31">
        <f t="shared" si="176"/>
        <v>2204.0004577636719</v>
      </c>
      <c r="Q3741" s="31">
        <f>IF(M3741=1,oneday(G3740,G3741,K3741,L3741,Summary!$E$13/2,Data!N3740,Data!O3740,Summary!$E$15,Summary!$E$14,Summary!$E$16,3),0)</f>
        <v>0</v>
      </c>
    </row>
    <row r="3742" spans="1:17" x14ac:dyDescent="0.25">
      <c r="A3742" s="32">
        <f>VLOOKUP(B3742,'Expiration Dates'!$C$40:$J$272,8)</f>
        <v>35816</v>
      </c>
      <c r="B3742" s="1">
        <v>35821</v>
      </c>
      <c r="C3742">
        <f t="shared" si="175"/>
        <v>3742</v>
      </c>
      <c r="D3742" s="27">
        <v>15.939999580383301</v>
      </c>
      <c r="E3742" s="28">
        <v>17.319999694824219</v>
      </c>
      <c r="F3742" s="28">
        <v>15.930000305175781</v>
      </c>
      <c r="G3742" s="24">
        <v>16.819999694824219</v>
      </c>
      <c r="H3742" s="13">
        <v>16.219999313354492</v>
      </c>
      <c r="I3742" s="14">
        <v>17.5</v>
      </c>
      <c r="J3742" s="14">
        <v>16.159999847412109</v>
      </c>
      <c r="K3742" s="24">
        <v>16.979999542236328</v>
      </c>
      <c r="L3742">
        <f t="shared" si="174"/>
        <v>0</v>
      </c>
      <c r="M3742">
        <f>IF(AND(B3742&gt;Summary!$E$17,B3742&lt;Summary!$E$18),1,0)</f>
        <v>1</v>
      </c>
      <c r="N3742">
        <f>IF(M3742=1,oneday(G3741,G3742,K3742,L3742,Summary!$E$13/2,Data!N3741,Data!O3741,Summary!$E$15,Summary!$E$14,Summary!$E$16,1),0)</f>
        <v>-3000</v>
      </c>
      <c r="O3742" s="31">
        <f>IF(M3742=1,oneday(G3741,G3742,K3742,L3742,Summary!$E$13/2,Data!N3741,Data!O3741,Summary!$E$15,Summary!$E$14,Summary!$E$16,2),0)</f>
        <v>2296694.9615440369</v>
      </c>
      <c r="P3742" s="31">
        <f t="shared" si="176"/>
        <v>60.000228881835938</v>
      </c>
      <c r="Q3742" s="31">
        <f>IF(M3742=1,oneday(G3741,G3742,K3742,L3742,Summary!$E$13/2,Data!N3741,Data!O3741,Summary!$E$15,Summary!$E$14,Summary!$E$16,3),0)</f>
        <v>0</v>
      </c>
    </row>
    <row r="3743" spans="1:17" x14ac:dyDescent="0.25">
      <c r="A3743" s="32">
        <f>VLOOKUP(B3743,'Expiration Dates'!$C$40:$J$272,8)</f>
        <v>35816</v>
      </c>
      <c r="B3743" s="1">
        <v>35822</v>
      </c>
      <c r="C3743">
        <f t="shared" si="175"/>
        <v>3743</v>
      </c>
      <c r="D3743" s="27">
        <v>16.899999618530273</v>
      </c>
      <c r="E3743" s="28">
        <v>17.399999618530273</v>
      </c>
      <c r="F3743" s="28">
        <v>16.829999923706055</v>
      </c>
      <c r="G3743" s="24">
        <v>16.979999542236328</v>
      </c>
      <c r="H3743" s="13">
        <v>17.049999237060547</v>
      </c>
      <c r="I3743" s="14">
        <v>17.520000457763672</v>
      </c>
      <c r="J3743" s="14">
        <v>17.020000457763672</v>
      </c>
      <c r="K3743" s="24">
        <v>17.149999618530273</v>
      </c>
      <c r="L3743">
        <f t="shared" si="174"/>
        <v>0</v>
      </c>
      <c r="M3743">
        <f>IF(AND(B3743&gt;Summary!$E$17,B3743&lt;Summary!$E$18),1,0)</f>
        <v>1</v>
      </c>
      <c r="N3743">
        <f>IF(M3743=1,oneday(G3742,G3743,K3743,L3743,Summary!$E$13/2,Data!N3742,Data!O3742,Summary!$E$15,Summary!$E$14,Summary!$E$16,1),0)</f>
        <v>-3000</v>
      </c>
      <c r="O3743" s="31">
        <f>IF(M3743=1,oneday(G3742,G3743,K3743,L3743,Summary!$E$13/2,Data!N3742,Data!O3742,Summary!$E$15,Summary!$E$14,Summary!$E$16,2),0)</f>
        <v>2298178.9620475769</v>
      </c>
      <c r="P3743" s="31">
        <f t="shared" si="176"/>
        <v>1484.0005035400391</v>
      </c>
      <c r="Q3743" s="31">
        <f>IF(M3743=1,oneday(G3742,G3743,K3743,L3743,Summary!$E$13/2,Data!N3742,Data!O3742,Summary!$E$15,Summary!$E$14,Summary!$E$16,3),0)</f>
        <v>0</v>
      </c>
    </row>
    <row r="3744" spans="1:17" x14ac:dyDescent="0.25">
      <c r="A3744" s="32">
        <f>VLOOKUP(B3744,'Expiration Dates'!$C$40:$J$272,8)</f>
        <v>35816</v>
      </c>
      <c r="B3744" s="1">
        <v>35823</v>
      </c>
      <c r="C3744">
        <f t="shared" si="175"/>
        <v>3744</v>
      </c>
      <c r="D3744" s="27">
        <v>17.100000381469727</v>
      </c>
      <c r="E3744" s="28">
        <v>17.489999771118164</v>
      </c>
      <c r="F3744" s="28">
        <v>17.020000457763672</v>
      </c>
      <c r="G3744" s="24">
        <v>17.309999465942383</v>
      </c>
      <c r="H3744" s="13">
        <v>17.280000686645508</v>
      </c>
      <c r="I3744" s="14">
        <v>17.520000457763672</v>
      </c>
      <c r="J3744" s="14">
        <v>17.239999771118164</v>
      </c>
      <c r="K3744" s="24">
        <v>17.479999542236328</v>
      </c>
      <c r="L3744">
        <f t="shared" si="174"/>
        <v>0</v>
      </c>
      <c r="M3744">
        <f>IF(AND(B3744&gt;Summary!$E$17,B3744&lt;Summary!$E$18),1,0)</f>
        <v>1</v>
      </c>
      <c r="N3744">
        <f>IF(M3744=1,oneday(G3743,G3744,K3744,L3744,Summary!$E$13/2,Data!N3743,Data!O3743,Summary!$E$15,Summary!$E$14,Summary!$E$16,1),0)</f>
        <v>-3000</v>
      </c>
      <c r="O3744" s="31">
        <f>IF(M3744=1,oneday(G3743,G3744,K3744,L3744,Summary!$E$13/2,Data!N3743,Data!O3743,Summary!$E$15,Summary!$E$14,Summary!$E$16,2),0)</f>
        <v>2299036.9623374939</v>
      </c>
      <c r="P3744" s="31">
        <f t="shared" si="176"/>
        <v>858.00028991699219</v>
      </c>
      <c r="Q3744" s="31">
        <f>IF(M3744=1,oneday(G3743,G3744,K3744,L3744,Summary!$E$13/2,Data!N3743,Data!O3743,Summary!$E$15,Summary!$E$14,Summary!$E$16,3),0)</f>
        <v>0</v>
      </c>
    </row>
    <row r="3745" spans="1:17" x14ac:dyDescent="0.25">
      <c r="A3745" s="32">
        <f>VLOOKUP(B3745,'Expiration Dates'!$C$40:$J$272,8)</f>
        <v>35816</v>
      </c>
      <c r="B3745" s="1">
        <v>35824</v>
      </c>
      <c r="C3745">
        <f t="shared" si="175"/>
        <v>3745</v>
      </c>
      <c r="D3745" s="27">
        <v>17.549999237060547</v>
      </c>
      <c r="E3745" s="28">
        <v>18.059999465942383</v>
      </c>
      <c r="F3745" s="28">
        <v>17.479999542236328</v>
      </c>
      <c r="G3745" s="24">
        <v>17.819999694824219</v>
      </c>
      <c r="H3745" s="13">
        <v>17.700000762939453</v>
      </c>
      <c r="I3745" s="14">
        <v>18.170000076293945</v>
      </c>
      <c r="J3745" s="14">
        <v>17.680000305175781</v>
      </c>
      <c r="K3745" s="24">
        <v>17.959999084472656</v>
      </c>
      <c r="L3745">
        <f t="shared" si="174"/>
        <v>0</v>
      </c>
      <c r="M3745">
        <f>IF(AND(B3745&gt;Summary!$E$17,B3745&lt;Summary!$E$18),1,0)</f>
        <v>1</v>
      </c>
      <c r="N3745">
        <f>IF(M3745=1,oneday(G3744,G3745,K3745,L3745,Summary!$E$13/2,Data!N3744,Data!O3744,Summary!$E$15,Summary!$E$14,Summary!$E$16,1),0)</f>
        <v>-3000</v>
      </c>
      <c r="O3745" s="31">
        <f>IF(M3745=1,oneday(G3744,G3745,K3745,L3745,Summary!$E$13/2,Data!N3744,Data!O3744,Summary!$E$15,Summary!$E$14,Summary!$E$16,2),0)</f>
        <v>2299158.9613761902</v>
      </c>
      <c r="P3745" s="31">
        <f t="shared" si="176"/>
        <v>121.99903869628906</v>
      </c>
      <c r="Q3745" s="31">
        <f>IF(M3745=1,oneday(G3744,G3745,K3745,L3745,Summary!$E$13/2,Data!N3744,Data!O3744,Summary!$E$15,Summary!$E$14,Summary!$E$16,3),0)</f>
        <v>0</v>
      </c>
    </row>
    <row r="3746" spans="1:17" x14ac:dyDescent="0.25">
      <c r="A3746" s="32">
        <f>VLOOKUP(B3746,'Expiration Dates'!$C$40:$J$272,8)</f>
        <v>35816</v>
      </c>
      <c r="B3746" s="1">
        <v>35825</v>
      </c>
      <c r="C3746">
        <f t="shared" si="175"/>
        <v>3746</v>
      </c>
      <c r="D3746" s="27">
        <v>17.700000762939453</v>
      </c>
      <c r="E3746" s="28">
        <v>17.75</v>
      </c>
      <c r="F3746" s="28">
        <v>16.899999618530273</v>
      </c>
      <c r="G3746" s="24">
        <v>17.209999084472656</v>
      </c>
      <c r="H3746" s="13">
        <v>17.879999160766602</v>
      </c>
      <c r="I3746" s="14">
        <v>17.899999618530273</v>
      </c>
      <c r="J3746" s="14">
        <v>17.100000381469727</v>
      </c>
      <c r="K3746" s="24">
        <v>17.370000839233398</v>
      </c>
      <c r="L3746">
        <f t="shared" si="174"/>
        <v>0</v>
      </c>
      <c r="M3746">
        <f>IF(AND(B3746&gt;Summary!$E$17,B3746&lt;Summary!$E$18),1,0)</f>
        <v>1</v>
      </c>
      <c r="N3746">
        <f>IF(M3746=1,oneday(G3745,G3746,K3746,L3746,Summary!$E$13/2,Data!N3745,Data!O3745,Summary!$E$15,Summary!$E$14,Summary!$E$16,1),0)</f>
        <v>-1500</v>
      </c>
      <c r="O3746" s="31">
        <f>IF(M3746=1,oneday(G3745,G3746,K3746,L3746,Summary!$E$13/2,Data!N3745,Data!O3745,Summary!$E$15,Summary!$E$14,Summary!$E$16,2),0)</f>
        <v>2302493.9622917175</v>
      </c>
      <c r="P3746" s="31">
        <f t="shared" si="176"/>
        <v>3335.0009155273438</v>
      </c>
      <c r="Q3746" s="31">
        <f>IF(M3746=1,oneday(G3745,G3746,K3746,L3746,Summary!$E$13/2,Data!N3745,Data!O3745,Summary!$E$15,Summary!$E$14,Summary!$E$16,3),0)</f>
        <v>0</v>
      </c>
    </row>
    <row r="3747" spans="1:17" x14ac:dyDescent="0.25">
      <c r="A3747" s="32">
        <f>VLOOKUP(B3747,'Expiration Dates'!$C$40:$J$272,8)</f>
        <v>35845</v>
      </c>
      <c r="B3747" s="1">
        <v>35828</v>
      </c>
      <c r="C3747">
        <f t="shared" si="175"/>
        <v>3747</v>
      </c>
      <c r="D3747" s="27">
        <v>16.780000686645508</v>
      </c>
      <c r="E3747" s="28">
        <v>17.200000762939453</v>
      </c>
      <c r="F3747" s="28">
        <v>16.700000762939453</v>
      </c>
      <c r="G3747" s="24">
        <v>17.049999237060547</v>
      </c>
      <c r="H3747" s="13">
        <v>16.899999618530273</v>
      </c>
      <c r="I3747" s="14">
        <v>17.399999618530273</v>
      </c>
      <c r="J3747" s="14">
        <v>16.899999618530273</v>
      </c>
      <c r="K3747" s="24">
        <v>17.239999771118164</v>
      </c>
      <c r="L3747">
        <f t="shared" si="174"/>
        <v>0</v>
      </c>
      <c r="M3747">
        <f>IF(AND(B3747&gt;Summary!$E$17,B3747&lt;Summary!$E$18),1,0)</f>
        <v>1</v>
      </c>
      <c r="N3747">
        <f>IF(M3747=1,oneday(G3746,G3747,K3747,L3747,Summary!$E$13/2,Data!N3746,Data!O3746,Summary!$E$15,Summary!$E$14,Summary!$E$16,1),0)</f>
        <v>-1200</v>
      </c>
      <c r="O3747" s="31">
        <f>IF(M3747=1,oneday(G3746,G3747,K3747,L3747,Summary!$E$13/2,Data!N3746,Data!O3746,Summary!$E$15,Summary!$E$14,Summary!$E$16,2),0)</f>
        <v>2304697.9621086121</v>
      </c>
      <c r="P3747" s="31">
        <f t="shared" si="176"/>
        <v>2203.9998168945313</v>
      </c>
      <c r="Q3747" s="31">
        <f>IF(M3747=1,oneday(G3746,G3747,K3747,L3747,Summary!$E$13/2,Data!N3746,Data!O3746,Summary!$E$15,Summary!$E$14,Summary!$E$16,3),0)</f>
        <v>0</v>
      </c>
    </row>
    <row r="3748" spans="1:17" x14ac:dyDescent="0.25">
      <c r="A3748" s="32">
        <f>VLOOKUP(B3748,'Expiration Dates'!$C$40:$J$272,8)</f>
        <v>35845</v>
      </c>
      <c r="B3748" s="1">
        <v>35829</v>
      </c>
      <c r="C3748">
        <f t="shared" si="175"/>
        <v>3748</v>
      </c>
      <c r="D3748" s="27">
        <v>17</v>
      </c>
      <c r="E3748" s="28">
        <v>17.049999237060547</v>
      </c>
      <c r="F3748" s="28">
        <v>16.450000762939453</v>
      </c>
      <c r="G3748" s="24">
        <v>16.5</v>
      </c>
      <c r="H3748" s="13">
        <v>17.200000762939453</v>
      </c>
      <c r="I3748" s="14">
        <v>17.219999313354492</v>
      </c>
      <c r="J3748" s="14">
        <v>16.670000076293945</v>
      </c>
      <c r="K3748" s="24">
        <v>16.700000762939453</v>
      </c>
      <c r="L3748">
        <f t="shared" ref="L3748:L3811" si="177">IF(A3748=B3748,1,0)</f>
        <v>0</v>
      </c>
      <c r="M3748">
        <f>IF(AND(B3748&gt;Summary!$E$17,B3748&lt;Summary!$E$18),1,0)</f>
        <v>1</v>
      </c>
      <c r="N3748">
        <f>IF(M3748=1,oneday(G3747,G3748,K3748,L3748,Summary!$E$13/2,Data!N3747,Data!O3747,Summary!$E$15,Summary!$E$14,Summary!$E$16,1),0)</f>
        <v>100</v>
      </c>
      <c r="O3748" s="31">
        <f>IF(M3748=1,oneday(G3747,G3748,K3748,L3748,Summary!$E$13/2,Data!N3747,Data!O3747,Summary!$E$15,Summary!$E$14,Summary!$E$16,2),0)</f>
        <v>2306954.962184906</v>
      </c>
      <c r="P3748" s="31">
        <f t="shared" si="176"/>
        <v>2257.0000762939453</v>
      </c>
      <c r="Q3748" s="31">
        <f>IF(M3748=1,oneday(G3747,G3748,K3748,L3748,Summary!$E$13/2,Data!N3747,Data!O3747,Summary!$E$15,Summary!$E$14,Summary!$E$16,3),0)</f>
        <v>0</v>
      </c>
    </row>
    <row r="3749" spans="1:17" x14ac:dyDescent="0.25">
      <c r="A3749" s="32">
        <f>VLOOKUP(B3749,'Expiration Dates'!$C$40:$J$272,8)</f>
        <v>35845</v>
      </c>
      <c r="B3749" s="1">
        <v>35830</v>
      </c>
      <c r="C3749">
        <f t="shared" si="175"/>
        <v>3749</v>
      </c>
      <c r="D3749" s="27">
        <v>16.350000381469727</v>
      </c>
      <c r="E3749" s="28">
        <v>16.659999847412109</v>
      </c>
      <c r="F3749" s="28">
        <v>16.25</v>
      </c>
      <c r="G3749" s="24">
        <v>16.370000839233398</v>
      </c>
      <c r="H3749" s="13">
        <v>16.559999465942383</v>
      </c>
      <c r="I3749" s="14">
        <v>16.840000152587891</v>
      </c>
      <c r="J3749" s="14">
        <v>16.469999313354492</v>
      </c>
      <c r="K3749" s="24">
        <v>16.579999923706055</v>
      </c>
      <c r="L3749">
        <f t="shared" si="177"/>
        <v>0</v>
      </c>
      <c r="M3749">
        <f>IF(AND(B3749&gt;Summary!$E$17,B3749&lt;Summary!$E$18),1,0)</f>
        <v>1</v>
      </c>
      <c r="N3749">
        <f>IF(M3749=1,oneday(G3748,G3749,K3749,L3749,Summary!$E$13/2,Data!N3748,Data!O3748,Summary!$E$15,Summary!$E$14,Summary!$E$16,1),0)</f>
        <v>400</v>
      </c>
      <c r="O3749" s="31">
        <f>IF(M3749=1,oneday(G3748,G3749,K3749,L3749,Summary!$E$13/2,Data!N3748,Data!O3748,Summary!$E$15,Summary!$E$14,Summary!$E$16,2),0)</f>
        <v>2308914.9625205994</v>
      </c>
      <c r="P3749" s="31">
        <f t="shared" si="176"/>
        <v>1960.0003356933594</v>
      </c>
      <c r="Q3749" s="31">
        <f>IF(M3749=1,oneday(G3748,G3749,K3749,L3749,Summary!$E$13/2,Data!N3748,Data!O3748,Summary!$E$15,Summary!$E$14,Summary!$E$16,3),0)</f>
        <v>0</v>
      </c>
    </row>
    <row r="3750" spans="1:17" x14ac:dyDescent="0.25">
      <c r="A3750" s="32">
        <f>VLOOKUP(B3750,'Expiration Dates'!$C$40:$J$272,8)</f>
        <v>35845</v>
      </c>
      <c r="B3750" s="1">
        <v>35831</v>
      </c>
      <c r="C3750">
        <f t="shared" si="175"/>
        <v>3750</v>
      </c>
      <c r="D3750" s="27">
        <v>16.399999618530273</v>
      </c>
      <c r="E3750" s="28">
        <v>16.879999160766602</v>
      </c>
      <c r="F3750" s="28">
        <v>16.319999694824219</v>
      </c>
      <c r="G3750" s="24">
        <v>16.579999923706055</v>
      </c>
      <c r="H3750" s="13">
        <v>16.610000610351563</v>
      </c>
      <c r="I3750" s="14">
        <v>17.079999923706055</v>
      </c>
      <c r="J3750" s="14">
        <v>16.540000915527344</v>
      </c>
      <c r="K3750" s="24">
        <v>16.790000915527344</v>
      </c>
      <c r="L3750">
        <f t="shared" si="177"/>
        <v>0</v>
      </c>
      <c r="M3750">
        <f>IF(AND(B3750&gt;Summary!$E$17,B3750&lt;Summary!$E$18),1,0)</f>
        <v>1</v>
      </c>
      <c r="N3750">
        <f>IF(M3750=1,oneday(G3749,G3750,K3750,L3750,Summary!$E$13/2,Data!N3749,Data!O3749,Summary!$E$15,Summary!$E$14,Summary!$E$16,1),0)</f>
        <v>-100</v>
      </c>
      <c r="O3750" s="31">
        <f>IF(M3750=1,oneday(G3749,G3750,K3750,L3750,Summary!$E$13/2,Data!N3749,Data!O3749,Summary!$E$15,Summary!$E$14,Summary!$E$16,2),0)</f>
        <v>2310933.9626121521</v>
      </c>
      <c r="P3750" s="31">
        <f t="shared" si="176"/>
        <v>2019.0000915527344</v>
      </c>
      <c r="Q3750" s="31">
        <f>IF(M3750=1,oneday(G3749,G3750,K3750,L3750,Summary!$E$13/2,Data!N3749,Data!O3749,Summary!$E$15,Summary!$E$14,Summary!$E$16,3),0)</f>
        <v>0</v>
      </c>
    </row>
    <row r="3751" spans="1:17" x14ac:dyDescent="0.25">
      <c r="A3751" s="32">
        <f>VLOOKUP(B3751,'Expiration Dates'!$C$40:$J$272,8)</f>
        <v>35845</v>
      </c>
      <c r="B3751" s="1">
        <v>35832</v>
      </c>
      <c r="C3751">
        <f t="shared" si="175"/>
        <v>3751</v>
      </c>
      <c r="D3751" s="27">
        <v>16.600000381469727</v>
      </c>
      <c r="E3751" s="28">
        <v>17</v>
      </c>
      <c r="F3751" s="28">
        <v>16.540000915527344</v>
      </c>
      <c r="G3751" s="24">
        <v>16.700000762939453</v>
      </c>
      <c r="H3751" s="13">
        <v>16.770000457763672</v>
      </c>
      <c r="I3751" s="14">
        <v>17.190000534057617</v>
      </c>
      <c r="J3751" s="14">
        <v>16.75</v>
      </c>
      <c r="K3751" s="24">
        <v>16.909999847412109</v>
      </c>
      <c r="L3751">
        <f t="shared" si="177"/>
        <v>0</v>
      </c>
      <c r="M3751">
        <f>IF(AND(B3751&gt;Summary!$E$17,B3751&lt;Summary!$E$18),1,0)</f>
        <v>1</v>
      </c>
      <c r="N3751">
        <f>IF(M3751=1,oneday(G3750,G3751,K3751,L3751,Summary!$E$13/2,Data!N3750,Data!O3750,Summary!$E$15,Summary!$E$14,Summary!$E$16,1),0)</f>
        <v>-400</v>
      </c>
      <c r="O3751" s="31">
        <f>IF(M3751=1,oneday(G3750,G3751,K3751,L3751,Summary!$E$13/2,Data!N3750,Data!O3750,Summary!$E$15,Summary!$E$14,Summary!$E$16,2),0)</f>
        <v>2312897.9622764587</v>
      </c>
      <c r="P3751" s="31">
        <f t="shared" si="176"/>
        <v>1963.9996643066406</v>
      </c>
      <c r="Q3751" s="31">
        <f>IF(M3751=1,oneday(G3750,G3751,K3751,L3751,Summary!$E$13/2,Data!N3750,Data!O3750,Summary!$E$15,Summary!$E$14,Summary!$E$16,3),0)</f>
        <v>0</v>
      </c>
    </row>
    <row r="3752" spans="1:17" x14ac:dyDescent="0.25">
      <c r="A3752" s="32">
        <f>VLOOKUP(B3752,'Expiration Dates'!$C$40:$J$272,8)</f>
        <v>35845</v>
      </c>
      <c r="B3752" s="1">
        <v>35835</v>
      </c>
      <c r="C3752">
        <f t="shared" si="175"/>
        <v>3752</v>
      </c>
      <c r="D3752" s="27">
        <v>16.639999389648438</v>
      </c>
      <c r="E3752" s="28">
        <v>16.780000686645508</v>
      </c>
      <c r="F3752" s="28">
        <v>16.549999237060547</v>
      </c>
      <c r="G3752" s="24">
        <v>16.629999160766602</v>
      </c>
      <c r="H3752" s="13">
        <v>16.889999389648438</v>
      </c>
      <c r="I3752" s="14">
        <v>16.969999313354492</v>
      </c>
      <c r="J3752" s="14">
        <v>16.780000686645508</v>
      </c>
      <c r="K3752" s="24">
        <v>16.850000381469727</v>
      </c>
      <c r="L3752">
        <f t="shared" si="177"/>
        <v>0</v>
      </c>
      <c r="M3752">
        <f>IF(AND(B3752&gt;Summary!$E$17,B3752&lt;Summary!$E$18),1,0)</f>
        <v>1</v>
      </c>
      <c r="N3752">
        <f>IF(M3752=1,oneday(G3751,G3752,K3752,L3752,Summary!$E$13/2,Data!N3751,Data!O3751,Summary!$E$15,Summary!$E$14,Summary!$E$16,1),0)</f>
        <v>-300</v>
      </c>
      <c r="O3752" s="31">
        <f>IF(M3752=1,oneday(G3751,G3752,K3752,L3752,Summary!$E$13/2,Data!N3751,Data!O3751,Summary!$E$15,Summary!$E$14,Summary!$E$16,2),0)</f>
        <v>2314918.9627571106</v>
      </c>
      <c r="P3752" s="31">
        <f t="shared" si="176"/>
        <v>2021.0004806518555</v>
      </c>
      <c r="Q3752" s="31">
        <f>IF(M3752=1,oneday(G3751,G3752,K3752,L3752,Summary!$E$13/2,Data!N3751,Data!O3751,Summary!$E$15,Summary!$E$14,Summary!$E$16,3),0)</f>
        <v>0</v>
      </c>
    </row>
    <row r="3753" spans="1:17" x14ac:dyDescent="0.25">
      <c r="A3753" s="32">
        <f>VLOOKUP(B3753,'Expiration Dates'!$C$40:$J$272,8)</f>
        <v>35845</v>
      </c>
      <c r="B3753" s="1">
        <v>35836</v>
      </c>
      <c r="C3753">
        <f t="shared" si="175"/>
        <v>3753</v>
      </c>
      <c r="D3753" s="27">
        <v>16.620000839233398</v>
      </c>
      <c r="E3753" s="28">
        <v>16.729999542236328</v>
      </c>
      <c r="F3753" s="28">
        <v>16.399999618530273</v>
      </c>
      <c r="G3753" s="24">
        <v>16.430000305175781</v>
      </c>
      <c r="H3753" s="13">
        <v>16.870000839233398</v>
      </c>
      <c r="I3753" s="14">
        <v>16.950000762939453</v>
      </c>
      <c r="J3753" s="14">
        <v>16.620000839233398</v>
      </c>
      <c r="K3753" s="24">
        <v>16.659999847412109</v>
      </c>
      <c r="L3753">
        <f t="shared" si="177"/>
        <v>0</v>
      </c>
      <c r="M3753">
        <f>IF(AND(B3753&gt;Summary!$E$17,B3753&lt;Summary!$E$18),1,0)</f>
        <v>1</v>
      </c>
      <c r="N3753">
        <f>IF(M3753=1,oneday(G3752,G3753,K3753,L3753,Summary!$E$13/2,Data!N3752,Data!O3752,Summary!$E$15,Summary!$E$14,Summary!$E$16,1),0)</f>
        <v>100</v>
      </c>
      <c r="O3753" s="31">
        <f>IF(M3753=1,oneday(G3752,G3753,K3753,L3753,Summary!$E$13/2,Data!N3752,Data!O3752,Summary!$E$15,Summary!$E$14,Summary!$E$16,2),0)</f>
        <v>2316922.9628715515</v>
      </c>
      <c r="P3753" s="31">
        <f t="shared" si="176"/>
        <v>2004.000114440918</v>
      </c>
      <c r="Q3753" s="31">
        <f>IF(M3753=1,oneday(G3752,G3753,K3753,L3753,Summary!$E$13/2,Data!N3752,Data!O3752,Summary!$E$15,Summary!$E$14,Summary!$E$16,3),0)</f>
        <v>0</v>
      </c>
    </row>
    <row r="3754" spans="1:17" x14ac:dyDescent="0.25">
      <c r="A3754" s="32">
        <f>VLOOKUP(B3754,'Expiration Dates'!$C$40:$J$272,8)</f>
        <v>35845</v>
      </c>
      <c r="B3754" s="1">
        <v>35837</v>
      </c>
      <c r="C3754">
        <f t="shared" si="175"/>
        <v>3754</v>
      </c>
      <c r="D3754" s="27">
        <v>16.450000762939453</v>
      </c>
      <c r="E3754" s="28">
        <v>16.659999847412109</v>
      </c>
      <c r="F3754" s="28">
        <v>16.049999237060547</v>
      </c>
      <c r="G3754" s="24">
        <v>16.149999618530273</v>
      </c>
      <c r="H3754" s="13">
        <v>16.700000762939453</v>
      </c>
      <c r="I3754" s="14">
        <v>16.879999160766602</v>
      </c>
      <c r="J3754" s="14">
        <v>16.299999237060547</v>
      </c>
      <c r="K3754" s="24">
        <v>16.379999160766602</v>
      </c>
      <c r="L3754">
        <f t="shared" si="177"/>
        <v>0</v>
      </c>
      <c r="M3754">
        <f>IF(AND(B3754&gt;Summary!$E$17,B3754&lt;Summary!$E$18),1,0)</f>
        <v>1</v>
      </c>
      <c r="N3754">
        <f>IF(M3754=1,oneday(G3753,G3754,K3754,L3754,Summary!$E$13/2,Data!N3753,Data!O3753,Summary!$E$15,Summary!$E$14,Summary!$E$16,1),0)</f>
        <v>800</v>
      </c>
      <c r="O3754" s="31">
        <f>IF(M3754=1,oneday(G3753,G3754,K3754,L3754,Summary!$E$13/2,Data!N3753,Data!O3753,Summary!$E$15,Summary!$E$14,Summary!$E$16,2),0)</f>
        <v>2318782.9623222351</v>
      </c>
      <c r="P3754" s="31">
        <f t="shared" si="176"/>
        <v>1859.9994506835938</v>
      </c>
      <c r="Q3754" s="31">
        <f>IF(M3754=1,oneday(G3753,G3754,K3754,L3754,Summary!$E$13/2,Data!N3753,Data!O3753,Summary!$E$15,Summary!$E$14,Summary!$E$16,3),0)</f>
        <v>0</v>
      </c>
    </row>
    <row r="3755" spans="1:17" x14ac:dyDescent="0.25">
      <c r="A3755" s="32">
        <f>VLOOKUP(B3755,'Expiration Dates'!$C$40:$J$272,8)</f>
        <v>35845</v>
      </c>
      <c r="B3755" s="1">
        <v>35838</v>
      </c>
      <c r="C3755">
        <f t="shared" si="175"/>
        <v>3755</v>
      </c>
      <c r="D3755" s="27">
        <v>16.149999618530273</v>
      </c>
      <c r="E3755" s="28">
        <v>16.180000305175781</v>
      </c>
      <c r="F3755" s="28">
        <v>15.920000076293945</v>
      </c>
      <c r="G3755" s="24">
        <v>15.960000038146973</v>
      </c>
      <c r="H3755" s="13">
        <v>16.360000610351563</v>
      </c>
      <c r="I3755" s="14">
        <v>16.399999618530273</v>
      </c>
      <c r="J3755" s="14">
        <v>16.159999847412109</v>
      </c>
      <c r="K3755" s="24">
        <v>16.190000534057617</v>
      </c>
      <c r="L3755">
        <f t="shared" si="177"/>
        <v>0</v>
      </c>
      <c r="M3755">
        <f>IF(AND(B3755&gt;Summary!$E$17,B3755&lt;Summary!$E$18),1,0)</f>
        <v>1</v>
      </c>
      <c r="N3755">
        <f>IF(M3755=1,oneday(G3754,G3755,K3755,L3755,Summary!$E$13/2,Data!N3754,Data!O3754,Summary!$E$15,Summary!$E$14,Summary!$E$16,1),0)</f>
        <v>1200</v>
      </c>
      <c r="O3755" s="31">
        <f>IF(M3755=1,oneday(G3754,G3755,K3755,L3755,Summary!$E$13/2,Data!N3754,Data!O3754,Summary!$E$15,Summary!$E$14,Summary!$E$16,2),0)</f>
        <v>2320578.9628257751</v>
      </c>
      <c r="P3755" s="31">
        <f t="shared" si="176"/>
        <v>1796.0005035400391</v>
      </c>
      <c r="Q3755" s="31">
        <f>IF(M3755=1,oneday(G3754,G3755,K3755,L3755,Summary!$E$13/2,Data!N3754,Data!O3754,Summary!$E$15,Summary!$E$14,Summary!$E$16,3),0)</f>
        <v>0</v>
      </c>
    </row>
    <row r="3756" spans="1:17" x14ac:dyDescent="0.25">
      <c r="A3756" s="32">
        <f>VLOOKUP(B3756,'Expiration Dates'!$C$40:$J$272,8)</f>
        <v>35845</v>
      </c>
      <c r="B3756" s="1">
        <v>35839</v>
      </c>
      <c r="C3756">
        <f t="shared" si="175"/>
        <v>3756</v>
      </c>
      <c r="D3756" s="27">
        <v>16.139999389648438</v>
      </c>
      <c r="E3756" s="28">
        <v>16.229999542236328</v>
      </c>
      <c r="F3756" s="28">
        <v>15.920000076293945</v>
      </c>
      <c r="G3756" s="24">
        <v>16.020000457763672</v>
      </c>
      <c r="H3756" s="13">
        <v>16.360000610351563</v>
      </c>
      <c r="I3756" s="14">
        <v>16.399999618530273</v>
      </c>
      <c r="J3756" s="14">
        <v>16.180000305175781</v>
      </c>
      <c r="K3756" s="24">
        <v>16.25</v>
      </c>
      <c r="L3756">
        <f t="shared" si="177"/>
        <v>0</v>
      </c>
      <c r="M3756">
        <f>IF(AND(B3756&gt;Summary!$E$17,B3756&lt;Summary!$E$18),1,0)</f>
        <v>1</v>
      </c>
      <c r="N3756">
        <f>IF(M3756=1,oneday(G3755,G3756,K3756,L3756,Summary!$E$13/2,Data!N3755,Data!O3755,Summary!$E$15,Summary!$E$14,Summary!$E$16,1),0)</f>
        <v>1100</v>
      </c>
      <c r="O3756" s="31">
        <f>IF(M3756=1,oneday(G3755,G3756,K3756,L3756,Summary!$E$13/2,Data!N3755,Data!O3755,Summary!$E$15,Summary!$E$14,Summary!$E$16,2),0)</f>
        <v>2322644.9632873535</v>
      </c>
      <c r="P3756" s="31">
        <f t="shared" si="176"/>
        <v>2066.0004615783691</v>
      </c>
      <c r="Q3756" s="31">
        <f>IF(M3756=1,oneday(G3755,G3756,K3756,L3756,Summary!$E$13/2,Data!N3755,Data!O3755,Summary!$E$15,Summary!$E$14,Summary!$E$16,3),0)</f>
        <v>0</v>
      </c>
    </row>
    <row r="3757" spans="1:17" x14ac:dyDescent="0.25">
      <c r="A3757" s="32">
        <f>VLOOKUP(B3757,'Expiration Dates'!$C$40:$J$272,8)</f>
        <v>35845</v>
      </c>
      <c r="B3757" s="1">
        <v>35843</v>
      </c>
      <c r="C3757">
        <f t="shared" si="175"/>
        <v>3757</v>
      </c>
      <c r="D3757" s="27">
        <v>15.699999809265137</v>
      </c>
      <c r="E3757" s="28">
        <v>15.819999694824219</v>
      </c>
      <c r="F3757" s="28">
        <v>15.520000457763672</v>
      </c>
      <c r="G3757" s="24">
        <v>15.659999847412109</v>
      </c>
      <c r="H3757" s="13">
        <v>15.899999618530273</v>
      </c>
      <c r="I3757" s="14">
        <v>16.020000457763672</v>
      </c>
      <c r="J3757" s="14">
        <v>15.75</v>
      </c>
      <c r="K3757" s="24">
        <v>15.880000114440918</v>
      </c>
      <c r="L3757">
        <f t="shared" si="177"/>
        <v>0</v>
      </c>
      <c r="M3757">
        <f>IF(AND(B3757&gt;Summary!$E$17,B3757&lt;Summary!$E$18),1,0)</f>
        <v>1</v>
      </c>
      <c r="N3757">
        <f>IF(M3757=1,oneday(G3756,G3757,K3757,L3757,Summary!$E$13/2,Data!N3756,Data!O3756,Summary!$E$15,Summary!$E$14,Summary!$E$16,1),0)</f>
        <v>2000</v>
      </c>
      <c r="O3757" s="31">
        <f>IF(M3757=1,oneday(G3756,G3757,K3757,L3757,Summary!$E$13/2,Data!N3756,Data!O3756,Summary!$E$15,Summary!$E$14,Summary!$E$16,2),0)</f>
        <v>2324068.9620666504</v>
      </c>
      <c r="P3757" s="31">
        <f t="shared" si="176"/>
        <v>1423.998779296875</v>
      </c>
      <c r="Q3757" s="31">
        <f>IF(M3757=1,oneday(G3756,G3757,K3757,L3757,Summary!$E$13/2,Data!N3756,Data!O3756,Summary!$E$15,Summary!$E$14,Summary!$E$16,3),0)</f>
        <v>0</v>
      </c>
    </row>
    <row r="3758" spans="1:17" x14ac:dyDescent="0.25">
      <c r="A3758" s="32">
        <f>VLOOKUP(B3758,'Expiration Dates'!$C$40:$J$272,8)</f>
        <v>35845</v>
      </c>
      <c r="B3758" s="1">
        <v>35844</v>
      </c>
      <c r="C3758">
        <f t="shared" si="175"/>
        <v>3758</v>
      </c>
      <c r="D3758" s="27">
        <v>15.539999961853027</v>
      </c>
      <c r="E3758" s="28">
        <v>16.350000381469727</v>
      </c>
      <c r="F3758" s="28">
        <v>15.449999809265137</v>
      </c>
      <c r="G3758" s="24">
        <v>16.25</v>
      </c>
      <c r="H3758" s="13">
        <v>15.699999809265137</v>
      </c>
      <c r="I3758" s="14">
        <v>16.600000381469727</v>
      </c>
      <c r="J3758" s="14">
        <v>15.680000305175781</v>
      </c>
      <c r="K3758" s="24">
        <v>16.450000762939453</v>
      </c>
      <c r="L3758">
        <f t="shared" si="177"/>
        <v>0</v>
      </c>
      <c r="M3758">
        <f>IF(AND(B3758&gt;Summary!$E$17,B3758&lt;Summary!$E$18),1,0)</f>
        <v>1</v>
      </c>
      <c r="N3758">
        <f>IF(M3758=1,oneday(G3757,G3758,K3758,L3758,Summary!$E$13/2,Data!N3757,Data!O3757,Summary!$E$15,Summary!$E$14,Summary!$E$16,1),0)</f>
        <v>600</v>
      </c>
      <c r="O3758" s="31">
        <f>IF(M3758=1,oneday(G3757,G3758,K3758,L3758,Summary!$E$13/2,Data!N3757,Data!O3757,Summary!$E$15,Summary!$E$14,Summary!$E$16,2),0)</f>
        <v>2326786.9621582031</v>
      </c>
      <c r="P3758" s="31">
        <f t="shared" si="176"/>
        <v>2718.0000915527344</v>
      </c>
      <c r="Q3758" s="31">
        <f>IF(M3758=1,oneday(G3757,G3758,K3758,L3758,Summary!$E$13/2,Data!N3757,Data!O3757,Summary!$E$15,Summary!$E$14,Summary!$E$16,3),0)</f>
        <v>0</v>
      </c>
    </row>
    <row r="3759" spans="1:17" x14ac:dyDescent="0.25">
      <c r="A3759" s="32">
        <f>VLOOKUP(B3759,'Expiration Dates'!$C$40:$J$272,8)</f>
        <v>35845</v>
      </c>
      <c r="B3759" s="1">
        <v>35845</v>
      </c>
      <c r="C3759">
        <f t="shared" si="175"/>
        <v>3759</v>
      </c>
      <c r="D3759" s="27">
        <v>16.200000762939453</v>
      </c>
      <c r="E3759" s="28">
        <v>16.590000152587891</v>
      </c>
      <c r="F3759" s="28">
        <v>16.100000381469727</v>
      </c>
      <c r="G3759" s="24">
        <v>16.159999847412109</v>
      </c>
      <c r="H3759" s="13">
        <v>16.350000381469727</v>
      </c>
      <c r="I3759" s="14">
        <v>16.840000152587891</v>
      </c>
      <c r="J3759" s="14">
        <v>16.270000457763672</v>
      </c>
      <c r="K3759" s="24">
        <v>16.319999694824219</v>
      </c>
      <c r="L3759">
        <f t="shared" si="177"/>
        <v>1</v>
      </c>
      <c r="M3759">
        <f>IF(AND(B3759&gt;Summary!$E$17,B3759&lt;Summary!$E$18),1,0)</f>
        <v>1</v>
      </c>
      <c r="N3759">
        <f>IF(M3759=1,oneday(G3758,G3759,K3759,L3759,Summary!$E$13/2,Data!N3758,Data!O3758,Summary!$E$15,Summary!$E$14,Summary!$E$16,1),0)</f>
        <v>800</v>
      </c>
      <c r="O3759" s="31">
        <f>IF(M3759=1,oneday(G3758,G3759,K3759,L3759,Summary!$E$13/2,Data!N3758,Data!O3758,Summary!$E$15,Summary!$E$14,Summary!$E$16,2),0)</f>
        <v>2328590.9621582031</v>
      </c>
      <c r="P3759" s="31">
        <f t="shared" si="176"/>
        <v>1804</v>
      </c>
      <c r="Q3759" s="31">
        <f>IF(M3759=1,oneday(G3758,G3759,K3759,L3759,Summary!$E$13/2,Data!N3758,Data!O3758,Summary!$E$15,Summary!$E$14,Summary!$E$16,3),0)</f>
        <v>-127.9998779296875</v>
      </c>
    </row>
    <row r="3760" spans="1:17" x14ac:dyDescent="0.25">
      <c r="A3760" s="32">
        <f>VLOOKUP(B3760,'Expiration Dates'!$C$40:$J$272,8)</f>
        <v>35845</v>
      </c>
      <c r="B3760" s="1">
        <v>35846</v>
      </c>
      <c r="C3760">
        <f t="shared" si="175"/>
        <v>3760</v>
      </c>
      <c r="D3760" s="27">
        <v>16.200000762939453</v>
      </c>
      <c r="E3760" s="28">
        <v>16.389999389648438</v>
      </c>
      <c r="F3760" s="28">
        <v>16.020000457763672</v>
      </c>
      <c r="G3760" s="24">
        <v>16.149999618530273</v>
      </c>
      <c r="H3760" s="13">
        <v>16.399999618530273</v>
      </c>
      <c r="I3760" s="14">
        <v>16.530000686645508</v>
      </c>
      <c r="J3760" s="14">
        <v>16.149999618530273</v>
      </c>
      <c r="K3760" s="24">
        <v>16.239999771118164</v>
      </c>
      <c r="L3760">
        <f t="shared" si="177"/>
        <v>0</v>
      </c>
      <c r="M3760">
        <f>IF(AND(B3760&gt;Summary!$E$17,B3760&lt;Summary!$E$18),1,0)</f>
        <v>1</v>
      </c>
      <c r="N3760">
        <f>IF(M3760=1,oneday(G3759,G3760,K3760,L3760,Summary!$E$13/2,Data!N3759,Data!O3759,Summary!$E$15,Summary!$E$14,Summary!$E$16,1),0)</f>
        <v>800</v>
      </c>
      <c r="O3760" s="31">
        <f>IF(M3760=1,oneday(G3759,G3760,K3760,L3760,Summary!$E$13/2,Data!N3759,Data!O3759,Summary!$E$15,Summary!$E$14,Summary!$E$16,2),0)</f>
        <v>2330582.9619750977</v>
      </c>
      <c r="P3760" s="31">
        <f t="shared" si="176"/>
        <v>1991.9998168945313</v>
      </c>
      <c r="Q3760" s="31">
        <f>IF(M3760=1,oneday(G3759,G3760,K3760,L3760,Summary!$E$13/2,Data!N3759,Data!O3759,Summary!$E$15,Summary!$E$14,Summary!$E$16,3),0)</f>
        <v>0</v>
      </c>
    </row>
    <row r="3761" spans="1:17" x14ac:dyDescent="0.25">
      <c r="A3761" s="32">
        <f>VLOOKUP(B3761,'Expiration Dates'!$C$40:$J$272,8)</f>
        <v>35845</v>
      </c>
      <c r="B3761" s="1">
        <v>35849</v>
      </c>
      <c r="C3761">
        <f t="shared" si="175"/>
        <v>3761</v>
      </c>
      <c r="D3761" s="27">
        <v>15.680000305175781</v>
      </c>
      <c r="E3761" s="28">
        <v>16.030000686645508</v>
      </c>
      <c r="F3761" s="28">
        <v>15.350000381469727</v>
      </c>
      <c r="G3761" s="24">
        <v>15.369999885559082</v>
      </c>
      <c r="H3761" s="13">
        <v>16.049999237060547</v>
      </c>
      <c r="I3761" s="14">
        <v>16.309999465942383</v>
      </c>
      <c r="J3761" s="14">
        <v>15.699999809265137</v>
      </c>
      <c r="K3761" s="24">
        <v>15.75</v>
      </c>
      <c r="L3761">
        <f t="shared" si="177"/>
        <v>0</v>
      </c>
      <c r="M3761">
        <f>IF(AND(B3761&gt;Summary!$E$17,B3761&lt;Summary!$E$18),1,0)</f>
        <v>1</v>
      </c>
      <c r="N3761">
        <f>IF(M3761=1,oneday(G3760,G3761,K3761,L3761,Summary!$E$13/2,Data!N3760,Data!O3760,Summary!$E$15,Summary!$E$14,Summary!$E$16,1),0)</f>
        <v>2700</v>
      </c>
      <c r="O3761" s="31">
        <f>IF(M3761=1,oneday(G3760,G3761,K3761,L3761,Summary!$E$13/2,Data!N3760,Data!O3760,Summary!$E$15,Summary!$E$14,Summary!$E$16,2),0)</f>
        <v>2331160.9626960754</v>
      </c>
      <c r="P3761" s="31">
        <f t="shared" si="176"/>
        <v>578.0007209777832</v>
      </c>
      <c r="Q3761" s="31">
        <f>IF(M3761=1,oneday(G3760,G3761,K3761,L3761,Summary!$E$13/2,Data!N3760,Data!O3760,Summary!$E$15,Summary!$E$14,Summary!$E$16,3),0)</f>
        <v>0</v>
      </c>
    </row>
    <row r="3762" spans="1:17" x14ac:dyDescent="0.25">
      <c r="A3762" s="32">
        <f>VLOOKUP(B3762,'Expiration Dates'!$C$40:$J$272,8)</f>
        <v>35845</v>
      </c>
      <c r="B3762" s="1">
        <v>35850</v>
      </c>
      <c r="C3762">
        <f t="shared" si="175"/>
        <v>3762</v>
      </c>
      <c r="D3762" s="27">
        <v>15.529999732971191</v>
      </c>
      <c r="E3762" s="28">
        <v>15.529999732971191</v>
      </c>
      <c r="F3762" s="28">
        <v>15.199999809265137</v>
      </c>
      <c r="G3762" s="24">
        <v>15.310000419616699</v>
      </c>
      <c r="H3762" s="13">
        <v>15.880000114440918</v>
      </c>
      <c r="I3762" s="14">
        <v>15.899999618530273</v>
      </c>
      <c r="J3762" s="14">
        <v>15.600000381469727</v>
      </c>
      <c r="K3762" s="24">
        <v>15.680000305175781</v>
      </c>
      <c r="L3762">
        <f t="shared" si="177"/>
        <v>0</v>
      </c>
      <c r="M3762">
        <f>IF(AND(B3762&gt;Summary!$E$17,B3762&lt;Summary!$E$18),1,0)</f>
        <v>1</v>
      </c>
      <c r="N3762">
        <f>IF(M3762=1,oneday(G3761,G3762,K3762,L3762,Summary!$E$13/2,Data!N3761,Data!O3761,Summary!$E$15,Summary!$E$14,Summary!$E$16,1),0)</f>
        <v>2800</v>
      </c>
      <c r="O3762" s="31">
        <f>IF(M3762=1,oneday(G3761,G3762,K3762,L3762,Summary!$E$13/2,Data!N3761,Data!O3761,Summary!$E$15,Summary!$E$14,Summary!$E$16,2),0)</f>
        <v>2332992.9641914368</v>
      </c>
      <c r="P3762" s="31">
        <f t="shared" si="176"/>
        <v>1832.0014953613281</v>
      </c>
      <c r="Q3762" s="31">
        <f>IF(M3762=1,oneday(G3761,G3762,K3762,L3762,Summary!$E$13/2,Data!N3761,Data!O3761,Summary!$E$15,Summary!$E$14,Summary!$E$16,3),0)</f>
        <v>0</v>
      </c>
    </row>
    <row r="3763" spans="1:17" x14ac:dyDescent="0.25">
      <c r="A3763" s="32">
        <f>VLOOKUP(B3763,'Expiration Dates'!$C$40:$J$272,8)</f>
        <v>35845</v>
      </c>
      <c r="B3763" s="1">
        <v>35851</v>
      </c>
      <c r="C3763">
        <f t="shared" si="175"/>
        <v>3763</v>
      </c>
      <c r="D3763" s="27">
        <v>15.359999656677246</v>
      </c>
      <c r="E3763" s="28">
        <v>15.680000305175781</v>
      </c>
      <c r="F3763" s="28">
        <v>15.329999923706055</v>
      </c>
      <c r="G3763" s="24">
        <v>15.449999809265137</v>
      </c>
      <c r="H3763" s="13">
        <v>15.739999771118164</v>
      </c>
      <c r="I3763" s="14">
        <v>15.979999542236328</v>
      </c>
      <c r="J3763" s="14">
        <v>15.680000305175781</v>
      </c>
      <c r="K3763" s="24">
        <v>15.789999961853027</v>
      </c>
      <c r="L3763">
        <f t="shared" si="177"/>
        <v>0</v>
      </c>
      <c r="M3763">
        <f>IF(AND(B3763&gt;Summary!$E$17,B3763&lt;Summary!$E$18),1,0)</f>
        <v>1</v>
      </c>
      <c r="N3763">
        <f>IF(M3763=1,oneday(G3762,G3763,K3763,L3763,Summary!$E$13/2,Data!N3762,Data!O3762,Summary!$E$15,Summary!$E$14,Summary!$E$16,1),0)</f>
        <v>2500</v>
      </c>
      <c r="O3763" s="31">
        <f>IF(M3763=1,oneday(G3762,G3763,K3763,L3763,Summary!$E$13/2,Data!N3762,Data!O3762,Summary!$E$15,Summary!$E$14,Summary!$E$16,2),0)</f>
        <v>2335354.9626655579</v>
      </c>
      <c r="P3763" s="31">
        <f t="shared" si="176"/>
        <v>2361.9984741210938</v>
      </c>
      <c r="Q3763" s="31">
        <f>IF(M3763=1,oneday(G3762,G3763,K3763,L3763,Summary!$E$13/2,Data!N3762,Data!O3762,Summary!$E$15,Summary!$E$14,Summary!$E$16,3),0)</f>
        <v>0</v>
      </c>
    </row>
    <row r="3764" spans="1:17" x14ac:dyDescent="0.25">
      <c r="A3764" s="32">
        <f>VLOOKUP(B3764,'Expiration Dates'!$C$40:$J$272,8)</f>
        <v>35845</v>
      </c>
      <c r="B3764" s="1">
        <v>35852</v>
      </c>
      <c r="C3764">
        <f t="shared" si="175"/>
        <v>3764</v>
      </c>
      <c r="D3764" s="27">
        <v>15.75</v>
      </c>
      <c r="E3764" s="28">
        <v>15.800000190734863</v>
      </c>
      <c r="F3764" s="28">
        <v>15.300000190734863</v>
      </c>
      <c r="G3764" s="24">
        <v>15.350000381469727</v>
      </c>
      <c r="H3764" s="13">
        <v>16.100000381469727</v>
      </c>
      <c r="I3764" s="14">
        <v>16.139999389648438</v>
      </c>
      <c r="J3764" s="14">
        <v>15.670000076293945</v>
      </c>
      <c r="K3764" s="24">
        <v>15.689999580383301</v>
      </c>
      <c r="L3764">
        <f t="shared" si="177"/>
        <v>0</v>
      </c>
      <c r="M3764">
        <f>IF(AND(B3764&gt;Summary!$E$17,B3764&lt;Summary!$E$18),1,0)</f>
        <v>1</v>
      </c>
      <c r="N3764">
        <f>IF(M3764=1,oneday(G3763,G3764,K3764,L3764,Summary!$E$13/2,Data!N3763,Data!O3763,Summary!$E$15,Summary!$E$14,Summary!$E$16,1),0)</f>
        <v>2700</v>
      </c>
      <c r="O3764" s="31">
        <f>IF(M3764=1,oneday(G3763,G3764,K3764,L3764,Summary!$E$13/2,Data!N3763,Data!O3763,Summary!$E$15,Summary!$E$14,Summary!$E$16,2),0)</f>
        <v>2337088.9642105103</v>
      </c>
      <c r="P3764" s="31">
        <f t="shared" si="176"/>
        <v>1734.0015449523926</v>
      </c>
      <c r="Q3764" s="31">
        <f>IF(M3764=1,oneday(G3763,G3764,K3764,L3764,Summary!$E$13/2,Data!N3763,Data!O3763,Summary!$E$15,Summary!$E$14,Summary!$E$16,3),0)</f>
        <v>0</v>
      </c>
    </row>
    <row r="3765" spans="1:17" x14ac:dyDescent="0.25">
      <c r="A3765" s="32">
        <f>VLOOKUP(B3765,'Expiration Dates'!$C$40:$J$272,8)</f>
        <v>35845</v>
      </c>
      <c r="B3765" s="1">
        <v>35853</v>
      </c>
      <c r="C3765">
        <f t="shared" si="175"/>
        <v>3765</v>
      </c>
      <c r="D3765" s="27">
        <v>15.5</v>
      </c>
      <c r="E3765" s="28">
        <v>15.579999923706055</v>
      </c>
      <c r="F3765" s="28">
        <v>15.210000038146973</v>
      </c>
      <c r="G3765" s="24">
        <v>15.439999580383301</v>
      </c>
      <c r="H3765" s="13">
        <v>15.899999618530273</v>
      </c>
      <c r="I3765" s="14">
        <v>15.899999618530273</v>
      </c>
      <c r="J3765" s="14">
        <v>15.590000152587891</v>
      </c>
      <c r="K3765" s="24">
        <v>15.770000457763672</v>
      </c>
      <c r="L3765">
        <f t="shared" si="177"/>
        <v>0</v>
      </c>
      <c r="M3765">
        <f>IF(AND(B3765&gt;Summary!$E$17,B3765&lt;Summary!$E$18),1,0)</f>
        <v>1</v>
      </c>
      <c r="N3765">
        <f>IF(M3765=1,oneday(G3764,G3765,K3765,L3765,Summary!$E$13/2,Data!N3764,Data!O3764,Summary!$E$15,Summary!$E$14,Summary!$E$16,1),0)</f>
        <v>2500</v>
      </c>
      <c r="O3765" s="31">
        <f>IF(M3765=1,oneday(G3764,G3765,K3765,L3765,Summary!$E$13/2,Data!N3764,Data!O3764,Summary!$E$15,Summary!$E$14,Summary!$E$16,2),0)</f>
        <v>2339317.9622077942</v>
      </c>
      <c r="P3765" s="31">
        <f t="shared" si="176"/>
        <v>2228.9979972839355</v>
      </c>
      <c r="Q3765" s="31">
        <f>IF(M3765=1,oneday(G3764,G3765,K3765,L3765,Summary!$E$13/2,Data!N3764,Data!O3764,Summary!$E$15,Summary!$E$14,Summary!$E$16,3),0)</f>
        <v>0</v>
      </c>
    </row>
    <row r="3766" spans="1:17" x14ac:dyDescent="0.25">
      <c r="A3766" s="32">
        <f>VLOOKUP(B3766,'Expiration Dates'!$C$40:$J$272,8)</f>
        <v>35873</v>
      </c>
      <c r="B3766" s="1">
        <v>35856</v>
      </c>
      <c r="C3766">
        <f t="shared" si="175"/>
        <v>3766</v>
      </c>
      <c r="D3766" s="27">
        <v>15.590000152587891</v>
      </c>
      <c r="E3766" s="28">
        <v>15.619999885559082</v>
      </c>
      <c r="F3766" s="28">
        <v>15.310000419616699</v>
      </c>
      <c r="G3766" s="24">
        <v>15.340000152587891</v>
      </c>
      <c r="H3766" s="13">
        <v>15.880000114440918</v>
      </c>
      <c r="I3766" s="14">
        <v>15.899999618530273</v>
      </c>
      <c r="J3766" s="14">
        <v>15.649999618530273</v>
      </c>
      <c r="K3766" s="24">
        <v>15.680000305175781</v>
      </c>
      <c r="L3766">
        <f t="shared" si="177"/>
        <v>0</v>
      </c>
      <c r="M3766">
        <f>IF(AND(B3766&gt;Summary!$E$17,B3766&lt;Summary!$E$18),1,0)</f>
        <v>1</v>
      </c>
      <c r="N3766">
        <f>IF(M3766=1,oneday(G3765,G3766,K3766,L3766,Summary!$E$13/2,Data!N3765,Data!O3765,Summary!$E$15,Summary!$E$14,Summary!$E$16,1),0)</f>
        <v>2700</v>
      </c>
      <c r="O3766" s="31">
        <f>IF(M3766=1,oneday(G3765,G3766,K3766,L3766,Summary!$E$13/2,Data!N3765,Data!O3765,Summary!$E$15,Summary!$E$14,Summary!$E$16,2),0)</f>
        <v>2341051.9637527466</v>
      </c>
      <c r="P3766" s="31">
        <f t="shared" si="176"/>
        <v>1734.0015449523926</v>
      </c>
      <c r="Q3766" s="31">
        <f>IF(M3766=1,oneday(G3765,G3766,K3766,L3766,Summary!$E$13/2,Data!N3765,Data!O3765,Summary!$E$15,Summary!$E$14,Summary!$E$16,3),0)</f>
        <v>0</v>
      </c>
    </row>
    <row r="3767" spans="1:17" x14ac:dyDescent="0.25">
      <c r="A3767" s="32">
        <f>VLOOKUP(B3767,'Expiration Dates'!$C$40:$J$272,8)</f>
        <v>35873</v>
      </c>
      <c r="B3767" s="1">
        <v>35857</v>
      </c>
      <c r="C3767">
        <f t="shared" si="175"/>
        <v>3767</v>
      </c>
      <c r="D3767" s="27">
        <v>15.25</v>
      </c>
      <c r="E3767" s="28">
        <v>15.600000381469727</v>
      </c>
      <c r="F3767" s="28">
        <v>15.159999847412109</v>
      </c>
      <c r="G3767" s="24">
        <v>15.270000457763672</v>
      </c>
      <c r="H3767" s="13">
        <v>15.550000190734863</v>
      </c>
      <c r="I3767" s="14">
        <v>15.899999618530273</v>
      </c>
      <c r="J3767" s="14">
        <v>15.520000457763672</v>
      </c>
      <c r="K3767" s="24">
        <v>15.609999656677246</v>
      </c>
      <c r="L3767">
        <f t="shared" si="177"/>
        <v>0</v>
      </c>
      <c r="M3767">
        <f>IF(AND(B3767&gt;Summary!$E$17,B3767&lt;Summary!$E$18),1,0)</f>
        <v>1</v>
      </c>
      <c r="N3767">
        <f>IF(M3767=1,oneday(G3766,G3767,K3767,L3767,Summary!$E$13/2,Data!N3766,Data!O3766,Summary!$E$15,Summary!$E$14,Summary!$E$16,1),0)</f>
        <v>2800</v>
      </c>
      <c r="O3767" s="31">
        <f>IF(M3767=1,oneday(G3766,G3767,K3767,L3767,Summary!$E$13/2,Data!N3766,Data!O3766,Summary!$E$15,Summary!$E$14,Summary!$E$16,2),0)</f>
        <v>2342855.9646072388</v>
      </c>
      <c r="P3767" s="31">
        <f t="shared" si="176"/>
        <v>1804.0008544921875</v>
      </c>
      <c r="Q3767" s="31">
        <f>IF(M3767=1,oneday(G3766,G3767,K3767,L3767,Summary!$E$13/2,Data!N3766,Data!O3766,Summary!$E$15,Summary!$E$14,Summary!$E$16,3),0)</f>
        <v>0</v>
      </c>
    </row>
    <row r="3768" spans="1:17" x14ac:dyDescent="0.25">
      <c r="A3768" s="32">
        <f>VLOOKUP(B3768,'Expiration Dates'!$C$40:$J$272,8)</f>
        <v>35873</v>
      </c>
      <c r="B3768" s="1">
        <v>35858</v>
      </c>
      <c r="C3768">
        <f t="shared" si="175"/>
        <v>3768</v>
      </c>
      <c r="D3768" s="27">
        <v>15.449999809265137</v>
      </c>
      <c r="E3768" s="28">
        <v>15.470000267028809</v>
      </c>
      <c r="F3768" s="28">
        <v>15.069999694824219</v>
      </c>
      <c r="G3768" s="24">
        <v>15.319999694824219</v>
      </c>
      <c r="H3768" s="13">
        <v>15.770000457763672</v>
      </c>
      <c r="I3768" s="14">
        <v>15.800000190734863</v>
      </c>
      <c r="J3768" s="14">
        <v>15.439999580383301</v>
      </c>
      <c r="K3768" s="24">
        <v>15.649999618530273</v>
      </c>
      <c r="L3768">
        <f t="shared" si="177"/>
        <v>0</v>
      </c>
      <c r="M3768">
        <f>IF(AND(B3768&gt;Summary!$E$17,B3768&lt;Summary!$E$18),1,0)</f>
        <v>1</v>
      </c>
      <c r="N3768">
        <f>IF(M3768=1,oneday(G3767,G3768,K3768,L3768,Summary!$E$13/2,Data!N3767,Data!O3767,Summary!$E$15,Summary!$E$14,Summary!$E$16,1),0)</f>
        <v>2700</v>
      </c>
      <c r="O3768" s="31">
        <f>IF(M3768=1,oneday(G3767,G3768,K3768,L3768,Summary!$E$13/2,Data!N3767,Data!O3767,Summary!$E$15,Summary!$E$14,Summary!$E$16,2),0)</f>
        <v>2344990.9625473022</v>
      </c>
      <c r="P3768" s="31">
        <f t="shared" si="176"/>
        <v>2134.9979400634766</v>
      </c>
      <c r="Q3768" s="31">
        <f>IF(M3768=1,oneday(G3767,G3768,K3768,L3768,Summary!$E$13/2,Data!N3767,Data!O3767,Summary!$E$15,Summary!$E$14,Summary!$E$16,3),0)</f>
        <v>0</v>
      </c>
    </row>
    <row r="3769" spans="1:17" x14ac:dyDescent="0.25">
      <c r="A3769" s="32">
        <f>VLOOKUP(B3769,'Expiration Dates'!$C$40:$J$272,8)</f>
        <v>35873</v>
      </c>
      <c r="B3769" s="1">
        <v>35859</v>
      </c>
      <c r="C3769">
        <f t="shared" si="175"/>
        <v>3769</v>
      </c>
      <c r="D3769" s="27">
        <v>15.449999809265137</v>
      </c>
      <c r="E3769" s="28">
        <v>15.550000190734863</v>
      </c>
      <c r="F3769" s="28">
        <v>15.260000228881836</v>
      </c>
      <c r="G3769" s="24">
        <v>15.329999923706055</v>
      </c>
      <c r="H3769" s="13">
        <v>15.789999961853027</v>
      </c>
      <c r="I3769" s="14">
        <v>15.880000114440918</v>
      </c>
      <c r="J3769" s="14">
        <v>15.630000114440918</v>
      </c>
      <c r="K3769" s="24">
        <v>15.670000076293945</v>
      </c>
      <c r="L3769">
        <f t="shared" si="177"/>
        <v>0</v>
      </c>
      <c r="M3769">
        <f>IF(AND(B3769&gt;Summary!$E$17,B3769&lt;Summary!$E$18),1,0)</f>
        <v>1</v>
      </c>
      <c r="N3769">
        <f>IF(M3769=1,oneday(G3768,G3769,K3769,L3769,Summary!$E$13/2,Data!N3768,Data!O3768,Summary!$E$15,Summary!$E$14,Summary!$E$16,1),0)</f>
        <v>2700</v>
      </c>
      <c r="O3769" s="31">
        <f>IF(M3769=1,oneday(G3768,G3769,K3769,L3769,Summary!$E$13/2,Data!N3768,Data!O3768,Summary!$E$15,Summary!$E$14,Summary!$E$16,2),0)</f>
        <v>2347017.9631652832</v>
      </c>
      <c r="P3769" s="31">
        <f t="shared" si="176"/>
        <v>2027.000617980957</v>
      </c>
      <c r="Q3769" s="31">
        <f>IF(M3769=1,oneday(G3768,G3769,K3769,L3769,Summary!$E$13/2,Data!N3768,Data!O3768,Summary!$E$15,Summary!$E$14,Summary!$E$16,3),0)</f>
        <v>0</v>
      </c>
    </row>
    <row r="3770" spans="1:17" x14ac:dyDescent="0.25">
      <c r="A3770" s="32">
        <f>VLOOKUP(B3770,'Expiration Dates'!$C$40:$J$272,8)</f>
        <v>35873</v>
      </c>
      <c r="B3770" s="1">
        <v>35860</v>
      </c>
      <c r="C3770">
        <f t="shared" si="175"/>
        <v>3770</v>
      </c>
      <c r="D3770" s="27">
        <v>15.279999732971191</v>
      </c>
      <c r="E3770" s="28">
        <v>15.329999923706055</v>
      </c>
      <c r="F3770" s="28">
        <v>14.880000114440918</v>
      </c>
      <c r="G3770" s="24">
        <v>14.909999847412109</v>
      </c>
      <c r="H3770" s="13">
        <v>15.600000381469727</v>
      </c>
      <c r="I3770" s="14">
        <v>15.680000305175781</v>
      </c>
      <c r="J3770" s="14">
        <v>15.279999732971191</v>
      </c>
      <c r="K3770" s="24">
        <v>15.300000190734863</v>
      </c>
      <c r="L3770">
        <f t="shared" si="177"/>
        <v>0</v>
      </c>
      <c r="M3770">
        <f>IF(AND(B3770&gt;Summary!$E$17,B3770&lt;Summary!$E$18),1,0)</f>
        <v>1</v>
      </c>
      <c r="N3770">
        <f>IF(M3770=1,oneday(G3769,G3770,K3770,L3770,Summary!$E$13/2,Data!N3769,Data!O3769,Summary!$E$15,Summary!$E$14,Summary!$E$16,1),0)</f>
        <v>3000</v>
      </c>
      <c r="O3770" s="31">
        <f>IF(M3770=1,oneday(G3769,G3770,K3770,L3770,Summary!$E$13/2,Data!N3769,Data!O3769,Summary!$E$15,Summary!$E$14,Summary!$E$16,2),0)</f>
        <v>2347643.9628829956</v>
      </c>
      <c r="P3770" s="31">
        <f t="shared" si="176"/>
        <v>625.99971771240234</v>
      </c>
      <c r="Q3770" s="31">
        <f>IF(M3770=1,oneday(G3769,G3770,K3770,L3770,Summary!$E$13/2,Data!N3769,Data!O3769,Summary!$E$15,Summary!$E$14,Summary!$E$16,3),0)</f>
        <v>0</v>
      </c>
    </row>
    <row r="3771" spans="1:17" x14ac:dyDescent="0.25">
      <c r="A3771" s="32">
        <f>VLOOKUP(B3771,'Expiration Dates'!$C$40:$J$272,8)</f>
        <v>35873</v>
      </c>
      <c r="B3771" s="1">
        <v>35863</v>
      </c>
      <c r="C3771">
        <f t="shared" si="175"/>
        <v>3771</v>
      </c>
      <c r="D3771" s="27">
        <v>14.649999618530273</v>
      </c>
      <c r="E3771" s="28">
        <v>14.689999580383301</v>
      </c>
      <c r="F3771" s="28">
        <v>14.149999618530273</v>
      </c>
      <c r="G3771" s="24">
        <v>14.329999923706055</v>
      </c>
      <c r="H3771" s="13">
        <v>15.119999885559082</v>
      </c>
      <c r="I3771" s="14">
        <v>15.119999885559082</v>
      </c>
      <c r="J3771" s="14">
        <v>14.569999694824219</v>
      </c>
      <c r="K3771" s="24">
        <v>14.720000267028809</v>
      </c>
      <c r="L3771">
        <f t="shared" si="177"/>
        <v>0</v>
      </c>
      <c r="M3771">
        <f>IF(AND(B3771&gt;Summary!$E$17,B3771&lt;Summary!$E$18),1,0)</f>
        <v>1</v>
      </c>
      <c r="N3771">
        <f>IF(M3771=1,oneday(G3770,G3771,K3771,L3771,Summary!$E$13/2,Data!N3770,Data!O3770,Summary!$E$15,Summary!$E$14,Summary!$E$16,1),0)</f>
        <v>3000</v>
      </c>
      <c r="O3771" s="31">
        <f>IF(M3771=1,oneday(G3770,G3771,K3771,L3771,Summary!$E$13/2,Data!N3770,Data!O3770,Summary!$E$15,Summary!$E$14,Summary!$E$16,2),0)</f>
        <v>2347455.963218689</v>
      </c>
      <c r="P3771" s="31">
        <f t="shared" si="176"/>
        <v>-187.99966430664063</v>
      </c>
      <c r="Q3771" s="31">
        <f>IF(M3771=1,oneday(G3770,G3771,K3771,L3771,Summary!$E$13/2,Data!N3770,Data!O3770,Summary!$E$15,Summary!$E$14,Summary!$E$16,3),0)</f>
        <v>0</v>
      </c>
    </row>
    <row r="3772" spans="1:17" x14ac:dyDescent="0.25">
      <c r="A3772" s="32">
        <f>VLOOKUP(B3772,'Expiration Dates'!$C$40:$J$272,8)</f>
        <v>35873</v>
      </c>
      <c r="B3772" s="1">
        <v>35864</v>
      </c>
      <c r="C3772">
        <f t="shared" si="175"/>
        <v>3772</v>
      </c>
      <c r="D3772" s="27">
        <v>14.5</v>
      </c>
      <c r="E3772" s="28">
        <v>14.520000457763672</v>
      </c>
      <c r="F3772" s="28">
        <v>14.220000267028809</v>
      </c>
      <c r="G3772" s="24">
        <v>14.260000228881836</v>
      </c>
      <c r="H3772" s="13">
        <v>14.819999694824219</v>
      </c>
      <c r="I3772" s="14">
        <v>14.880000114440918</v>
      </c>
      <c r="J3772" s="14">
        <v>14.600000381469727</v>
      </c>
      <c r="K3772" s="24">
        <v>14.630000114440918</v>
      </c>
      <c r="L3772">
        <f t="shared" si="177"/>
        <v>0</v>
      </c>
      <c r="M3772">
        <f>IF(AND(B3772&gt;Summary!$E$17,B3772&lt;Summary!$E$18),1,0)</f>
        <v>1</v>
      </c>
      <c r="N3772">
        <f>IF(M3772=1,oneday(G3771,G3772,K3772,L3772,Summary!$E$13/2,Data!N3771,Data!O3771,Summary!$E$15,Summary!$E$14,Summary!$E$16,1),0)</f>
        <v>3000</v>
      </c>
      <c r="O3772" s="31">
        <f>IF(M3772=1,oneday(G3771,G3772,K3772,L3772,Summary!$E$13/2,Data!N3771,Data!O3771,Summary!$E$15,Summary!$E$14,Summary!$E$16,2),0)</f>
        <v>2349238.9641647339</v>
      </c>
      <c r="P3772" s="31">
        <f t="shared" si="176"/>
        <v>1783.0009460449219</v>
      </c>
      <c r="Q3772" s="31">
        <f>IF(M3772=1,oneday(G3771,G3772,K3772,L3772,Summary!$E$13/2,Data!N3771,Data!O3771,Summary!$E$15,Summary!$E$14,Summary!$E$16,3),0)</f>
        <v>0</v>
      </c>
    </row>
    <row r="3773" spans="1:17" x14ac:dyDescent="0.25">
      <c r="A3773" s="32">
        <f>VLOOKUP(B3773,'Expiration Dates'!$C$40:$J$272,8)</f>
        <v>35873</v>
      </c>
      <c r="B3773" s="1">
        <v>35865</v>
      </c>
      <c r="C3773">
        <f t="shared" si="175"/>
        <v>3773</v>
      </c>
      <c r="D3773" s="27">
        <v>14.420000076293945</v>
      </c>
      <c r="E3773" s="28">
        <v>14.560000419616699</v>
      </c>
      <c r="F3773" s="28">
        <v>14.149999618530273</v>
      </c>
      <c r="G3773" s="24">
        <v>14.180000305175781</v>
      </c>
      <c r="H3773" s="13">
        <v>14.800000190734863</v>
      </c>
      <c r="I3773" s="14">
        <v>14.899999618530273</v>
      </c>
      <c r="J3773" s="14">
        <v>14.539999961853027</v>
      </c>
      <c r="K3773" s="24">
        <v>14.560000419616699</v>
      </c>
      <c r="L3773">
        <f t="shared" si="177"/>
        <v>0</v>
      </c>
      <c r="M3773">
        <f>IF(AND(B3773&gt;Summary!$E$17,B3773&lt;Summary!$E$18),1,0)</f>
        <v>1</v>
      </c>
      <c r="N3773">
        <f>IF(M3773=1,oneday(G3772,G3773,K3773,L3773,Summary!$E$13/2,Data!N3772,Data!O3772,Summary!$E$15,Summary!$E$14,Summary!$E$16,1),0)</f>
        <v>3000</v>
      </c>
      <c r="O3773" s="31">
        <f>IF(M3773=1,oneday(G3772,G3773,K3773,L3773,Summary!$E$13/2,Data!N3772,Data!O3772,Summary!$E$15,Summary!$E$14,Summary!$E$16,2),0)</f>
        <v>2350990.9644012451</v>
      </c>
      <c r="P3773" s="31">
        <f t="shared" si="176"/>
        <v>1752.0002365112305</v>
      </c>
      <c r="Q3773" s="31">
        <f>IF(M3773=1,oneday(G3772,G3773,K3773,L3773,Summary!$E$13/2,Data!N3772,Data!O3772,Summary!$E$15,Summary!$E$14,Summary!$E$16,3),0)</f>
        <v>0</v>
      </c>
    </row>
    <row r="3774" spans="1:17" x14ac:dyDescent="0.25">
      <c r="A3774" s="32">
        <f>VLOOKUP(B3774,'Expiration Dates'!$C$40:$J$272,8)</f>
        <v>35873</v>
      </c>
      <c r="B3774" s="1">
        <v>35866</v>
      </c>
      <c r="C3774">
        <f t="shared" si="175"/>
        <v>3774</v>
      </c>
      <c r="D3774" s="27">
        <v>14</v>
      </c>
      <c r="E3774" s="28">
        <v>14.359999656677246</v>
      </c>
      <c r="F3774" s="28">
        <v>13.970000267028809</v>
      </c>
      <c r="G3774" s="24">
        <v>14.199999809265137</v>
      </c>
      <c r="H3774" s="13">
        <v>14.399999618530273</v>
      </c>
      <c r="I3774" s="14">
        <v>14.699999809265137</v>
      </c>
      <c r="J3774" s="14">
        <v>14.390000343322754</v>
      </c>
      <c r="K3774" s="24">
        <v>14.569999694824219</v>
      </c>
      <c r="L3774">
        <f t="shared" si="177"/>
        <v>0</v>
      </c>
      <c r="M3774">
        <f>IF(AND(B3774&gt;Summary!$E$17,B3774&lt;Summary!$E$18),1,0)</f>
        <v>1</v>
      </c>
      <c r="N3774">
        <f>IF(M3774=1,oneday(G3773,G3774,K3774,L3774,Summary!$E$13/2,Data!N3773,Data!O3773,Summary!$E$15,Summary!$E$14,Summary!$E$16,1),0)</f>
        <v>-3000</v>
      </c>
      <c r="O3774" s="31">
        <f>IF(M3774=1,oneday(G3773,G3774,K3774,L3774,Summary!$E$13/2,Data!N3773,Data!O3773,Summary!$E$15,Summary!$E$14,Summary!$E$16,2),0)</f>
        <v>2353050.9629135132</v>
      </c>
      <c r="P3774" s="31">
        <f t="shared" si="176"/>
        <v>2059.9985122680664</v>
      </c>
      <c r="Q3774" s="31">
        <f>IF(M3774=1,oneday(G3773,G3774,K3774,L3774,Summary!$E$13/2,Data!N3773,Data!O3773,Summary!$E$15,Summary!$E$14,Summary!$E$16,3),0)</f>
        <v>0</v>
      </c>
    </row>
    <row r="3775" spans="1:17" x14ac:dyDescent="0.25">
      <c r="A3775" s="32">
        <f>VLOOKUP(B3775,'Expiration Dates'!$C$40:$J$272,8)</f>
        <v>35873</v>
      </c>
      <c r="B3775" s="1">
        <v>35867</v>
      </c>
      <c r="C3775">
        <f t="shared" si="175"/>
        <v>3775</v>
      </c>
      <c r="D3775" s="27">
        <v>14.279999732971191</v>
      </c>
      <c r="E3775" s="28">
        <v>14.369999885559082</v>
      </c>
      <c r="F3775" s="28">
        <v>14.010000228881836</v>
      </c>
      <c r="G3775" s="24">
        <v>14.060000419616699</v>
      </c>
      <c r="H3775" s="13">
        <v>14.649999618530273</v>
      </c>
      <c r="I3775" s="14">
        <v>14.720000267028809</v>
      </c>
      <c r="J3775" s="14">
        <v>14.399999618530273</v>
      </c>
      <c r="K3775" s="24">
        <v>14.430000305175781</v>
      </c>
      <c r="L3775">
        <f t="shared" si="177"/>
        <v>0</v>
      </c>
      <c r="M3775">
        <f>IF(AND(B3775&gt;Summary!$E$17,B3775&lt;Summary!$E$18),1,0)</f>
        <v>1</v>
      </c>
      <c r="N3775">
        <f>IF(M3775=1,oneday(G3774,G3775,K3775,L3775,Summary!$E$13/2,Data!N3774,Data!O3774,Summary!$E$15,Summary!$E$14,Summary!$E$16,1),0)</f>
        <v>-2700</v>
      </c>
      <c r="O3775" s="31">
        <f>IF(M3775=1,oneday(G3774,G3775,K3775,L3775,Summary!$E$13/2,Data!N3774,Data!O3774,Summary!$E$15,Summary!$E$14,Summary!$E$16,2),0)</f>
        <v>2355440.961265564</v>
      </c>
      <c r="P3775" s="31">
        <f t="shared" si="176"/>
        <v>2389.9983520507813</v>
      </c>
      <c r="Q3775" s="31">
        <f>IF(M3775=1,oneday(G3774,G3775,K3775,L3775,Summary!$E$13/2,Data!N3774,Data!O3774,Summary!$E$15,Summary!$E$14,Summary!$E$16,3),0)</f>
        <v>0</v>
      </c>
    </row>
    <row r="3776" spans="1:17" x14ac:dyDescent="0.25">
      <c r="A3776" s="32">
        <f>VLOOKUP(B3776,'Expiration Dates'!$C$40:$J$272,8)</f>
        <v>35873</v>
      </c>
      <c r="B3776" s="1">
        <v>35870</v>
      </c>
      <c r="C3776">
        <f t="shared" si="175"/>
        <v>3776</v>
      </c>
      <c r="D3776" s="27">
        <v>13.899999618530273</v>
      </c>
      <c r="E3776" s="28">
        <v>13.949999809265137</v>
      </c>
      <c r="F3776" s="28">
        <v>13.260000228881836</v>
      </c>
      <c r="G3776" s="24">
        <v>13.279999732971191</v>
      </c>
      <c r="H3776" s="13">
        <v>14.300000190734863</v>
      </c>
      <c r="I3776" s="14">
        <v>14.300000190734863</v>
      </c>
      <c r="J3776" s="14">
        <v>13.600000381469727</v>
      </c>
      <c r="K3776" s="24">
        <v>13.649999618530273</v>
      </c>
      <c r="L3776">
        <f t="shared" si="177"/>
        <v>0</v>
      </c>
      <c r="M3776">
        <f>IF(AND(B3776&gt;Summary!$E$17,B3776&lt;Summary!$E$18),1,0)</f>
        <v>1</v>
      </c>
      <c r="N3776">
        <f>IF(M3776=1,oneday(G3775,G3776,K3776,L3776,Summary!$E$13/2,Data!N3775,Data!O3775,Summary!$E$15,Summary!$E$14,Summary!$E$16,1),0)</f>
        <v>-800</v>
      </c>
      <c r="O3776" s="31">
        <f>IF(M3776=1,oneday(G3775,G3776,K3776,L3776,Summary!$E$13/2,Data!N3775,Data!O3775,Summary!$E$15,Summary!$E$14,Summary!$E$16,2),0)</f>
        <v>2358748.9618148804</v>
      </c>
      <c r="P3776" s="31">
        <f t="shared" si="176"/>
        <v>3308.0005493164063</v>
      </c>
      <c r="Q3776" s="31">
        <f>IF(M3776=1,oneday(G3775,G3776,K3776,L3776,Summary!$E$13/2,Data!N3775,Data!O3775,Summary!$E$15,Summary!$E$14,Summary!$E$16,3),0)</f>
        <v>0</v>
      </c>
    </row>
    <row r="3777" spans="1:17" x14ac:dyDescent="0.25">
      <c r="A3777" s="32">
        <f>VLOOKUP(B3777,'Expiration Dates'!$C$40:$J$272,8)</f>
        <v>35873</v>
      </c>
      <c r="B3777" s="1">
        <v>35871</v>
      </c>
      <c r="C3777">
        <f t="shared" si="175"/>
        <v>3777</v>
      </c>
      <c r="D3777" s="27">
        <v>13.350000381469727</v>
      </c>
      <c r="E3777" s="28">
        <v>13.369999885559082</v>
      </c>
      <c r="F3777" s="28">
        <v>12.800000190734863</v>
      </c>
      <c r="G3777" s="24">
        <v>13.210000038146973</v>
      </c>
      <c r="H3777" s="13">
        <v>13.720000267028809</v>
      </c>
      <c r="I3777" s="14">
        <v>13.739999771118164</v>
      </c>
      <c r="J3777" s="14">
        <v>13.149999618530273</v>
      </c>
      <c r="K3777" s="24">
        <v>13.5</v>
      </c>
      <c r="L3777">
        <f t="shared" si="177"/>
        <v>0</v>
      </c>
      <c r="M3777">
        <f>IF(AND(B3777&gt;Summary!$E$17,B3777&lt;Summary!$E$18),1,0)</f>
        <v>1</v>
      </c>
      <c r="N3777">
        <f>IF(M3777=1,oneday(G3776,G3777,K3777,L3777,Summary!$E$13/2,Data!N3776,Data!O3776,Summary!$E$15,Summary!$E$14,Summary!$E$16,1),0)</f>
        <v>-700</v>
      </c>
      <c r="O3777" s="31">
        <f>IF(M3777=1,oneday(G3776,G3777,K3777,L3777,Summary!$E$13/2,Data!N3776,Data!O3776,Summary!$E$15,Summary!$E$14,Summary!$E$16,2),0)</f>
        <v>2360797.9616012573</v>
      </c>
      <c r="P3777" s="31">
        <f t="shared" si="176"/>
        <v>2048.9997863769531</v>
      </c>
      <c r="Q3777" s="31">
        <f>IF(M3777=1,oneday(G3776,G3777,K3777,L3777,Summary!$E$13/2,Data!N3776,Data!O3776,Summary!$E$15,Summary!$E$14,Summary!$E$16,3),0)</f>
        <v>0</v>
      </c>
    </row>
    <row r="3778" spans="1:17" x14ac:dyDescent="0.25">
      <c r="A3778" s="32">
        <f>VLOOKUP(B3778,'Expiration Dates'!$C$40:$J$272,8)</f>
        <v>35873</v>
      </c>
      <c r="B3778" s="1">
        <v>35872</v>
      </c>
      <c r="C3778">
        <f t="shared" si="175"/>
        <v>3778</v>
      </c>
      <c r="D3778" s="27">
        <v>13.510000228881836</v>
      </c>
      <c r="E3778" s="28">
        <v>14.5</v>
      </c>
      <c r="F3778" s="28">
        <v>13.449999809265137</v>
      </c>
      <c r="G3778" s="24">
        <v>14.340000152587891</v>
      </c>
      <c r="H3778" s="13">
        <v>13.810000419616699</v>
      </c>
      <c r="I3778" s="14">
        <v>14.75</v>
      </c>
      <c r="J3778" s="14">
        <v>13.729999542236328</v>
      </c>
      <c r="K3778" s="24">
        <v>14.609999656677246</v>
      </c>
      <c r="L3778">
        <f t="shared" si="177"/>
        <v>0</v>
      </c>
      <c r="M3778">
        <f>IF(AND(B3778&gt;Summary!$E$17,B3778&lt;Summary!$E$18),1,0)</f>
        <v>1</v>
      </c>
      <c r="N3778">
        <f>IF(M3778=1,oneday(G3777,G3778,K3778,L3778,Summary!$E$13/2,Data!N3777,Data!O3777,Summary!$E$15,Summary!$E$14,Summary!$E$16,1),0)</f>
        <v>-3000</v>
      </c>
      <c r="O3778" s="31">
        <f>IF(M3778=1,oneday(G3777,G3778,K3778,L3778,Summary!$E$13/2,Data!N3777,Data!O3777,Summary!$E$15,Summary!$E$14,Summary!$E$16,2),0)</f>
        <v>2360354.9612007141</v>
      </c>
      <c r="P3778" s="31">
        <f t="shared" si="176"/>
        <v>-443.00040054321289</v>
      </c>
      <c r="Q3778" s="31">
        <f>IF(M3778=1,oneday(G3777,G3778,K3778,L3778,Summary!$E$13/2,Data!N3777,Data!O3777,Summary!$E$15,Summary!$E$14,Summary!$E$16,3),0)</f>
        <v>0</v>
      </c>
    </row>
    <row r="3779" spans="1:17" x14ac:dyDescent="0.25">
      <c r="A3779" s="32">
        <f>VLOOKUP(B3779,'Expiration Dates'!$C$40:$J$272,8)</f>
        <v>35873</v>
      </c>
      <c r="B3779" s="1">
        <v>35873</v>
      </c>
      <c r="C3779">
        <f t="shared" si="175"/>
        <v>3779</v>
      </c>
      <c r="D3779" s="27">
        <v>14.300000190734863</v>
      </c>
      <c r="E3779" s="28">
        <v>14.659999847412109</v>
      </c>
      <c r="F3779" s="28">
        <v>14.210000038146973</v>
      </c>
      <c r="G3779" s="24">
        <v>14.310000419616699</v>
      </c>
      <c r="H3779" s="13">
        <v>14.5</v>
      </c>
      <c r="I3779" s="14">
        <v>14.989999771118164</v>
      </c>
      <c r="J3779" s="14">
        <v>14.449999809265137</v>
      </c>
      <c r="K3779" s="24">
        <v>14.600000381469727</v>
      </c>
      <c r="L3779">
        <f t="shared" si="177"/>
        <v>1</v>
      </c>
      <c r="M3779">
        <f>IF(AND(B3779&gt;Summary!$E$17,B3779&lt;Summary!$E$18),1,0)</f>
        <v>1</v>
      </c>
      <c r="N3779">
        <f>IF(M3779=1,oneday(G3778,G3779,K3779,L3779,Summary!$E$13/2,Data!N3778,Data!O3778,Summary!$E$15,Summary!$E$14,Summary!$E$16,1),0)</f>
        <v>3000</v>
      </c>
      <c r="O3779" s="31">
        <f>IF(M3779=1,oneday(G3778,G3779,K3779,L3779,Summary!$E$13/2,Data!N3778,Data!O3778,Summary!$E$15,Summary!$E$14,Summary!$E$16,2),0)</f>
        <v>2361574.9605140686</v>
      </c>
      <c r="P3779" s="31">
        <f t="shared" si="176"/>
        <v>1219.9993133544922</v>
      </c>
      <c r="Q3779" s="31">
        <f>IF(M3779=1,oneday(G3778,G3779,K3779,L3779,Summary!$E$13/2,Data!N3778,Data!O3778,Summary!$E$15,Summary!$E$14,Summary!$E$16,3),0)</f>
        <v>-869.99988555908203</v>
      </c>
    </row>
    <row r="3780" spans="1:17" x14ac:dyDescent="0.25">
      <c r="A3780" s="32">
        <f>VLOOKUP(B3780,'Expiration Dates'!$C$40:$J$272,8)</f>
        <v>35873</v>
      </c>
      <c r="B3780" s="1">
        <v>35874</v>
      </c>
      <c r="C3780">
        <f t="shared" si="175"/>
        <v>3780</v>
      </c>
      <c r="D3780" s="27">
        <v>14.369999885559082</v>
      </c>
      <c r="E3780" s="28">
        <v>14.550000190734863</v>
      </c>
      <c r="F3780" s="28">
        <v>14.069999694824219</v>
      </c>
      <c r="G3780" s="24">
        <v>14.319999694824219</v>
      </c>
      <c r="H3780" s="13">
        <v>14.619999885559082</v>
      </c>
      <c r="I3780" s="14">
        <v>14.819999694824219</v>
      </c>
      <c r="J3780" s="14">
        <v>14.340000152587891</v>
      </c>
      <c r="K3780" s="24">
        <v>14.609999656677246</v>
      </c>
      <c r="L3780">
        <f t="shared" si="177"/>
        <v>0</v>
      </c>
      <c r="M3780">
        <f>IF(AND(B3780&gt;Summary!$E$17,B3780&lt;Summary!$E$18),1,0)</f>
        <v>1</v>
      </c>
      <c r="N3780">
        <f>IF(M3780=1,oneday(G3779,G3780,K3780,L3780,Summary!$E$13/2,Data!N3779,Data!O3779,Summary!$E$15,Summary!$E$14,Summary!$E$16,1),0)</f>
        <v>-3000</v>
      </c>
      <c r="O3780" s="31">
        <f>IF(M3780=1,oneday(G3779,G3780,K3780,L3780,Summary!$E$13/2,Data!N3779,Data!O3779,Summary!$E$15,Summary!$E$14,Summary!$E$16,2),0)</f>
        <v>2363604.9583396912</v>
      </c>
      <c r="P3780" s="31">
        <f t="shared" si="176"/>
        <v>2029.9978256225586</v>
      </c>
      <c r="Q3780" s="31">
        <f>IF(M3780=1,oneday(G3779,G3780,K3780,L3780,Summary!$E$13/2,Data!N3779,Data!O3779,Summary!$E$15,Summary!$E$14,Summary!$E$16,3),0)</f>
        <v>0</v>
      </c>
    </row>
    <row r="3781" spans="1:17" x14ac:dyDescent="0.25">
      <c r="A3781" s="32">
        <f>VLOOKUP(B3781,'Expiration Dates'!$C$40:$J$272,8)</f>
        <v>35873</v>
      </c>
      <c r="B3781" s="1">
        <v>35877</v>
      </c>
      <c r="C3781">
        <f t="shared" si="175"/>
        <v>3781</v>
      </c>
      <c r="D3781" s="27">
        <v>17</v>
      </c>
      <c r="E3781" s="28">
        <v>17.5</v>
      </c>
      <c r="F3781" s="28">
        <v>16.170000076293945</v>
      </c>
      <c r="G3781" s="24">
        <v>16.510000228881836</v>
      </c>
      <c r="H3781" s="13">
        <v>17</v>
      </c>
      <c r="I3781" s="14">
        <v>17.5</v>
      </c>
      <c r="J3781" s="14">
        <v>16.450000762939453</v>
      </c>
      <c r="K3781" s="24">
        <v>16.770000457763672</v>
      </c>
      <c r="L3781">
        <f t="shared" si="177"/>
        <v>0</v>
      </c>
      <c r="M3781">
        <f>IF(AND(B3781&gt;Summary!$E$17,B3781&lt;Summary!$E$18),1,0)</f>
        <v>1</v>
      </c>
      <c r="N3781">
        <f>IF(M3781=1,oneday(G3780,G3781,K3781,L3781,Summary!$E$13/2,Data!N3780,Data!O3780,Summary!$E$15,Summary!$E$14,Summary!$E$16,1),0)</f>
        <v>-3000</v>
      </c>
      <c r="O3781" s="31">
        <f>IF(M3781=1,oneday(G3780,G3781,K3781,L3781,Summary!$E$13/2,Data!N3780,Data!O3780,Summary!$E$15,Summary!$E$14,Summary!$E$16,2),0)</f>
        <v>2352932.9538536072</v>
      </c>
      <c r="P3781" s="31">
        <f t="shared" si="176"/>
        <v>-10672.004486083984</v>
      </c>
      <c r="Q3781" s="31">
        <f>IF(M3781=1,oneday(G3780,G3781,K3781,L3781,Summary!$E$13/2,Data!N3780,Data!O3780,Summary!$E$15,Summary!$E$14,Summary!$E$16,3),0)</f>
        <v>0</v>
      </c>
    </row>
    <row r="3782" spans="1:17" x14ac:dyDescent="0.25">
      <c r="A3782" s="32">
        <f>VLOOKUP(B3782,'Expiration Dates'!$C$40:$J$272,8)</f>
        <v>35873</v>
      </c>
      <c r="B3782" s="1">
        <v>35878</v>
      </c>
      <c r="C3782">
        <f t="shared" si="175"/>
        <v>3782</v>
      </c>
      <c r="D3782" s="27">
        <v>16.25</v>
      </c>
      <c r="E3782" s="28">
        <v>16.350000381469727</v>
      </c>
      <c r="F3782" s="28">
        <v>15.869999885559082</v>
      </c>
      <c r="G3782" s="24">
        <v>15.920000076293945</v>
      </c>
      <c r="H3782" s="13">
        <v>16.559999465942383</v>
      </c>
      <c r="I3782" s="14">
        <v>16.600000381469727</v>
      </c>
      <c r="J3782" s="14">
        <v>16.170000076293945</v>
      </c>
      <c r="K3782" s="24">
        <v>16.229999542236328</v>
      </c>
      <c r="L3782">
        <f t="shared" si="177"/>
        <v>0</v>
      </c>
      <c r="M3782">
        <f>IF(AND(B3782&gt;Summary!$E$17,B3782&lt;Summary!$E$18),1,0)</f>
        <v>1</v>
      </c>
      <c r="N3782">
        <f>IF(M3782=1,oneday(G3781,G3782,K3782,L3782,Summary!$E$13/2,Data!N3781,Data!O3781,Summary!$E$15,Summary!$E$14,Summary!$E$16,1),0)</f>
        <v>-1600</v>
      </c>
      <c r="O3782" s="31">
        <f>IF(M3782=1,oneday(G3781,G3782,K3782,L3782,Summary!$E$13/2,Data!N3781,Data!O3781,Summary!$E$15,Summary!$E$14,Summary!$E$16,2),0)</f>
        <v>2356240.9540977478</v>
      </c>
      <c r="P3782" s="31">
        <f t="shared" si="176"/>
        <v>3308.000244140625</v>
      </c>
      <c r="Q3782" s="31">
        <f>IF(M3782=1,oneday(G3781,G3782,K3782,L3782,Summary!$E$13/2,Data!N3781,Data!O3781,Summary!$E$15,Summary!$E$14,Summary!$E$16,3),0)</f>
        <v>0</v>
      </c>
    </row>
    <row r="3783" spans="1:17" x14ac:dyDescent="0.25">
      <c r="A3783" s="32">
        <f>VLOOKUP(B3783,'Expiration Dates'!$C$40:$J$272,8)</f>
        <v>35873</v>
      </c>
      <c r="B3783" s="1">
        <v>35879</v>
      </c>
      <c r="C3783">
        <f t="shared" si="175"/>
        <v>3783</v>
      </c>
      <c r="D3783" s="27">
        <v>15.939999580383301</v>
      </c>
      <c r="E3783" s="28">
        <v>16.5</v>
      </c>
      <c r="F3783" s="28">
        <v>15.770000457763672</v>
      </c>
      <c r="G3783" s="24">
        <v>16.479999542236328</v>
      </c>
      <c r="H3783" s="13">
        <v>16.209999084472656</v>
      </c>
      <c r="I3783" s="14">
        <v>16.799999237060547</v>
      </c>
      <c r="J3783" s="14">
        <v>16.149999618530273</v>
      </c>
      <c r="K3783" s="24">
        <v>16.760000228881836</v>
      </c>
      <c r="L3783">
        <f t="shared" si="177"/>
        <v>0</v>
      </c>
      <c r="M3783">
        <f>IF(AND(B3783&gt;Summary!$E$17,B3783&lt;Summary!$E$18),1,0)</f>
        <v>1</v>
      </c>
      <c r="N3783">
        <f>IF(M3783=1,oneday(G3782,G3783,K3783,L3783,Summary!$E$13/2,Data!N3782,Data!O3782,Summary!$E$15,Summary!$E$14,Summary!$E$16,1),0)</f>
        <v>-2900</v>
      </c>
      <c r="O3783" s="31">
        <f>IF(M3783=1,oneday(G3782,G3783,K3783,L3783,Summary!$E$13/2,Data!N3782,Data!O3782,Summary!$E$15,Summary!$E$14,Summary!$E$16,2),0)</f>
        <v>2356928.9556465149</v>
      </c>
      <c r="P3783" s="31">
        <f t="shared" si="176"/>
        <v>688.00154876708984</v>
      </c>
      <c r="Q3783" s="31">
        <f>IF(M3783=1,oneday(G3782,G3783,K3783,L3783,Summary!$E$13/2,Data!N3782,Data!O3782,Summary!$E$15,Summary!$E$14,Summary!$E$16,3),0)</f>
        <v>0</v>
      </c>
    </row>
    <row r="3784" spans="1:17" x14ac:dyDescent="0.25">
      <c r="A3784" s="32">
        <f>VLOOKUP(B3784,'Expiration Dates'!$C$40:$J$272,8)</f>
        <v>35873</v>
      </c>
      <c r="B3784" s="1">
        <v>35880</v>
      </c>
      <c r="C3784">
        <f t="shared" si="175"/>
        <v>3784</v>
      </c>
      <c r="D3784" s="27">
        <v>16.75</v>
      </c>
      <c r="E3784" s="28">
        <v>17.200000762939453</v>
      </c>
      <c r="F3784" s="28">
        <v>16.600000381469727</v>
      </c>
      <c r="G3784" s="24">
        <v>16.829999923706055</v>
      </c>
      <c r="H3784" s="13">
        <v>17.010000228881836</v>
      </c>
      <c r="I3784" s="14">
        <v>17.450000762939453</v>
      </c>
      <c r="J3784" s="14">
        <v>16.799999237060547</v>
      </c>
      <c r="K3784" s="24">
        <v>17.079999923706055</v>
      </c>
      <c r="L3784">
        <f t="shared" si="177"/>
        <v>0</v>
      </c>
      <c r="M3784">
        <f>IF(AND(B3784&gt;Summary!$E$17,B3784&lt;Summary!$E$18),1,0)</f>
        <v>1</v>
      </c>
      <c r="N3784">
        <f>IF(M3784=1,oneday(G3783,G3784,K3784,L3784,Summary!$E$13/2,Data!N3783,Data!O3783,Summary!$E$15,Summary!$E$14,Summary!$E$16,1),0)</f>
        <v>-3000</v>
      </c>
      <c r="O3784" s="31">
        <f>IF(M3784=1,oneday(G3783,G3784,K3784,L3784,Summary!$E$13/2,Data!N3783,Data!O3783,Summary!$E$15,Summary!$E$14,Summary!$E$16,2),0)</f>
        <v>2357745.9542350769</v>
      </c>
      <c r="P3784" s="31">
        <f t="shared" si="176"/>
        <v>816.99858856201172</v>
      </c>
      <c r="Q3784" s="31">
        <f>IF(M3784=1,oneday(G3783,G3784,K3784,L3784,Summary!$E$13/2,Data!N3783,Data!O3783,Summary!$E$15,Summary!$E$14,Summary!$E$16,3),0)</f>
        <v>0</v>
      </c>
    </row>
    <row r="3785" spans="1:17" x14ac:dyDescent="0.25">
      <c r="A3785" s="32">
        <f>VLOOKUP(B3785,'Expiration Dates'!$C$40:$J$272,8)</f>
        <v>35873</v>
      </c>
      <c r="B3785" s="1">
        <v>35881</v>
      </c>
      <c r="C3785">
        <f t="shared" si="175"/>
        <v>3785</v>
      </c>
      <c r="D3785" s="27">
        <v>16.950000762939453</v>
      </c>
      <c r="E3785" s="28">
        <v>17.040000915527344</v>
      </c>
      <c r="F3785" s="28">
        <v>16.680000305175781</v>
      </c>
      <c r="G3785" s="24">
        <v>16.760000228881836</v>
      </c>
      <c r="H3785" s="13">
        <v>17.100000381469727</v>
      </c>
      <c r="I3785" s="14">
        <v>17.239999771118164</v>
      </c>
      <c r="J3785" s="14">
        <v>16.940000534057617</v>
      </c>
      <c r="K3785" s="24">
        <v>17.010000228881836</v>
      </c>
      <c r="L3785">
        <f t="shared" si="177"/>
        <v>0</v>
      </c>
      <c r="M3785">
        <f>IF(AND(B3785&gt;Summary!$E$17,B3785&lt;Summary!$E$18),1,0)</f>
        <v>1</v>
      </c>
      <c r="N3785">
        <f>IF(M3785=1,oneday(G3784,G3785,K3785,L3785,Summary!$E$13/2,Data!N3784,Data!O3784,Summary!$E$15,Summary!$E$14,Summary!$E$16,1),0)</f>
        <v>-2900</v>
      </c>
      <c r="O3785" s="31">
        <f>IF(M3785=1,oneday(G3784,G3785,K3785,L3785,Summary!$E$13/2,Data!N3784,Data!O3784,Summary!$E$15,Summary!$E$14,Summary!$E$16,2),0)</f>
        <v>2359948.9533500671</v>
      </c>
      <c r="P3785" s="31">
        <f t="shared" si="176"/>
        <v>2202.9991149902344</v>
      </c>
      <c r="Q3785" s="31">
        <f>IF(M3785=1,oneday(G3784,G3785,K3785,L3785,Summary!$E$13/2,Data!N3784,Data!O3784,Summary!$E$15,Summary!$E$14,Summary!$E$16,3),0)</f>
        <v>0</v>
      </c>
    </row>
    <row r="3786" spans="1:17" x14ac:dyDescent="0.25">
      <c r="A3786" s="32">
        <f>VLOOKUP(B3786,'Expiration Dates'!$C$40:$J$272,8)</f>
        <v>35873</v>
      </c>
      <c r="B3786" s="1">
        <v>35884</v>
      </c>
      <c r="C3786">
        <f t="shared" si="175"/>
        <v>3786</v>
      </c>
      <c r="D3786" s="27">
        <v>16.799999237060547</v>
      </c>
      <c r="E3786" s="28">
        <v>16.829999923706055</v>
      </c>
      <c r="F3786" s="28">
        <v>16.069999694824219</v>
      </c>
      <c r="G3786" s="24">
        <v>16.209999084472656</v>
      </c>
      <c r="H3786" s="13">
        <v>17.010000228881836</v>
      </c>
      <c r="I3786" s="14">
        <v>17.020000457763672</v>
      </c>
      <c r="J3786" s="14">
        <v>16.299999237060547</v>
      </c>
      <c r="K3786" s="24">
        <v>16.469999313354492</v>
      </c>
      <c r="L3786">
        <f t="shared" si="177"/>
        <v>0</v>
      </c>
      <c r="M3786">
        <f>IF(AND(B3786&gt;Summary!$E$17,B3786&lt;Summary!$E$18),1,0)</f>
        <v>1</v>
      </c>
      <c r="N3786">
        <f>IF(M3786=1,oneday(G3785,G3786,K3786,L3786,Summary!$E$13/2,Data!N3785,Data!O3785,Summary!$E$15,Summary!$E$14,Summary!$E$16,1),0)</f>
        <v>-1600</v>
      </c>
      <c r="O3786" s="31">
        <f>IF(M3786=1,oneday(G3785,G3786,K3786,L3786,Summary!$E$13/2,Data!N3785,Data!O3785,Summary!$E$15,Summary!$E$14,Summary!$E$16,2),0)</f>
        <v>2363140.9551811218</v>
      </c>
      <c r="P3786" s="31">
        <f t="shared" si="176"/>
        <v>3192.0018310546875</v>
      </c>
      <c r="Q3786" s="31">
        <f>IF(M3786=1,oneday(G3785,G3786,K3786,L3786,Summary!$E$13/2,Data!N3785,Data!O3785,Summary!$E$15,Summary!$E$14,Summary!$E$16,3),0)</f>
        <v>0</v>
      </c>
    </row>
    <row r="3787" spans="1:17" x14ac:dyDescent="0.25">
      <c r="A3787" s="32">
        <f>VLOOKUP(B3787,'Expiration Dates'!$C$40:$J$272,8)</f>
        <v>35873</v>
      </c>
      <c r="B3787" s="1">
        <v>35885</v>
      </c>
      <c r="C3787">
        <f t="shared" si="175"/>
        <v>3787</v>
      </c>
      <c r="D3787" s="27">
        <v>15.800000190734863</v>
      </c>
      <c r="E3787" s="28">
        <v>15.890000343322754</v>
      </c>
      <c r="F3787" s="28">
        <v>15.560000419616699</v>
      </c>
      <c r="G3787" s="24">
        <v>15.609999656677246</v>
      </c>
      <c r="H3787" s="13">
        <v>16.049999237060547</v>
      </c>
      <c r="I3787" s="14">
        <v>16.180000305175781</v>
      </c>
      <c r="J3787" s="14">
        <v>15.880000114440918</v>
      </c>
      <c r="K3787" s="24">
        <v>15.939999580383301</v>
      </c>
      <c r="L3787">
        <f t="shared" si="177"/>
        <v>0</v>
      </c>
      <c r="M3787">
        <f>IF(AND(B3787&gt;Summary!$E$17,B3787&lt;Summary!$E$18),1,0)</f>
        <v>1</v>
      </c>
      <c r="N3787">
        <f>IF(M3787=1,oneday(G3786,G3787,K3787,L3787,Summary!$E$13/2,Data!N3786,Data!O3786,Summary!$E$15,Summary!$E$14,Summary!$E$16,1),0)</f>
        <v>-200</v>
      </c>
      <c r="O3787" s="31">
        <f>IF(M3787=1,oneday(G3786,G3787,K3787,L3787,Summary!$E$13/2,Data!N3786,Data!O3786,Summary!$E$15,Summary!$E$14,Summary!$E$16,2),0)</f>
        <v>2365624.9550666809</v>
      </c>
      <c r="P3787" s="31">
        <f t="shared" si="176"/>
        <v>2483.999885559082</v>
      </c>
      <c r="Q3787" s="31">
        <f>IF(M3787=1,oneday(G3786,G3787,K3787,L3787,Summary!$E$13/2,Data!N3786,Data!O3786,Summary!$E$15,Summary!$E$14,Summary!$E$16,3),0)</f>
        <v>0</v>
      </c>
    </row>
    <row r="3788" spans="1:17" x14ac:dyDescent="0.25">
      <c r="A3788" s="32">
        <f>VLOOKUP(B3788,'Expiration Dates'!$C$40:$J$272,8)</f>
        <v>35907</v>
      </c>
      <c r="B3788" s="1">
        <v>35886</v>
      </c>
      <c r="C3788">
        <f t="shared" si="175"/>
        <v>3788</v>
      </c>
      <c r="D3788" s="27">
        <v>15.770000457763672</v>
      </c>
      <c r="E3788" s="28">
        <v>15.779999732971191</v>
      </c>
      <c r="F3788" s="28">
        <v>15.300000190734863</v>
      </c>
      <c r="G3788" s="24">
        <v>15.539999961853027</v>
      </c>
      <c r="H3788" s="13">
        <v>16.069999694824219</v>
      </c>
      <c r="I3788" s="14">
        <v>16.069999694824219</v>
      </c>
      <c r="J3788" s="14">
        <v>15.640000343322754</v>
      </c>
      <c r="K3788" s="24">
        <v>15.859999656677246</v>
      </c>
      <c r="L3788">
        <f t="shared" si="177"/>
        <v>0</v>
      </c>
      <c r="M3788">
        <f>IF(AND(B3788&gt;Summary!$E$17,B3788&lt;Summary!$E$18),1,0)</f>
        <v>1</v>
      </c>
      <c r="N3788">
        <f>IF(M3788=1,oneday(G3787,G3788,K3788,L3788,Summary!$E$13/2,Data!N3787,Data!O3787,Summary!$E$15,Summary!$E$14,Summary!$E$16,1),0)</f>
        <v>-100</v>
      </c>
      <c r="O3788" s="31">
        <f>IF(M3788=1,oneday(G3787,G3788,K3788,L3788,Summary!$E$13/2,Data!N3787,Data!O3787,Summary!$E$15,Summary!$E$14,Summary!$E$16,2),0)</f>
        <v>2367631.9550361633</v>
      </c>
      <c r="P3788" s="31">
        <f t="shared" si="176"/>
        <v>2006.9999694824219</v>
      </c>
      <c r="Q3788" s="31">
        <f>IF(M3788=1,oneday(G3787,G3788,K3788,L3788,Summary!$E$13/2,Data!N3787,Data!O3787,Summary!$E$15,Summary!$E$14,Summary!$E$16,3),0)</f>
        <v>0</v>
      </c>
    </row>
    <row r="3789" spans="1:17" x14ac:dyDescent="0.25">
      <c r="A3789" s="32">
        <f>VLOOKUP(B3789,'Expiration Dates'!$C$40:$J$272,8)</f>
        <v>35907</v>
      </c>
      <c r="B3789" s="1">
        <v>35887</v>
      </c>
      <c r="C3789">
        <f t="shared" si="175"/>
        <v>3789</v>
      </c>
      <c r="D3789" s="27">
        <v>15.670000076293945</v>
      </c>
      <c r="E3789" s="28">
        <v>15.800000190734863</v>
      </c>
      <c r="F3789" s="28">
        <v>15.479999542236328</v>
      </c>
      <c r="G3789" s="24">
        <v>15.739999771118164</v>
      </c>
      <c r="H3789" s="13">
        <v>16</v>
      </c>
      <c r="I3789" s="14">
        <v>16.100000381469727</v>
      </c>
      <c r="J3789" s="14">
        <v>15.800000190734863</v>
      </c>
      <c r="K3789" s="24">
        <v>16.059999465942383</v>
      </c>
      <c r="L3789">
        <f t="shared" si="177"/>
        <v>0</v>
      </c>
      <c r="M3789">
        <f>IF(AND(B3789&gt;Summary!$E$17,B3789&lt;Summary!$E$18),1,0)</f>
        <v>1</v>
      </c>
      <c r="N3789">
        <f>IF(M3789=1,oneday(G3788,G3789,K3789,L3789,Summary!$E$13/2,Data!N3788,Data!O3788,Summary!$E$15,Summary!$E$14,Summary!$E$16,1),0)</f>
        <v>-500</v>
      </c>
      <c r="O3789" s="31">
        <f>IF(M3789=1,oneday(G3788,G3789,K3789,L3789,Summary!$E$13/2,Data!N3788,Data!O3788,Summary!$E$15,Summary!$E$14,Summary!$E$16,2),0)</f>
        <v>2369555.9551315308</v>
      </c>
      <c r="P3789" s="31">
        <f t="shared" si="176"/>
        <v>1924.0000953674316</v>
      </c>
      <c r="Q3789" s="31">
        <f>IF(M3789=1,oneday(G3788,G3789,K3789,L3789,Summary!$E$13/2,Data!N3788,Data!O3788,Summary!$E$15,Summary!$E$14,Summary!$E$16,3),0)</f>
        <v>0</v>
      </c>
    </row>
    <row r="3790" spans="1:17" x14ac:dyDescent="0.25">
      <c r="A3790" s="32">
        <f>VLOOKUP(B3790,'Expiration Dates'!$C$40:$J$272,8)</f>
        <v>35907</v>
      </c>
      <c r="B3790" s="1">
        <v>35888</v>
      </c>
      <c r="C3790">
        <f t="shared" si="175"/>
        <v>3790</v>
      </c>
      <c r="D3790" s="27">
        <v>16</v>
      </c>
      <c r="E3790" s="28">
        <v>16.079999923706055</v>
      </c>
      <c r="F3790" s="28">
        <v>15.800000190734863</v>
      </c>
      <c r="G3790" s="24">
        <v>15.989999771118164</v>
      </c>
      <c r="H3790" s="13">
        <v>16.280000686645508</v>
      </c>
      <c r="I3790" s="14">
        <v>16.360000610351563</v>
      </c>
      <c r="J3790" s="14">
        <v>16.120000839233398</v>
      </c>
      <c r="K3790" s="24">
        <v>16.290000915527344</v>
      </c>
      <c r="L3790">
        <f t="shared" si="177"/>
        <v>0</v>
      </c>
      <c r="M3790">
        <f>IF(AND(B3790&gt;Summary!$E$17,B3790&lt;Summary!$E$18),1,0)</f>
        <v>1</v>
      </c>
      <c r="N3790">
        <f>IF(M3790=1,oneday(G3789,G3790,K3790,L3790,Summary!$E$13/2,Data!N3789,Data!O3789,Summary!$E$15,Summary!$E$14,Summary!$E$16,1),0)</f>
        <v>-1100</v>
      </c>
      <c r="O3790" s="31">
        <f>IF(M3790=1,oneday(G3789,G3790,K3790,L3790,Summary!$E$13/2,Data!N3789,Data!O3789,Summary!$E$15,Summary!$E$14,Summary!$E$16,2),0)</f>
        <v>2371340.9551315308</v>
      </c>
      <c r="P3790" s="31">
        <f t="shared" si="176"/>
        <v>1785</v>
      </c>
      <c r="Q3790" s="31">
        <f>IF(M3790=1,oneday(G3789,G3790,K3790,L3790,Summary!$E$13/2,Data!N3789,Data!O3789,Summary!$E$15,Summary!$E$14,Summary!$E$16,3),0)</f>
        <v>0</v>
      </c>
    </row>
    <row r="3791" spans="1:17" x14ac:dyDescent="0.25">
      <c r="A3791" s="32">
        <f>VLOOKUP(B3791,'Expiration Dates'!$C$40:$J$272,8)</f>
        <v>35907</v>
      </c>
      <c r="B3791" s="1">
        <v>35891</v>
      </c>
      <c r="C3791">
        <f t="shared" ref="C3791:C3854" si="178">ROW(B3791)</f>
        <v>3791</v>
      </c>
      <c r="D3791" s="27">
        <v>15.75</v>
      </c>
      <c r="E3791" s="28">
        <v>15.800000190734863</v>
      </c>
      <c r="F3791" s="28">
        <v>15.340000152587891</v>
      </c>
      <c r="G3791" s="24">
        <v>15.449999809265137</v>
      </c>
      <c r="H3791" s="13">
        <v>16.100000381469727</v>
      </c>
      <c r="I3791" s="14">
        <v>16.120000839233398</v>
      </c>
      <c r="J3791" s="14">
        <v>15.689999580383301</v>
      </c>
      <c r="K3791" s="24">
        <v>15.789999961853027</v>
      </c>
      <c r="L3791">
        <f t="shared" si="177"/>
        <v>0</v>
      </c>
      <c r="M3791">
        <f>IF(AND(B3791&gt;Summary!$E$17,B3791&lt;Summary!$E$18),1,0)</f>
        <v>1</v>
      </c>
      <c r="N3791">
        <f>IF(M3791=1,oneday(G3790,G3791,K3791,L3791,Summary!$E$13/2,Data!N3790,Data!O3790,Summary!$E$15,Summary!$E$14,Summary!$E$16,1),0)</f>
        <v>200</v>
      </c>
      <c r="O3791" s="31">
        <f>IF(M3791=1,oneday(G3790,G3791,K3791,L3791,Summary!$E$13/2,Data!N3790,Data!O3790,Summary!$E$15,Summary!$E$14,Summary!$E$16,2),0)</f>
        <v>2373544.9551391602</v>
      </c>
      <c r="P3791" s="31">
        <f t="shared" si="176"/>
        <v>2204.0000076293945</v>
      </c>
      <c r="Q3791" s="31">
        <f>IF(M3791=1,oneday(G3790,G3791,K3791,L3791,Summary!$E$13/2,Data!N3790,Data!O3790,Summary!$E$15,Summary!$E$14,Summary!$E$16,3),0)</f>
        <v>0</v>
      </c>
    </row>
    <row r="3792" spans="1:17" x14ac:dyDescent="0.25">
      <c r="A3792" s="32">
        <f>VLOOKUP(B3792,'Expiration Dates'!$C$40:$J$272,8)</f>
        <v>35907</v>
      </c>
      <c r="B3792" s="1">
        <v>35892</v>
      </c>
      <c r="C3792">
        <f t="shared" si="178"/>
        <v>3792</v>
      </c>
      <c r="D3792" s="27">
        <v>15.25</v>
      </c>
      <c r="E3792" s="28">
        <v>15.399999618530273</v>
      </c>
      <c r="F3792" s="28">
        <v>15.170000076293945</v>
      </c>
      <c r="G3792" s="24">
        <v>15.220000267028809</v>
      </c>
      <c r="H3792" s="13">
        <v>15.619999885559082</v>
      </c>
      <c r="I3792" s="14">
        <v>15.729999542236328</v>
      </c>
      <c r="J3792" s="14">
        <v>15.510000228881836</v>
      </c>
      <c r="K3792" s="24">
        <v>15.569999694824219</v>
      </c>
      <c r="L3792">
        <f t="shared" si="177"/>
        <v>0</v>
      </c>
      <c r="M3792">
        <f>IF(AND(B3792&gt;Summary!$E$17,B3792&lt;Summary!$E$18),1,0)</f>
        <v>1</v>
      </c>
      <c r="N3792">
        <f>IF(M3792=1,oneday(G3791,G3792,K3792,L3792,Summary!$E$13/2,Data!N3791,Data!O3791,Summary!$E$15,Summary!$E$14,Summary!$E$16,1),0)</f>
        <v>700</v>
      </c>
      <c r="O3792" s="31">
        <f>IF(M3792=1,oneday(G3791,G3792,K3792,L3792,Summary!$E$13/2,Data!N3791,Data!O3791,Summary!$E$15,Summary!$E$14,Summary!$E$16,2),0)</f>
        <v>2375423.9554595947</v>
      </c>
      <c r="P3792" s="31">
        <f t="shared" ref="P3792:P3855" si="179">IF(M3792=1,O3792-O3791,0)</f>
        <v>1879.0003204345703</v>
      </c>
      <c r="Q3792" s="31">
        <f>IF(M3792=1,oneday(G3791,G3792,K3792,L3792,Summary!$E$13/2,Data!N3791,Data!O3791,Summary!$E$15,Summary!$E$14,Summary!$E$16,3),0)</f>
        <v>0</v>
      </c>
    </row>
    <row r="3793" spans="1:17" x14ac:dyDescent="0.25">
      <c r="A3793" s="32">
        <f>VLOOKUP(B3793,'Expiration Dates'!$C$40:$J$272,8)</f>
        <v>35907</v>
      </c>
      <c r="B3793" s="1">
        <v>35893</v>
      </c>
      <c r="C3793">
        <f t="shared" si="178"/>
        <v>3793</v>
      </c>
      <c r="D3793" s="27">
        <v>15.300000190734863</v>
      </c>
      <c r="E3793" s="28">
        <v>15.680000305175781</v>
      </c>
      <c r="F3793" s="28">
        <v>15.159999847412109</v>
      </c>
      <c r="G3793" s="24">
        <v>15.550000190734863</v>
      </c>
      <c r="H3793" s="13">
        <v>15.670000076293945</v>
      </c>
      <c r="I3793" s="14">
        <v>16.020000457763672</v>
      </c>
      <c r="J3793" s="14">
        <v>15.539999961853027</v>
      </c>
      <c r="K3793" s="24">
        <v>15.899999618530273</v>
      </c>
      <c r="L3793">
        <f t="shared" si="177"/>
        <v>0</v>
      </c>
      <c r="M3793">
        <f>IF(AND(B3793&gt;Summary!$E$17,B3793&lt;Summary!$E$18),1,0)</f>
        <v>1</v>
      </c>
      <c r="N3793">
        <f>IF(M3793=1,oneday(G3792,G3793,K3793,L3793,Summary!$E$13/2,Data!N3792,Data!O3792,Summary!$E$15,Summary!$E$14,Summary!$E$16,1),0)</f>
        <v>-100</v>
      </c>
      <c r="O3793" s="31">
        <f>IF(M3793=1,oneday(G3792,G3793,K3793,L3793,Summary!$E$13/2,Data!N3792,Data!O3792,Summary!$E$15,Summary!$E$14,Summary!$E$16,2),0)</f>
        <v>2377502.9554672241</v>
      </c>
      <c r="P3793" s="31">
        <f t="shared" si="179"/>
        <v>2079.0000076293945</v>
      </c>
      <c r="Q3793" s="31">
        <f>IF(M3793=1,oneday(G3792,G3793,K3793,L3793,Summary!$E$13/2,Data!N3792,Data!O3792,Summary!$E$15,Summary!$E$14,Summary!$E$16,3),0)</f>
        <v>0</v>
      </c>
    </row>
    <row r="3794" spans="1:17" x14ac:dyDescent="0.25">
      <c r="A3794" s="32">
        <f>VLOOKUP(B3794,'Expiration Dates'!$C$40:$J$272,8)</f>
        <v>35907</v>
      </c>
      <c r="B3794" s="1">
        <v>35894</v>
      </c>
      <c r="C3794">
        <f t="shared" si="178"/>
        <v>3794</v>
      </c>
      <c r="D3794" s="27">
        <v>15.649999618530273</v>
      </c>
      <c r="E3794" s="28">
        <v>15.800000190734863</v>
      </c>
      <c r="F3794" s="28">
        <v>15.520000457763672</v>
      </c>
      <c r="G3794" s="24">
        <v>15.560000419616699</v>
      </c>
      <c r="H3794" s="13">
        <v>16.040000915527344</v>
      </c>
      <c r="I3794" s="14">
        <v>16.120000839233398</v>
      </c>
      <c r="J3794" s="14">
        <v>15.840000152587891</v>
      </c>
      <c r="K3794" s="24">
        <v>15.899999618530273</v>
      </c>
      <c r="L3794">
        <f t="shared" si="177"/>
        <v>0</v>
      </c>
      <c r="M3794">
        <f>IF(AND(B3794&gt;Summary!$E$17,B3794&lt;Summary!$E$18),1,0)</f>
        <v>1</v>
      </c>
      <c r="N3794">
        <f>IF(M3794=1,oneday(G3793,G3794,K3794,L3794,Summary!$E$13/2,Data!N3793,Data!O3793,Summary!$E$15,Summary!$E$14,Summary!$E$16,1),0)</f>
        <v>-100</v>
      </c>
      <c r="O3794" s="31">
        <f>IF(M3794=1,oneday(G3793,G3794,K3794,L3794,Summary!$E$13/2,Data!N3793,Data!O3793,Summary!$E$15,Summary!$E$14,Summary!$E$16,2),0)</f>
        <v>2379501.9554443359</v>
      </c>
      <c r="P3794" s="31">
        <f t="shared" si="179"/>
        <v>1998.9999771118164</v>
      </c>
      <c r="Q3794" s="31">
        <f>IF(M3794=1,oneday(G3793,G3794,K3794,L3794,Summary!$E$13/2,Data!N3793,Data!O3793,Summary!$E$15,Summary!$E$14,Summary!$E$16,3),0)</f>
        <v>0</v>
      </c>
    </row>
    <row r="3795" spans="1:17" x14ac:dyDescent="0.25">
      <c r="A3795" s="32">
        <f>VLOOKUP(B3795,'Expiration Dates'!$C$40:$J$272,8)</f>
        <v>35907</v>
      </c>
      <c r="B3795" s="1">
        <v>35898</v>
      </c>
      <c r="C3795">
        <f t="shared" si="178"/>
        <v>3795</v>
      </c>
      <c r="D3795" s="27">
        <v>15.5</v>
      </c>
      <c r="E3795" s="28">
        <v>15.579999923706055</v>
      </c>
      <c r="F3795" s="28">
        <v>15.300000190734863</v>
      </c>
      <c r="G3795" s="24">
        <v>15.319999694824219</v>
      </c>
      <c r="H3795" s="13">
        <v>15.840000152587891</v>
      </c>
      <c r="I3795" s="14">
        <v>15.909999847412109</v>
      </c>
      <c r="J3795" s="14">
        <v>15.649999618530273</v>
      </c>
      <c r="K3795" s="24">
        <v>15.649999618530273</v>
      </c>
      <c r="L3795">
        <f t="shared" si="177"/>
        <v>0</v>
      </c>
      <c r="M3795">
        <f>IF(AND(B3795&gt;Summary!$E$17,B3795&lt;Summary!$E$18),1,0)</f>
        <v>1</v>
      </c>
      <c r="N3795">
        <f>IF(M3795=1,oneday(G3794,G3795,K3795,L3795,Summary!$E$13/2,Data!N3794,Data!O3794,Summary!$E$15,Summary!$E$14,Summary!$E$16,1),0)</f>
        <v>500</v>
      </c>
      <c r="O3795" s="31">
        <f>IF(M3795=1,oneday(G3794,G3795,K3795,L3795,Summary!$E$13/2,Data!N3794,Data!O3794,Summary!$E$15,Summary!$E$14,Summary!$E$16,2),0)</f>
        <v>2381441.9550819397</v>
      </c>
      <c r="P3795" s="31">
        <f t="shared" si="179"/>
        <v>1939.9996376037598</v>
      </c>
      <c r="Q3795" s="31">
        <f>IF(M3795=1,oneday(G3794,G3795,K3795,L3795,Summary!$E$13/2,Data!N3794,Data!O3794,Summary!$E$15,Summary!$E$14,Summary!$E$16,3),0)</f>
        <v>0</v>
      </c>
    </row>
    <row r="3796" spans="1:17" x14ac:dyDescent="0.25">
      <c r="A3796" s="32">
        <f>VLOOKUP(B3796,'Expiration Dates'!$C$40:$J$272,8)</f>
        <v>35907</v>
      </c>
      <c r="B3796" s="1">
        <v>35899</v>
      </c>
      <c r="C3796">
        <f t="shared" si="178"/>
        <v>3796</v>
      </c>
      <c r="D3796" s="27">
        <v>15.25</v>
      </c>
      <c r="E3796" s="28">
        <v>15.350000381469727</v>
      </c>
      <c r="F3796" s="28">
        <v>15.100000381469727</v>
      </c>
      <c r="G3796" s="24">
        <v>15.119999885559082</v>
      </c>
      <c r="H3796" s="13">
        <v>15.600000381469727</v>
      </c>
      <c r="I3796" s="14">
        <v>15.699999809265137</v>
      </c>
      <c r="J3796" s="14">
        <v>15.460000038146973</v>
      </c>
      <c r="K3796" s="24">
        <v>15.5</v>
      </c>
      <c r="L3796">
        <f t="shared" si="177"/>
        <v>0</v>
      </c>
      <c r="M3796">
        <f>IF(AND(B3796&gt;Summary!$E$17,B3796&lt;Summary!$E$18),1,0)</f>
        <v>1</v>
      </c>
      <c r="N3796">
        <f>IF(M3796=1,oneday(G3795,G3796,K3796,L3796,Summary!$E$13/2,Data!N3795,Data!O3795,Summary!$E$15,Summary!$E$14,Summary!$E$16,1),0)</f>
        <v>900</v>
      </c>
      <c r="O3796" s="31">
        <f>IF(M3796=1,oneday(G3795,G3796,K3796,L3796,Summary!$E$13/2,Data!N3795,Data!O3795,Summary!$E$15,Summary!$E$14,Summary!$E$16,2),0)</f>
        <v>2383285.9552536011</v>
      </c>
      <c r="P3796" s="31">
        <f t="shared" si="179"/>
        <v>1844.000171661377</v>
      </c>
      <c r="Q3796" s="31">
        <f>IF(M3796=1,oneday(G3795,G3796,K3796,L3796,Summary!$E$13/2,Data!N3795,Data!O3795,Summary!$E$15,Summary!$E$14,Summary!$E$16,3),0)</f>
        <v>0</v>
      </c>
    </row>
    <row r="3797" spans="1:17" x14ac:dyDescent="0.25">
      <c r="A3797" s="32">
        <f>VLOOKUP(B3797,'Expiration Dates'!$C$40:$J$272,8)</f>
        <v>35907</v>
      </c>
      <c r="B3797" s="1">
        <v>35900</v>
      </c>
      <c r="C3797">
        <f t="shared" si="178"/>
        <v>3797</v>
      </c>
      <c r="D3797" s="27">
        <v>15.079999923706055</v>
      </c>
      <c r="E3797" s="28">
        <v>15.600000381469727</v>
      </c>
      <c r="F3797" s="28">
        <v>15.020000457763672</v>
      </c>
      <c r="G3797" s="24">
        <v>15.460000038146973</v>
      </c>
      <c r="H3797" s="13">
        <v>15.449999809265137</v>
      </c>
      <c r="I3797" s="14">
        <v>15.939999580383301</v>
      </c>
      <c r="J3797" s="14">
        <v>15.399999618530273</v>
      </c>
      <c r="K3797" s="24">
        <v>15.819999694824219</v>
      </c>
      <c r="L3797">
        <f t="shared" si="177"/>
        <v>0</v>
      </c>
      <c r="M3797">
        <f>IF(AND(B3797&gt;Summary!$E$17,B3797&lt;Summary!$E$18),1,0)</f>
        <v>1</v>
      </c>
      <c r="N3797">
        <f>IF(M3797=1,oneday(G3796,G3797,K3797,L3797,Summary!$E$13/2,Data!N3796,Data!O3796,Summary!$E$15,Summary!$E$14,Summary!$E$16,1),0)</f>
        <v>100</v>
      </c>
      <c r="O3797" s="31">
        <f>IF(M3797=1,oneday(G3796,G3797,K3797,L3797,Summary!$E$13/2,Data!N3796,Data!O3796,Summary!$E$15,Summary!$E$14,Summary!$E$16,2),0)</f>
        <v>2385431.9552688599</v>
      </c>
      <c r="P3797" s="31">
        <f t="shared" si="179"/>
        <v>2146.0000152587891</v>
      </c>
      <c r="Q3797" s="31">
        <f>IF(M3797=1,oneday(G3796,G3797,K3797,L3797,Summary!$E$13/2,Data!N3796,Data!O3796,Summary!$E$15,Summary!$E$14,Summary!$E$16,3),0)</f>
        <v>0</v>
      </c>
    </row>
    <row r="3798" spans="1:17" x14ac:dyDescent="0.25">
      <c r="A3798" s="32">
        <f>VLOOKUP(B3798,'Expiration Dates'!$C$40:$J$272,8)</f>
        <v>35907</v>
      </c>
      <c r="B3798" s="1">
        <v>35901</v>
      </c>
      <c r="C3798">
        <f t="shared" si="178"/>
        <v>3798</v>
      </c>
      <c r="D3798" s="27">
        <v>15.75</v>
      </c>
      <c r="E3798" s="28">
        <v>16</v>
      </c>
      <c r="F3798" s="28">
        <v>15.670000076293945</v>
      </c>
      <c r="G3798" s="24">
        <v>15.899999618530273</v>
      </c>
      <c r="H3798" s="13">
        <v>16.049999237060547</v>
      </c>
      <c r="I3798" s="14">
        <v>16.350000381469727</v>
      </c>
      <c r="J3798" s="14">
        <v>16.010000228881836</v>
      </c>
      <c r="K3798" s="24">
        <v>16.239999771118164</v>
      </c>
      <c r="L3798">
        <f t="shared" si="177"/>
        <v>0</v>
      </c>
      <c r="M3798">
        <f>IF(AND(B3798&gt;Summary!$E$17,B3798&lt;Summary!$E$18),1,0)</f>
        <v>1</v>
      </c>
      <c r="N3798">
        <f>IF(M3798=1,oneday(G3797,G3798,K3798,L3798,Summary!$E$13/2,Data!N3797,Data!O3797,Summary!$E$15,Summary!$E$14,Summary!$E$16,1),0)</f>
        <v>-900</v>
      </c>
      <c r="O3798" s="31">
        <f>IF(M3798=1,oneday(G3797,G3798,K3798,L3798,Summary!$E$13/2,Data!N3797,Data!O3797,Summary!$E$15,Summary!$E$14,Summary!$E$16,2),0)</f>
        <v>2387215.9556465149</v>
      </c>
      <c r="P3798" s="31">
        <f t="shared" si="179"/>
        <v>1784.0003776550293</v>
      </c>
      <c r="Q3798" s="31">
        <f>IF(M3798=1,oneday(G3797,G3798,K3798,L3798,Summary!$E$13/2,Data!N3797,Data!O3797,Summary!$E$15,Summary!$E$14,Summary!$E$16,3),0)</f>
        <v>0</v>
      </c>
    </row>
    <row r="3799" spans="1:17" x14ac:dyDescent="0.25">
      <c r="A3799" s="32">
        <f>VLOOKUP(B3799,'Expiration Dates'!$C$40:$J$272,8)</f>
        <v>35907</v>
      </c>
      <c r="B3799" s="1">
        <v>35902</v>
      </c>
      <c r="C3799">
        <f t="shared" si="178"/>
        <v>3799</v>
      </c>
      <c r="D3799" s="27">
        <v>16.049999237060547</v>
      </c>
      <c r="E3799" s="28">
        <v>16.200000762939453</v>
      </c>
      <c r="F3799" s="28">
        <v>15.380000114440918</v>
      </c>
      <c r="G3799" s="24">
        <v>15.460000038146973</v>
      </c>
      <c r="H3799" s="13">
        <v>16.409999847412109</v>
      </c>
      <c r="I3799" s="14">
        <v>16.569999694824219</v>
      </c>
      <c r="J3799" s="14">
        <v>15.850000381469727</v>
      </c>
      <c r="K3799" s="24">
        <v>15.909999847412109</v>
      </c>
      <c r="L3799">
        <f t="shared" si="177"/>
        <v>0</v>
      </c>
      <c r="M3799">
        <f>IF(AND(B3799&gt;Summary!$E$17,B3799&lt;Summary!$E$18),1,0)</f>
        <v>1</v>
      </c>
      <c r="N3799">
        <f>IF(M3799=1,oneday(G3798,G3799,K3799,L3799,Summary!$E$13/2,Data!N3798,Data!O3798,Summary!$E$15,Summary!$E$14,Summary!$E$16,1),0)</f>
        <v>100</v>
      </c>
      <c r="O3799" s="31">
        <f>IF(M3799=1,oneday(G3798,G3799,K3799,L3799,Summary!$E$13/2,Data!N3798,Data!O3798,Summary!$E$15,Summary!$E$14,Summary!$E$16,2),0)</f>
        <v>2389351.9556884766</v>
      </c>
      <c r="P3799" s="31">
        <f t="shared" si="179"/>
        <v>2136.0000419616699</v>
      </c>
      <c r="Q3799" s="31">
        <f>IF(M3799=1,oneday(G3798,G3799,K3799,L3799,Summary!$E$13/2,Data!N3798,Data!O3798,Summary!$E$15,Summary!$E$14,Summary!$E$16,3),0)</f>
        <v>0</v>
      </c>
    </row>
    <row r="3800" spans="1:17" x14ac:dyDescent="0.25">
      <c r="A3800" s="32">
        <f>VLOOKUP(B3800,'Expiration Dates'!$C$40:$J$272,8)</f>
        <v>35907</v>
      </c>
      <c r="B3800" s="1">
        <v>35905</v>
      </c>
      <c r="C3800">
        <f t="shared" si="178"/>
        <v>3800</v>
      </c>
      <c r="D3800" s="27">
        <v>15.5</v>
      </c>
      <c r="E3800" s="28">
        <v>15.590000152587891</v>
      </c>
      <c r="F3800" s="28">
        <v>15.369999885559082</v>
      </c>
      <c r="G3800" s="24">
        <v>15.409999847412109</v>
      </c>
      <c r="H3800" s="13">
        <v>15.949999809265137</v>
      </c>
      <c r="I3800" s="14">
        <v>16.069999694824219</v>
      </c>
      <c r="J3800" s="14">
        <v>15.859999656677246</v>
      </c>
      <c r="K3800" s="24">
        <v>15.909999847412109</v>
      </c>
      <c r="L3800">
        <f t="shared" si="177"/>
        <v>0</v>
      </c>
      <c r="M3800">
        <f>IF(AND(B3800&gt;Summary!$E$17,B3800&lt;Summary!$E$18),1,0)</f>
        <v>1</v>
      </c>
      <c r="N3800">
        <f>IF(M3800=1,oneday(G3799,G3800,K3800,L3800,Summary!$E$13/2,Data!N3799,Data!O3799,Summary!$E$15,Summary!$E$14,Summary!$E$16,1),0)</f>
        <v>200</v>
      </c>
      <c r="O3800" s="31">
        <f>IF(M3800=1,oneday(G3799,G3800,K3800,L3800,Summary!$E$13/2,Data!N3799,Data!O3799,Summary!$E$15,Summary!$E$14,Summary!$E$16,2),0)</f>
        <v>2391341.9556503296</v>
      </c>
      <c r="P3800" s="31">
        <f t="shared" si="179"/>
        <v>1989.9999618530273</v>
      </c>
      <c r="Q3800" s="31">
        <f>IF(M3800=1,oneday(G3799,G3800,K3800,L3800,Summary!$E$13/2,Data!N3799,Data!O3799,Summary!$E$15,Summary!$E$14,Summary!$E$16,3),0)</f>
        <v>0</v>
      </c>
    </row>
    <row r="3801" spans="1:17" x14ac:dyDescent="0.25">
      <c r="A3801" s="32">
        <f>VLOOKUP(B3801,'Expiration Dates'!$C$40:$J$272,8)</f>
        <v>35907</v>
      </c>
      <c r="B3801" s="1">
        <v>35906</v>
      </c>
      <c r="C3801">
        <f t="shared" si="178"/>
        <v>3801</v>
      </c>
      <c r="D3801" s="27">
        <v>15.479999542236328</v>
      </c>
      <c r="E3801" s="28">
        <v>15.609999656677246</v>
      </c>
      <c r="F3801" s="28">
        <v>15.180000305175781</v>
      </c>
      <c r="G3801" s="24">
        <v>15.449999809265137</v>
      </c>
      <c r="H3801" s="13">
        <v>15.930000305175781</v>
      </c>
      <c r="I3801" s="14">
        <v>16.219999313354492</v>
      </c>
      <c r="J3801" s="14">
        <v>15.760000228881836</v>
      </c>
      <c r="K3801" s="24">
        <v>15.979999542236328</v>
      </c>
      <c r="L3801">
        <f t="shared" si="177"/>
        <v>0</v>
      </c>
      <c r="M3801">
        <f>IF(AND(B3801&gt;Summary!$E$17,B3801&lt;Summary!$E$18),1,0)</f>
        <v>1</v>
      </c>
      <c r="N3801">
        <f>IF(M3801=1,oneday(G3800,G3801,K3801,L3801,Summary!$E$13/2,Data!N3800,Data!O3800,Summary!$E$15,Summary!$E$14,Summary!$E$16,1),0)</f>
        <v>200</v>
      </c>
      <c r="O3801" s="31">
        <f>IF(M3801=1,oneday(G3800,G3801,K3801,L3801,Summary!$E$13/2,Data!N3800,Data!O3800,Summary!$E$15,Summary!$E$14,Summary!$E$16,2),0)</f>
        <v>2393349.9556427002</v>
      </c>
      <c r="P3801" s="31">
        <f t="shared" si="179"/>
        <v>2007.9999923706055</v>
      </c>
      <c r="Q3801" s="31">
        <f>IF(M3801=1,oneday(G3800,G3801,K3801,L3801,Summary!$E$13/2,Data!N3800,Data!O3800,Summary!$E$15,Summary!$E$14,Summary!$E$16,3),0)</f>
        <v>0</v>
      </c>
    </row>
    <row r="3802" spans="1:17" x14ac:dyDescent="0.25">
      <c r="A3802" s="32">
        <f>VLOOKUP(B3802,'Expiration Dates'!$C$40:$J$272,8)</f>
        <v>35907</v>
      </c>
      <c r="B3802" s="1">
        <v>35907</v>
      </c>
      <c r="C3802">
        <f t="shared" si="178"/>
        <v>3802</v>
      </c>
      <c r="D3802" s="27">
        <v>15.859999656677246</v>
      </c>
      <c r="E3802" s="28">
        <v>15.979999542236328</v>
      </c>
      <c r="F3802" s="28">
        <v>15.5</v>
      </c>
      <c r="G3802" s="24">
        <v>15.539999961853027</v>
      </c>
      <c r="H3802" s="13">
        <v>16.25</v>
      </c>
      <c r="I3802" s="14">
        <v>16.319999694824219</v>
      </c>
      <c r="J3802" s="14">
        <v>15.850000381469727</v>
      </c>
      <c r="K3802" s="24">
        <v>15.909999847412109</v>
      </c>
      <c r="L3802">
        <f t="shared" si="177"/>
        <v>1</v>
      </c>
      <c r="M3802">
        <f>IF(AND(B3802&gt;Summary!$E$17,B3802&lt;Summary!$E$18),1,0)</f>
        <v>1</v>
      </c>
      <c r="N3802">
        <f>IF(M3802=1,oneday(G3801,G3802,K3802,L3802,Summary!$E$13/2,Data!N3801,Data!O3801,Summary!$E$15,Summary!$E$14,Summary!$E$16,1),0)</f>
        <v>0</v>
      </c>
      <c r="O3802" s="31">
        <f>IF(M3802=1,oneday(G3801,G3802,K3802,L3802,Summary!$E$13/2,Data!N3801,Data!O3801,Summary!$E$15,Summary!$E$14,Summary!$E$16,2),0)</f>
        <v>2395353.9556427002</v>
      </c>
      <c r="P3802" s="31">
        <f t="shared" si="179"/>
        <v>2004</v>
      </c>
      <c r="Q3802" s="31">
        <f>IF(M3802=1,oneday(G3801,G3802,K3802,L3802,Summary!$E$13/2,Data!N3801,Data!O3801,Summary!$E$15,Summary!$E$14,Summary!$E$16,3),0)</f>
        <v>0</v>
      </c>
    </row>
    <row r="3803" spans="1:17" x14ac:dyDescent="0.25">
      <c r="A3803" s="32">
        <f>VLOOKUP(B3803,'Expiration Dates'!$C$40:$J$272,8)</f>
        <v>35907</v>
      </c>
      <c r="B3803" s="1">
        <v>35908</v>
      </c>
      <c r="C3803">
        <f t="shared" si="178"/>
        <v>3803</v>
      </c>
      <c r="D3803" s="27">
        <v>15.619999885559082</v>
      </c>
      <c r="E3803" s="28">
        <v>15.680000305175781</v>
      </c>
      <c r="F3803" s="28">
        <v>15.029999732971191</v>
      </c>
      <c r="G3803" s="24">
        <v>15.189999580383301</v>
      </c>
      <c r="H3803" s="13">
        <v>16.020000457763672</v>
      </c>
      <c r="I3803" s="14">
        <v>16.030000686645508</v>
      </c>
      <c r="J3803" s="14">
        <v>15.550000190734863</v>
      </c>
      <c r="K3803" s="24">
        <v>15.699999809265137</v>
      </c>
      <c r="L3803">
        <f t="shared" si="177"/>
        <v>0</v>
      </c>
      <c r="M3803">
        <f>IF(AND(B3803&gt;Summary!$E$17,B3803&lt;Summary!$E$18),1,0)</f>
        <v>1</v>
      </c>
      <c r="N3803">
        <f>IF(M3803=1,oneday(G3802,G3803,K3803,L3803,Summary!$E$13/2,Data!N3802,Data!O3802,Summary!$E$15,Summary!$E$14,Summary!$E$16,1),0)</f>
        <v>800</v>
      </c>
      <c r="O3803" s="31">
        <f>IF(M3803=1,oneday(G3802,G3803,K3803,L3803,Summary!$E$13/2,Data!N3802,Data!O3802,Summary!$E$15,Summary!$E$14,Summary!$E$16,2),0)</f>
        <v>2397185.9553375244</v>
      </c>
      <c r="P3803" s="31">
        <f t="shared" si="179"/>
        <v>1831.9996948242188</v>
      </c>
      <c r="Q3803" s="31">
        <f>IF(M3803=1,oneday(G3802,G3803,K3803,L3803,Summary!$E$13/2,Data!N3802,Data!O3802,Summary!$E$15,Summary!$E$14,Summary!$E$16,3),0)</f>
        <v>0</v>
      </c>
    </row>
    <row r="3804" spans="1:17" x14ac:dyDescent="0.25">
      <c r="A3804" s="32">
        <f>VLOOKUP(B3804,'Expiration Dates'!$C$40:$J$272,8)</f>
        <v>35907</v>
      </c>
      <c r="B3804" s="1">
        <v>35909</v>
      </c>
      <c r="C3804">
        <f t="shared" si="178"/>
        <v>3804</v>
      </c>
      <c r="D3804" s="27">
        <v>15.199999809265137</v>
      </c>
      <c r="E3804" s="28">
        <v>15.340000152587891</v>
      </c>
      <c r="F3804" s="28">
        <v>15.039999961853027</v>
      </c>
      <c r="G3804" s="24">
        <v>15.090000152587891</v>
      </c>
      <c r="H3804" s="13">
        <v>15.680000305175781</v>
      </c>
      <c r="I3804" s="14">
        <v>15.840000152587891</v>
      </c>
      <c r="J3804" s="14">
        <v>15.550000190734863</v>
      </c>
      <c r="K3804" s="24">
        <v>15.590000152587891</v>
      </c>
      <c r="L3804">
        <f t="shared" si="177"/>
        <v>0</v>
      </c>
      <c r="M3804">
        <f>IF(AND(B3804&gt;Summary!$E$17,B3804&lt;Summary!$E$18),1,0)</f>
        <v>1</v>
      </c>
      <c r="N3804">
        <f>IF(M3804=1,oneday(G3803,G3804,K3804,L3804,Summary!$E$13/2,Data!N3803,Data!O3803,Summary!$E$15,Summary!$E$14,Summary!$E$16,1),0)</f>
        <v>1000</v>
      </c>
      <c r="O3804" s="31">
        <f>IF(M3804=1,oneday(G3803,G3804,K3804,L3804,Summary!$E$13/2,Data!N3803,Data!O3803,Summary!$E$15,Summary!$E$14,Summary!$E$16,2),0)</f>
        <v>2399089.955909729</v>
      </c>
      <c r="P3804" s="31">
        <f t="shared" si="179"/>
        <v>1904.0005722045898</v>
      </c>
      <c r="Q3804" s="31">
        <f>IF(M3804=1,oneday(G3803,G3804,K3804,L3804,Summary!$E$13/2,Data!N3803,Data!O3803,Summary!$E$15,Summary!$E$14,Summary!$E$16,3),0)</f>
        <v>0</v>
      </c>
    </row>
    <row r="3805" spans="1:17" x14ac:dyDescent="0.25">
      <c r="A3805" s="32">
        <f>VLOOKUP(B3805,'Expiration Dates'!$C$40:$J$272,8)</f>
        <v>35907</v>
      </c>
      <c r="B3805" s="1">
        <v>35912</v>
      </c>
      <c r="C3805">
        <f t="shared" si="178"/>
        <v>3805</v>
      </c>
      <c r="D3805" s="27">
        <v>15.119999885559082</v>
      </c>
      <c r="E3805" s="28">
        <v>15.449999809265137</v>
      </c>
      <c r="F3805" s="28">
        <v>14.949999809265137</v>
      </c>
      <c r="G3805" s="24">
        <v>15.319999694824219</v>
      </c>
      <c r="H3805" s="13">
        <v>15.590000152587891</v>
      </c>
      <c r="I3805" s="14">
        <v>15.909999847412109</v>
      </c>
      <c r="J3805" s="14">
        <v>15.470000267028809</v>
      </c>
      <c r="K3805" s="24">
        <v>15.810000419616699</v>
      </c>
      <c r="L3805">
        <f t="shared" si="177"/>
        <v>0</v>
      </c>
      <c r="M3805">
        <f>IF(AND(B3805&gt;Summary!$E$17,B3805&lt;Summary!$E$18),1,0)</f>
        <v>1</v>
      </c>
      <c r="N3805">
        <f>IF(M3805=1,oneday(G3804,G3805,K3805,L3805,Summary!$E$13/2,Data!N3804,Data!O3804,Summary!$E$15,Summary!$E$14,Summary!$E$16,1),0)</f>
        <v>500</v>
      </c>
      <c r="O3805" s="31">
        <f>IF(M3805=1,oneday(G3804,G3805,K3805,L3805,Summary!$E$13/2,Data!N3804,Data!O3804,Summary!$E$15,Summary!$E$14,Summary!$E$16,2),0)</f>
        <v>2401244.9556808472</v>
      </c>
      <c r="P3805" s="31">
        <f t="shared" si="179"/>
        <v>2154.9997711181641</v>
      </c>
      <c r="Q3805" s="31">
        <f>IF(M3805=1,oneday(G3804,G3805,K3805,L3805,Summary!$E$13/2,Data!N3804,Data!O3804,Summary!$E$15,Summary!$E$14,Summary!$E$16,3),0)</f>
        <v>0</v>
      </c>
    </row>
    <row r="3806" spans="1:17" x14ac:dyDescent="0.25">
      <c r="A3806" s="32">
        <f>VLOOKUP(B3806,'Expiration Dates'!$C$40:$J$272,8)</f>
        <v>35907</v>
      </c>
      <c r="B3806" s="1">
        <v>35913</v>
      </c>
      <c r="C3806">
        <f t="shared" si="178"/>
        <v>3806</v>
      </c>
      <c r="D3806" s="27">
        <v>15.5</v>
      </c>
      <c r="E3806" s="28">
        <v>15.800000190734863</v>
      </c>
      <c r="F3806" s="28">
        <v>15.369999885559082</v>
      </c>
      <c r="G3806" s="24">
        <v>15.739999771118164</v>
      </c>
      <c r="H3806" s="13">
        <v>15.930000305175781</v>
      </c>
      <c r="I3806" s="14">
        <v>16.260000228881836</v>
      </c>
      <c r="J3806" s="14">
        <v>15.899999618530273</v>
      </c>
      <c r="K3806" s="24">
        <v>16.209999084472656</v>
      </c>
      <c r="L3806">
        <f t="shared" si="177"/>
        <v>0</v>
      </c>
      <c r="M3806">
        <f>IF(AND(B3806&gt;Summary!$E$17,B3806&lt;Summary!$E$18),1,0)</f>
        <v>1</v>
      </c>
      <c r="N3806">
        <f>IF(M3806=1,oneday(G3805,G3806,K3806,L3806,Summary!$E$13/2,Data!N3805,Data!O3805,Summary!$E$15,Summary!$E$14,Summary!$E$16,1),0)</f>
        <v>-500</v>
      </c>
      <c r="O3806" s="31">
        <f>IF(M3806=1,oneday(G3805,G3806,K3806,L3806,Summary!$E$13/2,Data!N3805,Data!O3805,Summary!$E$15,Summary!$E$14,Summary!$E$16,2),0)</f>
        <v>2403214.9556427002</v>
      </c>
      <c r="P3806" s="31">
        <f t="shared" si="179"/>
        <v>1969.9999618530273</v>
      </c>
      <c r="Q3806" s="31">
        <f>IF(M3806=1,oneday(G3805,G3806,K3806,L3806,Summary!$E$13/2,Data!N3805,Data!O3805,Summary!$E$15,Summary!$E$14,Summary!$E$16,3),0)</f>
        <v>0</v>
      </c>
    </row>
    <row r="3807" spans="1:17" x14ac:dyDescent="0.25">
      <c r="A3807" s="32">
        <f>VLOOKUP(B3807,'Expiration Dates'!$C$40:$J$272,8)</f>
        <v>35907</v>
      </c>
      <c r="B3807" s="1">
        <v>35914</v>
      </c>
      <c r="C3807">
        <f t="shared" si="178"/>
        <v>3807</v>
      </c>
      <c r="D3807" s="27">
        <v>15.720000267028809</v>
      </c>
      <c r="E3807" s="28">
        <v>15.739999771118164</v>
      </c>
      <c r="F3807" s="28">
        <v>15.25</v>
      </c>
      <c r="G3807" s="24">
        <v>15.319999694824219</v>
      </c>
      <c r="H3807" s="13">
        <v>16.170000076293945</v>
      </c>
      <c r="I3807" s="14">
        <v>16.229999542236328</v>
      </c>
      <c r="J3807" s="14">
        <v>15.810000419616699</v>
      </c>
      <c r="K3807" s="24">
        <v>15.859999656677246</v>
      </c>
      <c r="L3807">
        <f t="shared" si="177"/>
        <v>0</v>
      </c>
      <c r="M3807">
        <f>IF(AND(B3807&gt;Summary!$E$17,B3807&lt;Summary!$E$18),1,0)</f>
        <v>1</v>
      </c>
      <c r="N3807">
        <f>IF(M3807=1,oneday(G3806,G3807,K3807,L3807,Summary!$E$13/2,Data!N3806,Data!O3806,Summary!$E$15,Summary!$E$14,Summary!$E$16,1),0)</f>
        <v>500</v>
      </c>
      <c r="O3807" s="31">
        <f>IF(M3807=1,oneday(G3806,G3807,K3807,L3807,Summary!$E$13/2,Data!N3806,Data!O3806,Summary!$E$15,Summary!$E$14,Summary!$E$16,2),0)</f>
        <v>2405184.9556045532</v>
      </c>
      <c r="P3807" s="31">
        <f t="shared" si="179"/>
        <v>1969.9999618530273</v>
      </c>
      <c r="Q3807" s="31">
        <f>IF(M3807=1,oneday(G3806,G3807,K3807,L3807,Summary!$E$13/2,Data!N3806,Data!O3806,Summary!$E$15,Summary!$E$14,Summary!$E$16,3),0)</f>
        <v>0</v>
      </c>
    </row>
    <row r="3808" spans="1:17" x14ac:dyDescent="0.25">
      <c r="A3808" s="32">
        <f>VLOOKUP(B3808,'Expiration Dates'!$C$40:$J$272,8)</f>
        <v>35907</v>
      </c>
      <c r="B3808" s="1">
        <v>35915</v>
      </c>
      <c r="C3808">
        <f t="shared" si="178"/>
        <v>3808</v>
      </c>
      <c r="D3808" s="27">
        <v>15.199999809265137</v>
      </c>
      <c r="E3808" s="28">
        <v>15.489999771118164</v>
      </c>
      <c r="F3808" s="28">
        <v>15.060000419616699</v>
      </c>
      <c r="G3808" s="24">
        <v>15.390000343322754</v>
      </c>
      <c r="H3808" s="13">
        <v>15.800000190734863</v>
      </c>
      <c r="I3808" s="14">
        <v>16.100000381469727</v>
      </c>
      <c r="J3808" s="14">
        <v>15.680000305175781</v>
      </c>
      <c r="K3808" s="24">
        <v>16</v>
      </c>
      <c r="L3808">
        <f t="shared" si="177"/>
        <v>0</v>
      </c>
      <c r="M3808">
        <f>IF(AND(B3808&gt;Summary!$E$17,B3808&lt;Summary!$E$18),1,0)</f>
        <v>1</v>
      </c>
      <c r="N3808">
        <f>IF(M3808=1,oneday(G3807,G3808,K3808,L3808,Summary!$E$13/2,Data!N3807,Data!O3807,Summary!$E$15,Summary!$E$14,Summary!$E$16,1),0)</f>
        <v>400</v>
      </c>
      <c r="O3808" s="31">
        <f>IF(M3808=1,oneday(G3807,G3808,K3808,L3808,Summary!$E$13/2,Data!N3807,Data!O3807,Summary!$E$15,Summary!$E$14,Summary!$E$16,2),0)</f>
        <v>2407212.9558639526</v>
      </c>
      <c r="P3808" s="31">
        <f t="shared" si="179"/>
        <v>2028.0002593994141</v>
      </c>
      <c r="Q3808" s="31">
        <f>IF(M3808=1,oneday(G3807,G3808,K3808,L3808,Summary!$E$13/2,Data!N3807,Data!O3807,Summary!$E$15,Summary!$E$14,Summary!$E$16,3),0)</f>
        <v>0</v>
      </c>
    </row>
    <row r="3809" spans="1:17" x14ac:dyDescent="0.25">
      <c r="A3809" s="32">
        <f>VLOOKUP(B3809,'Expiration Dates'!$C$40:$J$272,8)</f>
        <v>35935</v>
      </c>
      <c r="B3809" s="1">
        <v>35916</v>
      </c>
      <c r="C3809">
        <f t="shared" si="178"/>
        <v>3809</v>
      </c>
      <c r="D3809" s="27">
        <v>15.5</v>
      </c>
      <c r="E3809" s="28">
        <v>16.299999237060547</v>
      </c>
      <c r="F3809" s="28">
        <v>15.5</v>
      </c>
      <c r="G3809" s="24">
        <v>16.129999160766602</v>
      </c>
      <c r="H3809" s="13">
        <v>16.139999389648438</v>
      </c>
      <c r="I3809" s="14">
        <v>16.840000152587891</v>
      </c>
      <c r="J3809" s="14">
        <v>16.110000610351563</v>
      </c>
      <c r="K3809" s="24">
        <v>16.719999313354492</v>
      </c>
      <c r="L3809">
        <f t="shared" si="177"/>
        <v>0</v>
      </c>
      <c r="M3809">
        <f>IF(AND(B3809&gt;Summary!$E$17,B3809&lt;Summary!$E$18),1,0)</f>
        <v>1</v>
      </c>
      <c r="N3809">
        <f>IF(M3809=1,oneday(G3808,G3809,K3809,L3809,Summary!$E$13/2,Data!N3808,Data!O3808,Summary!$E$15,Summary!$E$14,Summary!$E$16,1),0)</f>
        <v>-1400</v>
      </c>
      <c r="O3809" s="31">
        <f>IF(M3809=1,oneday(G3808,G3809,K3809,L3809,Summary!$E$13/2,Data!N3808,Data!O3808,Summary!$E$15,Summary!$E$14,Summary!$E$16,2),0)</f>
        <v>2408788.9575195313</v>
      </c>
      <c r="P3809" s="31">
        <f t="shared" si="179"/>
        <v>1576.0016555786133</v>
      </c>
      <c r="Q3809" s="31">
        <f>IF(M3809=1,oneday(G3808,G3809,K3809,L3809,Summary!$E$13/2,Data!N3808,Data!O3808,Summary!$E$15,Summary!$E$14,Summary!$E$16,3),0)</f>
        <v>0</v>
      </c>
    </row>
    <row r="3810" spans="1:17" x14ac:dyDescent="0.25">
      <c r="A3810" s="32">
        <f>VLOOKUP(B3810,'Expiration Dates'!$C$40:$J$272,8)</f>
        <v>35935</v>
      </c>
      <c r="B3810" s="1">
        <v>35919</v>
      </c>
      <c r="C3810">
        <f t="shared" si="178"/>
        <v>3810</v>
      </c>
      <c r="D3810" s="27">
        <v>15.800000190734863</v>
      </c>
      <c r="E3810" s="28">
        <v>16.040000915527344</v>
      </c>
      <c r="F3810" s="28">
        <v>15.75</v>
      </c>
      <c r="G3810" s="24">
        <v>15.949999809265137</v>
      </c>
      <c r="H3810" s="13">
        <v>16.450000762939453</v>
      </c>
      <c r="I3810" s="14">
        <v>16.649999618530273</v>
      </c>
      <c r="J3810" s="14">
        <v>16.399999618530273</v>
      </c>
      <c r="K3810" s="24">
        <v>16.610000610351563</v>
      </c>
      <c r="L3810">
        <f t="shared" si="177"/>
        <v>0</v>
      </c>
      <c r="M3810">
        <f>IF(AND(B3810&gt;Summary!$E$17,B3810&lt;Summary!$E$18),1,0)</f>
        <v>1</v>
      </c>
      <c r="N3810">
        <f>IF(M3810=1,oneday(G3809,G3810,K3810,L3810,Summary!$E$13/2,Data!N3809,Data!O3809,Summary!$E$15,Summary!$E$14,Summary!$E$16,1),0)</f>
        <v>-1000</v>
      </c>
      <c r="O3810" s="31">
        <f>IF(M3810=1,oneday(G3809,G3810,K3810,L3810,Summary!$E$13/2,Data!N3809,Data!O3809,Summary!$E$15,Summary!$E$14,Summary!$E$16,2),0)</f>
        <v>2410992.9568710327</v>
      </c>
      <c r="P3810" s="31">
        <f t="shared" si="179"/>
        <v>2203.9993515014648</v>
      </c>
      <c r="Q3810" s="31">
        <f>IF(M3810=1,oneday(G3809,G3810,K3810,L3810,Summary!$E$13/2,Data!N3809,Data!O3809,Summary!$E$15,Summary!$E$14,Summary!$E$16,3),0)</f>
        <v>0</v>
      </c>
    </row>
    <row r="3811" spans="1:17" x14ac:dyDescent="0.25">
      <c r="A3811" s="32">
        <f>VLOOKUP(B3811,'Expiration Dates'!$C$40:$J$272,8)</f>
        <v>35935</v>
      </c>
      <c r="B3811" s="1">
        <v>35920</v>
      </c>
      <c r="C3811">
        <f t="shared" si="178"/>
        <v>3811</v>
      </c>
      <c r="D3811" s="27">
        <v>15.829999923706055</v>
      </c>
      <c r="E3811" s="28">
        <v>15.829999923706055</v>
      </c>
      <c r="F3811" s="28">
        <v>15.229999542236328</v>
      </c>
      <c r="G3811" s="24">
        <v>15.470000267028809</v>
      </c>
      <c r="H3811" s="13">
        <v>16.5</v>
      </c>
      <c r="I3811" s="14">
        <v>16.5</v>
      </c>
      <c r="J3811" s="14">
        <v>16.040000915527344</v>
      </c>
      <c r="K3811" s="24">
        <v>16.229999542236328</v>
      </c>
      <c r="L3811">
        <f t="shared" si="177"/>
        <v>0</v>
      </c>
      <c r="M3811">
        <f>IF(AND(B3811&gt;Summary!$E$17,B3811&lt;Summary!$E$18),1,0)</f>
        <v>1</v>
      </c>
      <c r="N3811">
        <f>IF(M3811=1,oneday(G3810,G3811,K3811,L3811,Summary!$E$13/2,Data!N3810,Data!O3810,Summary!$E$15,Summary!$E$14,Summary!$E$16,1),0)</f>
        <v>100</v>
      </c>
      <c r="O3811" s="31">
        <f>IF(M3811=1,oneday(G3810,G3811,K3811,L3811,Summary!$E$13/2,Data!N3810,Data!O3810,Summary!$E$15,Summary!$E$14,Summary!$E$16,2),0)</f>
        <v>2413164.9569168091</v>
      </c>
      <c r="P3811" s="31">
        <f t="shared" si="179"/>
        <v>2172.0000457763672</v>
      </c>
      <c r="Q3811" s="31">
        <f>IF(M3811=1,oneday(G3810,G3811,K3811,L3811,Summary!$E$13/2,Data!N3810,Data!O3810,Summary!$E$15,Summary!$E$14,Summary!$E$16,3),0)</f>
        <v>0</v>
      </c>
    </row>
    <row r="3812" spans="1:17" x14ac:dyDescent="0.25">
      <c r="A3812" s="32">
        <f>VLOOKUP(B3812,'Expiration Dates'!$C$40:$J$272,8)</f>
        <v>35935</v>
      </c>
      <c r="B3812" s="1">
        <v>35921</v>
      </c>
      <c r="C3812">
        <f t="shared" si="178"/>
        <v>3812</v>
      </c>
      <c r="D3812" s="27">
        <v>15.329999923706055</v>
      </c>
      <c r="E3812" s="28">
        <v>15.539999961853027</v>
      </c>
      <c r="F3812" s="28">
        <v>15.159999847412109</v>
      </c>
      <c r="G3812" s="24">
        <v>15.369999885559082</v>
      </c>
      <c r="H3812" s="13">
        <v>16.149999618530273</v>
      </c>
      <c r="I3812" s="14">
        <v>16.280000686645508</v>
      </c>
      <c r="J3812" s="14">
        <v>15.949999809265137</v>
      </c>
      <c r="K3812" s="24">
        <v>16.090000152587891</v>
      </c>
      <c r="L3812">
        <f t="shared" ref="L3812:L3875" si="180">IF(A3812=B3812,1,0)</f>
        <v>0</v>
      </c>
      <c r="M3812">
        <f>IF(AND(B3812&gt;Summary!$E$17,B3812&lt;Summary!$E$18),1,0)</f>
        <v>1</v>
      </c>
      <c r="N3812">
        <f>IF(M3812=1,oneday(G3811,G3812,K3812,L3812,Summary!$E$13/2,Data!N3811,Data!O3811,Summary!$E$15,Summary!$E$14,Summary!$E$16,1),0)</f>
        <v>300</v>
      </c>
      <c r="O3812" s="31">
        <f>IF(M3812=1,oneday(G3811,G3812,K3812,L3812,Summary!$E$13/2,Data!N3811,Data!O3811,Summary!$E$15,Summary!$E$14,Summary!$E$16,2),0)</f>
        <v>2415138.9568023682</v>
      </c>
      <c r="P3812" s="31">
        <f t="shared" si="179"/>
        <v>1973.999885559082</v>
      </c>
      <c r="Q3812" s="31">
        <f>IF(M3812=1,oneday(G3811,G3812,K3812,L3812,Summary!$E$13/2,Data!N3811,Data!O3811,Summary!$E$15,Summary!$E$14,Summary!$E$16,3),0)</f>
        <v>0</v>
      </c>
    </row>
    <row r="3813" spans="1:17" x14ac:dyDescent="0.25">
      <c r="A3813" s="32">
        <f>VLOOKUP(B3813,'Expiration Dates'!$C$40:$J$272,8)</f>
        <v>35935</v>
      </c>
      <c r="B3813" s="1">
        <v>35922</v>
      </c>
      <c r="C3813">
        <f t="shared" si="178"/>
        <v>3813</v>
      </c>
      <c r="D3813" s="27">
        <v>15.300000190734863</v>
      </c>
      <c r="E3813" s="28">
        <v>15.680000305175781</v>
      </c>
      <c r="F3813" s="28">
        <v>15.199999809265137</v>
      </c>
      <c r="G3813" s="24">
        <v>15.239999771118164</v>
      </c>
      <c r="H3813" s="13">
        <v>16</v>
      </c>
      <c r="I3813" s="14">
        <v>16.309999465942383</v>
      </c>
      <c r="J3813" s="14">
        <v>15.909999847412109</v>
      </c>
      <c r="K3813" s="24">
        <v>15.939999580383301</v>
      </c>
      <c r="L3813">
        <f t="shared" si="180"/>
        <v>0</v>
      </c>
      <c r="M3813">
        <f>IF(AND(B3813&gt;Summary!$E$17,B3813&lt;Summary!$E$18),1,0)</f>
        <v>1</v>
      </c>
      <c r="N3813">
        <f>IF(M3813=1,oneday(G3812,G3813,K3813,L3813,Summary!$E$13/2,Data!N3812,Data!O3812,Summary!$E$15,Summary!$E$14,Summary!$E$16,1),0)</f>
        <v>600</v>
      </c>
      <c r="O3813" s="31">
        <f>IF(M3813=1,oneday(G3812,G3813,K3813,L3813,Summary!$E$13/2,Data!N3812,Data!O3812,Summary!$E$15,Summary!$E$14,Summary!$E$16,2),0)</f>
        <v>2417072.9567337036</v>
      </c>
      <c r="P3813" s="31">
        <f t="shared" si="179"/>
        <v>1933.9999313354492</v>
      </c>
      <c r="Q3813" s="31">
        <f>IF(M3813=1,oneday(G3812,G3813,K3813,L3813,Summary!$E$13/2,Data!N3812,Data!O3812,Summary!$E$15,Summary!$E$14,Summary!$E$16,3),0)</f>
        <v>0</v>
      </c>
    </row>
    <row r="3814" spans="1:17" x14ac:dyDescent="0.25">
      <c r="A3814" s="32">
        <f>VLOOKUP(B3814,'Expiration Dates'!$C$40:$J$272,8)</f>
        <v>35935</v>
      </c>
      <c r="B3814" s="1">
        <v>35923</v>
      </c>
      <c r="C3814">
        <f t="shared" si="178"/>
        <v>3814</v>
      </c>
      <c r="D3814" s="27">
        <v>15.319999694824219</v>
      </c>
      <c r="E3814" s="28">
        <v>15.369999885559082</v>
      </c>
      <c r="F3814" s="28">
        <v>15.100000381469727</v>
      </c>
      <c r="G3814" s="24">
        <v>15.130000114440918</v>
      </c>
      <c r="H3814" s="13">
        <v>15.979999542236328</v>
      </c>
      <c r="I3814" s="14">
        <v>16.049999237060547</v>
      </c>
      <c r="J3814" s="14">
        <v>15.829999923706055</v>
      </c>
      <c r="K3814" s="24">
        <v>15.869999885559082</v>
      </c>
      <c r="L3814">
        <f t="shared" si="180"/>
        <v>0</v>
      </c>
      <c r="M3814">
        <f>IF(AND(B3814&gt;Summary!$E$17,B3814&lt;Summary!$E$18),1,0)</f>
        <v>1</v>
      </c>
      <c r="N3814">
        <f>IF(M3814=1,oneday(G3813,G3814,K3814,L3814,Summary!$E$13/2,Data!N3813,Data!O3813,Summary!$E$15,Summary!$E$14,Summary!$E$16,1),0)</f>
        <v>800</v>
      </c>
      <c r="O3814" s="31">
        <f>IF(M3814=1,oneday(G3813,G3814,K3814,L3814,Summary!$E$13/2,Data!N3813,Data!O3813,Summary!$E$15,Summary!$E$14,Summary!$E$16,2),0)</f>
        <v>2418988.9570083618</v>
      </c>
      <c r="P3814" s="31">
        <f t="shared" si="179"/>
        <v>1916.0002746582031</v>
      </c>
      <c r="Q3814" s="31">
        <f>IF(M3814=1,oneday(G3813,G3814,K3814,L3814,Summary!$E$13/2,Data!N3813,Data!O3813,Summary!$E$15,Summary!$E$14,Summary!$E$16,3),0)</f>
        <v>0</v>
      </c>
    </row>
    <row r="3815" spans="1:17" x14ac:dyDescent="0.25">
      <c r="A3815" s="32">
        <f>VLOOKUP(B3815,'Expiration Dates'!$C$40:$J$272,8)</f>
        <v>35935</v>
      </c>
      <c r="B3815" s="1">
        <v>35926</v>
      </c>
      <c r="C3815">
        <f t="shared" si="178"/>
        <v>3815</v>
      </c>
      <c r="D3815" s="27">
        <v>15.079999923706055</v>
      </c>
      <c r="E3815" s="28">
        <v>15.489999771118164</v>
      </c>
      <c r="F3815" s="28">
        <v>14.899999618530273</v>
      </c>
      <c r="G3815" s="24">
        <v>15.170000076293945</v>
      </c>
      <c r="H3815" s="13">
        <v>15.75</v>
      </c>
      <c r="I3815" s="14">
        <v>16.139999389648438</v>
      </c>
      <c r="J3815" s="14">
        <v>15.649999618530273</v>
      </c>
      <c r="K3815" s="24">
        <v>15.869999885559082</v>
      </c>
      <c r="L3815">
        <f t="shared" si="180"/>
        <v>0</v>
      </c>
      <c r="M3815">
        <f>IF(AND(B3815&gt;Summary!$E$17,B3815&lt;Summary!$E$18),1,0)</f>
        <v>1</v>
      </c>
      <c r="N3815">
        <f>IF(M3815=1,oneday(G3814,G3815,K3815,L3815,Summary!$E$13/2,Data!N3814,Data!O3814,Summary!$E$15,Summary!$E$14,Summary!$E$16,1),0)</f>
        <v>800</v>
      </c>
      <c r="O3815" s="31">
        <f>IF(M3815=1,oneday(G3814,G3815,K3815,L3815,Summary!$E$13/2,Data!N3814,Data!O3814,Summary!$E$15,Summary!$E$14,Summary!$E$16,2),0)</f>
        <v>2421020.9569778442</v>
      </c>
      <c r="P3815" s="31">
        <f t="shared" si="179"/>
        <v>2031.9999694824219</v>
      </c>
      <c r="Q3815" s="31">
        <f>IF(M3815=1,oneday(G3814,G3815,K3815,L3815,Summary!$E$13/2,Data!N3814,Data!O3814,Summary!$E$15,Summary!$E$14,Summary!$E$16,3),0)</f>
        <v>0</v>
      </c>
    </row>
    <row r="3816" spans="1:17" x14ac:dyDescent="0.25">
      <c r="A3816" s="32">
        <f>VLOOKUP(B3816,'Expiration Dates'!$C$40:$J$272,8)</f>
        <v>35935</v>
      </c>
      <c r="B3816" s="1">
        <v>35927</v>
      </c>
      <c r="C3816">
        <f t="shared" si="178"/>
        <v>3816</v>
      </c>
      <c r="D3816" s="27">
        <v>15.270000457763672</v>
      </c>
      <c r="E3816" s="28">
        <v>15.390000343322754</v>
      </c>
      <c r="F3816" s="28">
        <v>15.109999656677246</v>
      </c>
      <c r="G3816" s="24">
        <v>15.239999771118164</v>
      </c>
      <c r="H3816" s="13">
        <v>15.979999542236328</v>
      </c>
      <c r="I3816" s="14">
        <v>16.090000152587891</v>
      </c>
      <c r="J3816" s="14">
        <v>15.840000152587891</v>
      </c>
      <c r="K3816" s="24">
        <v>15.930000305175781</v>
      </c>
      <c r="L3816">
        <f t="shared" si="180"/>
        <v>0</v>
      </c>
      <c r="M3816">
        <f>IF(AND(B3816&gt;Summary!$E$17,B3816&lt;Summary!$E$18),1,0)</f>
        <v>1</v>
      </c>
      <c r="N3816">
        <f>IF(M3816=1,oneday(G3815,G3816,K3816,L3816,Summary!$E$13/2,Data!N3815,Data!O3815,Summary!$E$15,Summary!$E$14,Summary!$E$16,1),0)</f>
        <v>700</v>
      </c>
      <c r="O3816" s="31">
        <f>IF(M3816=1,oneday(G3815,G3816,K3816,L3816,Summary!$E$13/2,Data!N3815,Data!O3815,Summary!$E$15,Summary!$E$14,Summary!$E$16,2),0)</f>
        <v>2423069.9567642212</v>
      </c>
      <c r="P3816" s="31">
        <f t="shared" si="179"/>
        <v>2048.9997863769531</v>
      </c>
      <c r="Q3816" s="31">
        <f>IF(M3816=1,oneday(G3815,G3816,K3816,L3816,Summary!$E$13/2,Data!N3815,Data!O3815,Summary!$E$15,Summary!$E$14,Summary!$E$16,3),0)</f>
        <v>0</v>
      </c>
    </row>
    <row r="3817" spans="1:17" x14ac:dyDescent="0.25">
      <c r="A3817" s="32">
        <f>VLOOKUP(B3817,'Expiration Dates'!$C$40:$J$272,8)</f>
        <v>35935</v>
      </c>
      <c r="B3817" s="1">
        <v>35928</v>
      </c>
      <c r="C3817">
        <f t="shared" si="178"/>
        <v>3817</v>
      </c>
      <c r="D3817" s="27">
        <v>15.199999809265137</v>
      </c>
      <c r="E3817" s="28">
        <v>15.340000152587891</v>
      </c>
      <c r="F3817" s="28">
        <v>14.899999618530273</v>
      </c>
      <c r="G3817" s="24">
        <v>14.949999809265137</v>
      </c>
      <c r="H3817" s="13">
        <v>15.880000114440918</v>
      </c>
      <c r="I3817" s="14">
        <v>16.020000457763672</v>
      </c>
      <c r="J3817" s="14">
        <v>15.649999618530273</v>
      </c>
      <c r="K3817" s="24">
        <v>15.680000305175781</v>
      </c>
      <c r="L3817">
        <f t="shared" si="180"/>
        <v>0</v>
      </c>
      <c r="M3817">
        <f>IF(AND(B3817&gt;Summary!$E$17,B3817&lt;Summary!$E$18),1,0)</f>
        <v>1</v>
      </c>
      <c r="N3817">
        <f>IF(M3817=1,oneday(G3816,G3817,K3817,L3817,Summary!$E$13/2,Data!N3816,Data!O3816,Summary!$E$15,Summary!$E$14,Summary!$E$16,1),0)</f>
        <v>1400</v>
      </c>
      <c r="O3817" s="31">
        <f>IF(M3817=1,oneday(G3816,G3817,K3817,L3817,Summary!$E$13/2,Data!N3816,Data!O3816,Summary!$E$15,Summary!$E$14,Summary!$E$16,2),0)</f>
        <v>2424747.956817627</v>
      </c>
      <c r="P3817" s="31">
        <f t="shared" si="179"/>
        <v>1678.0000534057617</v>
      </c>
      <c r="Q3817" s="31">
        <f>IF(M3817=1,oneday(G3816,G3817,K3817,L3817,Summary!$E$13/2,Data!N3816,Data!O3816,Summary!$E$15,Summary!$E$14,Summary!$E$16,3),0)</f>
        <v>0</v>
      </c>
    </row>
    <row r="3818" spans="1:17" x14ac:dyDescent="0.25">
      <c r="A3818" s="32">
        <f>VLOOKUP(B3818,'Expiration Dates'!$C$40:$J$272,8)</f>
        <v>35935</v>
      </c>
      <c r="B3818" s="1">
        <v>35929</v>
      </c>
      <c r="C3818">
        <f t="shared" si="178"/>
        <v>3818</v>
      </c>
      <c r="D3818" s="27">
        <v>14.829999923706055</v>
      </c>
      <c r="E3818" s="28">
        <v>15.300000190734863</v>
      </c>
      <c r="F3818" s="28">
        <v>14.770000457763672</v>
      </c>
      <c r="G3818" s="24">
        <v>15.079999923706055</v>
      </c>
      <c r="H3818" s="13">
        <v>15.539999961853027</v>
      </c>
      <c r="I3818" s="14">
        <v>16</v>
      </c>
      <c r="J3818" s="14">
        <v>15.479999542236328</v>
      </c>
      <c r="K3818" s="24">
        <v>15.810000419616699</v>
      </c>
      <c r="L3818">
        <f t="shared" si="180"/>
        <v>0</v>
      </c>
      <c r="M3818">
        <f>IF(AND(B3818&gt;Summary!$E$17,B3818&lt;Summary!$E$18),1,0)</f>
        <v>1</v>
      </c>
      <c r="N3818">
        <f>IF(M3818=1,oneday(G3817,G3818,K3818,L3818,Summary!$E$13/2,Data!N3817,Data!O3817,Summary!$E$15,Summary!$E$14,Summary!$E$16,1),0)</f>
        <v>1100</v>
      </c>
      <c r="O3818" s="31">
        <f>IF(M3818=1,oneday(G3817,G3818,K3818,L3818,Summary!$E$13/2,Data!N3817,Data!O3817,Summary!$E$15,Summary!$E$14,Summary!$E$16,2),0)</f>
        <v>2426902.956943512</v>
      </c>
      <c r="P3818" s="31">
        <f t="shared" si="179"/>
        <v>2155.0001258850098</v>
      </c>
      <c r="Q3818" s="31">
        <f>IF(M3818=1,oneday(G3817,G3818,K3818,L3818,Summary!$E$13/2,Data!N3817,Data!O3817,Summary!$E$15,Summary!$E$14,Summary!$E$16,3),0)</f>
        <v>0</v>
      </c>
    </row>
    <row r="3819" spans="1:17" x14ac:dyDescent="0.25">
      <c r="A3819" s="32">
        <f>VLOOKUP(B3819,'Expiration Dates'!$C$40:$J$272,8)</f>
        <v>35935</v>
      </c>
      <c r="B3819" s="1">
        <v>35930</v>
      </c>
      <c r="C3819">
        <f t="shared" si="178"/>
        <v>3819</v>
      </c>
      <c r="D3819" s="27">
        <v>15.050000190734863</v>
      </c>
      <c r="E3819" s="28">
        <v>15.079999923706055</v>
      </c>
      <c r="F3819" s="28">
        <v>14.329999923706055</v>
      </c>
      <c r="G3819" s="24">
        <v>14.470000267028809</v>
      </c>
      <c r="H3819" s="13">
        <v>15.75</v>
      </c>
      <c r="I3819" s="14">
        <v>15.850000381469727</v>
      </c>
      <c r="J3819" s="14">
        <v>15.25</v>
      </c>
      <c r="K3819" s="24">
        <v>15.319999694824219</v>
      </c>
      <c r="L3819">
        <f t="shared" si="180"/>
        <v>0</v>
      </c>
      <c r="M3819">
        <f>IF(AND(B3819&gt;Summary!$E$17,B3819&lt;Summary!$E$18),1,0)</f>
        <v>1</v>
      </c>
      <c r="N3819">
        <f>IF(M3819=1,oneday(G3818,G3819,K3819,L3819,Summary!$E$13/2,Data!N3818,Data!O3818,Summary!$E$15,Summary!$E$14,Summary!$E$16,1),0)</f>
        <v>2600</v>
      </c>
      <c r="O3819" s="31">
        <f>IF(M3819=1,oneday(G3818,G3819,K3819,L3819,Summary!$E$13/2,Data!N3818,Data!O3818,Summary!$E$15,Summary!$E$14,Summary!$E$16,2),0)</f>
        <v>2427736.9578361511</v>
      </c>
      <c r="P3819" s="31">
        <f t="shared" si="179"/>
        <v>834.00089263916016</v>
      </c>
      <c r="Q3819" s="31">
        <f>IF(M3819=1,oneday(G3818,G3819,K3819,L3819,Summary!$E$13/2,Data!N3818,Data!O3818,Summary!$E$15,Summary!$E$14,Summary!$E$16,3),0)</f>
        <v>0</v>
      </c>
    </row>
    <row r="3820" spans="1:17" x14ac:dyDescent="0.25">
      <c r="A3820" s="32">
        <f>VLOOKUP(B3820,'Expiration Dates'!$C$40:$J$272,8)</f>
        <v>35935</v>
      </c>
      <c r="B3820" s="1">
        <v>35933</v>
      </c>
      <c r="C3820">
        <f t="shared" si="178"/>
        <v>3820</v>
      </c>
      <c r="D3820" s="27">
        <v>14.409999847412109</v>
      </c>
      <c r="E3820" s="28">
        <v>14.479999542236328</v>
      </c>
      <c r="F3820" s="28">
        <v>13.949999809265137</v>
      </c>
      <c r="G3820" s="24">
        <v>14.069999694824219</v>
      </c>
      <c r="H3820" s="13">
        <v>15.350000381469727</v>
      </c>
      <c r="I3820" s="14">
        <v>15.350000381469727</v>
      </c>
      <c r="J3820" s="14">
        <v>14.979999542236328</v>
      </c>
      <c r="K3820" s="24">
        <v>15.109999656677246</v>
      </c>
      <c r="L3820">
        <f t="shared" si="180"/>
        <v>0</v>
      </c>
      <c r="M3820">
        <f>IF(AND(B3820&gt;Summary!$E$17,B3820&lt;Summary!$E$18),1,0)</f>
        <v>1</v>
      </c>
      <c r="N3820">
        <f>IF(M3820=1,oneday(G3819,G3820,K3820,L3820,Summary!$E$13/2,Data!N3819,Data!O3819,Summary!$E$15,Summary!$E$14,Summary!$E$16,1),0)</f>
        <v>3000</v>
      </c>
      <c r="O3820" s="31">
        <f>IF(M3820=1,oneday(G3819,G3820,K3820,L3820,Summary!$E$13/2,Data!N3819,Data!O3819,Summary!$E$15,Summary!$E$14,Summary!$E$16,2),0)</f>
        <v>2428476.9557762146</v>
      </c>
      <c r="P3820" s="31">
        <f t="shared" si="179"/>
        <v>739.99794006347656</v>
      </c>
      <c r="Q3820" s="31">
        <f>IF(M3820=1,oneday(G3819,G3820,K3820,L3820,Summary!$E$13/2,Data!N3819,Data!O3819,Summary!$E$15,Summary!$E$14,Summary!$E$16,3),0)</f>
        <v>0</v>
      </c>
    </row>
    <row r="3821" spans="1:17" x14ac:dyDescent="0.25">
      <c r="A3821" s="32">
        <f>VLOOKUP(B3821,'Expiration Dates'!$C$40:$J$272,8)</f>
        <v>35935</v>
      </c>
      <c r="B3821" s="1">
        <v>35934</v>
      </c>
      <c r="C3821">
        <f t="shared" si="178"/>
        <v>3821</v>
      </c>
      <c r="D3821" s="27">
        <v>13.850000381469727</v>
      </c>
      <c r="E3821" s="28">
        <v>13.899999618530273</v>
      </c>
      <c r="F3821" s="28">
        <v>12.5</v>
      </c>
      <c r="G3821" s="24">
        <v>12.960000038146973</v>
      </c>
      <c r="H3821" s="13">
        <v>14.949999809265137</v>
      </c>
      <c r="I3821" s="14">
        <v>15.420000076293945</v>
      </c>
      <c r="J3821" s="14">
        <v>14.899999618530273</v>
      </c>
      <c r="K3821" s="24">
        <v>15.010000228881836</v>
      </c>
      <c r="L3821">
        <f t="shared" si="180"/>
        <v>0</v>
      </c>
      <c r="M3821">
        <f>IF(AND(B3821&gt;Summary!$E$17,B3821&lt;Summary!$E$18),1,0)</f>
        <v>1</v>
      </c>
      <c r="N3821">
        <f>IF(M3821=1,oneday(G3820,G3821,K3821,L3821,Summary!$E$13/2,Data!N3820,Data!O3820,Summary!$E$15,Summary!$E$14,Summary!$E$16,1),0)</f>
        <v>3000</v>
      </c>
      <c r="O3821" s="31">
        <f>IF(M3821=1,oneday(G3820,G3821,K3821,L3821,Summary!$E$13/2,Data!N3820,Data!O3820,Summary!$E$15,Summary!$E$14,Summary!$E$16,2),0)</f>
        <v>2425553.9577331543</v>
      </c>
      <c r="P3821" s="31">
        <f t="shared" si="179"/>
        <v>-2922.9980430603027</v>
      </c>
      <c r="Q3821" s="31">
        <f>IF(M3821=1,oneday(G3820,G3821,K3821,L3821,Summary!$E$13/2,Data!N3820,Data!O3820,Summary!$E$15,Summary!$E$14,Summary!$E$16,3),0)</f>
        <v>0</v>
      </c>
    </row>
    <row r="3822" spans="1:17" x14ac:dyDescent="0.25">
      <c r="A3822" s="32">
        <f>VLOOKUP(B3822,'Expiration Dates'!$C$40:$J$272,8)</f>
        <v>35935</v>
      </c>
      <c r="B3822" s="1">
        <v>35935</v>
      </c>
      <c r="C3822">
        <f t="shared" si="178"/>
        <v>3822</v>
      </c>
      <c r="D3822" s="27">
        <v>14.779999732971191</v>
      </c>
      <c r="E3822" s="28">
        <v>15.079999923706055</v>
      </c>
      <c r="F3822" s="28">
        <v>14.130000114440918</v>
      </c>
      <c r="G3822" s="24">
        <v>14.180000305175781</v>
      </c>
      <c r="H3822" s="13">
        <v>15.5</v>
      </c>
      <c r="I3822" s="14">
        <v>15.720000267028809</v>
      </c>
      <c r="J3822" s="14">
        <v>14.949999809265137</v>
      </c>
      <c r="K3822" s="24">
        <v>14.989999771118164</v>
      </c>
      <c r="L3822">
        <f t="shared" si="180"/>
        <v>1</v>
      </c>
      <c r="M3822">
        <f>IF(AND(B3822&gt;Summary!$E$17,B3822&lt;Summary!$E$18),1,0)</f>
        <v>1</v>
      </c>
      <c r="N3822">
        <f>IF(M3822=1,oneday(G3821,G3822,K3822,L3822,Summary!$E$13/2,Data!N3821,Data!O3821,Summary!$E$15,Summary!$E$14,Summary!$E$16,1),0)</f>
        <v>0</v>
      </c>
      <c r="O3822" s="31">
        <f>IF(M3822=1,oneday(G3821,G3822,K3822,L3822,Summary!$E$13/2,Data!N3821,Data!O3821,Summary!$E$15,Summary!$E$14,Summary!$E$16,2),0)</f>
        <v>2429293.9577331543</v>
      </c>
      <c r="P3822" s="31">
        <f t="shared" si="179"/>
        <v>3740</v>
      </c>
      <c r="Q3822" s="31">
        <f>IF(M3822=1,oneday(G3821,G3822,K3822,L3822,Summary!$E$13/2,Data!N3821,Data!O3821,Summary!$E$15,Summary!$E$14,Summary!$E$16,3),0)</f>
        <v>0</v>
      </c>
    </row>
    <row r="3823" spans="1:17" x14ac:dyDescent="0.25">
      <c r="A3823" s="32">
        <f>VLOOKUP(B3823,'Expiration Dates'!$C$40:$J$272,8)</f>
        <v>35935</v>
      </c>
      <c r="B3823" s="1">
        <v>35936</v>
      </c>
      <c r="C3823">
        <f t="shared" si="178"/>
        <v>3823</v>
      </c>
      <c r="D3823" s="27">
        <v>14.300000190734863</v>
      </c>
      <c r="E3823" s="28">
        <v>14.670000076293945</v>
      </c>
      <c r="F3823" s="28">
        <v>14.180000305175781</v>
      </c>
      <c r="G3823" s="24">
        <v>14.630000114440918</v>
      </c>
      <c r="H3823" s="13">
        <v>15.079999923706055</v>
      </c>
      <c r="I3823" s="14">
        <v>15.300000190734863</v>
      </c>
      <c r="J3823" s="14">
        <v>14.979999542236328</v>
      </c>
      <c r="K3823" s="24">
        <v>15.260000228881836</v>
      </c>
      <c r="L3823">
        <f t="shared" si="180"/>
        <v>0</v>
      </c>
      <c r="M3823">
        <f>IF(AND(B3823&gt;Summary!$E$17,B3823&lt;Summary!$E$18),1,0)</f>
        <v>1</v>
      </c>
      <c r="N3823">
        <f>IF(M3823=1,oneday(G3822,G3823,K3823,L3823,Summary!$E$13/2,Data!N3822,Data!O3822,Summary!$E$15,Summary!$E$14,Summary!$E$16,1),0)</f>
        <v>-1100</v>
      </c>
      <c r="O3823" s="31">
        <f>IF(M3823=1,oneday(G3822,G3823,K3823,L3823,Summary!$E$13/2,Data!N3822,Data!O3822,Summary!$E$15,Summary!$E$14,Summary!$E$16,2),0)</f>
        <v>2431018.9579429626</v>
      </c>
      <c r="P3823" s="31">
        <f t="shared" si="179"/>
        <v>1725.0002098083496</v>
      </c>
      <c r="Q3823" s="31">
        <f>IF(M3823=1,oneday(G3822,G3823,K3823,L3823,Summary!$E$13/2,Data!N3822,Data!O3822,Summary!$E$15,Summary!$E$14,Summary!$E$16,3),0)</f>
        <v>0</v>
      </c>
    </row>
    <row r="3824" spans="1:17" x14ac:dyDescent="0.25">
      <c r="A3824" s="32">
        <f>VLOOKUP(B3824,'Expiration Dates'!$C$40:$J$272,8)</f>
        <v>35935</v>
      </c>
      <c r="B3824" s="1">
        <v>35937</v>
      </c>
      <c r="C3824">
        <f t="shared" si="178"/>
        <v>3824</v>
      </c>
      <c r="D3824" s="27">
        <v>14.649999618530273</v>
      </c>
      <c r="E3824" s="28">
        <v>14.890000343322754</v>
      </c>
      <c r="F3824" s="28">
        <v>14.449999809265137</v>
      </c>
      <c r="G3824" s="24">
        <v>14.779999732971191</v>
      </c>
      <c r="H3824" s="13">
        <v>15.25</v>
      </c>
      <c r="I3824" s="14">
        <v>15.399999618530273</v>
      </c>
      <c r="J3824" s="14">
        <v>15.100000381469727</v>
      </c>
      <c r="K3824" s="24">
        <v>15.340000152587891</v>
      </c>
      <c r="L3824">
        <f t="shared" si="180"/>
        <v>0</v>
      </c>
      <c r="M3824">
        <f>IF(AND(B3824&gt;Summary!$E$17,B3824&lt;Summary!$E$18),1,0)</f>
        <v>1</v>
      </c>
      <c r="N3824">
        <f>IF(M3824=1,oneday(G3823,G3824,K3824,L3824,Summary!$E$13/2,Data!N3823,Data!O3823,Summary!$E$15,Summary!$E$14,Summary!$E$16,1),0)</f>
        <v>-1400</v>
      </c>
      <c r="O3824" s="31">
        <f>IF(M3824=1,oneday(G3823,G3824,K3824,L3824,Summary!$E$13/2,Data!N3823,Data!O3823,Summary!$E$15,Summary!$E$14,Summary!$E$16,2),0)</f>
        <v>2432820.9584770203</v>
      </c>
      <c r="P3824" s="31">
        <f t="shared" si="179"/>
        <v>1802.0005340576172</v>
      </c>
      <c r="Q3824" s="31">
        <f>IF(M3824=1,oneday(G3823,G3824,K3824,L3824,Summary!$E$13/2,Data!N3823,Data!O3823,Summary!$E$15,Summary!$E$14,Summary!$E$16,3),0)</f>
        <v>0</v>
      </c>
    </row>
    <row r="3825" spans="1:17" x14ac:dyDescent="0.25">
      <c r="A3825" s="32">
        <f>VLOOKUP(B3825,'Expiration Dates'!$C$40:$J$272,8)</f>
        <v>35935</v>
      </c>
      <c r="B3825" s="1">
        <v>35941</v>
      </c>
      <c r="C3825">
        <f t="shared" si="178"/>
        <v>3825</v>
      </c>
      <c r="D3825" s="27">
        <v>14.670000076293945</v>
      </c>
      <c r="E3825" s="28">
        <v>14.850000381469727</v>
      </c>
      <c r="F3825" s="28">
        <v>14.310000419616699</v>
      </c>
      <c r="G3825" s="24">
        <v>14.819999694824219</v>
      </c>
      <c r="H3825" s="13">
        <v>15.229999542236328</v>
      </c>
      <c r="I3825" s="14">
        <v>15.350000381469727</v>
      </c>
      <c r="J3825" s="14">
        <v>14.920000076293945</v>
      </c>
      <c r="K3825" s="24">
        <v>15.319999694824219</v>
      </c>
      <c r="L3825">
        <f t="shared" si="180"/>
        <v>0</v>
      </c>
      <c r="M3825">
        <f>IF(AND(B3825&gt;Summary!$E$17,B3825&lt;Summary!$E$18),1,0)</f>
        <v>1</v>
      </c>
      <c r="N3825">
        <f>IF(M3825=1,oneday(G3824,G3825,K3825,L3825,Summary!$E$13/2,Data!N3824,Data!O3824,Summary!$E$15,Summary!$E$14,Summary!$E$16,1),0)</f>
        <v>-1400</v>
      </c>
      <c r="O3825" s="31">
        <f>IF(M3825=1,oneday(G3824,G3825,K3825,L3825,Summary!$E$13/2,Data!N3824,Data!O3824,Summary!$E$15,Summary!$E$14,Summary!$E$16,2),0)</f>
        <v>2434764.958530426</v>
      </c>
      <c r="P3825" s="31">
        <f t="shared" si="179"/>
        <v>1944.0000534057617</v>
      </c>
      <c r="Q3825" s="31">
        <f>IF(M3825=1,oneday(G3824,G3825,K3825,L3825,Summary!$E$13/2,Data!N3824,Data!O3824,Summary!$E$15,Summary!$E$14,Summary!$E$16,3),0)</f>
        <v>0</v>
      </c>
    </row>
    <row r="3826" spans="1:17" x14ac:dyDescent="0.25">
      <c r="A3826" s="32">
        <f>VLOOKUP(B3826,'Expiration Dates'!$C$40:$J$272,8)</f>
        <v>35935</v>
      </c>
      <c r="B3826" s="1">
        <v>35942</v>
      </c>
      <c r="C3826">
        <f t="shared" si="178"/>
        <v>3826</v>
      </c>
      <c r="D3826" s="27">
        <v>14.779999732971191</v>
      </c>
      <c r="E3826" s="28">
        <v>15.069999694824219</v>
      </c>
      <c r="F3826" s="28">
        <v>14.760000228881836</v>
      </c>
      <c r="G3826" s="24">
        <v>14.989999771118164</v>
      </c>
      <c r="H3826" s="13">
        <v>15.300000190734863</v>
      </c>
      <c r="I3826" s="14">
        <v>15.520000457763672</v>
      </c>
      <c r="J3826" s="14">
        <v>15.25</v>
      </c>
      <c r="K3826" s="24">
        <v>15.430000305175781</v>
      </c>
      <c r="L3826">
        <f t="shared" si="180"/>
        <v>0</v>
      </c>
      <c r="M3826">
        <f>IF(AND(B3826&gt;Summary!$E$17,B3826&lt;Summary!$E$18),1,0)</f>
        <v>1</v>
      </c>
      <c r="N3826">
        <f>IF(M3826=1,oneday(G3825,G3826,K3826,L3826,Summary!$E$13/2,Data!N3825,Data!O3825,Summary!$E$15,Summary!$E$14,Summary!$E$16,1),0)</f>
        <v>-1800</v>
      </c>
      <c r="O3826" s="31">
        <f>IF(M3826=1,oneday(G3825,G3826,K3826,L3826,Summary!$E$13/2,Data!N3825,Data!O3825,Summary!$E$15,Summary!$E$14,Summary!$E$16,2),0)</f>
        <v>2436482.9583930969</v>
      </c>
      <c r="P3826" s="31">
        <f t="shared" si="179"/>
        <v>1717.9998626708984</v>
      </c>
      <c r="Q3826" s="31">
        <f>IF(M3826=1,oneday(G3825,G3826,K3826,L3826,Summary!$E$13/2,Data!N3825,Data!O3825,Summary!$E$15,Summary!$E$14,Summary!$E$16,3),0)</f>
        <v>0</v>
      </c>
    </row>
    <row r="3827" spans="1:17" x14ac:dyDescent="0.25">
      <c r="A3827" s="32">
        <f>VLOOKUP(B3827,'Expiration Dates'!$C$40:$J$272,8)</f>
        <v>35935</v>
      </c>
      <c r="B3827" s="1">
        <v>35943</v>
      </c>
      <c r="C3827">
        <f t="shared" si="178"/>
        <v>3827</v>
      </c>
      <c r="D3827" s="27">
        <v>14.779999732971191</v>
      </c>
      <c r="E3827" s="28">
        <v>14.939999580383301</v>
      </c>
      <c r="F3827" s="28">
        <v>14.659999847412109</v>
      </c>
      <c r="G3827" s="24">
        <v>14.850000381469727</v>
      </c>
      <c r="H3827" s="13">
        <v>15.239999771118164</v>
      </c>
      <c r="I3827" s="14">
        <v>15.409999847412109</v>
      </c>
      <c r="J3827" s="14">
        <v>15.199999809265137</v>
      </c>
      <c r="K3827" s="24">
        <v>15.329999923706055</v>
      </c>
      <c r="L3827">
        <f t="shared" si="180"/>
        <v>0</v>
      </c>
      <c r="M3827">
        <f>IF(AND(B3827&gt;Summary!$E$17,B3827&lt;Summary!$E$18),1,0)</f>
        <v>1</v>
      </c>
      <c r="N3827">
        <f>IF(M3827=1,oneday(G3826,G3827,K3827,L3827,Summary!$E$13/2,Data!N3826,Data!O3826,Summary!$E$15,Summary!$E$14,Summary!$E$16,1),0)</f>
        <v>-1500</v>
      </c>
      <c r="O3827" s="31">
        <f>IF(M3827=1,oneday(G3826,G3827,K3827,L3827,Summary!$E$13/2,Data!N3826,Data!O3826,Summary!$E$15,Summary!$E$14,Summary!$E$16,2),0)</f>
        <v>2438704.9574775696</v>
      </c>
      <c r="P3827" s="31">
        <f t="shared" si="179"/>
        <v>2221.9990844726563</v>
      </c>
      <c r="Q3827" s="31">
        <f>IF(M3827=1,oneday(G3826,G3827,K3827,L3827,Summary!$E$13/2,Data!N3826,Data!O3826,Summary!$E$15,Summary!$E$14,Summary!$E$16,3),0)</f>
        <v>0</v>
      </c>
    </row>
    <row r="3828" spans="1:17" x14ac:dyDescent="0.25">
      <c r="A3828" s="32">
        <f>VLOOKUP(B3828,'Expiration Dates'!$C$40:$J$272,8)</f>
        <v>35935</v>
      </c>
      <c r="B3828" s="1">
        <v>35944</v>
      </c>
      <c r="C3828">
        <f t="shared" si="178"/>
        <v>3828</v>
      </c>
      <c r="D3828" s="27">
        <v>14.859999656677246</v>
      </c>
      <c r="E3828" s="28">
        <v>15.25</v>
      </c>
      <c r="F3828" s="28">
        <v>14.699999809265137</v>
      </c>
      <c r="G3828" s="24">
        <v>15.199999809265137</v>
      </c>
      <c r="H3828" s="13">
        <v>15.359999656677246</v>
      </c>
      <c r="I3828" s="14">
        <v>15.789999961853027</v>
      </c>
      <c r="J3828" s="14">
        <v>15.239999771118164</v>
      </c>
      <c r="K3828" s="24">
        <v>15.680000305175781</v>
      </c>
      <c r="L3828">
        <f t="shared" si="180"/>
        <v>0</v>
      </c>
      <c r="M3828">
        <f>IF(AND(B3828&gt;Summary!$E$17,B3828&lt;Summary!$E$18),1,0)</f>
        <v>1</v>
      </c>
      <c r="N3828">
        <f>IF(M3828=1,oneday(G3827,G3828,K3828,L3828,Summary!$E$13/2,Data!N3827,Data!O3827,Summary!$E$15,Summary!$E$14,Summary!$E$16,1),0)</f>
        <v>-2300</v>
      </c>
      <c r="O3828" s="31">
        <f>IF(M3828=1,oneday(G3827,G3828,K3828,L3828,Summary!$E$13/2,Data!N3827,Data!O3827,Summary!$E$15,Summary!$E$14,Summary!$E$16,2),0)</f>
        <v>2440011.9587936401</v>
      </c>
      <c r="P3828" s="31">
        <f t="shared" si="179"/>
        <v>1307.0013160705566</v>
      </c>
      <c r="Q3828" s="31">
        <f>IF(M3828=1,oneday(G3827,G3828,K3828,L3828,Summary!$E$13/2,Data!N3827,Data!O3827,Summary!$E$15,Summary!$E$14,Summary!$E$16,3),0)</f>
        <v>0</v>
      </c>
    </row>
    <row r="3829" spans="1:17" x14ac:dyDescent="0.25">
      <c r="A3829" s="32">
        <f>VLOOKUP(B3829,'Expiration Dates'!$C$40:$J$272,8)</f>
        <v>35965</v>
      </c>
      <c r="B3829" s="1">
        <v>35947</v>
      </c>
      <c r="C3829">
        <f t="shared" si="178"/>
        <v>3829</v>
      </c>
      <c r="D3829" s="27">
        <v>15.029999732971191</v>
      </c>
      <c r="E3829" s="28">
        <v>15.140000343322754</v>
      </c>
      <c r="F3829" s="28">
        <v>14.739999771118164</v>
      </c>
      <c r="G3829" s="24">
        <v>14.960000038146973</v>
      </c>
      <c r="H3829" s="13">
        <v>15.569999694824219</v>
      </c>
      <c r="I3829" s="14">
        <v>15.689999580383301</v>
      </c>
      <c r="J3829" s="14">
        <v>15.340000152587891</v>
      </c>
      <c r="K3829" s="24">
        <v>15.560000419616699</v>
      </c>
      <c r="L3829">
        <f t="shared" si="180"/>
        <v>0</v>
      </c>
      <c r="M3829">
        <f>IF(AND(B3829&gt;Summary!$E$17,B3829&lt;Summary!$E$18),1,0)</f>
        <v>1</v>
      </c>
      <c r="N3829">
        <f>IF(M3829=1,oneday(G3828,G3829,K3829,L3829,Summary!$E$13/2,Data!N3828,Data!O3828,Summary!$E$15,Summary!$E$14,Summary!$E$16,1),0)</f>
        <v>-1800</v>
      </c>
      <c r="O3829" s="31">
        <f>IF(M3829=1,oneday(G3828,G3829,K3829,L3829,Summary!$E$13/2,Data!N3828,Data!O3828,Summary!$E$15,Summary!$E$14,Summary!$E$16,2),0)</f>
        <v>2442483.9583816528</v>
      </c>
      <c r="P3829" s="31">
        <f t="shared" si="179"/>
        <v>2471.9995880126953</v>
      </c>
      <c r="Q3829" s="31">
        <f>IF(M3829=1,oneday(G3828,G3829,K3829,L3829,Summary!$E$13/2,Data!N3828,Data!O3828,Summary!$E$15,Summary!$E$14,Summary!$E$16,3),0)</f>
        <v>0</v>
      </c>
    </row>
    <row r="3830" spans="1:17" x14ac:dyDescent="0.25">
      <c r="A3830" s="32">
        <f>VLOOKUP(B3830,'Expiration Dates'!$C$40:$J$272,8)</f>
        <v>35965</v>
      </c>
      <c r="B3830" s="1">
        <v>35948</v>
      </c>
      <c r="C3830">
        <f t="shared" si="178"/>
        <v>3830</v>
      </c>
      <c r="D3830" s="27">
        <v>14.949999809265137</v>
      </c>
      <c r="E3830" s="28">
        <v>15.100000381469727</v>
      </c>
      <c r="F3830" s="28">
        <v>14.779999732971191</v>
      </c>
      <c r="G3830" s="24">
        <v>14.840000152587891</v>
      </c>
      <c r="H3830" s="13">
        <v>15.539999961853027</v>
      </c>
      <c r="I3830" s="14">
        <v>15.699999809265137</v>
      </c>
      <c r="J3830" s="14">
        <v>15.430000305175781</v>
      </c>
      <c r="K3830" s="24">
        <v>15.460000038146973</v>
      </c>
      <c r="L3830">
        <f t="shared" si="180"/>
        <v>0</v>
      </c>
      <c r="M3830">
        <f>IF(AND(B3830&gt;Summary!$E$17,B3830&lt;Summary!$E$18),1,0)</f>
        <v>1</v>
      </c>
      <c r="N3830">
        <f>IF(M3830=1,oneday(G3829,G3830,K3830,L3830,Summary!$E$13/2,Data!N3829,Data!O3829,Summary!$E$15,Summary!$E$14,Summary!$E$16,1),0)</f>
        <v>-1600</v>
      </c>
      <c r="O3830" s="31">
        <f>IF(M3830=1,oneday(G3829,G3830,K3830,L3830,Summary!$E$13/2,Data!N3829,Data!O3829,Summary!$E$15,Summary!$E$14,Summary!$E$16,2),0)</f>
        <v>2444679.9581985474</v>
      </c>
      <c r="P3830" s="31">
        <f t="shared" si="179"/>
        <v>2195.9998168945313</v>
      </c>
      <c r="Q3830" s="31">
        <f>IF(M3830=1,oneday(G3829,G3830,K3830,L3830,Summary!$E$13/2,Data!N3829,Data!O3829,Summary!$E$15,Summary!$E$14,Summary!$E$16,3),0)</f>
        <v>0</v>
      </c>
    </row>
    <row r="3831" spans="1:17" x14ac:dyDescent="0.25">
      <c r="A3831" s="32">
        <f>VLOOKUP(B3831,'Expiration Dates'!$C$40:$J$272,8)</f>
        <v>35965</v>
      </c>
      <c r="B3831" s="1">
        <v>35949</v>
      </c>
      <c r="C3831">
        <f t="shared" si="178"/>
        <v>3831</v>
      </c>
      <c r="D3831" s="27">
        <v>14.579999923706055</v>
      </c>
      <c r="E3831" s="28">
        <v>14.949999809265137</v>
      </c>
      <c r="F3831" s="28">
        <v>14.470000267028809</v>
      </c>
      <c r="G3831" s="24">
        <v>14.810000419616699</v>
      </c>
      <c r="H3831" s="13">
        <v>15.25</v>
      </c>
      <c r="I3831" s="14">
        <v>15.560000419616699</v>
      </c>
      <c r="J3831" s="14">
        <v>15.149999618530273</v>
      </c>
      <c r="K3831" s="24">
        <v>15.430000305175781</v>
      </c>
      <c r="L3831">
        <f t="shared" si="180"/>
        <v>0</v>
      </c>
      <c r="M3831">
        <f>IF(AND(B3831&gt;Summary!$E$17,B3831&lt;Summary!$E$18),1,0)</f>
        <v>1</v>
      </c>
      <c r="N3831">
        <f>IF(M3831=1,oneday(G3830,G3831,K3831,L3831,Summary!$E$13/2,Data!N3830,Data!O3830,Summary!$E$15,Summary!$E$14,Summary!$E$16,1),0)</f>
        <v>-1600</v>
      </c>
      <c r="O3831" s="31">
        <f>IF(M3831=1,oneday(G3830,G3831,K3831,L3831,Summary!$E$13/2,Data!N3830,Data!O3830,Summary!$E$15,Summary!$E$14,Summary!$E$16,2),0)</f>
        <v>2446727.9577713013</v>
      </c>
      <c r="P3831" s="31">
        <f t="shared" si="179"/>
        <v>2047.9995727539063</v>
      </c>
      <c r="Q3831" s="31">
        <f>IF(M3831=1,oneday(G3830,G3831,K3831,L3831,Summary!$E$13/2,Data!N3830,Data!O3830,Summary!$E$15,Summary!$E$14,Summary!$E$16,3),0)</f>
        <v>0</v>
      </c>
    </row>
    <row r="3832" spans="1:17" x14ac:dyDescent="0.25">
      <c r="A3832" s="32">
        <f>VLOOKUP(B3832,'Expiration Dates'!$C$40:$J$272,8)</f>
        <v>35965</v>
      </c>
      <c r="B3832" s="1">
        <v>35950</v>
      </c>
      <c r="C3832">
        <f t="shared" si="178"/>
        <v>3832</v>
      </c>
      <c r="D3832" s="27">
        <v>15.399999618530273</v>
      </c>
      <c r="E3832" s="28">
        <v>15.560000419616699</v>
      </c>
      <c r="F3832" s="28">
        <v>15.079999923706055</v>
      </c>
      <c r="G3832" s="24">
        <v>15.119999885559082</v>
      </c>
      <c r="H3832" s="13">
        <v>15.899999618530273</v>
      </c>
      <c r="I3832" s="14">
        <v>16.069999694824219</v>
      </c>
      <c r="J3832" s="14">
        <v>15.649999618530273</v>
      </c>
      <c r="K3832" s="24">
        <v>15.689999580383301</v>
      </c>
      <c r="L3832">
        <f t="shared" si="180"/>
        <v>0</v>
      </c>
      <c r="M3832">
        <f>IF(AND(B3832&gt;Summary!$E$17,B3832&lt;Summary!$E$18),1,0)</f>
        <v>1</v>
      </c>
      <c r="N3832">
        <f>IF(M3832=1,oneday(G3831,G3832,K3832,L3832,Summary!$E$13/2,Data!N3831,Data!O3831,Summary!$E$15,Summary!$E$14,Summary!$E$16,1),0)</f>
        <v>-2300</v>
      </c>
      <c r="O3832" s="31">
        <f>IF(M3832=1,oneday(G3831,G3832,K3832,L3832,Summary!$E$13/2,Data!N3831,Data!O3831,Summary!$E$15,Summary!$E$14,Summary!$E$16,2),0)</f>
        <v>2448098.9589996338</v>
      </c>
      <c r="P3832" s="31">
        <f t="shared" si="179"/>
        <v>1371.0012283325195</v>
      </c>
      <c r="Q3832" s="31">
        <f>IF(M3832=1,oneday(G3831,G3832,K3832,L3832,Summary!$E$13/2,Data!N3831,Data!O3831,Summary!$E$15,Summary!$E$14,Summary!$E$16,3),0)</f>
        <v>0</v>
      </c>
    </row>
    <row r="3833" spans="1:17" x14ac:dyDescent="0.25">
      <c r="A3833" s="32">
        <f>VLOOKUP(B3833,'Expiration Dates'!$C$40:$J$272,8)</f>
        <v>35965</v>
      </c>
      <c r="B3833" s="1">
        <v>35951</v>
      </c>
      <c r="C3833">
        <f t="shared" si="178"/>
        <v>3833</v>
      </c>
      <c r="D3833" s="27">
        <v>15.319999694824219</v>
      </c>
      <c r="E3833" s="28">
        <v>15.399999618530273</v>
      </c>
      <c r="F3833" s="28">
        <v>15.020000457763672</v>
      </c>
      <c r="G3833" s="24">
        <v>15.069999694824219</v>
      </c>
      <c r="H3833" s="13">
        <v>15.899999618530273</v>
      </c>
      <c r="I3833" s="14">
        <v>16</v>
      </c>
      <c r="J3833" s="14">
        <v>15.670000076293945</v>
      </c>
      <c r="K3833" s="24">
        <v>15.710000038146973</v>
      </c>
      <c r="L3833">
        <f t="shared" si="180"/>
        <v>0</v>
      </c>
      <c r="M3833">
        <f>IF(AND(B3833&gt;Summary!$E$17,B3833&lt;Summary!$E$18),1,0)</f>
        <v>1</v>
      </c>
      <c r="N3833">
        <f>IF(M3833=1,oneday(G3832,G3833,K3833,L3833,Summary!$E$13/2,Data!N3832,Data!O3832,Summary!$E$15,Summary!$E$14,Summary!$E$16,1),0)</f>
        <v>-2200</v>
      </c>
      <c r="O3833" s="31">
        <f>IF(M3833=1,oneday(G3832,G3833,K3833,L3833,Summary!$E$13/2,Data!N3832,Data!O3832,Summary!$E$15,Summary!$E$14,Summary!$E$16,2),0)</f>
        <v>2450208.9594192505</v>
      </c>
      <c r="P3833" s="31">
        <f t="shared" si="179"/>
        <v>2110.0004196166992</v>
      </c>
      <c r="Q3833" s="31">
        <f>IF(M3833=1,oneday(G3832,G3833,K3833,L3833,Summary!$E$13/2,Data!N3832,Data!O3832,Summary!$E$15,Summary!$E$14,Summary!$E$16,3),0)</f>
        <v>0</v>
      </c>
    </row>
    <row r="3834" spans="1:17" x14ac:dyDescent="0.25">
      <c r="A3834" s="32">
        <f>VLOOKUP(B3834,'Expiration Dates'!$C$40:$J$272,8)</f>
        <v>35965</v>
      </c>
      <c r="B3834" s="1">
        <v>35954</v>
      </c>
      <c r="C3834">
        <f t="shared" si="178"/>
        <v>3834</v>
      </c>
      <c r="D3834" s="27">
        <v>14.800000190734863</v>
      </c>
      <c r="E3834" s="28">
        <v>14.899999618530273</v>
      </c>
      <c r="F3834" s="28">
        <v>14.529999732971191</v>
      </c>
      <c r="G3834" s="24">
        <v>14.550000190734863</v>
      </c>
      <c r="H3834" s="13">
        <v>15.449999809265137</v>
      </c>
      <c r="I3834" s="14">
        <v>15.600000381469727</v>
      </c>
      <c r="J3834" s="14">
        <v>15.25</v>
      </c>
      <c r="K3834" s="24">
        <v>15.279999732971191</v>
      </c>
      <c r="L3834">
        <f t="shared" si="180"/>
        <v>0</v>
      </c>
      <c r="M3834">
        <f>IF(AND(B3834&gt;Summary!$E$17,B3834&lt;Summary!$E$18),1,0)</f>
        <v>1</v>
      </c>
      <c r="N3834">
        <f>IF(M3834=1,oneday(G3833,G3834,K3834,L3834,Summary!$E$13/2,Data!N3833,Data!O3833,Summary!$E$15,Summary!$E$14,Summary!$E$16,1),0)</f>
        <v>-1000</v>
      </c>
      <c r="O3834" s="31">
        <f>IF(M3834=1,oneday(G3833,G3834,K3834,L3834,Summary!$E$13/2,Data!N3833,Data!O3833,Summary!$E$15,Summary!$E$14,Summary!$E$16,2),0)</f>
        <v>2452992.9589233398</v>
      </c>
      <c r="P3834" s="31">
        <f t="shared" si="179"/>
        <v>2783.9995040893555</v>
      </c>
      <c r="Q3834" s="31">
        <f>IF(M3834=1,oneday(G3833,G3834,K3834,L3834,Summary!$E$13/2,Data!N3833,Data!O3833,Summary!$E$15,Summary!$E$14,Summary!$E$16,3),0)</f>
        <v>0</v>
      </c>
    </row>
    <row r="3835" spans="1:17" x14ac:dyDescent="0.25">
      <c r="A3835" s="32">
        <f>VLOOKUP(B3835,'Expiration Dates'!$C$40:$J$272,8)</f>
        <v>35965</v>
      </c>
      <c r="B3835" s="1">
        <v>35955</v>
      </c>
      <c r="C3835">
        <f t="shared" si="178"/>
        <v>3835</v>
      </c>
      <c r="D3835" s="27">
        <v>14.5</v>
      </c>
      <c r="E3835" s="28">
        <v>14.550000190734863</v>
      </c>
      <c r="F3835" s="28">
        <v>13.810000419616699</v>
      </c>
      <c r="G3835" s="24">
        <v>13.850000381469727</v>
      </c>
      <c r="H3835" s="13">
        <v>15.199999809265137</v>
      </c>
      <c r="I3835" s="14">
        <v>15.270000457763672</v>
      </c>
      <c r="J3835" s="14">
        <v>14.630000114440918</v>
      </c>
      <c r="K3835" s="24">
        <v>14.649999618530273</v>
      </c>
      <c r="L3835">
        <f t="shared" si="180"/>
        <v>0</v>
      </c>
      <c r="M3835">
        <f>IF(AND(B3835&gt;Summary!$E$17,B3835&lt;Summary!$E$18),1,0)</f>
        <v>1</v>
      </c>
      <c r="N3835">
        <f>IF(M3835=1,oneday(G3834,G3835,K3835,L3835,Summary!$E$13/2,Data!N3834,Data!O3834,Summary!$E$15,Summary!$E$14,Summary!$E$16,1),0)</f>
        <v>700</v>
      </c>
      <c r="O3835" s="31">
        <f>IF(M3835=1,oneday(G3834,G3835,K3835,L3835,Summary!$E$13/2,Data!N3834,Data!O3834,Summary!$E$15,Summary!$E$14,Summary!$E$16,2),0)</f>
        <v>2455046.9590568542</v>
      </c>
      <c r="P3835" s="31">
        <f t="shared" si="179"/>
        <v>2054.0001335144043</v>
      </c>
      <c r="Q3835" s="31">
        <f>IF(M3835=1,oneday(G3834,G3835,K3835,L3835,Summary!$E$13/2,Data!N3834,Data!O3834,Summary!$E$15,Summary!$E$14,Summary!$E$16,3),0)</f>
        <v>0</v>
      </c>
    </row>
    <row r="3836" spans="1:17" x14ac:dyDescent="0.25">
      <c r="A3836" s="32">
        <f>VLOOKUP(B3836,'Expiration Dates'!$C$40:$J$272,8)</f>
        <v>35965</v>
      </c>
      <c r="B3836" s="1">
        <v>35956</v>
      </c>
      <c r="C3836">
        <f t="shared" si="178"/>
        <v>3836</v>
      </c>
      <c r="D3836" s="27">
        <v>13.899999618530273</v>
      </c>
      <c r="E3836" s="28">
        <v>13.939999580383301</v>
      </c>
      <c r="F3836" s="28">
        <v>13.119999885559082</v>
      </c>
      <c r="G3836" s="24">
        <v>13.479999542236328</v>
      </c>
      <c r="H3836" s="13">
        <v>14.649999618530273</v>
      </c>
      <c r="I3836" s="14">
        <v>14.710000038146973</v>
      </c>
      <c r="J3836" s="14">
        <v>14.060000419616699</v>
      </c>
      <c r="K3836" s="24">
        <v>14.390000343322754</v>
      </c>
      <c r="L3836">
        <f t="shared" si="180"/>
        <v>0</v>
      </c>
      <c r="M3836">
        <f>IF(AND(B3836&gt;Summary!$E$17,B3836&lt;Summary!$E$18),1,0)</f>
        <v>1</v>
      </c>
      <c r="N3836">
        <f>IF(M3836=1,oneday(G3835,G3836,K3836,L3836,Summary!$E$13/2,Data!N3835,Data!O3835,Summary!$E$15,Summary!$E$14,Summary!$E$16,1),0)</f>
        <v>1600</v>
      </c>
      <c r="O3836" s="31">
        <f>IF(M3836=1,oneday(G3835,G3836,K3836,L3836,Summary!$E$13/2,Data!N3835,Data!O3835,Summary!$E$15,Summary!$E$14,Summary!$E$16,2),0)</f>
        <v>2456598.9577140808</v>
      </c>
      <c r="P3836" s="31">
        <f t="shared" si="179"/>
        <v>1551.9986572265625</v>
      </c>
      <c r="Q3836" s="31">
        <f>IF(M3836=1,oneday(G3835,G3836,K3836,L3836,Summary!$E$13/2,Data!N3835,Data!O3835,Summary!$E$15,Summary!$E$14,Summary!$E$16,3),0)</f>
        <v>0</v>
      </c>
    </row>
    <row r="3837" spans="1:17" x14ac:dyDescent="0.25">
      <c r="A3837" s="32">
        <f>VLOOKUP(B3837,'Expiration Dates'!$C$40:$J$272,8)</f>
        <v>35965</v>
      </c>
      <c r="B3837" s="1">
        <v>35957</v>
      </c>
      <c r="C3837">
        <f t="shared" si="178"/>
        <v>3837</v>
      </c>
      <c r="D3837" s="27">
        <v>13.439999580383301</v>
      </c>
      <c r="E3837" s="28">
        <v>13.489999771118164</v>
      </c>
      <c r="F3837" s="28">
        <v>12.699999809265137</v>
      </c>
      <c r="G3837" s="24">
        <v>12.75</v>
      </c>
      <c r="H3837" s="13">
        <v>14.329999923706055</v>
      </c>
      <c r="I3837" s="14">
        <v>14.449999809265137</v>
      </c>
      <c r="J3837" s="14">
        <v>13.859999656677246</v>
      </c>
      <c r="K3837" s="24">
        <v>13.920000076293945</v>
      </c>
      <c r="L3837">
        <f t="shared" si="180"/>
        <v>0</v>
      </c>
      <c r="M3837">
        <f>IF(AND(B3837&gt;Summary!$E$17,B3837&lt;Summary!$E$18),1,0)</f>
        <v>1</v>
      </c>
      <c r="N3837">
        <f>IF(M3837=1,oneday(G3836,G3837,K3837,L3837,Summary!$E$13/2,Data!N3836,Data!O3836,Summary!$E$15,Summary!$E$14,Summary!$E$16,1),0)</f>
        <v>3000</v>
      </c>
      <c r="O3837" s="31">
        <f>IF(M3837=1,oneday(G3836,G3837,K3837,L3837,Summary!$E$13/2,Data!N3836,Data!O3836,Summary!$E$15,Summary!$E$14,Summary!$E$16,2),0)</f>
        <v>2456728.9592704773</v>
      </c>
      <c r="P3837" s="31">
        <f t="shared" si="179"/>
        <v>130.00155639648438</v>
      </c>
      <c r="Q3837" s="31">
        <f>IF(M3837=1,oneday(G3836,G3837,K3837,L3837,Summary!$E$13/2,Data!N3836,Data!O3836,Summary!$E$15,Summary!$E$14,Summary!$E$16,3),0)</f>
        <v>0</v>
      </c>
    </row>
    <row r="3838" spans="1:17" x14ac:dyDescent="0.25">
      <c r="A3838" s="32">
        <f>VLOOKUP(B3838,'Expiration Dates'!$C$40:$J$272,8)</f>
        <v>35965</v>
      </c>
      <c r="B3838" s="1">
        <v>35958</v>
      </c>
      <c r="C3838">
        <f t="shared" si="178"/>
        <v>3838</v>
      </c>
      <c r="D3838" s="27">
        <v>12.75</v>
      </c>
      <c r="E3838" s="28">
        <v>12.949999809265137</v>
      </c>
      <c r="F3838" s="28">
        <v>12.5</v>
      </c>
      <c r="G3838" s="24">
        <v>12.590000152587891</v>
      </c>
      <c r="H3838" s="13">
        <v>13.890000343322754</v>
      </c>
      <c r="I3838" s="14">
        <v>14.149999618530273</v>
      </c>
      <c r="J3838" s="14">
        <v>13.779999732971191</v>
      </c>
      <c r="K3838" s="24">
        <v>13.890000343322754</v>
      </c>
      <c r="L3838">
        <f t="shared" si="180"/>
        <v>0</v>
      </c>
      <c r="M3838">
        <f>IF(AND(B3838&gt;Summary!$E$17,B3838&lt;Summary!$E$18),1,0)</f>
        <v>1</v>
      </c>
      <c r="N3838">
        <f>IF(M3838=1,oneday(G3837,G3838,K3838,L3838,Summary!$E$13/2,Data!N3837,Data!O3837,Summary!$E$15,Summary!$E$14,Summary!$E$16,1),0)</f>
        <v>3000</v>
      </c>
      <c r="O3838" s="31">
        <f>IF(M3838=1,oneday(G3837,G3838,K3838,L3838,Summary!$E$13/2,Data!N3837,Data!O3837,Summary!$E$15,Summary!$E$14,Summary!$E$16,2),0)</f>
        <v>2458212.9597740173</v>
      </c>
      <c r="P3838" s="31">
        <f t="shared" si="179"/>
        <v>1484.0005035400391</v>
      </c>
      <c r="Q3838" s="31">
        <f>IF(M3838=1,oneday(G3837,G3838,K3838,L3838,Summary!$E$13/2,Data!N3837,Data!O3837,Summary!$E$15,Summary!$E$14,Summary!$E$16,3),0)</f>
        <v>0</v>
      </c>
    </row>
    <row r="3839" spans="1:17" x14ac:dyDescent="0.25">
      <c r="A3839" s="32">
        <f>VLOOKUP(B3839,'Expiration Dates'!$C$40:$J$272,8)</f>
        <v>35965</v>
      </c>
      <c r="B3839" s="1">
        <v>35961</v>
      </c>
      <c r="C3839">
        <f t="shared" si="178"/>
        <v>3839</v>
      </c>
      <c r="D3839" s="27">
        <v>12.300000190734863</v>
      </c>
      <c r="E3839" s="28">
        <v>12.350000381469727</v>
      </c>
      <c r="F3839" s="28">
        <v>11.420000076293945</v>
      </c>
      <c r="G3839" s="24">
        <v>11.560000419616699</v>
      </c>
      <c r="H3839" s="13">
        <v>13.699999809265137</v>
      </c>
      <c r="I3839" s="14">
        <v>13.699999809265137</v>
      </c>
      <c r="J3839" s="14">
        <v>12.949999809265137</v>
      </c>
      <c r="K3839" s="24">
        <v>13.029999732971191</v>
      </c>
      <c r="L3839">
        <f t="shared" si="180"/>
        <v>0</v>
      </c>
      <c r="M3839">
        <f>IF(AND(B3839&gt;Summary!$E$17,B3839&lt;Summary!$E$18),1,0)</f>
        <v>1</v>
      </c>
      <c r="N3839">
        <f>IF(M3839=1,oneday(G3838,G3839,K3839,L3839,Summary!$E$13/2,Data!N3838,Data!O3838,Summary!$E$15,Summary!$E$14,Summary!$E$16,1),0)</f>
        <v>3000</v>
      </c>
      <c r="O3839" s="31">
        <f>IF(M3839=1,oneday(G3838,G3839,K3839,L3839,Summary!$E$13/2,Data!N3838,Data!O3838,Summary!$E$15,Summary!$E$14,Summary!$E$16,2),0)</f>
        <v>2455747.9612426758</v>
      </c>
      <c r="P3839" s="31">
        <f t="shared" si="179"/>
        <v>-2464.9985313415527</v>
      </c>
      <c r="Q3839" s="31">
        <f>IF(M3839=1,oneday(G3838,G3839,K3839,L3839,Summary!$E$13/2,Data!N3838,Data!O3838,Summary!$E$15,Summary!$E$14,Summary!$E$16,3),0)</f>
        <v>0</v>
      </c>
    </row>
    <row r="3840" spans="1:17" x14ac:dyDescent="0.25">
      <c r="A3840" s="32">
        <f>VLOOKUP(B3840,'Expiration Dates'!$C$40:$J$272,8)</f>
        <v>35965</v>
      </c>
      <c r="B3840" s="1">
        <v>35962</v>
      </c>
      <c r="C3840">
        <f t="shared" si="178"/>
        <v>3840</v>
      </c>
      <c r="D3840" s="27">
        <v>11.699999809265137</v>
      </c>
      <c r="E3840" s="28">
        <v>12.350000381469727</v>
      </c>
      <c r="F3840" s="28">
        <v>11.600000381469727</v>
      </c>
      <c r="G3840" s="24">
        <v>11.979999542236328</v>
      </c>
      <c r="H3840" s="13">
        <v>13.149999618530273</v>
      </c>
      <c r="I3840" s="14">
        <v>13.600000381469727</v>
      </c>
      <c r="J3840" s="14">
        <v>13.100000381469727</v>
      </c>
      <c r="K3840" s="24">
        <v>13.229999542236328</v>
      </c>
      <c r="L3840">
        <f t="shared" si="180"/>
        <v>0</v>
      </c>
      <c r="M3840">
        <f>IF(AND(B3840&gt;Summary!$E$17,B3840&lt;Summary!$E$18),1,0)</f>
        <v>1</v>
      </c>
      <c r="N3840">
        <f>IF(M3840=1,oneday(G3839,G3840,K3840,L3840,Summary!$E$13/2,Data!N3839,Data!O3839,Summary!$E$15,Summary!$E$14,Summary!$E$16,1),0)</f>
        <v>2000</v>
      </c>
      <c r="O3840" s="31">
        <f>IF(M3840=1,oneday(G3839,G3840,K3840,L3840,Summary!$E$13/2,Data!N3839,Data!O3839,Summary!$E$15,Summary!$E$14,Summary!$E$16,2),0)</f>
        <v>2458767.959487915</v>
      </c>
      <c r="P3840" s="31">
        <f t="shared" si="179"/>
        <v>3019.9982452392578</v>
      </c>
      <c r="Q3840" s="31">
        <f>IF(M3840=1,oneday(G3839,G3840,K3840,L3840,Summary!$E$13/2,Data!N3839,Data!O3839,Summary!$E$15,Summary!$E$14,Summary!$E$16,3),0)</f>
        <v>0</v>
      </c>
    </row>
    <row r="3841" spans="1:17" x14ac:dyDescent="0.25">
      <c r="A3841" s="32">
        <f>VLOOKUP(B3841,'Expiration Dates'!$C$40:$J$272,8)</f>
        <v>35965</v>
      </c>
      <c r="B3841" s="1">
        <v>35963</v>
      </c>
      <c r="C3841">
        <f t="shared" si="178"/>
        <v>3841</v>
      </c>
      <c r="D3841" s="27">
        <v>12.25</v>
      </c>
      <c r="E3841" s="28">
        <v>13.100000381469727</v>
      </c>
      <c r="F3841" s="28">
        <v>12.199999809265137</v>
      </c>
      <c r="G3841" s="24">
        <v>12.600000381469727</v>
      </c>
      <c r="H3841" s="13">
        <v>13.5</v>
      </c>
      <c r="I3841" s="14">
        <v>14.079999923706055</v>
      </c>
      <c r="J3841" s="14">
        <v>13.449999809265137</v>
      </c>
      <c r="K3841" s="24">
        <v>13.689999580383301</v>
      </c>
      <c r="L3841">
        <f t="shared" si="180"/>
        <v>0</v>
      </c>
      <c r="M3841">
        <f>IF(AND(B3841&gt;Summary!$E$17,B3841&lt;Summary!$E$18),1,0)</f>
        <v>1</v>
      </c>
      <c r="N3841">
        <f>IF(M3841=1,oneday(G3840,G3841,K3841,L3841,Summary!$E$13/2,Data!N3840,Data!O3840,Summary!$E$15,Summary!$E$14,Summary!$E$16,1),0)</f>
        <v>500</v>
      </c>
      <c r="O3841" s="31">
        <f>IF(M3841=1,oneday(G3840,G3841,K3841,L3841,Summary!$E$13/2,Data!N3840,Data!O3840,Summary!$E$15,Summary!$E$14,Summary!$E$16,2),0)</f>
        <v>2461497.9599075317</v>
      </c>
      <c r="P3841" s="31">
        <f t="shared" si="179"/>
        <v>2730.0004196166992</v>
      </c>
      <c r="Q3841" s="31">
        <f>IF(M3841=1,oneday(G3840,G3841,K3841,L3841,Summary!$E$13/2,Data!N3840,Data!O3840,Summary!$E$15,Summary!$E$14,Summary!$E$16,3),0)</f>
        <v>0</v>
      </c>
    </row>
    <row r="3842" spans="1:17" x14ac:dyDescent="0.25">
      <c r="A3842" s="32">
        <f>VLOOKUP(B3842,'Expiration Dates'!$C$40:$J$272,8)</f>
        <v>35965</v>
      </c>
      <c r="B3842" s="1">
        <v>35964</v>
      </c>
      <c r="C3842">
        <f t="shared" si="178"/>
        <v>3842</v>
      </c>
      <c r="D3842" s="27">
        <v>12.5</v>
      </c>
      <c r="E3842" s="28">
        <v>12.5</v>
      </c>
      <c r="F3842" s="28">
        <v>11.600000381469727</v>
      </c>
      <c r="G3842" s="24">
        <v>11.770000457763672</v>
      </c>
      <c r="H3842" s="13">
        <v>13.5</v>
      </c>
      <c r="I3842" s="14">
        <v>13.550000190734863</v>
      </c>
      <c r="J3842" s="14">
        <v>13.100000381469727</v>
      </c>
      <c r="K3842" s="24">
        <v>13.130000114440918</v>
      </c>
      <c r="L3842">
        <f t="shared" si="180"/>
        <v>0</v>
      </c>
      <c r="M3842">
        <f>IF(AND(B3842&gt;Summary!$E$17,B3842&lt;Summary!$E$18),1,0)</f>
        <v>1</v>
      </c>
      <c r="N3842">
        <f>IF(M3842=1,oneday(G3841,G3842,K3842,L3842,Summary!$E$13/2,Data!N3841,Data!O3841,Summary!$E$15,Summary!$E$14,Summary!$E$16,1),0)</f>
        <v>2500</v>
      </c>
      <c r="O3842" s="31">
        <f>IF(M3842=1,oneday(G3841,G3842,K3842,L3842,Summary!$E$13/2,Data!N3841,Data!O3841,Summary!$E$15,Summary!$E$14,Summary!$E$16,2),0)</f>
        <v>2462182.9600982666</v>
      </c>
      <c r="P3842" s="31">
        <f t="shared" si="179"/>
        <v>685.00019073486328</v>
      </c>
      <c r="Q3842" s="31">
        <f>IF(M3842=1,oneday(G3841,G3842,K3842,L3842,Summary!$E$13/2,Data!N3841,Data!O3841,Summary!$E$15,Summary!$E$14,Summary!$E$16,3),0)</f>
        <v>0</v>
      </c>
    </row>
    <row r="3843" spans="1:17" x14ac:dyDescent="0.25">
      <c r="A3843" s="32">
        <f>VLOOKUP(B3843,'Expiration Dates'!$C$40:$J$272,8)</f>
        <v>35965</v>
      </c>
      <c r="B3843" s="1">
        <v>35965</v>
      </c>
      <c r="C3843">
        <f t="shared" si="178"/>
        <v>3843</v>
      </c>
      <c r="D3843" s="27">
        <v>11.979999542236328</v>
      </c>
      <c r="E3843" s="28">
        <v>12</v>
      </c>
      <c r="F3843" s="28">
        <v>11.5</v>
      </c>
      <c r="G3843" s="24">
        <v>11.840000152587891</v>
      </c>
      <c r="H3843" s="13">
        <v>13.350000381469727</v>
      </c>
      <c r="I3843" s="14">
        <v>13.399999618530273</v>
      </c>
      <c r="J3843" s="14">
        <v>13.039999961853027</v>
      </c>
      <c r="K3843" s="24">
        <v>13.170000076293945</v>
      </c>
      <c r="L3843">
        <f t="shared" si="180"/>
        <v>1</v>
      </c>
      <c r="M3843">
        <f>IF(AND(B3843&gt;Summary!$E$17,B3843&lt;Summary!$E$18),1,0)</f>
        <v>1</v>
      </c>
      <c r="N3843">
        <f>IF(M3843=1,oneday(G3842,G3843,K3843,L3843,Summary!$E$13/2,Data!N3842,Data!O3842,Summary!$E$15,Summary!$E$14,Summary!$E$16,1),0)</f>
        <v>2400</v>
      </c>
      <c r="O3843" s="31">
        <f>IF(M3843=1,oneday(G3842,G3843,K3843,L3843,Summary!$E$13/2,Data!N3842,Data!O3842,Summary!$E$15,Summary!$E$14,Summary!$E$16,2),0)</f>
        <v>2461158.9595489502</v>
      </c>
      <c r="P3843" s="31">
        <f t="shared" si="179"/>
        <v>-1024.0005493164063</v>
      </c>
      <c r="Q3843" s="31">
        <f>IF(M3843=1,oneday(G3842,G3843,K3843,L3843,Summary!$E$13/2,Data!N3842,Data!O3842,Summary!$E$15,Summary!$E$14,Summary!$E$16,3),0)</f>
        <v>-3191.9998168945313</v>
      </c>
    </row>
    <row r="3844" spans="1:17" x14ac:dyDescent="0.25">
      <c r="A3844" s="32">
        <f>VLOOKUP(B3844,'Expiration Dates'!$C$40:$J$272,8)</f>
        <v>35965</v>
      </c>
      <c r="B3844" s="1">
        <v>35968</v>
      </c>
      <c r="C3844">
        <f t="shared" si="178"/>
        <v>3844</v>
      </c>
      <c r="D3844" s="27">
        <v>12.050000190734863</v>
      </c>
      <c r="E3844" s="28">
        <v>13.699999809265137</v>
      </c>
      <c r="F3844" s="28">
        <v>12</v>
      </c>
      <c r="G3844" s="24">
        <v>13.430000305175781</v>
      </c>
      <c r="H3844" s="13">
        <v>13.300000190734863</v>
      </c>
      <c r="I3844" s="14">
        <v>13.989999771118164</v>
      </c>
      <c r="J3844" s="14">
        <v>13.279999732971191</v>
      </c>
      <c r="K3844" s="24">
        <v>13.649999618530273</v>
      </c>
      <c r="L3844">
        <f t="shared" si="180"/>
        <v>0</v>
      </c>
      <c r="M3844">
        <f>IF(AND(B3844&gt;Summary!$E$17,B3844&lt;Summary!$E$18),1,0)</f>
        <v>1</v>
      </c>
      <c r="N3844">
        <f>IF(M3844=1,oneday(G3843,G3844,K3844,L3844,Summary!$E$13/2,Data!N3843,Data!O3843,Summary!$E$15,Summary!$E$14,Summary!$E$16,1),0)</f>
        <v>-1500</v>
      </c>
      <c r="O3844" s="31">
        <f>IF(M3844=1,oneday(G3843,G3844,K3844,L3844,Summary!$E$13/2,Data!N3843,Data!O3843,Summary!$E$15,Summary!$E$14,Summary!$E$16,2),0)</f>
        <v>2463737.9593200684</v>
      </c>
      <c r="P3844" s="31">
        <f t="shared" si="179"/>
        <v>2578.9997711181641</v>
      </c>
      <c r="Q3844" s="31">
        <f>IF(M3844=1,oneday(G3843,G3844,K3844,L3844,Summary!$E$13/2,Data!N3843,Data!O3843,Summary!$E$15,Summary!$E$14,Summary!$E$16,3),0)</f>
        <v>0</v>
      </c>
    </row>
    <row r="3845" spans="1:17" x14ac:dyDescent="0.25">
      <c r="A3845" s="32">
        <f>VLOOKUP(B3845,'Expiration Dates'!$C$40:$J$272,8)</f>
        <v>35965</v>
      </c>
      <c r="B3845" s="1">
        <v>35969</v>
      </c>
      <c r="C3845">
        <f t="shared" si="178"/>
        <v>3845</v>
      </c>
      <c r="D3845" s="27">
        <v>13.949999809265137</v>
      </c>
      <c r="E3845" s="28">
        <v>14.829999923706055</v>
      </c>
      <c r="F3845" s="28">
        <v>13.949999809265137</v>
      </c>
      <c r="G3845" s="24">
        <v>14.520000457763672</v>
      </c>
      <c r="H3845" s="13">
        <v>14.699999809265137</v>
      </c>
      <c r="I3845" s="14">
        <v>15.260000228881836</v>
      </c>
      <c r="J3845" s="14">
        <v>14.579999923706055</v>
      </c>
      <c r="K3845" s="24">
        <v>15.060000419616699</v>
      </c>
      <c r="L3845">
        <f t="shared" si="180"/>
        <v>0</v>
      </c>
      <c r="M3845">
        <f>IF(AND(B3845&gt;Summary!$E$17,B3845&lt;Summary!$E$18),1,0)</f>
        <v>1</v>
      </c>
      <c r="N3845">
        <f>IF(M3845=1,oneday(G3844,G3845,K3845,L3845,Summary!$E$13/2,Data!N3844,Data!O3844,Summary!$E$15,Summary!$E$14,Summary!$E$16,1),0)</f>
        <v>-3000</v>
      </c>
      <c r="O3845" s="31">
        <f>IF(M3845=1,oneday(G3844,G3845,K3845,L3845,Summary!$E$13/2,Data!N3844,Data!O3844,Summary!$E$15,Summary!$E$14,Summary!$E$16,2),0)</f>
        <v>2462563.9586791992</v>
      </c>
      <c r="P3845" s="31">
        <f t="shared" si="179"/>
        <v>-1174.0006408691406</v>
      </c>
      <c r="Q3845" s="31">
        <f>IF(M3845=1,oneday(G3844,G3845,K3845,L3845,Summary!$E$13/2,Data!N3844,Data!O3844,Summary!$E$15,Summary!$E$14,Summary!$E$16,3),0)</f>
        <v>0</v>
      </c>
    </row>
    <row r="3846" spans="1:17" x14ac:dyDescent="0.25">
      <c r="A3846" s="32">
        <f>VLOOKUP(B3846,'Expiration Dates'!$C$40:$J$272,8)</f>
        <v>35965</v>
      </c>
      <c r="B3846" s="1">
        <v>35970</v>
      </c>
      <c r="C3846">
        <f t="shared" si="178"/>
        <v>3846</v>
      </c>
      <c r="D3846" s="27">
        <v>14.699999809265137</v>
      </c>
      <c r="E3846" s="28">
        <v>14.75</v>
      </c>
      <c r="F3846" s="28">
        <v>14.119999885559082</v>
      </c>
      <c r="G3846" s="24">
        <v>14.600000381469727</v>
      </c>
      <c r="H3846" s="13">
        <v>15.25</v>
      </c>
      <c r="I3846" s="14">
        <v>15.300000190734863</v>
      </c>
      <c r="J3846" s="14">
        <v>14.680000305175781</v>
      </c>
      <c r="K3846" s="24">
        <v>15.029999732971191</v>
      </c>
      <c r="L3846">
        <f t="shared" si="180"/>
        <v>0</v>
      </c>
      <c r="M3846">
        <f>IF(AND(B3846&gt;Summary!$E$17,B3846&lt;Summary!$E$18),1,0)</f>
        <v>1</v>
      </c>
      <c r="N3846">
        <f>IF(M3846=1,oneday(G3845,G3846,K3846,L3846,Summary!$E$13/2,Data!N3845,Data!O3845,Summary!$E$15,Summary!$E$14,Summary!$E$16,1),0)</f>
        <v>-3000</v>
      </c>
      <c r="O3846" s="31">
        <f>IF(M3846=1,oneday(G3845,G3846,K3846,L3846,Summary!$E$13/2,Data!N3845,Data!O3845,Summary!$E$15,Summary!$E$14,Summary!$E$16,2),0)</f>
        <v>2464315.9589157104</v>
      </c>
      <c r="P3846" s="31">
        <f t="shared" si="179"/>
        <v>1752.0002365112305</v>
      </c>
      <c r="Q3846" s="31">
        <f>IF(M3846=1,oneday(G3845,G3846,K3846,L3846,Summary!$E$13/2,Data!N3845,Data!O3845,Summary!$E$15,Summary!$E$14,Summary!$E$16,3),0)</f>
        <v>0</v>
      </c>
    </row>
    <row r="3847" spans="1:17" x14ac:dyDescent="0.25">
      <c r="A3847" s="32">
        <f>VLOOKUP(B3847,'Expiration Dates'!$C$40:$J$272,8)</f>
        <v>35965</v>
      </c>
      <c r="B3847" s="1">
        <v>35971</v>
      </c>
      <c r="C3847">
        <f t="shared" si="178"/>
        <v>3847</v>
      </c>
      <c r="D3847" s="27">
        <v>14.399999618530273</v>
      </c>
      <c r="E3847" s="28">
        <v>14.439999580383301</v>
      </c>
      <c r="F3847" s="28">
        <v>13.75</v>
      </c>
      <c r="G3847" s="24">
        <v>14.029999732971191</v>
      </c>
      <c r="H3847" s="13">
        <v>14.819999694824219</v>
      </c>
      <c r="I3847" s="14">
        <v>14.869999885559082</v>
      </c>
      <c r="J3847" s="14">
        <v>14.430000305175781</v>
      </c>
      <c r="K3847" s="24">
        <v>14.640000343322754</v>
      </c>
      <c r="L3847">
        <f t="shared" si="180"/>
        <v>0</v>
      </c>
      <c r="M3847">
        <f>IF(AND(B3847&gt;Summary!$E$17,B3847&lt;Summary!$E$18),1,0)</f>
        <v>1</v>
      </c>
      <c r="N3847">
        <f>IF(M3847=1,oneday(G3846,G3847,K3847,L3847,Summary!$E$13/2,Data!N3846,Data!O3846,Summary!$E$15,Summary!$E$14,Summary!$E$16,1),0)</f>
        <v>-1600</v>
      </c>
      <c r="O3847" s="31">
        <f>IF(M3847=1,oneday(G3846,G3847,K3847,L3847,Summary!$E$13/2,Data!N3846,Data!O3846,Summary!$E$15,Summary!$E$14,Summary!$E$16,2),0)</f>
        <v>2467591.9599533081</v>
      </c>
      <c r="P3847" s="31">
        <f t="shared" si="179"/>
        <v>3276.0010375976563</v>
      </c>
      <c r="Q3847" s="31">
        <f>IF(M3847=1,oneday(G3846,G3847,K3847,L3847,Summary!$E$13/2,Data!N3846,Data!O3846,Summary!$E$15,Summary!$E$14,Summary!$E$16,3),0)</f>
        <v>0</v>
      </c>
    </row>
    <row r="3848" spans="1:17" x14ac:dyDescent="0.25">
      <c r="A3848" s="32">
        <f>VLOOKUP(B3848,'Expiration Dates'!$C$40:$J$272,8)</f>
        <v>35965</v>
      </c>
      <c r="B3848" s="1">
        <v>35972</v>
      </c>
      <c r="C3848">
        <f t="shared" si="178"/>
        <v>3848</v>
      </c>
      <c r="D3848" s="27">
        <v>14.119999885559082</v>
      </c>
      <c r="E3848" s="28">
        <v>14.300000190734863</v>
      </c>
      <c r="F3848" s="28">
        <v>13.930000305175781</v>
      </c>
      <c r="G3848" s="24">
        <v>14.130000114440918</v>
      </c>
      <c r="H3848" s="13">
        <v>14.739999771118164</v>
      </c>
      <c r="I3848" s="14">
        <v>14.810000419616699</v>
      </c>
      <c r="J3848" s="14">
        <v>14.550000190734863</v>
      </c>
      <c r="K3848" s="24">
        <v>14.680000305175781</v>
      </c>
      <c r="L3848">
        <f t="shared" si="180"/>
        <v>0</v>
      </c>
      <c r="M3848">
        <f>IF(AND(B3848&gt;Summary!$E$17,B3848&lt;Summary!$E$18),1,0)</f>
        <v>1</v>
      </c>
      <c r="N3848">
        <f>IF(M3848=1,oneday(G3847,G3848,K3848,L3848,Summary!$E$13/2,Data!N3847,Data!O3847,Summary!$E$15,Summary!$E$14,Summary!$E$16,1),0)</f>
        <v>-1800</v>
      </c>
      <c r="O3848" s="31">
        <f>IF(M3848=1,oneday(G3847,G3848,K3848,L3848,Summary!$E$13/2,Data!N3847,Data!O3847,Summary!$E$15,Summary!$E$14,Summary!$E$16,2),0)</f>
        <v>2469415.9592666626</v>
      </c>
      <c r="P3848" s="31">
        <f t="shared" si="179"/>
        <v>1823.9993133544922</v>
      </c>
      <c r="Q3848" s="31">
        <f>IF(M3848=1,oneday(G3847,G3848,K3848,L3848,Summary!$E$13/2,Data!N3847,Data!O3847,Summary!$E$15,Summary!$E$14,Summary!$E$16,3),0)</f>
        <v>0</v>
      </c>
    </row>
    <row r="3849" spans="1:17" x14ac:dyDescent="0.25">
      <c r="A3849" s="32">
        <f>VLOOKUP(B3849,'Expiration Dates'!$C$40:$J$272,8)</f>
        <v>35965</v>
      </c>
      <c r="B3849" s="1">
        <v>35975</v>
      </c>
      <c r="C3849">
        <f t="shared" si="178"/>
        <v>3849</v>
      </c>
      <c r="D3849" s="27">
        <v>14.100000381469727</v>
      </c>
      <c r="E3849" s="28">
        <v>14.140000343322754</v>
      </c>
      <c r="F3849" s="28">
        <v>13.869999885559082</v>
      </c>
      <c r="G3849" s="24">
        <v>14.069999694824219</v>
      </c>
      <c r="H3849" s="13">
        <v>14.600000381469727</v>
      </c>
      <c r="I3849" s="14">
        <v>14.689999580383301</v>
      </c>
      <c r="J3849" s="14">
        <v>14.460000038146973</v>
      </c>
      <c r="K3849" s="24">
        <v>14.609999656677246</v>
      </c>
      <c r="L3849">
        <f t="shared" si="180"/>
        <v>0</v>
      </c>
      <c r="M3849">
        <f>IF(AND(B3849&gt;Summary!$E$17,B3849&lt;Summary!$E$18),1,0)</f>
        <v>1</v>
      </c>
      <c r="N3849">
        <f>IF(M3849=1,oneday(G3848,G3849,K3849,L3849,Summary!$E$13/2,Data!N3848,Data!O3848,Summary!$E$15,Summary!$E$14,Summary!$E$16,1),0)</f>
        <v>-1700</v>
      </c>
      <c r="O3849" s="31">
        <f>IF(M3849=1,oneday(G3848,G3849,K3849,L3849,Summary!$E$13/2,Data!N3848,Data!O3848,Summary!$E$15,Summary!$E$14,Summary!$E$16,2),0)</f>
        <v>2471517.959980011</v>
      </c>
      <c r="P3849" s="31">
        <f t="shared" si="179"/>
        <v>2102.0007133483887</v>
      </c>
      <c r="Q3849" s="31">
        <f>IF(M3849=1,oneday(G3848,G3849,K3849,L3849,Summary!$E$13/2,Data!N3848,Data!O3848,Summary!$E$15,Summary!$E$14,Summary!$E$16,3),0)</f>
        <v>0</v>
      </c>
    </row>
    <row r="3850" spans="1:17" x14ac:dyDescent="0.25">
      <c r="A3850" s="32">
        <f>VLOOKUP(B3850,'Expiration Dates'!$C$40:$J$272,8)</f>
        <v>35965</v>
      </c>
      <c r="B3850" s="1">
        <v>35976</v>
      </c>
      <c r="C3850">
        <f t="shared" si="178"/>
        <v>3850</v>
      </c>
      <c r="D3850" s="27">
        <v>14.350000381469727</v>
      </c>
      <c r="E3850" s="28">
        <v>14.550000190734863</v>
      </c>
      <c r="F3850" s="28">
        <v>14.130000114440918</v>
      </c>
      <c r="G3850" s="24">
        <v>14.180000305175781</v>
      </c>
      <c r="H3850" s="13">
        <v>14.949999809265137</v>
      </c>
      <c r="I3850" s="14">
        <v>14.960000038146973</v>
      </c>
      <c r="J3850" s="14">
        <v>14.609999656677246</v>
      </c>
      <c r="K3850" s="24">
        <v>14.670000076293945</v>
      </c>
      <c r="L3850">
        <f t="shared" si="180"/>
        <v>0</v>
      </c>
      <c r="M3850">
        <f>IF(AND(B3850&gt;Summary!$E$17,B3850&lt;Summary!$E$18),1,0)</f>
        <v>1</v>
      </c>
      <c r="N3850">
        <f>IF(M3850=1,oneday(G3849,G3850,K3850,L3850,Summary!$E$13/2,Data!N3849,Data!O3849,Summary!$E$15,Summary!$E$14,Summary!$E$16,1),0)</f>
        <v>-1900</v>
      </c>
      <c r="O3850" s="31">
        <f>IF(M3850=1,oneday(G3849,G3850,K3850,L3850,Summary!$E$13/2,Data!N3849,Data!O3849,Summary!$E$15,Summary!$E$14,Summary!$E$16,2),0)</f>
        <v>2473312.958820343</v>
      </c>
      <c r="P3850" s="31">
        <f t="shared" si="179"/>
        <v>1794.9988403320313</v>
      </c>
      <c r="Q3850" s="31">
        <f>IF(M3850=1,oneday(G3849,G3850,K3850,L3850,Summary!$E$13/2,Data!N3849,Data!O3849,Summary!$E$15,Summary!$E$14,Summary!$E$16,3),0)</f>
        <v>0</v>
      </c>
    </row>
    <row r="3851" spans="1:17" x14ac:dyDescent="0.25">
      <c r="A3851" s="32">
        <f>VLOOKUP(B3851,'Expiration Dates'!$C$40:$J$272,8)</f>
        <v>35998</v>
      </c>
      <c r="B3851" s="1">
        <v>35977</v>
      </c>
      <c r="C3851">
        <f t="shared" si="178"/>
        <v>3851</v>
      </c>
      <c r="D3851" s="27">
        <v>14.199999809265137</v>
      </c>
      <c r="E3851" s="28">
        <v>14.399999618530273</v>
      </c>
      <c r="F3851" s="28">
        <v>14.199999809265137</v>
      </c>
      <c r="G3851" s="24">
        <v>14.369999885559082</v>
      </c>
      <c r="H3851" s="13">
        <v>14.720000267028809</v>
      </c>
      <c r="I3851" s="14">
        <v>14.850000381469727</v>
      </c>
      <c r="J3851" s="14">
        <v>14.680000305175781</v>
      </c>
      <c r="K3851" s="24">
        <v>14.789999961853027</v>
      </c>
      <c r="L3851">
        <f t="shared" si="180"/>
        <v>0</v>
      </c>
      <c r="M3851">
        <f>IF(AND(B3851&gt;Summary!$E$17,B3851&lt;Summary!$E$18),1,0)</f>
        <v>1</v>
      </c>
      <c r="N3851">
        <f>IF(M3851=1,oneday(G3850,G3851,K3851,L3851,Summary!$E$13/2,Data!N3850,Data!O3850,Summary!$E$15,Summary!$E$14,Summary!$E$16,1),0)</f>
        <v>-2300</v>
      </c>
      <c r="O3851" s="31">
        <f>IF(M3851=1,oneday(G3850,G3851,K3851,L3851,Summary!$E$13/2,Data!N3850,Data!O3850,Summary!$E$15,Summary!$E$14,Summary!$E$16,2),0)</f>
        <v>2474899.9597854614</v>
      </c>
      <c r="P3851" s="31">
        <f t="shared" si="179"/>
        <v>1587.0009651184082</v>
      </c>
      <c r="Q3851" s="31">
        <f>IF(M3851=1,oneday(G3850,G3851,K3851,L3851,Summary!$E$13/2,Data!N3850,Data!O3850,Summary!$E$15,Summary!$E$14,Summary!$E$16,3),0)</f>
        <v>0</v>
      </c>
    </row>
    <row r="3852" spans="1:17" x14ac:dyDescent="0.25">
      <c r="A3852" s="32">
        <f>VLOOKUP(B3852,'Expiration Dates'!$C$40:$J$272,8)</f>
        <v>35998</v>
      </c>
      <c r="B3852" s="1">
        <v>35978</v>
      </c>
      <c r="C3852">
        <f t="shared" si="178"/>
        <v>3852</v>
      </c>
      <c r="D3852" s="27">
        <v>14.569999694824219</v>
      </c>
      <c r="E3852" s="28">
        <v>14.670000076293945</v>
      </c>
      <c r="F3852" s="28">
        <v>14.409999847412109</v>
      </c>
      <c r="G3852" s="24">
        <v>14.5</v>
      </c>
      <c r="H3852" s="13">
        <v>14.949999809265137</v>
      </c>
      <c r="I3852" s="14">
        <v>15.069999694824219</v>
      </c>
      <c r="J3852" s="14">
        <v>14.869999885559082</v>
      </c>
      <c r="K3852" s="24">
        <v>14.909999847412109</v>
      </c>
      <c r="L3852">
        <f t="shared" si="180"/>
        <v>0</v>
      </c>
      <c r="M3852">
        <f>IF(AND(B3852&gt;Summary!$E$17,B3852&lt;Summary!$E$18),1,0)</f>
        <v>1</v>
      </c>
      <c r="N3852">
        <f>IF(M3852=1,oneday(G3851,G3852,K3852,L3852,Summary!$E$13/2,Data!N3851,Data!O3851,Summary!$E$15,Summary!$E$14,Summary!$E$16,1),0)</f>
        <v>-2600</v>
      </c>
      <c r="O3852" s="31">
        <f>IF(M3852=1,oneday(G3851,G3852,K3852,L3852,Summary!$E$13/2,Data!N3851,Data!O3851,Summary!$E$15,Summary!$E$14,Summary!$E$16,2),0)</f>
        <v>2476573.959487915</v>
      </c>
      <c r="P3852" s="31">
        <f t="shared" si="179"/>
        <v>1673.9997024536133</v>
      </c>
      <c r="Q3852" s="31">
        <f>IF(M3852=1,oneday(G3851,G3852,K3852,L3852,Summary!$E$13/2,Data!N3851,Data!O3851,Summary!$E$15,Summary!$E$14,Summary!$E$16,3),0)</f>
        <v>0</v>
      </c>
    </row>
    <row r="3853" spans="1:17" x14ac:dyDescent="0.25">
      <c r="A3853" s="32">
        <f>VLOOKUP(B3853,'Expiration Dates'!$C$40:$J$272,8)</f>
        <v>35998</v>
      </c>
      <c r="B3853" s="1">
        <v>35982</v>
      </c>
      <c r="C3853">
        <f t="shared" si="178"/>
        <v>3853</v>
      </c>
      <c r="D3853" s="27">
        <v>14.239999771118164</v>
      </c>
      <c r="E3853" s="28">
        <v>14.310000419616699</v>
      </c>
      <c r="F3853" s="28">
        <v>13.880000114440918</v>
      </c>
      <c r="G3853" s="24">
        <v>13.920000076293945</v>
      </c>
      <c r="H3853" s="13">
        <v>14.630000114440918</v>
      </c>
      <c r="I3853" s="14">
        <v>14.75</v>
      </c>
      <c r="J3853" s="14">
        <v>14.350000381469727</v>
      </c>
      <c r="K3853" s="24">
        <v>14.399999618530273</v>
      </c>
      <c r="L3853">
        <f t="shared" si="180"/>
        <v>0</v>
      </c>
      <c r="M3853">
        <f>IF(AND(B3853&gt;Summary!$E$17,B3853&lt;Summary!$E$18),1,0)</f>
        <v>1</v>
      </c>
      <c r="N3853">
        <f>IF(M3853=1,oneday(G3852,G3853,K3853,L3853,Summary!$E$13/2,Data!N3852,Data!O3852,Summary!$E$15,Summary!$E$14,Summary!$E$16,1),0)</f>
        <v>-1200</v>
      </c>
      <c r="O3853" s="31">
        <f>IF(M3853=1,oneday(G3852,G3853,K3853,L3853,Summary!$E$13/2,Data!N3852,Data!O3852,Summary!$E$15,Summary!$E$14,Summary!$E$16,2),0)</f>
        <v>2479633.9593963623</v>
      </c>
      <c r="P3853" s="31">
        <f t="shared" si="179"/>
        <v>3059.9999084472656</v>
      </c>
      <c r="Q3853" s="31">
        <f>IF(M3853=1,oneday(G3852,G3853,K3853,L3853,Summary!$E$13/2,Data!N3852,Data!O3852,Summary!$E$15,Summary!$E$14,Summary!$E$16,3),0)</f>
        <v>0</v>
      </c>
    </row>
    <row r="3854" spans="1:17" x14ac:dyDescent="0.25">
      <c r="A3854" s="32">
        <f>VLOOKUP(B3854,'Expiration Dates'!$C$40:$J$272,8)</f>
        <v>35998</v>
      </c>
      <c r="B3854" s="1">
        <v>35983</v>
      </c>
      <c r="C3854">
        <f t="shared" si="178"/>
        <v>3854</v>
      </c>
      <c r="D3854" s="27">
        <v>13.899999618530273</v>
      </c>
      <c r="E3854" s="28">
        <v>13.899999618530273</v>
      </c>
      <c r="F3854" s="28">
        <v>13.600000381469727</v>
      </c>
      <c r="G3854" s="24">
        <v>13.619999885559082</v>
      </c>
      <c r="H3854" s="13">
        <v>14.350000381469727</v>
      </c>
      <c r="I3854" s="14">
        <v>14.359999656677246</v>
      </c>
      <c r="J3854" s="14">
        <v>14.100000381469727</v>
      </c>
      <c r="K3854" s="24">
        <v>14.140000343322754</v>
      </c>
      <c r="L3854">
        <f t="shared" si="180"/>
        <v>0</v>
      </c>
      <c r="M3854">
        <f>IF(AND(B3854&gt;Summary!$E$17,B3854&lt;Summary!$E$18),1,0)</f>
        <v>1</v>
      </c>
      <c r="N3854">
        <f>IF(M3854=1,oneday(G3853,G3854,K3854,L3854,Summary!$E$13/2,Data!N3853,Data!O3853,Summary!$E$15,Summary!$E$14,Summary!$E$16,1),0)</f>
        <v>-500</v>
      </c>
      <c r="O3854" s="31">
        <f>IF(M3854=1,oneday(G3853,G3854,K3854,L3854,Summary!$E$13/2,Data!N3853,Data!O3853,Summary!$E$15,Summary!$E$14,Summary!$E$16,2),0)</f>
        <v>2481867.9594917297</v>
      </c>
      <c r="P3854" s="31">
        <f t="shared" si="179"/>
        <v>2234.0000953674316</v>
      </c>
      <c r="Q3854" s="31">
        <f>IF(M3854=1,oneday(G3853,G3854,K3854,L3854,Summary!$E$13/2,Data!N3853,Data!O3853,Summary!$E$15,Summary!$E$14,Summary!$E$16,3),0)</f>
        <v>0</v>
      </c>
    </row>
    <row r="3855" spans="1:17" x14ac:dyDescent="0.25">
      <c r="A3855" s="32">
        <f>VLOOKUP(B3855,'Expiration Dates'!$C$40:$J$272,8)</f>
        <v>35998</v>
      </c>
      <c r="B3855" s="1">
        <v>35984</v>
      </c>
      <c r="C3855">
        <f t="shared" ref="C3855:C3918" si="181">ROW(B3855)</f>
        <v>3855</v>
      </c>
      <c r="D3855" s="27">
        <v>13.850000381469727</v>
      </c>
      <c r="E3855" s="28">
        <v>14.159999847412109</v>
      </c>
      <c r="F3855" s="28">
        <v>13.770000457763672</v>
      </c>
      <c r="G3855" s="24">
        <v>13.850000381469727</v>
      </c>
      <c r="H3855" s="13">
        <v>14.300000190734863</v>
      </c>
      <c r="I3855" s="14">
        <v>14.550000190734863</v>
      </c>
      <c r="J3855" s="14">
        <v>14.25</v>
      </c>
      <c r="K3855" s="24">
        <v>14.289999961853027</v>
      </c>
      <c r="L3855">
        <f t="shared" si="180"/>
        <v>0</v>
      </c>
      <c r="M3855">
        <f>IF(AND(B3855&gt;Summary!$E$17,B3855&lt;Summary!$E$18),1,0)</f>
        <v>1</v>
      </c>
      <c r="N3855">
        <f>IF(M3855=1,oneday(G3854,G3855,K3855,L3855,Summary!$E$13/2,Data!N3854,Data!O3854,Summary!$E$15,Summary!$E$14,Summary!$E$16,1),0)</f>
        <v>-1000</v>
      </c>
      <c r="O3855" s="31">
        <f>IF(M3855=1,oneday(G3854,G3855,K3855,L3855,Summary!$E$13/2,Data!N3854,Data!O3854,Summary!$E$15,Summary!$E$14,Summary!$E$16,2),0)</f>
        <v>2483677.9589958191</v>
      </c>
      <c r="P3855" s="31">
        <f t="shared" si="179"/>
        <v>1809.9995040893555</v>
      </c>
      <c r="Q3855" s="31">
        <f>IF(M3855=1,oneday(G3854,G3855,K3855,L3855,Summary!$E$13/2,Data!N3854,Data!O3854,Summary!$E$15,Summary!$E$14,Summary!$E$16,3),0)</f>
        <v>0</v>
      </c>
    </row>
    <row r="3856" spans="1:17" x14ac:dyDescent="0.25">
      <c r="A3856" s="32">
        <f>VLOOKUP(B3856,'Expiration Dates'!$C$40:$J$272,8)</f>
        <v>35998</v>
      </c>
      <c r="B3856" s="1">
        <v>35985</v>
      </c>
      <c r="C3856">
        <f t="shared" si="181"/>
        <v>3856</v>
      </c>
      <c r="D3856" s="27">
        <v>13.880000114440918</v>
      </c>
      <c r="E3856" s="28">
        <v>14.140000343322754</v>
      </c>
      <c r="F3856" s="28">
        <v>13.75</v>
      </c>
      <c r="G3856" s="24">
        <v>13.880000114440918</v>
      </c>
      <c r="H3856" s="13">
        <v>14.279999732971191</v>
      </c>
      <c r="I3856" s="14">
        <v>14.489999771118164</v>
      </c>
      <c r="J3856" s="14">
        <v>14.229999542236328</v>
      </c>
      <c r="K3856" s="24">
        <v>14.279999732971191</v>
      </c>
      <c r="L3856">
        <f t="shared" si="180"/>
        <v>0</v>
      </c>
      <c r="M3856">
        <f>IF(AND(B3856&gt;Summary!$E$17,B3856&lt;Summary!$E$18),1,0)</f>
        <v>1</v>
      </c>
      <c r="N3856">
        <f>IF(M3856=1,oneday(G3855,G3856,K3856,L3856,Summary!$E$13/2,Data!N3855,Data!O3855,Summary!$E$15,Summary!$E$14,Summary!$E$16,1),0)</f>
        <v>-1000</v>
      </c>
      <c r="O3856" s="31">
        <f>IF(M3856=1,oneday(G3855,G3856,K3856,L3856,Summary!$E$13/2,Data!N3855,Data!O3855,Summary!$E$15,Summary!$E$14,Summary!$E$16,2),0)</f>
        <v>2485647.9592628479</v>
      </c>
      <c r="P3856" s="31">
        <f t="shared" ref="P3856:P3919" si="182">IF(M3856=1,O3856-O3855,0)</f>
        <v>1970.0002670288086</v>
      </c>
      <c r="Q3856" s="31">
        <f>IF(M3856=1,oneday(G3855,G3856,K3856,L3856,Summary!$E$13/2,Data!N3855,Data!O3855,Summary!$E$15,Summary!$E$14,Summary!$E$16,3),0)</f>
        <v>0</v>
      </c>
    </row>
    <row r="3857" spans="1:17" x14ac:dyDescent="0.25">
      <c r="A3857" s="32">
        <f>VLOOKUP(B3857,'Expiration Dates'!$C$40:$J$272,8)</f>
        <v>35998</v>
      </c>
      <c r="B3857" s="1">
        <v>35986</v>
      </c>
      <c r="C3857">
        <f t="shared" si="181"/>
        <v>3857</v>
      </c>
      <c r="D3857" s="27">
        <v>13.930000305175781</v>
      </c>
      <c r="E3857" s="28">
        <v>14.079999923706055</v>
      </c>
      <c r="F3857" s="28">
        <v>13.850000381469727</v>
      </c>
      <c r="G3857" s="24">
        <v>13.869999885559082</v>
      </c>
      <c r="H3857" s="13">
        <v>14.319999694824219</v>
      </c>
      <c r="I3857" s="14">
        <v>14.439999580383301</v>
      </c>
      <c r="J3857" s="14">
        <v>14.180000305175781</v>
      </c>
      <c r="K3857" s="24">
        <v>14.199999809265137</v>
      </c>
      <c r="L3857">
        <f t="shared" si="180"/>
        <v>0</v>
      </c>
      <c r="M3857">
        <f>IF(AND(B3857&gt;Summary!$E$17,B3857&lt;Summary!$E$18),1,0)</f>
        <v>1</v>
      </c>
      <c r="N3857">
        <f>IF(M3857=1,oneday(G3856,G3857,K3857,L3857,Summary!$E$13/2,Data!N3856,Data!O3856,Summary!$E$15,Summary!$E$14,Summary!$E$16,1),0)</f>
        <v>-1000</v>
      </c>
      <c r="O3857" s="31">
        <f>IF(M3857=1,oneday(G3856,G3857,K3857,L3857,Summary!$E$13/2,Data!N3856,Data!O3856,Summary!$E$15,Summary!$E$14,Summary!$E$16,2),0)</f>
        <v>2487657.9594917297</v>
      </c>
      <c r="P3857" s="31">
        <f t="shared" si="182"/>
        <v>2010.0002288818359</v>
      </c>
      <c r="Q3857" s="31">
        <f>IF(M3857=1,oneday(G3856,G3857,K3857,L3857,Summary!$E$13/2,Data!N3856,Data!O3856,Summary!$E$15,Summary!$E$14,Summary!$E$16,3),0)</f>
        <v>0</v>
      </c>
    </row>
    <row r="3858" spans="1:17" x14ac:dyDescent="0.25">
      <c r="A3858" s="32">
        <f>VLOOKUP(B3858,'Expiration Dates'!$C$40:$J$272,8)</f>
        <v>35998</v>
      </c>
      <c r="B3858" s="1">
        <v>35989</v>
      </c>
      <c r="C3858">
        <f t="shared" si="181"/>
        <v>3858</v>
      </c>
      <c r="D3858" s="27">
        <v>13.680000305175781</v>
      </c>
      <c r="E3858" s="28">
        <v>14.050000190734863</v>
      </c>
      <c r="F3858" s="28">
        <v>13.550000190734863</v>
      </c>
      <c r="G3858" s="24">
        <v>13.909999847412109</v>
      </c>
      <c r="H3858" s="13">
        <v>14.039999961853027</v>
      </c>
      <c r="I3858" s="14">
        <v>14.319999694824219</v>
      </c>
      <c r="J3858" s="14">
        <v>13.920000076293945</v>
      </c>
      <c r="K3858" s="24">
        <v>14.199999809265137</v>
      </c>
      <c r="L3858">
        <f t="shared" si="180"/>
        <v>0</v>
      </c>
      <c r="M3858">
        <f>IF(AND(B3858&gt;Summary!$E$17,B3858&lt;Summary!$E$18),1,0)</f>
        <v>1</v>
      </c>
      <c r="N3858">
        <f>IF(M3858=1,oneday(G3857,G3858,K3858,L3858,Summary!$E$13/2,Data!N3857,Data!O3857,Summary!$E$15,Summary!$E$14,Summary!$E$16,1),0)</f>
        <v>-1000</v>
      </c>
      <c r="O3858" s="31">
        <f>IF(M3858=1,oneday(G3857,G3858,K3858,L3858,Summary!$E$13/2,Data!N3857,Data!O3857,Summary!$E$15,Summary!$E$14,Summary!$E$16,2),0)</f>
        <v>2489617.9595298767</v>
      </c>
      <c r="P3858" s="31">
        <f t="shared" si="182"/>
        <v>1960.0000381469727</v>
      </c>
      <c r="Q3858" s="31">
        <f>IF(M3858=1,oneday(G3857,G3858,K3858,L3858,Summary!$E$13/2,Data!N3857,Data!O3857,Summary!$E$15,Summary!$E$14,Summary!$E$16,3),0)</f>
        <v>0</v>
      </c>
    </row>
    <row r="3859" spans="1:17" x14ac:dyDescent="0.25">
      <c r="A3859" s="32">
        <f>VLOOKUP(B3859,'Expiration Dates'!$C$40:$J$272,8)</f>
        <v>35998</v>
      </c>
      <c r="B3859" s="1">
        <v>35990</v>
      </c>
      <c r="C3859">
        <f t="shared" si="181"/>
        <v>3859</v>
      </c>
      <c r="D3859" s="27">
        <v>14.050000190734863</v>
      </c>
      <c r="E3859" s="28">
        <v>14.739999771118164</v>
      </c>
      <c r="F3859" s="28">
        <v>14</v>
      </c>
      <c r="G3859" s="24">
        <v>14.550000190734863</v>
      </c>
      <c r="H3859" s="13">
        <v>14.310000419616699</v>
      </c>
      <c r="I3859" s="14">
        <v>14.939999580383301</v>
      </c>
      <c r="J3859" s="14">
        <v>14.279999732971191</v>
      </c>
      <c r="K3859" s="24">
        <v>14.770000457763672</v>
      </c>
      <c r="L3859">
        <f t="shared" si="180"/>
        <v>0</v>
      </c>
      <c r="M3859">
        <f>IF(AND(B3859&gt;Summary!$E$17,B3859&lt;Summary!$E$18),1,0)</f>
        <v>1</v>
      </c>
      <c r="N3859">
        <f>IF(M3859=1,oneday(G3858,G3859,K3859,L3859,Summary!$E$13/2,Data!N3858,Data!O3858,Summary!$E$15,Summary!$E$14,Summary!$E$16,1),0)</f>
        <v>-2600</v>
      </c>
      <c r="O3859" s="31">
        <f>IF(M3859=1,oneday(G3858,G3859,K3859,L3859,Summary!$E$13/2,Data!N3858,Data!O3858,Summary!$E$15,Summary!$E$14,Summary!$E$16,2),0)</f>
        <v>2490433.9586372375</v>
      </c>
      <c r="P3859" s="31">
        <f t="shared" si="182"/>
        <v>815.99910736083984</v>
      </c>
      <c r="Q3859" s="31">
        <f>IF(M3859=1,oneday(G3858,G3859,K3859,L3859,Summary!$E$13/2,Data!N3858,Data!O3858,Summary!$E$15,Summary!$E$14,Summary!$E$16,3),0)</f>
        <v>0</v>
      </c>
    </row>
    <row r="3860" spans="1:17" x14ac:dyDescent="0.25">
      <c r="A3860" s="32">
        <f>VLOOKUP(B3860,'Expiration Dates'!$C$40:$J$272,8)</f>
        <v>35998</v>
      </c>
      <c r="B3860" s="1">
        <v>35991</v>
      </c>
      <c r="C3860">
        <f t="shared" si="181"/>
        <v>3860</v>
      </c>
      <c r="D3860" s="27">
        <v>14.680000305175781</v>
      </c>
      <c r="E3860" s="28">
        <v>15</v>
      </c>
      <c r="F3860" s="28">
        <v>14.630000114440918</v>
      </c>
      <c r="G3860" s="24">
        <v>14.869999885559082</v>
      </c>
      <c r="H3860" s="13">
        <v>14.899999618530273</v>
      </c>
      <c r="I3860" s="14">
        <v>15.199999809265137</v>
      </c>
      <c r="J3860" s="14">
        <v>14.850000381469727</v>
      </c>
      <c r="K3860" s="24">
        <v>15.020000457763672</v>
      </c>
      <c r="L3860">
        <f t="shared" si="180"/>
        <v>0</v>
      </c>
      <c r="M3860">
        <f>IF(AND(B3860&gt;Summary!$E$17,B3860&lt;Summary!$E$18),1,0)</f>
        <v>1</v>
      </c>
      <c r="N3860">
        <f>IF(M3860=1,oneday(G3859,G3860,K3860,L3860,Summary!$E$13/2,Data!N3859,Data!O3859,Summary!$E$15,Summary!$E$14,Summary!$E$16,1),0)</f>
        <v>-3000</v>
      </c>
      <c r="O3860" s="31">
        <f>IF(M3860=1,oneday(G3859,G3860,K3860,L3860,Summary!$E$13/2,Data!N3859,Data!O3859,Summary!$E$15,Summary!$E$14,Summary!$E$16,2),0)</f>
        <v>2491461.9596443176</v>
      </c>
      <c r="P3860" s="31">
        <f t="shared" si="182"/>
        <v>1028.0010070800781</v>
      </c>
      <c r="Q3860" s="31">
        <f>IF(M3860=1,oneday(G3859,G3860,K3860,L3860,Summary!$E$13/2,Data!N3859,Data!O3859,Summary!$E$15,Summary!$E$14,Summary!$E$16,3),0)</f>
        <v>0</v>
      </c>
    </row>
    <row r="3861" spans="1:17" x14ac:dyDescent="0.25">
      <c r="A3861" s="32">
        <f>VLOOKUP(B3861,'Expiration Dates'!$C$40:$J$272,8)</f>
        <v>35998</v>
      </c>
      <c r="B3861" s="1">
        <v>35992</v>
      </c>
      <c r="C3861">
        <f t="shared" si="181"/>
        <v>3861</v>
      </c>
      <c r="D3861" s="27">
        <v>14.699999809265137</v>
      </c>
      <c r="E3861" s="28">
        <v>14.850000381469727</v>
      </c>
      <c r="F3861" s="28">
        <v>14.479999542236328</v>
      </c>
      <c r="G3861" s="24">
        <v>14.520000457763672</v>
      </c>
      <c r="H3861" s="13">
        <v>14.819999694824219</v>
      </c>
      <c r="I3861" s="14">
        <v>15</v>
      </c>
      <c r="J3861" s="14">
        <v>14.699999809265137</v>
      </c>
      <c r="K3861" s="24">
        <v>14.729999542236328</v>
      </c>
      <c r="L3861">
        <f t="shared" si="180"/>
        <v>0</v>
      </c>
      <c r="M3861">
        <f>IF(AND(B3861&gt;Summary!$E$17,B3861&lt;Summary!$E$18),1,0)</f>
        <v>1</v>
      </c>
      <c r="N3861">
        <f>IF(M3861=1,oneday(G3860,G3861,K3861,L3861,Summary!$E$13/2,Data!N3860,Data!O3860,Summary!$E$15,Summary!$E$14,Summary!$E$16,1),0)</f>
        <v>-2200</v>
      </c>
      <c r="O3861" s="31">
        <f>IF(M3861=1,oneday(G3860,G3861,K3861,L3861,Summary!$E$13/2,Data!N3860,Data!O3860,Summary!$E$15,Summary!$E$14,Summary!$E$16,2),0)</f>
        <v>2494343.9583854675</v>
      </c>
      <c r="P3861" s="31">
        <f t="shared" si="182"/>
        <v>2881.9987411499023</v>
      </c>
      <c r="Q3861" s="31">
        <f>IF(M3861=1,oneday(G3860,G3861,K3861,L3861,Summary!$E$13/2,Data!N3860,Data!O3860,Summary!$E$15,Summary!$E$14,Summary!$E$16,3),0)</f>
        <v>0</v>
      </c>
    </row>
    <row r="3862" spans="1:17" x14ac:dyDescent="0.25">
      <c r="A3862" s="32">
        <f>VLOOKUP(B3862,'Expiration Dates'!$C$40:$J$272,8)</f>
        <v>35998</v>
      </c>
      <c r="B3862" s="1">
        <v>35993</v>
      </c>
      <c r="C3862">
        <f t="shared" si="181"/>
        <v>3862</v>
      </c>
      <c r="D3862" s="27">
        <v>14.5</v>
      </c>
      <c r="E3862" s="28">
        <v>14.529999732971191</v>
      </c>
      <c r="F3862" s="28">
        <v>13.920000076293945</v>
      </c>
      <c r="G3862" s="24">
        <v>13.979999542236328</v>
      </c>
      <c r="H3862" s="13">
        <v>14.710000038146973</v>
      </c>
      <c r="I3862" s="14">
        <v>14.75</v>
      </c>
      <c r="J3862" s="14">
        <v>14.25</v>
      </c>
      <c r="K3862" s="24">
        <v>14.300000190734863</v>
      </c>
      <c r="L3862">
        <f t="shared" si="180"/>
        <v>0</v>
      </c>
      <c r="M3862">
        <f>IF(AND(B3862&gt;Summary!$E$17,B3862&lt;Summary!$E$18),1,0)</f>
        <v>1</v>
      </c>
      <c r="N3862">
        <f>IF(M3862=1,oneday(G3861,G3862,K3862,L3862,Summary!$E$13/2,Data!N3861,Data!O3861,Summary!$E$15,Summary!$E$14,Summary!$E$16,1),0)</f>
        <v>-900</v>
      </c>
      <c r="O3862" s="31">
        <f>IF(M3862=1,oneday(G3861,G3862,K3862,L3862,Summary!$E$13/2,Data!N3861,Data!O3861,Summary!$E$15,Summary!$E$14,Summary!$E$16,2),0)</f>
        <v>2497141.9592094421</v>
      </c>
      <c r="P3862" s="31">
        <f t="shared" si="182"/>
        <v>2798.0008239746094</v>
      </c>
      <c r="Q3862" s="31">
        <f>IF(M3862=1,oneday(G3861,G3862,K3862,L3862,Summary!$E$13/2,Data!N3861,Data!O3861,Summary!$E$15,Summary!$E$14,Summary!$E$16,3),0)</f>
        <v>0</v>
      </c>
    </row>
    <row r="3863" spans="1:17" x14ac:dyDescent="0.25">
      <c r="A3863" s="32">
        <f>VLOOKUP(B3863,'Expiration Dates'!$C$40:$J$272,8)</f>
        <v>35998</v>
      </c>
      <c r="B3863" s="1">
        <v>35996</v>
      </c>
      <c r="C3863">
        <f t="shared" si="181"/>
        <v>3863</v>
      </c>
      <c r="D3863" s="27">
        <v>13.979999542236328</v>
      </c>
      <c r="E3863" s="28">
        <v>13.979999542236328</v>
      </c>
      <c r="F3863" s="28">
        <v>13.25</v>
      </c>
      <c r="G3863" s="24">
        <v>13.340000152587891</v>
      </c>
      <c r="H3863" s="13">
        <v>14.300000190734863</v>
      </c>
      <c r="I3863" s="14">
        <v>14.300000190734863</v>
      </c>
      <c r="J3863" s="14">
        <v>13.550000190734863</v>
      </c>
      <c r="K3863" s="24">
        <v>13.630000114440918</v>
      </c>
      <c r="L3863">
        <f t="shared" si="180"/>
        <v>0</v>
      </c>
      <c r="M3863">
        <f>IF(AND(B3863&gt;Summary!$E$17,B3863&lt;Summary!$E$18),1,0)</f>
        <v>1</v>
      </c>
      <c r="N3863">
        <f>IF(M3863=1,oneday(G3862,G3863,K3863,L3863,Summary!$E$13/2,Data!N3862,Data!O3862,Summary!$E$15,Summary!$E$14,Summary!$E$16,1),0)</f>
        <v>600</v>
      </c>
      <c r="O3863" s="31">
        <f>IF(M3863=1,oneday(G3862,G3863,K3863,L3863,Summary!$E$13/2,Data!N3862,Data!O3862,Summary!$E$15,Summary!$E$14,Summary!$E$16,2),0)</f>
        <v>2499177.9595756531</v>
      </c>
      <c r="P3863" s="31">
        <f t="shared" si="182"/>
        <v>2036.0003662109375</v>
      </c>
      <c r="Q3863" s="31">
        <f>IF(M3863=1,oneday(G3862,G3863,K3863,L3863,Summary!$E$13/2,Data!N3862,Data!O3862,Summary!$E$15,Summary!$E$14,Summary!$E$16,3),0)</f>
        <v>0</v>
      </c>
    </row>
    <row r="3864" spans="1:17" x14ac:dyDescent="0.25">
      <c r="A3864" s="32">
        <f>VLOOKUP(B3864,'Expiration Dates'!$C$40:$J$272,8)</f>
        <v>35998</v>
      </c>
      <c r="B3864" s="1">
        <v>35997</v>
      </c>
      <c r="C3864">
        <f t="shared" si="181"/>
        <v>3864</v>
      </c>
      <c r="D3864" s="27">
        <v>13.479999542236328</v>
      </c>
      <c r="E3864" s="28">
        <v>13.850000381469727</v>
      </c>
      <c r="F3864" s="28">
        <v>13.479999542236328</v>
      </c>
      <c r="G3864" s="24">
        <v>13.789999961853027</v>
      </c>
      <c r="H3864" s="13">
        <v>13.829999923706055</v>
      </c>
      <c r="I3864" s="14">
        <v>14.079999923706055</v>
      </c>
      <c r="J3864" s="14">
        <v>13.680000305175781</v>
      </c>
      <c r="K3864" s="24">
        <v>14.039999961853027</v>
      </c>
      <c r="L3864">
        <f t="shared" si="180"/>
        <v>0</v>
      </c>
      <c r="M3864">
        <f>IF(AND(B3864&gt;Summary!$E$17,B3864&lt;Summary!$E$18),1,0)</f>
        <v>1</v>
      </c>
      <c r="N3864">
        <f>IF(M3864=1,oneday(G3863,G3864,K3864,L3864,Summary!$E$13/2,Data!N3863,Data!O3863,Summary!$E$15,Summary!$E$14,Summary!$E$16,1),0)</f>
        <v>-500</v>
      </c>
      <c r="O3864" s="31">
        <f>IF(M3864=1,oneday(G3863,G3864,K3864,L3864,Summary!$E$13/2,Data!N3863,Data!O3863,Summary!$E$15,Summary!$E$14,Summary!$E$16,2),0)</f>
        <v>2501172.9596710205</v>
      </c>
      <c r="P3864" s="31">
        <f t="shared" si="182"/>
        <v>1995.0000953674316</v>
      </c>
      <c r="Q3864" s="31">
        <f>IF(M3864=1,oneday(G3863,G3864,K3864,L3864,Summary!$E$13/2,Data!N3863,Data!O3863,Summary!$E$15,Summary!$E$14,Summary!$E$16,3),0)</f>
        <v>0</v>
      </c>
    </row>
    <row r="3865" spans="1:17" x14ac:dyDescent="0.25">
      <c r="A3865" s="32">
        <f>VLOOKUP(B3865,'Expiration Dates'!$C$40:$J$272,8)</f>
        <v>35998</v>
      </c>
      <c r="B3865" s="1">
        <v>35998</v>
      </c>
      <c r="C3865">
        <f t="shared" si="181"/>
        <v>3865</v>
      </c>
      <c r="D3865" s="27">
        <v>13.649999618530273</v>
      </c>
      <c r="E3865" s="28">
        <v>14.199999809265137</v>
      </c>
      <c r="F3865" s="28">
        <v>13.619999885559082</v>
      </c>
      <c r="G3865" s="24">
        <v>14.159999847412109</v>
      </c>
      <c r="H3865" s="13">
        <v>14.010000228881836</v>
      </c>
      <c r="I3865" s="14">
        <v>14.5</v>
      </c>
      <c r="J3865" s="14">
        <v>13.930000305175781</v>
      </c>
      <c r="K3865" s="24">
        <v>14.430000305175781</v>
      </c>
      <c r="L3865">
        <f t="shared" si="180"/>
        <v>1</v>
      </c>
      <c r="M3865">
        <f>IF(AND(B3865&gt;Summary!$E$17,B3865&lt;Summary!$E$18),1,0)</f>
        <v>1</v>
      </c>
      <c r="N3865">
        <f>IF(M3865=1,oneday(G3864,G3865,K3865,L3865,Summary!$E$13/2,Data!N3864,Data!O3864,Summary!$E$15,Summary!$E$14,Summary!$E$16,1),0)</f>
        <v>-1400</v>
      </c>
      <c r="O3865" s="31">
        <f>IF(M3865=1,oneday(G3864,G3865,K3865,L3865,Summary!$E$13/2,Data!N3864,Data!O3864,Summary!$E$15,Summary!$E$14,Summary!$E$16,2),0)</f>
        <v>2503176.9604721069</v>
      </c>
      <c r="P3865" s="31">
        <f t="shared" si="182"/>
        <v>2004.0008010864258</v>
      </c>
      <c r="Q3865" s="31">
        <f>IF(M3865=1,oneday(G3864,G3865,K3865,L3865,Summary!$E$13/2,Data!N3864,Data!O3864,Summary!$E$15,Summary!$E$14,Summary!$E$16,3),0)</f>
        <v>378.00064086914063</v>
      </c>
    </row>
    <row r="3866" spans="1:17" x14ac:dyDescent="0.25">
      <c r="A3866" s="32">
        <f>VLOOKUP(B3866,'Expiration Dates'!$C$40:$J$272,8)</f>
        <v>35998</v>
      </c>
      <c r="B3866" s="1">
        <v>35999</v>
      </c>
      <c r="C3866">
        <f t="shared" si="181"/>
        <v>3866</v>
      </c>
      <c r="D3866" s="27">
        <v>14.119999885559082</v>
      </c>
      <c r="E3866" s="28">
        <v>14.239999771118164</v>
      </c>
      <c r="F3866" s="28">
        <v>13.75</v>
      </c>
      <c r="G3866" s="24">
        <v>13.880000114440918</v>
      </c>
      <c r="H3866" s="13">
        <v>14.430000305175781</v>
      </c>
      <c r="I3866" s="14">
        <v>14.5</v>
      </c>
      <c r="J3866" s="14">
        <v>14.079999923706055</v>
      </c>
      <c r="K3866" s="24">
        <v>14.170000076293945</v>
      </c>
      <c r="L3866">
        <f t="shared" si="180"/>
        <v>0</v>
      </c>
      <c r="M3866">
        <f>IF(AND(B3866&gt;Summary!$E$17,B3866&lt;Summary!$E$18),1,0)</f>
        <v>1</v>
      </c>
      <c r="N3866">
        <f>IF(M3866=1,oneday(G3865,G3866,K3866,L3866,Summary!$E$13/2,Data!N3865,Data!O3865,Summary!$E$15,Summary!$E$14,Summary!$E$16,1),0)</f>
        <v>-800</v>
      </c>
      <c r="O3866" s="31">
        <f>IF(M3866=1,oneday(G3865,G3866,K3866,L3866,Summary!$E$13/2,Data!N3865,Data!O3865,Summary!$E$15,Summary!$E$14,Summary!$E$16,2),0)</f>
        <v>2505460.9602584839</v>
      </c>
      <c r="P3866" s="31">
        <f t="shared" si="182"/>
        <v>2283.9997863769531</v>
      </c>
      <c r="Q3866" s="31">
        <f>IF(M3866=1,oneday(G3865,G3866,K3866,L3866,Summary!$E$13/2,Data!N3865,Data!O3865,Summary!$E$15,Summary!$E$14,Summary!$E$16,3),0)</f>
        <v>0</v>
      </c>
    </row>
    <row r="3867" spans="1:17" x14ac:dyDescent="0.25">
      <c r="A3867" s="32">
        <f>VLOOKUP(B3867,'Expiration Dates'!$C$40:$J$272,8)</f>
        <v>35998</v>
      </c>
      <c r="B3867" s="1">
        <v>36000</v>
      </c>
      <c r="C3867">
        <f t="shared" si="181"/>
        <v>3867</v>
      </c>
      <c r="D3867" s="27">
        <v>13.899999618530273</v>
      </c>
      <c r="E3867" s="28">
        <v>13.960000038146973</v>
      </c>
      <c r="F3867" s="28">
        <v>13.710000038146973</v>
      </c>
      <c r="G3867" s="24">
        <v>13.869999885559082</v>
      </c>
      <c r="H3867" s="13">
        <v>14.180000305175781</v>
      </c>
      <c r="I3867" s="14">
        <v>14.229999542236328</v>
      </c>
      <c r="J3867" s="14">
        <v>14.029999732971191</v>
      </c>
      <c r="K3867" s="24">
        <v>14.189999580383301</v>
      </c>
      <c r="L3867">
        <f t="shared" si="180"/>
        <v>0</v>
      </c>
      <c r="M3867">
        <f>IF(AND(B3867&gt;Summary!$E$17,B3867&lt;Summary!$E$18),1,0)</f>
        <v>1</v>
      </c>
      <c r="N3867">
        <f>IF(M3867=1,oneday(G3866,G3867,K3867,L3867,Summary!$E$13/2,Data!N3866,Data!O3866,Summary!$E$15,Summary!$E$14,Summary!$E$16,1),0)</f>
        <v>-800</v>
      </c>
      <c r="O3867" s="31">
        <f>IF(M3867=1,oneday(G3866,G3867,K3867,L3867,Summary!$E$13/2,Data!N3866,Data!O3866,Summary!$E$15,Summary!$E$14,Summary!$E$16,2),0)</f>
        <v>2507468.9604415894</v>
      </c>
      <c r="P3867" s="31">
        <f t="shared" si="182"/>
        <v>2008.0001831054688</v>
      </c>
      <c r="Q3867" s="31">
        <f>IF(M3867=1,oneday(G3866,G3867,K3867,L3867,Summary!$E$13/2,Data!N3866,Data!O3866,Summary!$E$15,Summary!$E$14,Summary!$E$16,3),0)</f>
        <v>0</v>
      </c>
    </row>
    <row r="3868" spans="1:17" x14ac:dyDescent="0.25">
      <c r="A3868" s="32">
        <f>VLOOKUP(B3868,'Expiration Dates'!$C$40:$J$272,8)</f>
        <v>35998</v>
      </c>
      <c r="B3868" s="1">
        <v>36003</v>
      </c>
      <c r="C3868">
        <f t="shared" si="181"/>
        <v>3868</v>
      </c>
      <c r="D3868" s="27">
        <v>14.010000228881836</v>
      </c>
      <c r="E3868" s="28">
        <v>14.239999771118164</v>
      </c>
      <c r="F3868" s="28">
        <v>13.920000076293945</v>
      </c>
      <c r="G3868" s="24">
        <v>14.220000267028809</v>
      </c>
      <c r="H3868" s="13">
        <v>14.329999923706055</v>
      </c>
      <c r="I3868" s="14">
        <v>14.5</v>
      </c>
      <c r="J3868" s="14">
        <v>14.239999771118164</v>
      </c>
      <c r="K3868" s="24">
        <v>14.470000267028809</v>
      </c>
      <c r="L3868">
        <f t="shared" si="180"/>
        <v>0</v>
      </c>
      <c r="M3868">
        <f>IF(AND(B3868&gt;Summary!$E$17,B3868&lt;Summary!$E$18),1,0)</f>
        <v>1</v>
      </c>
      <c r="N3868">
        <f>IF(M3868=1,oneday(G3867,G3868,K3868,L3868,Summary!$E$13/2,Data!N3867,Data!O3867,Summary!$E$15,Summary!$E$14,Summary!$E$16,1),0)</f>
        <v>-1600</v>
      </c>
      <c r="O3868" s="31">
        <f>IF(M3868=1,oneday(G3867,G3868,K3868,L3868,Summary!$E$13/2,Data!N3867,Data!O3867,Summary!$E$15,Summary!$E$14,Summary!$E$16,2),0)</f>
        <v>2509020.9598312378</v>
      </c>
      <c r="P3868" s="31">
        <f t="shared" si="182"/>
        <v>1551.9993896484375</v>
      </c>
      <c r="Q3868" s="31">
        <f>IF(M3868=1,oneday(G3867,G3868,K3868,L3868,Summary!$E$13/2,Data!N3867,Data!O3867,Summary!$E$15,Summary!$E$14,Summary!$E$16,3),0)</f>
        <v>0</v>
      </c>
    </row>
    <row r="3869" spans="1:17" x14ac:dyDescent="0.25">
      <c r="A3869" s="32">
        <f>VLOOKUP(B3869,'Expiration Dates'!$C$40:$J$272,8)</f>
        <v>35998</v>
      </c>
      <c r="B3869" s="1">
        <v>36004</v>
      </c>
      <c r="C3869">
        <f t="shared" si="181"/>
        <v>3869</v>
      </c>
      <c r="D3869" s="27">
        <v>14.289999961853027</v>
      </c>
      <c r="E3869" s="28">
        <v>14.449999809265137</v>
      </c>
      <c r="F3869" s="28">
        <v>14.100000381469727</v>
      </c>
      <c r="G3869" s="24">
        <v>14.270000457763672</v>
      </c>
      <c r="H3869" s="13">
        <v>14.510000228881836</v>
      </c>
      <c r="I3869" s="14">
        <v>14.680000305175781</v>
      </c>
      <c r="J3869" s="14">
        <v>14.380000114440918</v>
      </c>
      <c r="K3869" s="24">
        <v>14.520000457763672</v>
      </c>
      <c r="L3869">
        <f t="shared" si="180"/>
        <v>0</v>
      </c>
      <c r="M3869">
        <f>IF(AND(B3869&gt;Summary!$E$17,B3869&lt;Summary!$E$18),1,0)</f>
        <v>1</v>
      </c>
      <c r="N3869">
        <f>IF(M3869=1,oneday(G3868,G3869,K3869,L3869,Summary!$E$13/2,Data!N3868,Data!O3868,Summary!$E$15,Summary!$E$14,Summary!$E$16,1),0)</f>
        <v>-1700</v>
      </c>
      <c r="O3869" s="31">
        <f>IF(M3869=1,oneday(G3868,G3869,K3869,L3869,Summary!$E$13/2,Data!N3868,Data!O3868,Summary!$E$15,Summary!$E$14,Summary!$E$16,2),0)</f>
        <v>2510935.9595069885</v>
      </c>
      <c r="P3869" s="31">
        <f t="shared" si="182"/>
        <v>1914.9996757507324</v>
      </c>
      <c r="Q3869" s="31">
        <f>IF(M3869=1,oneday(G3868,G3869,K3869,L3869,Summary!$E$13/2,Data!N3868,Data!O3868,Summary!$E$15,Summary!$E$14,Summary!$E$16,3),0)</f>
        <v>0</v>
      </c>
    </row>
    <row r="3870" spans="1:17" x14ac:dyDescent="0.25">
      <c r="A3870" s="32">
        <f>VLOOKUP(B3870,'Expiration Dates'!$C$40:$J$272,8)</f>
        <v>35998</v>
      </c>
      <c r="B3870" s="1">
        <v>36005</v>
      </c>
      <c r="C3870">
        <f t="shared" si="181"/>
        <v>3870</v>
      </c>
      <c r="D3870" s="27">
        <v>14.020000457763672</v>
      </c>
      <c r="E3870" s="28">
        <v>14.180000305175781</v>
      </c>
      <c r="F3870" s="28">
        <v>13.960000038146973</v>
      </c>
      <c r="G3870" s="24">
        <v>14.090000152587891</v>
      </c>
      <c r="H3870" s="13">
        <v>14.300000190734863</v>
      </c>
      <c r="I3870" s="14">
        <v>14.449999809265137</v>
      </c>
      <c r="J3870" s="14">
        <v>14.270000457763672</v>
      </c>
      <c r="K3870" s="24">
        <v>14.369999885559082</v>
      </c>
      <c r="L3870">
        <f t="shared" si="180"/>
        <v>0</v>
      </c>
      <c r="M3870">
        <f>IF(AND(B3870&gt;Summary!$E$17,B3870&lt;Summary!$E$18),1,0)</f>
        <v>1</v>
      </c>
      <c r="N3870">
        <f>IF(M3870=1,oneday(G3869,G3870,K3870,L3870,Summary!$E$13/2,Data!N3869,Data!O3869,Summary!$E$15,Summary!$E$14,Summary!$E$16,1),0)</f>
        <v>-1300</v>
      </c>
      <c r="O3870" s="31">
        <f>IF(M3870=1,oneday(G3869,G3870,K3870,L3870,Summary!$E$13/2,Data!N3869,Data!O3869,Summary!$E$15,Summary!$E$14,Summary!$E$16,2),0)</f>
        <v>2513193.959903717</v>
      </c>
      <c r="P3870" s="31">
        <f t="shared" si="182"/>
        <v>2258.0003967285156</v>
      </c>
      <c r="Q3870" s="31">
        <f>IF(M3870=1,oneday(G3869,G3870,K3870,L3870,Summary!$E$13/2,Data!N3869,Data!O3869,Summary!$E$15,Summary!$E$14,Summary!$E$16,3),0)</f>
        <v>0</v>
      </c>
    </row>
    <row r="3871" spans="1:17" x14ac:dyDescent="0.25">
      <c r="A3871" s="32">
        <f>VLOOKUP(B3871,'Expiration Dates'!$C$40:$J$272,8)</f>
        <v>35998</v>
      </c>
      <c r="B3871" s="1">
        <v>36006</v>
      </c>
      <c r="C3871">
        <f t="shared" si="181"/>
        <v>3871</v>
      </c>
      <c r="D3871" s="27">
        <v>14.220000267028809</v>
      </c>
      <c r="E3871" s="28">
        <v>14.479999542236328</v>
      </c>
      <c r="F3871" s="28">
        <v>13.970000267028809</v>
      </c>
      <c r="G3871" s="24">
        <v>14.210000038146973</v>
      </c>
      <c r="H3871" s="13">
        <v>14.529999732971191</v>
      </c>
      <c r="I3871" s="14">
        <v>14.699999809265137</v>
      </c>
      <c r="J3871" s="14">
        <v>14.329999923706055</v>
      </c>
      <c r="K3871" s="24">
        <v>14.510000228881836</v>
      </c>
      <c r="L3871">
        <f t="shared" si="180"/>
        <v>0</v>
      </c>
      <c r="M3871">
        <f>IF(AND(B3871&gt;Summary!$E$17,B3871&lt;Summary!$E$18),1,0)</f>
        <v>1</v>
      </c>
      <c r="N3871">
        <f>IF(M3871=1,oneday(G3870,G3871,K3871,L3871,Summary!$E$13/2,Data!N3870,Data!O3870,Summary!$E$15,Summary!$E$14,Summary!$E$16,1),0)</f>
        <v>-1500</v>
      </c>
      <c r="O3871" s="31">
        <f>IF(M3871=1,oneday(G3870,G3871,K3871,L3871,Summary!$E$13/2,Data!N3870,Data!O3870,Summary!$E$15,Summary!$E$14,Summary!$E$16,2),0)</f>
        <v>2515017.9600753784</v>
      </c>
      <c r="P3871" s="31">
        <f t="shared" si="182"/>
        <v>1824.000171661377</v>
      </c>
      <c r="Q3871" s="31">
        <f>IF(M3871=1,oneday(G3870,G3871,K3871,L3871,Summary!$E$13/2,Data!N3870,Data!O3870,Summary!$E$15,Summary!$E$14,Summary!$E$16,3),0)</f>
        <v>0</v>
      </c>
    </row>
    <row r="3872" spans="1:17" x14ac:dyDescent="0.25">
      <c r="A3872" s="32">
        <f>VLOOKUP(B3872,'Expiration Dates'!$C$40:$J$272,8)</f>
        <v>35998</v>
      </c>
      <c r="B3872" s="1">
        <v>36007</v>
      </c>
      <c r="C3872">
        <f t="shared" si="181"/>
        <v>3872</v>
      </c>
      <c r="D3872" s="27">
        <v>14.25</v>
      </c>
      <c r="E3872" s="28">
        <v>14.350000381469727</v>
      </c>
      <c r="F3872" s="28">
        <v>14.109999656677246</v>
      </c>
      <c r="G3872" s="24">
        <v>14.210000038146973</v>
      </c>
      <c r="H3872" s="13">
        <v>14.550000190734863</v>
      </c>
      <c r="I3872" s="14">
        <v>14.600000381469727</v>
      </c>
      <c r="J3872" s="14">
        <v>14.399999618530273</v>
      </c>
      <c r="K3872" s="24">
        <v>14.5</v>
      </c>
      <c r="L3872">
        <f t="shared" si="180"/>
        <v>0</v>
      </c>
      <c r="M3872">
        <f>IF(AND(B3872&gt;Summary!$E$17,B3872&lt;Summary!$E$18),1,0)</f>
        <v>1</v>
      </c>
      <c r="N3872">
        <f>IF(M3872=1,oneday(G3871,G3872,K3872,L3872,Summary!$E$13/2,Data!N3871,Data!O3871,Summary!$E$15,Summary!$E$14,Summary!$E$16,1),0)</f>
        <v>-1500</v>
      </c>
      <c r="O3872" s="31">
        <f>IF(M3872=1,oneday(G3871,G3872,K3872,L3872,Summary!$E$13/2,Data!N3871,Data!O3871,Summary!$E$15,Summary!$E$14,Summary!$E$16,2),0)</f>
        <v>2517017.9600753784</v>
      </c>
      <c r="P3872" s="31">
        <f t="shared" si="182"/>
        <v>2000</v>
      </c>
      <c r="Q3872" s="31">
        <f>IF(M3872=1,oneday(G3871,G3872,K3872,L3872,Summary!$E$13/2,Data!N3871,Data!O3871,Summary!$E$15,Summary!$E$14,Summary!$E$16,3),0)</f>
        <v>0</v>
      </c>
    </row>
    <row r="3873" spans="1:17" x14ac:dyDescent="0.25">
      <c r="A3873" s="32">
        <f>VLOOKUP(B3873,'Expiration Dates'!$C$40:$J$272,8)</f>
        <v>36026</v>
      </c>
      <c r="B3873" s="1">
        <v>36010</v>
      </c>
      <c r="C3873">
        <f t="shared" si="181"/>
        <v>3873</v>
      </c>
      <c r="D3873" s="27">
        <v>14.100000381469727</v>
      </c>
      <c r="E3873" s="28">
        <v>14.25</v>
      </c>
      <c r="F3873" s="28">
        <v>13.640000343322754</v>
      </c>
      <c r="G3873" s="24">
        <v>13.699999809265137</v>
      </c>
      <c r="H3873" s="13">
        <v>14.449999809265137</v>
      </c>
      <c r="I3873" s="14">
        <v>14.529999732971191</v>
      </c>
      <c r="J3873" s="14">
        <v>14.039999961853027</v>
      </c>
      <c r="K3873" s="24">
        <v>14.060000419616699</v>
      </c>
      <c r="L3873">
        <f t="shared" si="180"/>
        <v>0</v>
      </c>
      <c r="M3873">
        <f>IF(AND(B3873&gt;Summary!$E$17,B3873&lt;Summary!$E$18),1,0)</f>
        <v>1</v>
      </c>
      <c r="N3873">
        <f>IF(M3873=1,oneday(G3872,G3873,K3873,L3873,Summary!$E$13/2,Data!N3872,Data!O3872,Summary!$E$15,Summary!$E$14,Summary!$E$16,1),0)</f>
        <v>-300</v>
      </c>
      <c r="O3873" s="31">
        <f>IF(M3873=1,oneday(G3872,G3873,K3873,L3873,Summary!$E$13/2,Data!N3872,Data!O3872,Summary!$E$15,Summary!$E$14,Summary!$E$16,2),0)</f>
        <v>2519434.960144043</v>
      </c>
      <c r="P3873" s="31">
        <f t="shared" si="182"/>
        <v>2417.0000686645508</v>
      </c>
      <c r="Q3873" s="31">
        <f>IF(M3873=1,oneday(G3872,G3873,K3873,L3873,Summary!$E$13/2,Data!N3872,Data!O3872,Summary!$E$15,Summary!$E$14,Summary!$E$16,3),0)</f>
        <v>0</v>
      </c>
    </row>
    <row r="3874" spans="1:17" x14ac:dyDescent="0.25">
      <c r="A3874" s="32">
        <f>VLOOKUP(B3874,'Expiration Dates'!$C$40:$J$272,8)</f>
        <v>36026</v>
      </c>
      <c r="B3874" s="1">
        <v>36011</v>
      </c>
      <c r="C3874">
        <f t="shared" si="181"/>
        <v>3874</v>
      </c>
      <c r="D3874" s="27">
        <v>13.850000381469727</v>
      </c>
      <c r="E3874" s="28">
        <v>13.880000114440918</v>
      </c>
      <c r="F3874" s="28">
        <v>13.680000305175781</v>
      </c>
      <c r="G3874" s="24">
        <v>13.75</v>
      </c>
      <c r="H3874" s="13">
        <v>14.159999847412109</v>
      </c>
      <c r="I3874" s="14">
        <v>14.210000038146973</v>
      </c>
      <c r="J3874" s="14">
        <v>14.060000419616699</v>
      </c>
      <c r="K3874" s="24">
        <v>14.100000381469727</v>
      </c>
      <c r="L3874">
        <f t="shared" si="180"/>
        <v>0</v>
      </c>
      <c r="M3874">
        <f>IF(AND(B3874&gt;Summary!$E$17,B3874&lt;Summary!$E$18),1,0)</f>
        <v>1</v>
      </c>
      <c r="N3874">
        <f>IF(M3874=1,oneday(G3873,G3874,K3874,L3874,Summary!$E$13/2,Data!N3873,Data!O3873,Summary!$E$15,Summary!$E$14,Summary!$E$16,1),0)</f>
        <v>-400</v>
      </c>
      <c r="O3874" s="31">
        <f>IF(M3874=1,oneday(G3873,G3874,K3874,L3874,Summary!$E$13/2,Data!N3873,Data!O3873,Summary!$E$15,Summary!$E$14,Summary!$E$16,2),0)</f>
        <v>2521414.960067749</v>
      </c>
      <c r="P3874" s="31">
        <f t="shared" si="182"/>
        <v>1979.9999237060547</v>
      </c>
      <c r="Q3874" s="31">
        <f>IF(M3874=1,oneday(G3873,G3874,K3874,L3874,Summary!$E$13/2,Data!N3873,Data!O3873,Summary!$E$15,Summary!$E$14,Summary!$E$16,3),0)</f>
        <v>0</v>
      </c>
    </row>
    <row r="3875" spans="1:17" x14ac:dyDescent="0.25">
      <c r="A3875" s="32">
        <f>VLOOKUP(B3875,'Expiration Dates'!$C$40:$J$272,8)</f>
        <v>36026</v>
      </c>
      <c r="B3875" s="1">
        <v>36012</v>
      </c>
      <c r="C3875">
        <f t="shared" si="181"/>
        <v>3875</v>
      </c>
      <c r="D3875" s="27">
        <v>13.680000305175781</v>
      </c>
      <c r="E3875" s="28">
        <v>14.149999618530273</v>
      </c>
      <c r="F3875" s="28">
        <v>13.659999847412109</v>
      </c>
      <c r="G3875" s="24">
        <v>13.680000305175781</v>
      </c>
      <c r="H3875" s="13">
        <v>14.079999923706055</v>
      </c>
      <c r="I3875" s="14">
        <v>14.5</v>
      </c>
      <c r="J3875" s="14">
        <v>14.020000457763672</v>
      </c>
      <c r="K3875" s="24">
        <v>14.060000419616699</v>
      </c>
      <c r="L3875">
        <f t="shared" si="180"/>
        <v>0</v>
      </c>
      <c r="M3875">
        <f>IF(AND(B3875&gt;Summary!$E$17,B3875&lt;Summary!$E$18),1,0)</f>
        <v>1</v>
      </c>
      <c r="N3875">
        <f>IF(M3875=1,oneday(G3874,G3875,K3875,L3875,Summary!$E$13/2,Data!N3874,Data!O3874,Summary!$E$15,Summary!$E$14,Summary!$E$16,1),0)</f>
        <v>-300</v>
      </c>
      <c r="O3875" s="31">
        <f>IF(M3875=1,oneday(G3874,G3875,K3875,L3875,Summary!$E$13/2,Data!N3874,Data!O3874,Summary!$E$15,Summary!$E$14,Summary!$E$16,2),0)</f>
        <v>2523435.9599761963</v>
      </c>
      <c r="P3875" s="31">
        <f t="shared" si="182"/>
        <v>2020.9999084472656</v>
      </c>
      <c r="Q3875" s="31">
        <f>IF(M3875=1,oneday(G3874,G3875,K3875,L3875,Summary!$E$13/2,Data!N3874,Data!O3874,Summary!$E$15,Summary!$E$14,Summary!$E$16,3),0)</f>
        <v>0</v>
      </c>
    </row>
    <row r="3876" spans="1:17" x14ac:dyDescent="0.25">
      <c r="A3876" s="32">
        <f>VLOOKUP(B3876,'Expiration Dates'!$C$40:$J$272,8)</f>
        <v>36026</v>
      </c>
      <c r="B3876" s="1">
        <v>36013</v>
      </c>
      <c r="C3876">
        <f t="shared" si="181"/>
        <v>3876</v>
      </c>
      <c r="D3876" s="27">
        <v>13.760000228881836</v>
      </c>
      <c r="E3876" s="28">
        <v>13.920000076293945</v>
      </c>
      <c r="F3876" s="28">
        <v>13.699999809265137</v>
      </c>
      <c r="G3876" s="24">
        <v>13.760000228881836</v>
      </c>
      <c r="H3876" s="13">
        <v>14.119999885559082</v>
      </c>
      <c r="I3876" s="14">
        <v>14.260000228881836</v>
      </c>
      <c r="J3876" s="14">
        <v>14.060000419616699</v>
      </c>
      <c r="K3876" s="24">
        <v>14.090000152587891</v>
      </c>
      <c r="L3876">
        <f t="shared" ref="L3876:L3939" si="183">IF(A3876=B3876,1,0)</f>
        <v>0</v>
      </c>
      <c r="M3876">
        <f>IF(AND(B3876&gt;Summary!$E$17,B3876&lt;Summary!$E$18),1,0)</f>
        <v>1</v>
      </c>
      <c r="N3876">
        <f>IF(M3876=1,oneday(G3875,G3876,K3876,L3876,Summary!$E$13/2,Data!N3875,Data!O3875,Summary!$E$15,Summary!$E$14,Summary!$E$16,1),0)</f>
        <v>-400</v>
      </c>
      <c r="O3876" s="31">
        <f>IF(M3876=1,oneday(G3875,G3876,K3876,L3876,Summary!$E$13/2,Data!N3875,Data!O3875,Summary!$E$15,Summary!$E$14,Summary!$E$16,2),0)</f>
        <v>2525403.9600067139</v>
      </c>
      <c r="P3876" s="31">
        <f t="shared" si="182"/>
        <v>1968.0000305175781</v>
      </c>
      <c r="Q3876" s="31">
        <f>IF(M3876=1,oneday(G3875,G3876,K3876,L3876,Summary!$E$13/2,Data!N3875,Data!O3875,Summary!$E$15,Summary!$E$14,Summary!$E$16,3),0)</f>
        <v>0</v>
      </c>
    </row>
    <row r="3877" spans="1:17" x14ac:dyDescent="0.25">
      <c r="A3877" s="32">
        <f>VLOOKUP(B3877,'Expiration Dates'!$C$40:$J$272,8)</f>
        <v>36026</v>
      </c>
      <c r="B3877" s="1">
        <v>36014</v>
      </c>
      <c r="C3877">
        <f t="shared" si="181"/>
        <v>3877</v>
      </c>
      <c r="D3877" s="27">
        <v>13.880000114440918</v>
      </c>
      <c r="E3877" s="28">
        <v>13.909999847412109</v>
      </c>
      <c r="F3877" s="28">
        <v>13.760000228881836</v>
      </c>
      <c r="G3877" s="24">
        <v>13.800000190734863</v>
      </c>
      <c r="H3877" s="13">
        <v>14.210000038146973</v>
      </c>
      <c r="I3877" s="14">
        <v>14.220000267028809</v>
      </c>
      <c r="J3877" s="14">
        <v>14.100000381469727</v>
      </c>
      <c r="K3877" s="24">
        <v>14.140000343322754</v>
      </c>
      <c r="L3877">
        <f t="shared" si="183"/>
        <v>0</v>
      </c>
      <c r="M3877">
        <f>IF(AND(B3877&gt;Summary!$E$17,B3877&lt;Summary!$E$18),1,0)</f>
        <v>1</v>
      </c>
      <c r="N3877">
        <f>IF(M3877=1,oneday(G3876,G3877,K3877,L3877,Summary!$E$13/2,Data!N3876,Data!O3876,Summary!$E$15,Summary!$E$14,Summary!$E$16,1),0)</f>
        <v>-400</v>
      </c>
      <c r="O3877" s="31">
        <f>IF(M3877=1,oneday(G3876,G3877,K3877,L3877,Summary!$E$13/2,Data!N3876,Data!O3876,Summary!$E$15,Summary!$E$14,Summary!$E$16,2),0)</f>
        <v>2527387.9600219727</v>
      </c>
      <c r="P3877" s="31">
        <f t="shared" si="182"/>
        <v>1984.0000152587891</v>
      </c>
      <c r="Q3877" s="31">
        <f>IF(M3877=1,oneday(G3876,G3877,K3877,L3877,Summary!$E$13/2,Data!N3876,Data!O3876,Summary!$E$15,Summary!$E$14,Summary!$E$16,3),0)</f>
        <v>0</v>
      </c>
    </row>
    <row r="3878" spans="1:17" x14ac:dyDescent="0.25">
      <c r="A3878" s="32">
        <f>VLOOKUP(B3878,'Expiration Dates'!$C$40:$J$272,8)</f>
        <v>36026</v>
      </c>
      <c r="B3878" s="1">
        <v>36017</v>
      </c>
      <c r="C3878">
        <f t="shared" si="181"/>
        <v>3878</v>
      </c>
      <c r="D3878" s="27">
        <v>13.829999923706055</v>
      </c>
      <c r="E3878" s="28">
        <v>13.850000381469727</v>
      </c>
      <c r="F3878" s="28">
        <v>13.020000457763672</v>
      </c>
      <c r="G3878" s="24">
        <v>13.050000190734863</v>
      </c>
      <c r="H3878" s="13">
        <v>14.079999923706055</v>
      </c>
      <c r="I3878" s="14">
        <v>14.109999656677246</v>
      </c>
      <c r="J3878" s="14">
        <v>13.369999885559082</v>
      </c>
      <c r="K3878" s="24">
        <v>13.409999847412109</v>
      </c>
      <c r="L3878">
        <f t="shared" si="183"/>
        <v>0</v>
      </c>
      <c r="M3878">
        <f>IF(AND(B3878&gt;Summary!$E$17,B3878&lt;Summary!$E$18),1,0)</f>
        <v>1</v>
      </c>
      <c r="N3878">
        <f>IF(M3878=1,oneday(G3877,G3878,K3878,L3878,Summary!$E$13/2,Data!N3877,Data!O3877,Summary!$E$15,Summary!$E$14,Summary!$E$16,1),0)</f>
        <v>1400</v>
      </c>
      <c r="O3878" s="31">
        <f>IF(M3878=1,oneday(G3877,G3878,K3878,L3878,Summary!$E$13/2,Data!N3877,Data!O3877,Summary!$E$15,Summary!$E$14,Summary!$E$16,2),0)</f>
        <v>2528949.9600219727</v>
      </c>
      <c r="P3878" s="31">
        <f t="shared" si="182"/>
        <v>1562</v>
      </c>
      <c r="Q3878" s="31">
        <f>IF(M3878=1,oneday(G3877,G3878,K3878,L3878,Summary!$E$13/2,Data!N3877,Data!O3877,Summary!$E$15,Summary!$E$14,Summary!$E$16,3),0)</f>
        <v>0</v>
      </c>
    </row>
    <row r="3879" spans="1:17" x14ac:dyDescent="0.25">
      <c r="A3879" s="32">
        <f>VLOOKUP(B3879,'Expiration Dates'!$C$40:$J$272,8)</f>
        <v>36026</v>
      </c>
      <c r="B3879" s="1">
        <v>36018</v>
      </c>
      <c r="C3879">
        <f t="shared" si="181"/>
        <v>3879</v>
      </c>
      <c r="D3879" s="27">
        <v>12.899999618530273</v>
      </c>
      <c r="E3879" s="28">
        <v>13.100000381469727</v>
      </c>
      <c r="F3879" s="28">
        <v>12.560000419616699</v>
      </c>
      <c r="G3879" s="24">
        <v>12.760000228881836</v>
      </c>
      <c r="H3879" s="13">
        <v>13.300000190734863</v>
      </c>
      <c r="I3879" s="14">
        <v>13.399999618530273</v>
      </c>
      <c r="J3879" s="14">
        <v>12.949999809265137</v>
      </c>
      <c r="K3879" s="24">
        <v>13.149999618530273</v>
      </c>
      <c r="L3879">
        <f t="shared" si="183"/>
        <v>0</v>
      </c>
      <c r="M3879">
        <f>IF(AND(B3879&gt;Summary!$E$17,B3879&lt;Summary!$E$18),1,0)</f>
        <v>1</v>
      </c>
      <c r="N3879">
        <f>IF(M3879=1,oneday(G3878,G3879,K3879,L3879,Summary!$E$13/2,Data!N3878,Data!O3878,Summary!$E$15,Summary!$E$14,Summary!$E$16,1),0)</f>
        <v>2100</v>
      </c>
      <c r="O3879" s="31">
        <f>IF(M3879=1,oneday(G3878,G3879,K3879,L3879,Summary!$E$13/2,Data!N3878,Data!O3878,Summary!$E$15,Summary!$E$14,Summary!$E$16,2),0)</f>
        <v>2530424.9601020813</v>
      </c>
      <c r="P3879" s="31">
        <f t="shared" si="182"/>
        <v>1475.0000801086426</v>
      </c>
      <c r="Q3879" s="31">
        <f>IF(M3879=1,oneday(G3878,G3879,K3879,L3879,Summary!$E$13/2,Data!N3878,Data!O3878,Summary!$E$15,Summary!$E$14,Summary!$E$16,3),0)</f>
        <v>0</v>
      </c>
    </row>
    <row r="3880" spans="1:17" x14ac:dyDescent="0.25">
      <c r="A3880" s="32">
        <f>VLOOKUP(B3880,'Expiration Dates'!$C$40:$J$272,8)</f>
        <v>36026</v>
      </c>
      <c r="B3880" s="1">
        <v>36019</v>
      </c>
      <c r="C3880">
        <f t="shared" si="181"/>
        <v>3880</v>
      </c>
      <c r="D3880" s="27">
        <v>12.880000114440918</v>
      </c>
      <c r="E3880" s="28">
        <v>12.970000267028809</v>
      </c>
      <c r="F3880" s="28">
        <v>12.689999580383301</v>
      </c>
      <c r="G3880" s="24">
        <v>12.710000038146973</v>
      </c>
      <c r="H3880" s="13">
        <v>13.25</v>
      </c>
      <c r="I3880" s="14">
        <v>13.329999923706055</v>
      </c>
      <c r="J3880" s="14">
        <v>13.079999923706055</v>
      </c>
      <c r="K3880" s="24">
        <v>13.119999885559082</v>
      </c>
      <c r="L3880">
        <f t="shared" si="183"/>
        <v>0</v>
      </c>
      <c r="M3880">
        <f>IF(AND(B3880&gt;Summary!$E$17,B3880&lt;Summary!$E$18),1,0)</f>
        <v>1</v>
      </c>
      <c r="N3880">
        <f>IF(M3880=1,oneday(G3879,G3880,K3880,L3880,Summary!$E$13/2,Data!N3879,Data!O3879,Summary!$E$15,Summary!$E$14,Summary!$E$16,1),0)</f>
        <v>2200</v>
      </c>
      <c r="O3880" s="31">
        <f>IF(M3880=1,oneday(G3879,G3880,K3880,L3880,Summary!$E$13/2,Data!N3879,Data!O3879,Summary!$E$15,Summary!$E$14,Summary!$E$16,2),0)</f>
        <v>2532314.9596824646</v>
      </c>
      <c r="P3880" s="31">
        <f t="shared" si="182"/>
        <v>1889.9995803833008</v>
      </c>
      <c r="Q3880" s="31">
        <f>IF(M3880=1,oneday(G3879,G3880,K3880,L3880,Summary!$E$13/2,Data!N3879,Data!O3879,Summary!$E$15,Summary!$E$14,Summary!$E$16,3),0)</f>
        <v>0</v>
      </c>
    </row>
    <row r="3881" spans="1:17" x14ac:dyDescent="0.25">
      <c r="A3881" s="32">
        <f>VLOOKUP(B3881,'Expiration Dates'!$C$40:$J$272,8)</f>
        <v>36026</v>
      </c>
      <c r="B3881" s="1">
        <v>36020</v>
      </c>
      <c r="C3881">
        <f t="shared" si="181"/>
        <v>3881</v>
      </c>
      <c r="D3881" s="27">
        <v>13.100000381469727</v>
      </c>
      <c r="E3881" s="28">
        <v>13.5</v>
      </c>
      <c r="F3881" s="28">
        <v>13.100000381469727</v>
      </c>
      <c r="G3881" s="24">
        <v>13.210000038146973</v>
      </c>
      <c r="H3881" s="13">
        <v>13.550000190734863</v>
      </c>
      <c r="I3881" s="14">
        <v>13.819999694824219</v>
      </c>
      <c r="J3881" s="14">
        <v>13.470000267028809</v>
      </c>
      <c r="K3881" s="24">
        <v>13.550000190734863</v>
      </c>
      <c r="L3881">
        <f t="shared" si="183"/>
        <v>0</v>
      </c>
      <c r="M3881">
        <f>IF(AND(B3881&gt;Summary!$E$17,B3881&lt;Summary!$E$18),1,0)</f>
        <v>1</v>
      </c>
      <c r="N3881">
        <f>IF(M3881=1,oneday(G3880,G3881,K3881,L3881,Summary!$E$13/2,Data!N3880,Data!O3880,Summary!$E$15,Summary!$E$14,Summary!$E$16,1),0)</f>
        <v>1000</v>
      </c>
      <c r="O3881" s="31">
        <f>IF(M3881=1,oneday(G3880,G3881,K3881,L3881,Summary!$E$13/2,Data!N3880,Data!O3880,Summary!$E$15,Summary!$E$14,Summary!$E$16,2),0)</f>
        <v>2535078.9596824646</v>
      </c>
      <c r="P3881" s="31">
        <f t="shared" si="182"/>
        <v>2764</v>
      </c>
      <c r="Q3881" s="31">
        <f>IF(M3881=1,oneday(G3880,G3881,K3881,L3881,Summary!$E$13/2,Data!N3880,Data!O3880,Summary!$E$15,Summary!$E$14,Summary!$E$16,3),0)</f>
        <v>0</v>
      </c>
    </row>
    <row r="3882" spans="1:17" x14ac:dyDescent="0.25">
      <c r="A3882" s="32">
        <f>VLOOKUP(B3882,'Expiration Dates'!$C$40:$J$272,8)</f>
        <v>36026</v>
      </c>
      <c r="B3882" s="1">
        <v>36021</v>
      </c>
      <c r="C3882">
        <f t="shared" si="181"/>
        <v>3882</v>
      </c>
      <c r="D3882" s="27">
        <v>13.100000381469727</v>
      </c>
      <c r="E3882" s="28">
        <v>13.399999618530273</v>
      </c>
      <c r="F3882" s="28">
        <v>12.989999771118164</v>
      </c>
      <c r="G3882" s="24">
        <v>13.350000381469727</v>
      </c>
      <c r="H3882" s="13">
        <v>13.409999847412109</v>
      </c>
      <c r="I3882" s="14">
        <v>13.689999580383301</v>
      </c>
      <c r="J3882" s="14">
        <v>13.369999885559082</v>
      </c>
      <c r="K3882" s="24">
        <v>13.640000343322754</v>
      </c>
      <c r="L3882">
        <f t="shared" si="183"/>
        <v>0</v>
      </c>
      <c r="M3882">
        <f>IF(AND(B3882&gt;Summary!$E$17,B3882&lt;Summary!$E$18),1,0)</f>
        <v>1</v>
      </c>
      <c r="N3882">
        <f>IF(M3882=1,oneday(G3881,G3882,K3882,L3882,Summary!$E$13/2,Data!N3881,Data!O3881,Summary!$E$15,Summary!$E$14,Summary!$E$16,1),0)</f>
        <v>700</v>
      </c>
      <c r="O3882" s="31">
        <f>IF(M3882=1,oneday(G3881,G3882,K3882,L3882,Summary!$E$13/2,Data!N3881,Data!O3881,Summary!$E$15,Summary!$E$14,Summary!$E$16,2),0)</f>
        <v>2537188.9599227905</v>
      </c>
      <c r="P3882" s="31">
        <f t="shared" si="182"/>
        <v>2110.0002403259277</v>
      </c>
      <c r="Q3882" s="31">
        <f>IF(M3882=1,oneday(G3881,G3882,K3882,L3882,Summary!$E$13/2,Data!N3881,Data!O3881,Summary!$E$15,Summary!$E$14,Summary!$E$16,3),0)</f>
        <v>0</v>
      </c>
    </row>
    <row r="3883" spans="1:17" x14ac:dyDescent="0.25">
      <c r="A3883" s="32">
        <f>VLOOKUP(B3883,'Expiration Dates'!$C$40:$J$272,8)</f>
        <v>36026</v>
      </c>
      <c r="B3883" s="1">
        <v>36024</v>
      </c>
      <c r="C3883">
        <f t="shared" si="181"/>
        <v>3883</v>
      </c>
      <c r="D3883" s="27">
        <v>13.300000190734863</v>
      </c>
      <c r="E3883" s="28">
        <v>13.399999618530273</v>
      </c>
      <c r="F3883" s="28">
        <v>13.090000152587891</v>
      </c>
      <c r="G3883" s="24">
        <v>13.199999809265137</v>
      </c>
      <c r="H3883" s="13">
        <v>13.600000381469727</v>
      </c>
      <c r="I3883" s="14">
        <v>13.659999847412109</v>
      </c>
      <c r="J3883" s="14">
        <v>13.409999847412109</v>
      </c>
      <c r="K3883" s="24">
        <v>13.470000267028809</v>
      </c>
      <c r="L3883">
        <f t="shared" si="183"/>
        <v>0</v>
      </c>
      <c r="M3883">
        <f>IF(AND(B3883&gt;Summary!$E$17,B3883&lt;Summary!$E$18),1,0)</f>
        <v>1</v>
      </c>
      <c r="N3883">
        <f>IF(M3883=1,oneday(G3882,G3883,K3883,L3883,Summary!$E$13/2,Data!N3882,Data!O3882,Summary!$E$15,Summary!$E$14,Summary!$E$16,1),0)</f>
        <v>1000</v>
      </c>
      <c r="O3883" s="31">
        <f>IF(M3883=1,oneday(G3882,G3883,K3883,L3883,Summary!$E$13/2,Data!N3882,Data!O3882,Summary!$E$15,Summary!$E$14,Summary!$E$16,2),0)</f>
        <v>2539050.9593505859</v>
      </c>
      <c r="P3883" s="31">
        <f t="shared" si="182"/>
        <v>1861.9994277954102</v>
      </c>
      <c r="Q3883" s="31">
        <f>IF(M3883=1,oneday(G3882,G3883,K3883,L3883,Summary!$E$13/2,Data!N3882,Data!O3882,Summary!$E$15,Summary!$E$14,Summary!$E$16,3),0)</f>
        <v>0</v>
      </c>
    </row>
    <row r="3884" spans="1:17" x14ac:dyDescent="0.25">
      <c r="A3884" s="32">
        <f>VLOOKUP(B3884,'Expiration Dates'!$C$40:$J$272,8)</f>
        <v>36026</v>
      </c>
      <c r="B3884" s="1">
        <v>36025</v>
      </c>
      <c r="C3884">
        <f t="shared" si="181"/>
        <v>3884</v>
      </c>
      <c r="D3884" s="27">
        <v>13.170000076293945</v>
      </c>
      <c r="E3884" s="28">
        <v>13.25</v>
      </c>
      <c r="F3884" s="28">
        <v>12.899999618530273</v>
      </c>
      <c r="G3884" s="24">
        <v>12.920000076293945</v>
      </c>
      <c r="H3884" s="13">
        <v>13.409999847412109</v>
      </c>
      <c r="I3884" s="14">
        <v>13.539999961853027</v>
      </c>
      <c r="J3884" s="14">
        <v>13.170000076293945</v>
      </c>
      <c r="K3884" s="24">
        <v>13.199999809265137</v>
      </c>
      <c r="L3884">
        <f t="shared" si="183"/>
        <v>0</v>
      </c>
      <c r="M3884">
        <f>IF(AND(B3884&gt;Summary!$E$17,B3884&lt;Summary!$E$18),1,0)</f>
        <v>1</v>
      </c>
      <c r="N3884">
        <f>IF(M3884=1,oneday(G3883,G3884,K3884,L3884,Summary!$E$13/2,Data!N3883,Data!O3883,Summary!$E$15,Summary!$E$14,Summary!$E$16,1),0)</f>
        <v>1600</v>
      </c>
      <c r="O3884" s="31">
        <f>IF(M3884=1,oneday(G3883,G3884,K3884,L3884,Summary!$E$13/2,Data!N3883,Data!O3883,Summary!$E$15,Summary!$E$14,Summary!$E$16,2),0)</f>
        <v>2540662.959777832</v>
      </c>
      <c r="P3884" s="31">
        <f t="shared" si="182"/>
        <v>1612.0004272460938</v>
      </c>
      <c r="Q3884" s="31">
        <f>IF(M3884=1,oneday(G3883,G3884,K3884,L3884,Summary!$E$13/2,Data!N3883,Data!O3883,Summary!$E$15,Summary!$E$14,Summary!$E$16,3),0)</f>
        <v>0</v>
      </c>
    </row>
    <row r="3885" spans="1:17" x14ac:dyDescent="0.25">
      <c r="A3885" s="32">
        <f>VLOOKUP(B3885,'Expiration Dates'!$C$40:$J$272,8)</f>
        <v>36026</v>
      </c>
      <c r="B3885" s="1">
        <v>36026</v>
      </c>
      <c r="C3885">
        <f t="shared" si="181"/>
        <v>3885</v>
      </c>
      <c r="D3885" s="27">
        <v>13.119999885559082</v>
      </c>
      <c r="E3885" s="28">
        <v>13.220000267028809</v>
      </c>
      <c r="F3885" s="28">
        <v>13</v>
      </c>
      <c r="G3885" s="24">
        <v>13.159999847412109</v>
      </c>
      <c r="H3885" s="13">
        <v>13.380000114440918</v>
      </c>
      <c r="I3885" s="14">
        <v>13.479999542236328</v>
      </c>
      <c r="J3885" s="14">
        <v>13.239999771118164</v>
      </c>
      <c r="K3885" s="24">
        <v>13.359999656677246</v>
      </c>
      <c r="L3885">
        <f t="shared" si="183"/>
        <v>1</v>
      </c>
      <c r="M3885">
        <f>IF(AND(B3885&gt;Summary!$E$17,B3885&lt;Summary!$E$18),1,0)</f>
        <v>1</v>
      </c>
      <c r="N3885">
        <f>IF(M3885=1,oneday(G3884,G3885,K3885,L3885,Summary!$E$13/2,Data!N3884,Data!O3884,Summary!$E$15,Summary!$E$14,Summary!$E$16,1),0)</f>
        <v>1100</v>
      </c>
      <c r="O3885" s="31">
        <f>IF(M3885=1,oneday(G3884,G3885,K3885,L3885,Summary!$E$13/2,Data!N3884,Data!O3884,Summary!$E$15,Summary!$E$14,Summary!$E$16,2),0)</f>
        <v>2542746.9597358704</v>
      </c>
      <c r="P3885" s="31">
        <f t="shared" si="182"/>
        <v>2083.9999580383301</v>
      </c>
      <c r="Q3885" s="31">
        <f>IF(M3885=1,oneday(G3884,G3885,K3885,L3885,Summary!$E$13/2,Data!N3884,Data!O3884,Summary!$E$15,Summary!$E$14,Summary!$E$16,3),0)</f>
        <v>-219.99979019165039</v>
      </c>
    </row>
    <row r="3886" spans="1:17" x14ac:dyDescent="0.25">
      <c r="A3886" s="32">
        <f>VLOOKUP(B3886,'Expiration Dates'!$C$40:$J$272,8)</f>
        <v>36026</v>
      </c>
      <c r="B3886" s="1">
        <v>36027</v>
      </c>
      <c r="C3886">
        <f t="shared" si="181"/>
        <v>3886</v>
      </c>
      <c r="D3886" s="27">
        <v>13.130000114440918</v>
      </c>
      <c r="E3886" s="28">
        <v>13.800000190734863</v>
      </c>
      <c r="F3886" s="28">
        <v>13.109999656677246</v>
      </c>
      <c r="G3886" s="24">
        <v>13.539999961853027</v>
      </c>
      <c r="H3886" s="13">
        <v>13.329999923706055</v>
      </c>
      <c r="I3886" s="14">
        <v>13.890000343322754</v>
      </c>
      <c r="J3886" s="14">
        <v>13.300000190734863</v>
      </c>
      <c r="K3886" s="24">
        <v>13.800000190734863</v>
      </c>
      <c r="L3886">
        <f t="shared" si="183"/>
        <v>0</v>
      </c>
      <c r="M3886">
        <f>IF(AND(B3886&gt;Summary!$E$17,B3886&lt;Summary!$E$18),1,0)</f>
        <v>1</v>
      </c>
      <c r="N3886">
        <f>IF(M3886=1,oneday(G3885,G3886,K3886,L3886,Summary!$E$13/2,Data!N3885,Data!O3885,Summary!$E$15,Summary!$E$14,Summary!$E$16,1),0)</f>
        <v>200</v>
      </c>
      <c r="O3886" s="31">
        <f>IF(M3886=1,oneday(G3885,G3886,K3886,L3886,Summary!$E$13/2,Data!N3885,Data!O3885,Summary!$E$15,Summary!$E$14,Summary!$E$16,2),0)</f>
        <v>2544966.9597587585</v>
      </c>
      <c r="P3886" s="31">
        <f t="shared" si="182"/>
        <v>2220.0000228881836</v>
      </c>
      <c r="Q3886" s="31">
        <f>IF(M3886=1,oneday(G3885,G3886,K3886,L3886,Summary!$E$13/2,Data!N3885,Data!O3885,Summary!$E$15,Summary!$E$14,Summary!$E$16,3),0)</f>
        <v>0</v>
      </c>
    </row>
    <row r="3887" spans="1:17" x14ac:dyDescent="0.25">
      <c r="A3887" s="32">
        <f>VLOOKUP(B3887,'Expiration Dates'!$C$40:$J$272,8)</f>
        <v>36026</v>
      </c>
      <c r="B3887" s="1">
        <v>36028</v>
      </c>
      <c r="C3887">
        <f t="shared" si="181"/>
        <v>3887</v>
      </c>
      <c r="D3887" s="27">
        <v>13.649999618530273</v>
      </c>
      <c r="E3887" s="28">
        <v>13.770000457763672</v>
      </c>
      <c r="F3887" s="28">
        <v>13.199999809265137</v>
      </c>
      <c r="G3887" s="24">
        <v>13.369999885559082</v>
      </c>
      <c r="H3887" s="13">
        <v>13.939999580383301</v>
      </c>
      <c r="I3887" s="14">
        <v>14.050000190734863</v>
      </c>
      <c r="J3887" s="14">
        <v>13.520000457763672</v>
      </c>
      <c r="K3887" s="24">
        <v>13.659999847412109</v>
      </c>
      <c r="L3887">
        <f t="shared" si="183"/>
        <v>0</v>
      </c>
      <c r="M3887">
        <f>IF(AND(B3887&gt;Summary!$E$17,B3887&lt;Summary!$E$18),1,0)</f>
        <v>1</v>
      </c>
      <c r="N3887">
        <f>IF(M3887=1,oneday(G3886,G3887,K3887,L3887,Summary!$E$13/2,Data!N3886,Data!O3886,Summary!$E$15,Summary!$E$14,Summary!$E$16,1),0)</f>
        <v>600</v>
      </c>
      <c r="O3887" s="31">
        <f>IF(M3887=1,oneday(G3886,G3887,K3887,L3887,Summary!$E$13/2,Data!N3886,Data!O3886,Summary!$E$15,Summary!$E$14,Summary!$E$16,2),0)</f>
        <v>2546888.9597129822</v>
      </c>
      <c r="P3887" s="31">
        <f t="shared" si="182"/>
        <v>1921.9999542236328</v>
      </c>
      <c r="Q3887" s="31">
        <f>IF(M3887=1,oneday(G3886,G3887,K3887,L3887,Summary!$E$13/2,Data!N3886,Data!O3886,Summary!$E$15,Summary!$E$14,Summary!$E$16,3),0)</f>
        <v>0</v>
      </c>
    </row>
    <row r="3888" spans="1:17" x14ac:dyDescent="0.25">
      <c r="A3888" s="32">
        <f>VLOOKUP(B3888,'Expiration Dates'!$C$40:$J$272,8)</f>
        <v>36026</v>
      </c>
      <c r="B3888" s="1">
        <v>36031</v>
      </c>
      <c r="C3888">
        <f t="shared" si="181"/>
        <v>3888</v>
      </c>
      <c r="D3888" s="27">
        <v>13.319999694824219</v>
      </c>
      <c r="E3888" s="28">
        <v>13.670000076293945</v>
      </c>
      <c r="F3888" s="28">
        <v>13.289999961853027</v>
      </c>
      <c r="G3888" s="24">
        <v>13.640000343322754</v>
      </c>
      <c r="H3888" s="13">
        <v>13.630000114440918</v>
      </c>
      <c r="I3888" s="14">
        <v>13.949999809265137</v>
      </c>
      <c r="J3888" s="14">
        <v>13.600000381469727</v>
      </c>
      <c r="K3888" s="24">
        <v>13.920000076293945</v>
      </c>
      <c r="L3888">
        <f t="shared" si="183"/>
        <v>0</v>
      </c>
      <c r="M3888">
        <f>IF(AND(B3888&gt;Summary!$E$17,B3888&lt;Summary!$E$18),1,0)</f>
        <v>1</v>
      </c>
      <c r="N3888">
        <f>IF(M3888=1,oneday(G3887,G3888,K3888,L3888,Summary!$E$13/2,Data!N3887,Data!O3887,Summary!$E$15,Summary!$E$14,Summary!$E$16,1),0)</f>
        <v>0</v>
      </c>
      <c r="O3888" s="31">
        <f>IF(M3888=1,oneday(G3887,G3888,K3888,L3888,Summary!$E$13/2,Data!N3887,Data!O3887,Summary!$E$15,Summary!$E$14,Summary!$E$16,2),0)</f>
        <v>2548948.9597129822</v>
      </c>
      <c r="P3888" s="31">
        <f t="shared" si="182"/>
        <v>2060</v>
      </c>
      <c r="Q3888" s="31">
        <f>IF(M3888=1,oneday(G3887,G3888,K3888,L3888,Summary!$E$13/2,Data!N3887,Data!O3887,Summary!$E$15,Summary!$E$14,Summary!$E$16,3),0)</f>
        <v>0</v>
      </c>
    </row>
    <row r="3889" spans="1:17" x14ac:dyDescent="0.25">
      <c r="A3889" s="32">
        <f>VLOOKUP(B3889,'Expiration Dates'!$C$40:$J$272,8)</f>
        <v>36026</v>
      </c>
      <c r="B3889" s="1">
        <v>36032</v>
      </c>
      <c r="C3889">
        <f t="shared" si="181"/>
        <v>3889</v>
      </c>
      <c r="D3889" s="27">
        <v>13.659999847412109</v>
      </c>
      <c r="E3889" s="28">
        <v>13.850000381469727</v>
      </c>
      <c r="F3889" s="28">
        <v>13.550000190734863</v>
      </c>
      <c r="G3889" s="24">
        <v>13.770000457763672</v>
      </c>
      <c r="H3889" s="13">
        <v>13.960000038146973</v>
      </c>
      <c r="I3889" s="14">
        <v>14.079999923706055</v>
      </c>
      <c r="J3889" s="14">
        <v>13.859999656677246</v>
      </c>
      <c r="K3889" s="24">
        <v>14</v>
      </c>
      <c r="L3889">
        <f t="shared" si="183"/>
        <v>0</v>
      </c>
      <c r="M3889">
        <f>IF(AND(B3889&gt;Summary!$E$17,B3889&lt;Summary!$E$18),1,0)</f>
        <v>1</v>
      </c>
      <c r="N3889">
        <f>IF(M3889=1,oneday(G3888,G3889,K3889,L3889,Summary!$E$13/2,Data!N3888,Data!O3888,Summary!$E$15,Summary!$E$14,Summary!$E$16,1),0)</f>
        <v>-300</v>
      </c>
      <c r="O3889" s="31">
        <f>IF(M3889=1,oneday(G3888,G3889,K3889,L3889,Summary!$E$13/2,Data!N3888,Data!O3888,Summary!$E$15,Summary!$E$14,Summary!$E$16,2),0)</f>
        <v>2550921.9596786499</v>
      </c>
      <c r="P3889" s="31">
        <f t="shared" si="182"/>
        <v>1972.9999656677246</v>
      </c>
      <c r="Q3889" s="31">
        <f>IF(M3889=1,oneday(G3888,G3889,K3889,L3889,Summary!$E$13/2,Data!N3888,Data!O3888,Summary!$E$15,Summary!$E$14,Summary!$E$16,3),0)</f>
        <v>0</v>
      </c>
    </row>
    <row r="3890" spans="1:17" x14ac:dyDescent="0.25">
      <c r="A3890" s="32">
        <f>VLOOKUP(B3890,'Expiration Dates'!$C$40:$J$272,8)</f>
        <v>36026</v>
      </c>
      <c r="B3890" s="1">
        <v>36033</v>
      </c>
      <c r="C3890">
        <f t="shared" si="181"/>
        <v>3890</v>
      </c>
      <c r="D3890" s="27">
        <v>13.649999618530273</v>
      </c>
      <c r="E3890" s="28">
        <v>13.689999580383301</v>
      </c>
      <c r="F3890" s="28">
        <v>13.359999656677246</v>
      </c>
      <c r="G3890" s="24">
        <v>13.579999923706055</v>
      </c>
      <c r="H3890" s="13">
        <v>13.949999809265137</v>
      </c>
      <c r="I3890" s="14">
        <v>13.949999809265137</v>
      </c>
      <c r="J3890" s="14">
        <v>13.649999618530273</v>
      </c>
      <c r="K3890" s="24">
        <v>13.800000190734863</v>
      </c>
      <c r="L3890">
        <f t="shared" si="183"/>
        <v>0</v>
      </c>
      <c r="M3890">
        <f>IF(AND(B3890&gt;Summary!$E$17,B3890&lt;Summary!$E$18),1,0)</f>
        <v>1</v>
      </c>
      <c r="N3890">
        <f>IF(M3890=1,oneday(G3889,G3890,K3890,L3890,Summary!$E$13/2,Data!N3889,Data!O3889,Summary!$E$15,Summary!$E$14,Summary!$E$16,1),0)</f>
        <v>100</v>
      </c>
      <c r="O3890" s="31">
        <f>IF(M3890=1,oneday(G3889,G3890,K3890,L3890,Summary!$E$13/2,Data!N3889,Data!O3889,Summary!$E$15,Summary!$E$14,Summary!$E$16,2),0)</f>
        <v>2552926.9596252441</v>
      </c>
      <c r="P3890" s="31">
        <f t="shared" si="182"/>
        <v>2004.9999465942383</v>
      </c>
      <c r="Q3890" s="31">
        <f>IF(M3890=1,oneday(G3889,G3890,K3890,L3890,Summary!$E$13/2,Data!N3889,Data!O3889,Summary!$E$15,Summary!$E$14,Summary!$E$16,3),0)</f>
        <v>0</v>
      </c>
    </row>
    <row r="3891" spans="1:17" x14ac:dyDescent="0.25">
      <c r="A3891" s="32">
        <f>VLOOKUP(B3891,'Expiration Dates'!$C$40:$J$272,8)</f>
        <v>36026</v>
      </c>
      <c r="B3891" s="1">
        <v>36034</v>
      </c>
      <c r="C3891">
        <f t="shared" si="181"/>
        <v>3891</v>
      </c>
      <c r="D3891" s="27">
        <v>13.399999618530273</v>
      </c>
      <c r="E3891" s="28">
        <v>13.420000076293945</v>
      </c>
      <c r="F3891" s="28">
        <v>13</v>
      </c>
      <c r="G3891" s="24">
        <v>13.229999542236328</v>
      </c>
      <c r="H3891" s="13">
        <v>13.600000381469727</v>
      </c>
      <c r="I3891" s="14">
        <v>13.619999885559082</v>
      </c>
      <c r="J3891" s="14">
        <v>13.279999732971191</v>
      </c>
      <c r="K3891" s="24">
        <v>13.460000038146973</v>
      </c>
      <c r="L3891">
        <f t="shared" si="183"/>
        <v>0</v>
      </c>
      <c r="M3891">
        <f>IF(AND(B3891&gt;Summary!$E$17,B3891&lt;Summary!$E$18),1,0)</f>
        <v>1</v>
      </c>
      <c r="N3891">
        <f>IF(M3891=1,oneday(G3890,G3891,K3891,L3891,Summary!$E$13/2,Data!N3890,Data!O3890,Summary!$E$15,Summary!$E$14,Summary!$E$16,1),0)</f>
        <v>900</v>
      </c>
      <c r="O3891" s="31">
        <f>IF(M3891=1,oneday(G3890,G3891,K3891,L3891,Summary!$E$13/2,Data!N3890,Data!O3890,Summary!$E$15,Summary!$E$14,Summary!$E$16,2),0)</f>
        <v>2554723.9592819214</v>
      </c>
      <c r="P3891" s="31">
        <f t="shared" si="182"/>
        <v>1796.9996566772461</v>
      </c>
      <c r="Q3891" s="31">
        <f>IF(M3891=1,oneday(G3890,G3891,K3891,L3891,Summary!$E$13/2,Data!N3890,Data!O3890,Summary!$E$15,Summary!$E$14,Summary!$E$16,3),0)</f>
        <v>0</v>
      </c>
    </row>
    <row r="3892" spans="1:17" x14ac:dyDescent="0.25">
      <c r="A3892" s="32">
        <f>VLOOKUP(B3892,'Expiration Dates'!$C$40:$J$272,8)</f>
        <v>36026</v>
      </c>
      <c r="B3892" s="1">
        <v>36035</v>
      </c>
      <c r="C3892">
        <f t="shared" si="181"/>
        <v>3892</v>
      </c>
      <c r="D3892" s="27">
        <v>13.149999618530273</v>
      </c>
      <c r="E3892" s="28">
        <v>13.520000457763672</v>
      </c>
      <c r="F3892" s="28">
        <v>13.100000381469727</v>
      </c>
      <c r="G3892" s="24">
        <v>13.5</v>
      </c>
      <c r="H3892" s="13">
        <v>13.439999580383301</v>
      </c>
      <c r="I3892" s="14">
        <v>13.75</v>
      </c>
      <c r="J3892" s="14">
        <v>13.359999656677246</v>
      </c>
      <c r="K3892" s="24">
        <v>13.720000267028809</v>
      </c>
      <c r="L3892">
        <f t="shared" si="183"/>
        <v>0</v>
      </c>
      <c r="M3892">
        <f>IF(AND(B3892&gt;Summary!$E$17,B3892&lt;Summary!$E$18),1,0)</f>
        <v>1</v>
      </c>
      <c r="N3892">
        <f>IF(M3892=1,oneday(G3891,G3892,K3892,L3892,Summary!$E$13/2,Data!N3891,Data!O3891,Summary!$E$15,Summary!$E$14,Summary!$E$16,1),0)</f>
        <v>300</v>
      </c>
      <c r="O3892" s="31">
        <f>IF(M3892=1,oneday(G3891,G3892,K3892,L3892,Summary!$E$13/2,Data!N3891,Data!O3891,Summary!$E$15,Summary!$E$14,Summary!$E$16,2),0)</f>
        <v>2556864.9594192505</v>
      </c>
      <c r="P3892" s="31">
        <f t="shared" si="182"/>
        <v>2141.0001373291016</v>
      </c>
      <c r="Q3892" s="31">
        <f>IF(M3892=1,oneday(G3891,G3892,K3892,L3892,Summary!$E$13/2,Data!N3891,Data!O3891,Summary!$E$15,Summary!$E$14,Summary!$E$16,3),0)</f>
        <v>0</v>
      </c>
    </row>
    <row r="3893" spans="1:17" x14ac:dyDescent="0.25">
      <c r="A3893" s="32">
        <f>VLOOKUP(B3893,'Expiration Dates'!$C$40:$J$272,8)</f>
        <v>36026</v>
      </c>
      <c r="B3893" s="1">
        <v>36038</v>
      </c>
      <c r="C3893">
        <f t="shared" si="181"/>
        <v>3893</v>
      </c>
      <c r="D3893" s="27">
        <v>13.470000267028809</v>
      </c>
      <c r="E3893" s="28">
        <v>13.529999732971191</v>
      </c>
      <c r="F3893" s="28">
        <v>13.180000305175781</v>
      </c>
      <c r="G3893" s="24">
        <v>13.340000152587891</v>
      </c>
      <c r="H3893" s="13">
        <v>13.699999809265137</v>
      </c>
      <c r="I3893" s="14">
        <v>13.739999771118164</v>
      </c>
      <c r="J3893" s="14">
        <v>13.449999809265137</v>
      </c>
      <c r="K3893" s="24">
        <v>13.590000152587891</v>
      </c>
      <c r="L3893">
        <f t="shared" si="183"/>
        <v>0</v>
      </c>
      <c r="M3893">
        <f>IF(AND(B3893&gt;Summary!$E$17,B3893&lt;Summary!$E$18),1,0)</f>
        <v>1</v>
      </c>
      <c r="N3893">
        <f>IF(M3893=1,oneday(G3892,G3893,K3893,L3893,Summary!$E$13/2,Data!N3892,Data!O3892,Summary!$E$15,Summary!$E$14,Summary!$E$16,1),0)</f>
        <v>600</v>
      </c>
      <c r="O3893" s="31">
        <f>IF(M3893=1,oneday(G3892,G3893,K3893,L3893,Summary!$E$13/2,Data!N3892,Data!O3892,Summary!$E$15,Summary!$E$14,Summary!$E$16,2),0)</f>
        <v>2558780.9595108032</v>
      </c>
      <c r="P3893" s="31">
        <f t="shared" si="182"/>
        <v>1916.0000915527344</v>
      </c>
      <c r="Q3893" s="31">
        <f>IF(M3893=1,oneday(G3892,G3893,K3893,L3893,Summary!$E$13/2,Data!N3892,Data!O3892,Summary!$E$15,Summary!$E$14,Summary!$E$16,3),0)</f>
        <v>0</v>
      </c>
    </row>
    <row r="3894" spans="1:17" x14ac:dyDescent="0.25">
      <c r="A3894" s="32">
        <f>VLOOKUP(B3894,'Expiration Dates'!$C$40:$J$272,8)</f>
        <v>36060</v>
      </c>
      <c r="B3894" s="1">
        <v>36039</v>
      </c>
      <c r="C3894">
        <f t="shared" si="181"/>
        <v>3894</v>
      </c>
      <c r="D3894" s="27">
        <v>13.25</v>
      </c>
      <c r="E3894" s="28">
        <v>13.779999732971191</v>
      </c>
      <c r="F3894" s="28">
        <v>13.199999809265137</v>
      </c>
      <c r="G3894" s="24">
        <v>13.729999542236328</v>
      </c>
      <c r="H3894" s="13">
        <v>13.5</v>
      </c>
      <c r="I3894" s="14">
        <v>13.979999542236328</v>
      </c>
      <c r="J3894" s="14">
        <v>13.470000267028809</v>
      </c>
      <c r="K3894" s="24">
        <v>13.970000267028809</v>
      </c>
      <c r="L3894">
        <f t="shared" si="183"/>
        <v>0</v>
      </c>
      <c r="M3894">
        <f>IF(AND(B3894&gt;Summary!$E$17,B3894&lt;Summary!$E$18),1,0)</f>
        <v>1</v>
      </c>
      <c r="N3894">
        <f>IF(M3894=1,oneday(G3893,G3894,K3894,L3894,Summary!$E$13/2,Data!N3893,Data!O3893,Summary!$E$15,Summary!$E$14,Summary!$E$16,1),0)</f>
        <v>-300</v>
      </c>
      <c r="O3894" s="31">
        <f>IF(M3894=1,oneday(G3893,G3894,K3894,L3894,Summary!$E$13/2,Data!N3893,Data!O3893,Summary!$E$15,Summary!$E$14,Summary!$E$16,2),0)</f>
        <v>2560807.9596939087</v>
      </c>
      <c r="P3894" s="31">
        <f t="shared" si="182"/>
        <v>2027.0001831054688</v>
      </c>
      <c r="Q3894" s="31">
        <f>IF(M3894=1,oneday(G3893,G3894,K3894,L3894,Summary!$E$13/2,Data!N3893,Data!O3893,Summary!$E$15,Summary!$E$14,Summary!$E$16,3),0)</f>
        <v>0</v>
      </c>
    </row>
    <row r="3895" spans="1:17" x14ac:dyDescent="0.25">
      <c r="A3895" s="32">
        <f>VLOOKUP(B3895,'Expiration Dates'!$C$40:$J$272,8)</f>
        <v>36060</v>
      </c>
      <c r="B3895" s="1">
        <v>36040</v>
      </c>
      <c r="C3895">
        <f t="shared" si="181"/>
        <v>3895</v>
      </c>
      <c r="D3895" s="27">
        <v>13.729999542236328</v>
      </c>
      <c r="E3895" s="28">
        <v>13.779999732971191</v>
      </c>
      <c r="F3895" s="28">
        <v>13.550000190734863</v>
      </c>
      <c r="G3895" s="24">
        <v>13.670000076293945</v>
      </c>
      <c r="H3895" s="13">
        <v>13.939999580383301</v>
      </c>
      <c r="I3895" s="14">
        <v>13.979999542236328</v>
      </c>
      <c r="J3895" s="14">
        <v>13.779999732971191</v>
      </c>
      <c r="K3895" s="24">
        <v>13.899999618530273</v>
      </c>
      <c r="L3895">
        <f t="shared" si="183"/>
        <v>0</v>
      </c>
      <c r="M3895">
        <f>IF(AND(B3895&gt;Summary!$E$17,B3895&lt;Summary!$E$18),1,0)</f>
        <v>1</v>
      </c>
      <c r="N3895">
        <f>IF(M3895=1,oneday(G3894,G3895,K3895,L3895,Summary!$E$13/2,Data!N3894,Data!O3894,Summary!$E$15,Summary!$E$14,Summary!$E$16,1),0)</f>
        <v>-200</v>
      </c>
      <c r="O3895" s="31">
        <f>IF(M3895=1,oneday(G3894,G3895,K3895,L3895,Summary!$E$13/2,Data!N3894,Data!O3894,Summary!$E$15,Summary!$E$14,Summary!$E$16,2),0)</f>
        <v>2562819.9595870972</v>
      </c>
      <c r="P3895" s="31">
        <f t="shared" si="182"/>
        <v>2011.9998931884766</v>
      </c>
      <c r="Q3895" s="31">
        <f>IF(M3895=1,oneday(G3894,G3895,K3895,L3895,Summary!$E$13/2,Data!N3894,Data!O3894,Summary!$E$15,Summary!$E$14,Summary!$E$16,3),0)</f>
        <v>0</v>
      </c>
    </row>
    <row r="3896" spans="1:17" x14ac:dyDescent="0.25">
      <c r="A3896" s="32">
        <f>VLOOKUP(B3896,'Expiration Dates'!$C$40:$J$272,8)</f>
        <v>36060</v>
      </c>
      <c r="B3896" s="1">
        <v>36041</v>
      </c>
      <c r="C3896">
        <f t="shared" si="181"/>
        <v>3896</v>
      </c>
      <c r="D3896" s="27">
        <v>14</v>
      </c>
      <c r="E3896" s="28">
        <v>14.760000228881836</v>
      </c>
      <c r="F3896" s="28">
        <v>13.949999809265137</v>
      </c>
      <c r="G3896" s="24">
        <v>14.670000076293945</v>
      </c>
      <c r="H3896" s="13">
        <v>14.300000190734863</v>
      </c>
      <c r="I3896" s="14">
        <v>14.970000267028809</v>
      </c>
      <c r="J3896" s="14">
        <v>14.25</v>
      </c>
      <c r="K3896" s="24">
        <v>14.850000381469727</v>
      </c>
      <c r="L3896">
        <f t="shared" si="183"/>
        <v>0</v>
      </c>
      <c r="M3896">
        <f>IF(AND(B3896&gt;Summary!$E$17,B3896&lt;Summary!$E$18),1,0)</f>
        <v>1</v>
      </c>
      <c r="N3896">
        <f>IF(M3896=1,oneday(G3895,G3896,K3896,L3896,Summary!$E$13/2,Data!N3895,Data!O3895,Summary!$E$15,Summary!$E$14,Summary!$E$16,1),0)</f>
        <v>-2600</v>
      </c>
      <c r="O3896" s="31">
        <f>IF(M3896=1,oneday(G3895,G3896,K3896,L3896,Summary!$E$13/2,Data!N3895,Data!O3895,Summary!$E$15,Summary!$E$14,Summary!$E$16,2),0)</f>
        <v>2563323.9595870972</v>
      </c>
      <c r="P3896" s="31">
        <f t="shared" si="182"/>
        <v>504</v>
      </c>
      <c r="Q3896" s="31">
        <f>IF(M3896=1,oneday(G3895,G3896,K3896,L3896,Summary!$E$13/2,Data!N3895,Data!O3895,Summary!$E$15,Summary!$E$14,Summary!$E$16,3),0)</f>
        <v>0</v>
      </c>
    </row>
    <row r="3897" spans="1:17" x14ac:dyDescent="0.25">
      <c r="A3897" s="32">
        <f>VLOOKUP(B3897,'Expiration Dates'!$C$40:$J$272,8)</f>
        <v>36060</v>
      </c>
      <c r="B3897" s="1">
        <v>36042</v>
      </c>
      <c r="C3897">
        <f t="shared" si="181"/>
        <v>3897</v>
      </c>
      <c r="D3897" s="27">
        <v>14.550000190734863</v>
      </c>
      <c r="E3897" s="28">
        <v>14.970000267028809</v>
      </c>
      <c r="F3897" s="28">
        <v>14.479999542236328</v>
      </c>
      <c r="G3897" s="24">
        <v>14.590000152587891</v>
      </c>
      <c r="H3897" s="13">
        <v>14.75</v>
      </c>
      <c r="I3897" s="14">
        <v>15.149999618530273</v>
      </c>
      <c r="J3897" s="14">
        <v>14.680000305175781</v>
      </c>
      <c r="K3897" s="24">
        <v>14.779999732971191</v>
      </c>
      <c r="L3897">
        <f t="shared" si="183"/>
        <v>0</v>
      </c>
      <c r="M3897">
        <f>IF(AND(B3897&gt;Summary!$E$17,B3897&lt;Summary!$E$18),1,0)</f>
        <v>1</v>
      </c>
      <c r="N3897">
        <f>IF(M3897=1,oneday(G3896,G3897,K3897,L3897,Summary!$E$13/2,Data!N3896,Data!O3896,Summary!$E$15,Summary!$E$14,Summary!$E$16,1),0)</f>
        <v>-2500</v>
      </c>
      <c r="O3897" s="31">
        <f>IF(M3897=1,oneday(G3896,G3897,K3897,L3897,Summary!$E$13/2,Data!N3896,Data!O3896,Summary!$E$15,Summary!$E$14,Summary!$E$16,2),0)</f>
        <v>2565523.9593963623</v>
      </c>
      <c r="P3897" s="31">
        <f t="shared" si="182"/>
        <v>2199.9998092651367</v>
      </c>
      <c r="Q3897" s="31">
        <f>IF(M3897=1,oneday(G3896,G3897,K3897,L3897,Summary!$E$13/2,Data!N3896,Data!O3896,Summary!$E$15,Summary!$E$14,Summary!$E$16,3),0)</f>
        <v>0</v>
      </c>
    </row>
    <row r="3898" spans="1:17" x14ac:dyDescent="0.25">
      <c r="A3898" s="32">
        <f>VLOOKUP(B3898,'Expiration Dates'!$C$40:$J$272,8)</f>
        <v>36060</v>
      </c>
      <c r="B3898" s="1">
        <v>36046</v>
      </c>
      <c r="C3898">
        <f t="shared" si="181"/>
        <v>3898</v>
      </c>
      <c r="D3898" s="27">
        <v>14.300000190734863</v>
      </c>
      <c r="E3898" s="28">
        <v>14.579999923706055</v>
      </c>
      <c r="F3898" s="28">
        <v>14.210000038146973</v>
      </c>
      <c r="G3898" s="24">
        <v>14.289999961853027</v>
      </c>
      <c r="H3898" s="13">
        <v>14.550000190734863</v>
      </c>
      <c r="I3898" s="14">
        <v>14.760000228881836</v>
      </c>
      <c r="J3898" s="14">
        <v>14.439999580383301</v>
      </c>
      <c r="K3898" s="24">
        <v>14.529999732971191</v>
      </c>
      <c r="L3898">
        <f t="shared" si="183"/>
        <v>0</v>
      </c>
      <c r="M3898">
        <f>IF(AND(B3898&gt;Summary!$E$17,B3898&lt;Summary!$E$18),1,0)</f>
        <v>1</v>
      </c>
      <c r="N3898">
        <f>IF(M3898=1,oneday(G3897,G3898,K3898,L3898,Summary!$E$13/2,Data!N3897,Data!O3897,Summary!$E$15,Summary!$E$14,Summary!$E$16,1),0)</f>
        <v>-1800</v>
      </c>
      <c r="O3898" s="31">
        <f>IF(M3898=1,oneday(G3897,G3898,K3898,L3898,Summary!$E$13/2,Data!N3897,Data!O3897,Summary!$E$15,Summary!$E$14,Summary!$E$16,2),0)</f>
        <v>2568147.9597396851</v>
      </c>
      <c r="P3898" s="31">
        <f t="shared" si="182"/>
        <v>2624.0003433227539</v>
      </c>
      <c r="Q3898" s="31">
        <f>IF(M3898=1,oneday(G3897,G3898,K3898,L3898,Summary!$E$13/2,Data!N3897,Data!O3897,Summary!$E$15,Summary!$E$14,Summary!$E$16,3),0)</f>
        <v>0</v>
      </c>
    </row>
    <row r="3899" spans="1:17" x14ac:dyDescent="0.25">
      <c r="A3899" s="32">
        <f>VLOOKUP(B3899,'Expiration Dates'!$C$40:$J$272,8)</f>
        <v>36060</v>
      </c>
      <c r="B3899" s="1">
        <v>36047</v>
      </c>
      <c r="C3899">
        <f t="shared" si="181"/>
        <v>3899</v>
      </c>
      <c r="D3899" s="27">
        <v>14.189999580383301</v>
      </c>
      <c r="E3899" s="28">
        <v>14.489999771118164</v>
      </c>
      <c r="F3899" s="28">
        <v>14.100000381469727</v>
      </c>
      <c r="G3899" s="24">
        <v>14.119999885559082</v>
      </c>
      <c r="H3899" s="13">
        <v>14.399999618530273</v>
      </c>
      <c r="I3899" s="14">
        <v>14.689999580383301</v>
      </c>
      <c r="J3899" s="14">
        <v>14.340000152587891</v>
      </c>
      <c r="K3899" s="24">
        <v>14.359999656677246</v>
      </c>
      <c r="L3899">
        <f t="shared" si="183"/>
        <v>0</v>
      </c>
      <c r="M3899">
        <f>IF(AND(B3899&gt;Summary!$E$17,B3899&lt;Summary!$E$18),1,0)</f>
        <v>1</v>
      </c>
      <c r="N3899">
        <f>IF(M3899=1,oneday(G3898,G3899,K3899,L3899,Summary!$E$13/2,Data!N3898,Data!O3898,Summary!$E$15,Summary!$E$14,Summary!$E$16,1),0)</f>
        <v>-1400</v>
      </c>
      <c r="O3899" s="31">
        <f>IF(M3899=1,oneday(G3898,G3899,K3899,L3899,Summary!$E$13/2,Data!N3898,Data!O3898,Summary!$E$15,Summary!$E$14,Summary!$E$16,2),0)</f>
        <v>2570409.9598464966</v>
      </c>
      <c r="P3899" s="31">
        <f t="shared" si="182"/>
        <v>2262.0001068115234</v>
      </c>
      <c r="Q3899" s="31">
        <f>IF(M3899=1,oneday(G3898,G3899,K3899,L3899,Summary!$E$13/2,Data!N3898,Data!O3898,Summary!$E$15,Summary!$E$14,Summary!$E$16,3),0)</f>
        <v>0</v>
      </c>
    </row>
    <row r="3900" spans="1:17" x14ac:dyDescent="0.25">
      <c r="A3900" s="32">
        <f>VLOOKUP(B3900,'Expiration Dates'!$C$40:$J$272,8)</f>
        <v>36060</v>
      </c>
      <c r="B3900" s="1">
        <v>36048</v>
      </c>
      <c r="C3900">
        <f t="shared" si="181"/>
        <v>3900</v>
      </c>
      <c r="D3900" s="27">
        <v>14.460000038146973</v>
      </c>
      <c r="E3900" s="28">
        <v>14.890000343322754</v>
      </c>
      <c r="F3900" s="28">
        <v>14.380000114440918</v>
      </c>
      <c r="G3900" s="24">
        <v>14.670000076293945</v>
      </c>
      <c r="H3900" s="13">
        <v>14.699999809265137</v>
      </c>
      <c r="I3900" s="14">
        <v>15.069999694824219</v>
      </c>
      <c r="J3900" s="14">
        <v>14.590000152587891</v>
      </c>
      <c r="K3900" s="24">
        <v>14.869999885559082</v>
      </c>
      <c r="L3900">
        <f t="shared" si="183"/>
        <v>0</v>
      </c>
      <c r="M3900">
        <f>IF(AND(B3900&gt;Summary!$E$17,B3900&lt;Summary!$E$18),1,0)</f>
        <v>1</v>
      </c>
      <c r="N3900">
        <f>IF(M3900=1,oneday(G3899,G3900,K3900,L3900,Summary!$E$13/2,Data!N3899,Data!O3899,Summary!$E$15,Summary!$E$14,Summary!$E$16,1),0)</f>
        <v>-2700</v>
      </c>
      <c r="O3900" s="31">
        <f>IF(M3900=1,oneday(G3899,G3900,K3900,L3900,Summary!$E$13/2,Data!N3899,Data!O3899,Summary!$E$15,Summary!$E$14,Summary!$E$16,2),0)</f>
        <v>2571236.9593315125</v>
      </c>
      <c r="P3900" s="31">
        <f t="shared" si="182"/>
        <v>826.99948501586914</v>
      </c>
      <c r="Q3900" s="31">
        <f>IF(M3900=1,oneday(G3899,G3900,K3900,L3900,Summary!$E$13/2,Data!N3899,Data!O3899,Summary!$E$15,Summary!$E$14,Summary!$E$16,3),0)</f>
        <v>0</v>
      </c>
    </row>
    <row r="3901" spans="1:17" x14ac:dyDescent="0.25">
      <c r="A3901" s="32">
        <f>VLOOKUP(B3901,'Expiration Dates'!$C$40:$J$272,8)</f>
        <v>36060</v>
      </c>
      <c r="B3901" s="1">
        <v>36049</v>
      </c>
      <c r="C3901">
        <f t="shared" si="181"/>
        <v>3901</v>
      </c>
      <c r="D3901" s="27">
        <v>14.899999618530273</v>
      </c>
      <c r="E3901" s="28">
        <v>14.939999580383301</v>
      </c>
      <c r="F3901" s="28">
        <v>14.279999732971191</v>
      </c>
      <c r="G3901" s="24">
        <v>14.340000152587891</v>
      </c>
      <c r="H3901" s="13">
        <v>15.079999923706055</v>
      </c>
      <c r="I3901" s="14">
        <v>15.119999885559082</v>
      </c>
      <c r="J3901" s="14">
        <v>14.5</v>
      </c>
      <c r="K3901" s="24">
        <v>14.560000419616699</v>
      </c>
      <c r="L3901">
        <f t="shared" si="183"/>
        <v>0</v>
      </c>
      <c r="M3901">
        <f>IF(AND(B3901&gt;Summary!$E$17,B3901&lt;Summary!$E$18),1,0)</f>
        <v>1</v>
      </c>
      <c r="N3901">
        <f>IF(M3901=1,oneday(G3900,G3901,K3901,L3901,Summary!$E$13/2,Data!N3900,Data!O3900,Summary!$E$15,Summary!$E$14,Summary!$E$16,1),0)</f>
        <v>-1900</v>
      </c>
      <c r="O3901" s="31">
        <f>IF(M3901=1,oneday(G3900,G3901,K3901,L3901,Summary!$E$13/2,Data!N3900,Data!O3900,Summary!$E$15,Summary!$E$14,Summary!$E$16,2),0)</f>
        <v>2573975.959186554</v>
      </c>
      <c r="P3901" s="31">
        <f t="shared" si="182"/>
        <v>2738.9998550415039</v>
      </c>
      <c r="Q3901" s="31">
        <f>IF(M3901=1,oneday(G3900,G3901,K3901,L3901,Summary!$E$13/2,Data!N3900,Data!O3900,Summary!$E$15,Summary!$E$14,Summary!$E$16,3),0)</f>
        <v>0</v>
      </c>
    </row>
    <row r="3902" spans="1:17" x14ac:dyDescent="0.25">
      <c r="A3902" s="32">
        <f>VLOOKUP(B3902,'Expiration Dates'!$C$40:$J$272,8)</f>
        <v>36060</v>
      </c>
      <c r="B3902" s="1">
        <v>36052</v>
      </c>
      <c r="C3902">
        <f t="shared" si="181"/>
        <v>3902</v>
      </c>
      <c r="D3902" s="27">
        <v>14.5</v>
      </c>
      <c r="E3902" s="28">
        <v>14.680000305175781</v>
      </c>
      <c r="F3902" s="28">
        <v>14.359999656677246</v>
      </c>
      <c r="G3902" s="24">
        <v>14.420000076293945</v>
      </c>
      <c r="H3902" s="13">
        <v>14.75</v>
      </c>
      <c r="I3902" s="14">
        <v>14.850000381469727</v>
      </c>
      <c r="J3902" s="14">
        <v>14.579999923706055</v>
      </c>
      <c r="K3902" s="24">
        <v>14.609999656677246</v>
      </c>
      <c r="L3902">
        <f t="shared" si="183"/>
        <v>0</v>
      </c>
      <c r="M3902">
        <f>IF(AND(B3902&gt;Summary!$E$17,B3902&lt;Summary!$E$18),1,0)</f>
        <v>1</v>
      </c>
      <c r="N3902">
        <f>IF(M3902=1,oneday(G3901,G3902,K3902,L3902,Summary!$E$13/2,Data!N3901,Data!O3901,Summary!$E$15,Summary!$E$14,Summary!$E$16,1),0)</f>
        <v>-2000</v>
      </c>
      <c r="O3902" s="31">
        <f>IF(M3902=1,oneday(G3901,G3902,K3902,L3902,Summary!$E$13/2,Data!N3901,Data!O3901,Summary!$E$15,Summary!$E$14,Summary!$E$16,2),0)</f>
        <v>2575815.9593391418</v>
      </c>
      <c r="P3902" s="31">
        <f t="shared" si="182"/>
        <v>1840.0001525878906</v>
      </c>
      <c r="Q3902" s="31">
        <f>IF(M3902=1,oneday(G3901,G3902,K3902,L3902,Summary!$E$13/2,Data!N3901,Data!O3901,Summary!$E$15,Summary!$E$14,Summary!$E$16,3),0)</f>
        <v>0</v>
      </c>
    </row>
    <row r="3903" spans="1:17" x14ac:dyDescent="0.25">
      <c r="A3903" s="32">
        <f>VLOOKUP(B3903,'Expiration Dates'!$C$40:$J$272,8)</f>
        <v>36060</v>
      </c>
      <c r="B3903" s="1">
        <v>36053</v>
      </c>
      <c r="C3903">
        <f t="shared" si="181"/>
        <v>3903</v>
      </c>
      <c r="D3903" s="27">
        <v>14.420000076293945</v>
      </c>
      <c r="E3903" s="28">
        <v>14.75</v>
      </c>
      <c r="F3903" s="28">
        <v>14.319999694824219</v>
      </c>
      <c r="G3903" s="24">
        <v>14.569999694824219</v>
      </c>
      <c r="H3903" s="13">
        <v>14.579999923706055</v>
      </c>
      <c r="I3903" s="14">
        <v>14.899999618530273</v>
      </c>
      <c r="J3903" s="14">
        <v>14.510000228881836</v>
      </c>
      <c r="K3903" s="24">
        <v>14.699999809265137</v>
      </c>
      <c r="L3903">
        <f t="shared" si="183"/>
        <v>0</v>
      </c>
      <c r="M3903">
        <f>IF(AND(B3903&gt;Summary!$E$17,B3903&lt;Summary!$E$18),1,0)</f>
        <v>1</v>
      </c>
      <c r="N3903">
        <f>IF(M3903=1,oneday(G3902,G3903,K3903,L3903,Summary!$E$13/2,Data!N3902,Data!O3902,Summary!$E$15,Summary!$E$14,Summary!$E$16,1),0)</f>
        <v>-2300</v>
      </c>
      <c r="O3903" s="31">
        <f>IF(M3903=1,oneday(G3902,G3903,K3903,L3903,Summary!$E$13/2,Data!N3902,Data!O3902,Summary!$E$15,Summary!$E$14,Summary!$E$16,2),0)</f>
        <v>2577482.9602165222</v>
      </c>
      <c r="P3903" s="31">
        <f t="shared" si="182"/>
        <v>1667.0008773803711</v>
      </c>
      <c r="Q3903" s="31">
        <f>IF(M3903=1,oneday(G3902,G3903,K3903,L3903,Summary!$E$13/2,Data!N3902,Data!O3902,Summary!$E$15,Summary!$E$14,Summary!$E$16,3),0)</f>
        <v>0</v>
      </c>
    </row>
    <row r="3904" spans="1:17" x14ac:dyDescent="0.25">
      <c r="A3904" s="32">
        <f>VLOOKUP(B3904,'Expiration Dates'!$C$40:$J$272,8)</f>
        <v>36060</v>
      </c>
      <c r="B3904" s="1">
        <v>36054</v>
      </c>
      <c r="C3904">
        <f t="shared" si="181"/>
        <v>3904</v>
      </c>
      <c r="D3904" s="27">
        <v>14.729999542236328</v>
      </c>
      <c r="E3904" s="28">
        <v>14.779999732971191</v>
      </c>
      <c r="F3904" s="28">
        <v>14.409999847412109</v>
      </c>
      <c r="G3904" s="24">
        <v>14.529999732971191</v>
      </c>
      <c r="H3904" s="13">
        <v>14.840000152587891</v>
      </c>
      <c r="I3904" s="14">
        <v>14.869999885559082</v>
      </c>
      <c r="J3904" s="14">
        <v>14.579999923706055</v>
      </c>
      <c r="K3904" s="24">
        <v>14.670000076293945</v>
      </c>
      <c r="L3904">
        <f t="shared" si="183"/>
        <v>0</v>
      </c>
      <c r="M3904">
        <f>IF(AND(B3904&gt;Summary!$E$17,B3904&lt;Summary!$E$18),1,0)</f>
        <v>1</v>
      </c>
      <c r="N3904">
        <f>IF(M3904=1,oneday(G3903,G3904,K3904,L3904,Summary!$E$13/2,Data!N3903,Data!O3903,Summary!$E$15,Summary!$E$14,Summary!$E$16,1),0)</f>
        <v>-2300</v>
      </c>
      <c r="O3904" s="31">
        <f>IF(M3904=1,oneday(G3903,G3904,K3904,L3904,Summary!$E$13/2,Data!N3903,Data!O3903,Summary!$E$15,Summary!$E$14,Summary!$E$16,2),0)</f>
        <v>2579574.9601287842</v>
      </c>
      <c r="P3904" s="31">
        <f t="shared" si="182"/>
        <v>2091.9999122619629</v>
      </c>
      <c r="Q3904" s="31">
        <f>IF(M3904=1,oneday(G3903,G3904,K3904,L3904,Summary!$E$13/2,Data!N3903,Data!O3903,Summary!$E$15,Summary!$E$14,Summary!$E$16,3),0)</f>
        <v>0</v>
      </c>
    </row>
    <row r="3905" spans="1:17" x14ac:dyDescent="0.25">
      <c r="A3905" s="32">
        <f>VLOOKUP(B3905,'Expiration Dates'!$C$40:$J$272,8)</f>
        <v>36060</v>
      </c>
      <c r="B3905" s="1">
        <v>36055</v>
      </c>
      <c r="C3905">
        <f t="shared" si="181"/>
        <v>3905</v>
      </c>
      <c r="D3905" s="27">
        <v>14.779999732971191</v>
      </c>
      <c r="E3905" s="28">
        <v>14.920000076293945</v>
      </c>
      <c r="F3905" s="28">
        <v>14.649999618530273</v>
      </c>
      <c r="G3905" s="24">
        <v>14.859999656677246</v>
      </c>
      <c r="H3905" s="13">
        <v>14.800000190734863</v>
      </c>
      <c r="I3905" s="14">
        <v>15.050000190734863</v>
      </c>
      <c r="J3905" s="14">
        <v>14.800000190734863</v>
      </c>
      <c r="K3905" s="24">
        <v>14.960000038146973</v>
      </c>
      <c r="L3905">
        <f t="shared" si="183"/>
        <v>0</v>
      </c>
      <c r="M3905">
        <f>IF(AND(B3905&gt;Summary!$E$17,B3905&lt;Summary!$E$18),1,0)</f>
        <v>1</v>
      </c>
      <c r="N3905">
        <f>IF(M3905=1,oneday(G3904,G3905,K3905,L3905,Summary!$E$13/2,Data!N3904,Data!O3904,Summary!$E$15,Summary!$E$14,Summary!$E$16,1),0)</f>
        <v>-3000</v>
      </c>
      <c r="O3905" s="31">
        <f>IF(M3905=1,oneday(G3904,G3905,K3905,L3905,Summary!$E$13/2,Data!N3904,Data!O3904,Summary!$E$15,Summary!$E$14,Summary!$E$16,2),0)</f>
        <v>2580663.9603652954</v>
      </c>
      <c r="P3905" s="31">
        <f t="shared" si="182"/>
        <v>1089.0002365112305</v>
      </c>
      <c r="Q3905" s="31">
        <f>IF(M3905=1,oneday(G3904,G3905,K3905,L3905,Summary!$E$13/2,Data!N3904,Data!O3904,Summary!$E$15,Summary!$E$14,Summary!$E$16,3),0)</f>
        <v>0</v>
      </c>
    </row>
    <row r="3906" spans="1:17" x14ac:dyDescent="0.25">
      <c r="A3906" s="32">
        <f>VLOOKUP(B3906,'Expiration Dates'!$C$40:$J$272,8)</f>
        <v>36060</v>
      </c>
      <c r="B3906" s="1">
        <v>36056</v>
      </c>
      <c r="C3906">
        <f t="shared" si="181"/>
        <v>3906</v>
      </c>
      <c r="D3906" s="27">
        <v>14.949999809265137</v>
      </c>
      <c r="E3906" s="28">
        <v>15.550000190734863</v>
      </c>
      <c r="F3906" s="28">
        <v>14.920000076293945</v>
      </c>
      <c r="G3906" s="24">
        <v>15.489999771118164</v>
      </c>
      <c r="H3906" s="13">
        <v>15.100000381469727</v>
      </c>
      <c r="I3906" s="14">
        <v>15.670000076293945</v>
      </c>
      <c r="J3906" s="14">
        <v>15.010000228881836</v>
      </c>
      <c r="K3906" s="24">
        <v>15.619999885559082</v>
      </c>
      <c r="L3906">
        <f t="shared" si="183"/>
        <v>0</v>
      </c>
      <c r="M3906">
        <f>IF(AND(B3906&gt;Summary!$E$17,B3906&lt;Summary!$E$18),1,0)</f>
        <v>1</v>
      </c>
      <c r="N3906">
        <f>IF(M3906=1,oneday(G3905,G3906,K3906,L3906,Summary!$E$13/2,Data!N3905,Data!O3905,Summary!$E$15,Summary!$E$14,Summary!$E$16,1),0)</f>
        <v>-3000</v>
      </c>
      <c r="O3906" s="31">
        <f>IF(M3906=1,oneday(G3905,G3906,K3906,L3906,Summary!$E$13/2,Data!N3905,Data!O3905,Summary!$E$15,Summary!$E$14,Summary!$E$16,2),0)</f>
        <v>2580248.9598503113</v>
      </c>
      <c r="P3906" s="31">
        <f t="shared" si="182"/>
        <v>-415.00051498413086</v>
      </c>
      <c r="Q3906" s="31">
        <f>IF(M3906=1,oneday(G3905,G3906,K3906,L3906,Summary!$E$13/2,Data!N3905,Data!O3905,Summary!$E$15,Summary!$E$14,Summary!$E$16,3),0)</f>
        <v>0</v>
      </c>
    </row>
    <row r="3907" spans="1:17" x14ac:dyDescent="0.25">
      <c r="A3907" s="32">
        <f>VLOOKUP(B3907,'Expiration Dates'!$C$40:$J$272,8)</f>
        <v>36060</v>
      </c>
      <c r="B3907" s="1">
        <v>36059</v>
      </c>
      <c r="C3907">
        <f t="shared" si="181"/>
        <v>3907</v>
      </c>
      <c r="D3907" s="27">
        <v>15.430000305175781</v>
      </c>
      <c r="E3907" s="28">
        <v>15.600000381469727</v>
      </c>
      <c r="F3907" s="28">
        <v>15.310000419616699</v>
      </c>
      <c r="G3907" s="24">
        <v>15.489999771118164</v>
      </c>
      <c r="H3907" s="13">
        <v>15.520000457763672</v>
      </c>
      <c r="I3907" s="14">
        <v>15.779999732971191</v>
      </c>
      <c r="J3907" s="14">
        <v>15.460000038146973</v>
      </c>
      <c r="K3907" s="24">
        <v>15.670000076293945</v>
      </c>
      <c r="L3907">
        <f t="shared" si="183"/>
        <v>0</v>
      </c>
      <c r="M3907">
        <f>IF(AND(B3907&gt;Summary!$E$17,B3907&lt;Summary!$E$18),1,0)</f>
        <v>1</v>
      </c>
      <c r="N3907">
        <f>IF(M3907=1,oneday(G3906,G3907,K3907,L3907,Summary!$E$13/2,Data!N3906,Data!O3906,Summary!$E$15,Summary!$E$14,Summary!$E$16,1),0)</f>
        <v>0</v>
      </c>
      <c r="O3907" s="31">
        <f>IF(M3907=1,oneday(G3906,G3907,K3907,L3907,Summary!$E$13/2,Data!N3906,Data!O3906,Summary!$E$15,Summary!$E$14,Summary!$E$16,2),0)</f>
        <v>2582248.9598503113</v>
      </c>
      <c r="P3907" s="31">
        <f t="shared" si="182"/>
        <v>2000</v>
      </c>
      <c r="Q3907" s="31">
        <f>IF(M3907=1,oneday(G3906,G3907,K3907,L3907,Summary!$E$13/2,Data!N3906,Data!O3906,Summary!$E$15,Summary!$E$14,Summary!$E$16,3),0)</f>
        <v>0</v>
      </c>
    </row>
    <row r="3908" spans="1:17" x14ac:dyDescent="0.25">
      <c r="A3908" s="32">
        <f>VLOOKUP(B3908,'Expiration Dates'!$C$40:$J$272,8)</f>
        <v>36060</v>
      </c>
      <c r="B3908" s="1">
        <v>36060</v>
      </c>
      <c r="C3908">
        <f t="shared" si="181"/>
        <v>3908</v>
      </c>
      <c r="D3908" s="27">
        <v>15.310000419616699</v>
      </c>
      <c r="E3908" s="28">
        <v>15.75</v>
      </c>
      <c r="F3908" s="28">
        <v>15.270000457763672</v>
      </c>
      <c r="G3908" s="24">
        <v>15.670000076293945</v>
      </c>
      <c r="H3908" s="13">
        <v>15.5</v>
      </c>
      <c r="I3908" s="14">
        <v>15.899999618530273</v>
      </c>
      <c r="J3908" s="14">
        <v>15.5</v>
      </c>
      <c r="K3908" s="24">
        <v>15.840000152587891</v>
      </c>
      <c r="L3908">
        <f t="shared" si="183"/>
        <v>1</v>
      </c>
      <c r="M3908">
        <f>IF(AND(B3908&gt;Summary!$E$17,B3908&lt;Summary!$E$18),1,0)</f>
        <v>1</v>
      </c>
      <c r="N3908">
        <f>IF(M3908=1,oneday(G3907,G3908,K3908,L3908,Summary!$E$13/2,Data!N3907,Data!O3907,Summary!$E$15,Summary!$E$14,Summary!$E$16,1),0)</f>
        <v>-400</v>
      </c>
      <c r="O3908" s="31">
        <f>IF(M3908=1,oneday(G3907,G3908,K3908,L3908,Summary!$E$13/2,Data!N3907,Data!O3907,Summary!$E$15,Summary!$E$14,Summary!$E$16,2),0)</f>
        <v>2584268.9597587585</v>
      </c>
      <c r="P3908" s="31">
        <f t="shared" si="182"/>
        <v>2019.9999084472656</v>
      </c>
      <c r="Q3908" s="31">
        <f>IF(M3908=1,oneday(G3907,G3908,K3908,L3908,Summary!$E$13/2,Data!N3907,Data!O3907,Summary!$E$15,Summary!$E$14,Summary!$E$16,3),0)</f>
        <v>68.000030517578125</v>
      </c>
    </row>
    <row r="3909" spans="1:17" x14ac:dyDescent="0.25">
      <c r="A3909" s="32">
        <f>VLOOKUP(B3909,'Expiration Dates'!$C$40:$J$272,8)</f>
        <v>36060</v>
      </c>
      <c r="B3909" s="1">
        <v>36061</v>
      </c>
      <c r="C3909">
        <f t="shared" si="181"/>
        <v>3909</v>
      </c>
      <c r="D3909" s="27">
        <v>16.020000457763672</v>
      </c>
      <c r="E3909" s="28">
        <v>16.040000915527344</v>
      </c>
      <c r="F3909" s="28">
        <v>15.699999809265137</v>
      </c>
      <c r="G3909" s="24">
        <v>15.810000419616699</v>
      </c>
      <c r="H3909" s="13">
        <v>16.079999923706055</v>
      </c>
      <c r="I3909" s="14">
        <v>16.129999160766602</v>
      </c>
      <c r="J3909" s="14">
        <v>15.810000419616699</v>
      </c>
      <c r="K3909" s="24">
        <v>15.949999809265137</v>
      </c>
      <c r="L3909">
        <f t="shared" si="183"/>
        <v>0</v>
      </c>
      <c r="M3909">
        <f>IF(AND(B3909&gt;Summary!$E$17,B3909&lt;Summary!$E$18),1,0)</f>
        <v>1</v>
      </c>
      <c r="N3909">
        <f>IF(M3909=1,oneday(G3908,G3909,K3909,L3909,Summary!$E$13/2,Data!N3908,Data!O3908,Summary!$E$15,Summary!$E$14,Summary!$E$16,1),0)</f>
        <v>-700</v>
      </c>
      <c r="O3909" s="31">
        <f>IF(M3909=1,oneday(G3908,G3909,K3909,L3909,Summary!$E$13/2,Data!N3908,Data!O3908,Summary!$E$15,Summary!$E$14,Summary!$E$16,2),0)</f>
        <v>2586182.9595184326</v>
      </c>
      <c r="P3909" s="31">
        <f t="shared" si="182"/>
        <v>1913.9997596740723</v>
      </c>
      <c r="Q3909" s="31">
        <f>IF(M3909=1,oneday(G3908,G3909,K3909,L3909,Summary!$E$13/2,Data!N3908,Data!O3908,Summary!$E$15,Summary!$E$14,Summary!$E$16,3),0)</f>
        <v>0</v>
      </c>
    </row>
    <row r="3910" spans="1:17" x14ac:dyDescent="0.25">
      <c r="A3910" s="32">
        <f>VLOOKUP(B3910,'Expiration Dates'!$C$40:$J$272,8)</f>
        <v>36060</v>
      </c>
      <c r="B3910" s="1">
        <v>36062</v>
      </c>
      <c r="C3910">
        <f t="shared" si="181"/>
        <v>3910</v>
      </c>
      <c r="D3910" s="27">
        <v>15.699999809265137</v>
      </c>
      <c r="E3910" s="28">
        <v>16.200000762939453</v>
      </c>
      <c r="F3910" s="28">
        <v>15.619999885559082</v>
      </c>
      <c r="G3910" s="24">
        <v>15.979999542236328</v>
      </c>
      <c r="H3910" s="13">
        <v>15.859999656677246</v>
      </c>
      <c r="I3910" s="14">
        <v>16.340000152587891</v>
      </c>
      <c r="J3910" s="14">
        <v>15.779999732971191</v>
      </c>
      <c r="K3910" s="24">
        <v>16.129999160766602</v>
      </c>
      <c r="L3910">
        <f t="shared" si="183"/>
        <v>0</v>
      </c>
      <c r="M3910">
        <f>IF(AND(B3910&gt;Summary!$E$17,B3910&lt;Summary!$E$18),1,0)</f>
        <v>1</v>
      </c>
      <c r="N3910">
        <f>IF(M3910=1,oneday(G3909,G3910,K3910,L3910,Summary!$E$13/2,Data!N3909,Data!O3909,Summary!$E$15,Summary!$E$14,Summary!$E$16,1),0)</f>
        <v>-1100</v>
      </c>
      <c r="O3910" s="31">
        <f>IF(M3910=1,oneday(G3909,G3910,K3910,L3910,Summary!$E$13/2,Data!N3909,Data!O3909,Summary!$E$15,Summary!$E$14,Summary!$E$16,2),0)</f>
        <v>2588019.960483551</v>
      </c>
      <c r="P3910" s="31">
        <f t="shared" si="182"/>
        <v>1837.0009651184082</v>
      </c>
      <c r="Q3910" s="31">
        <f>IF(M3910=1,oneday(G3909,G3910,K3910,L3910,Summary!$E$13/2,Data!N3909,Data!O3909,Summary!$E$15,Summary!$E$14,Summary!$E$16,3),0)</f>
        <v>0</v>
      </c>
    </row>
    <row r="3911" spans="1:17" x14ac:dyDescent="0.25">
      <c r="A3911" s="32">
        <f>VLOOKUP(B3911,'Expiration Dates'!$C$40:$J$272,8)</f>
        <v>36060</v>
      </c>
      <c r="B3911" s="1">
        <v>36063</v>
      </c>
      <c r="C3911">
        <f t="shared" si="181"/>
        <v>3911</v>
      </c>
      <c r="D3911" s="27">
        <v>15.989999771118164</v>
      </c>
      <c r="E3911" s="28">
        <v>16.069999694824219</v>
      </c>
      <c r="F3911" s="28">
        <v>15.659999847412109</v>
      </c>
      <c r="G3911" s="24">
        <v>15.75</v>
      </c>
      <c r="H3911" s="13">
        <v>16.129999160766602</v>
      </c>
      <c r="I3911" s="14">
        <v>16.190000534057617</v>
      </c>
      <c r="J3911" s="14">
        <v>15.810000419616699</v>
      </c>
      <c r="K3911" s="24">
        <v>15.890000343322754</v>
      </c>
      <c r="L3911">
        <f t="shared" si="183"/>
        <v>0</v>
      </c>
      <c r="M3911">
        <f>IF(AND(B3911&gt;Summary!$E$17,B3911&lt;Summary!$E$18),1,0)</f>
        <v>1</v>
      </c>
      <c r="N3911">
        <f>IF(M3911=1,oneday(G3910,G3911,K3911,L3911,Summary!$E$13/2,Data!N3910,Data!O3910,Summary!$E$15,Summary!$E$14,Summary!$E$16,1),0)</f>
        <v>-600</v>
      </c>
      <c r="O3911" s="31">
        <f>IF(M3911=1,oneday(G3910,G3911,K3911,L3911,Summary!$E$13/2,Data!N3910,Data!O3910,Summary!$E$15,Summary!$E$14,Summary!$E$16,2),0)</f>
        <v>2590197.9602088928</v>
      </c>
      <c r="P3911" s="31">
        <f t="shared" si="182"/>
        <v>2177.9997253417969</v>
      </c>
      <c r="Q3911" s="31">
        <f>IF(M3911=1,oneday(G3910,G3911,K3911,L3911,Summary!$E$13/2,Data!N3910,Data!O3910,Summary!$E$15,Summary!$E$14,Summary!$E$16,3),0)</f>
        <v>0</v>
      </c>
    </row>
    <row r="3912" spans="1:17" x14ac:dyDescent="0.25">
      <c r="A3912" s="32">
        <f>VLOOKUP(B3912,'Expiration Dates'!$C$40:$J$272,8)</f>
        <v>36060</v>
      </c>
      <c r="B3912" s="1">
        <v>36066</v>
      </c>
      <c r="C3912">
        <f t="shared" si="181"/>
        <v>3912</v>
      </c>
      <c r="D3912" s="27">
        <v>15.819999694824219</v>
      </c>
      <c r="E3912" s="28">
        <v>15.829999923706055</v>
      </c>
      <c r="F3912" s="28">
        <v>15.520000457763672</v>
      </c>
      <c r="G3912" s="24">
        <v>15.640000343322754</v>
      </c>
      <c r="H3912" s="13">
        <v>15.909999847412109</v>
      </c>
      <c r="I3912" s="14">
        <v>15.949999809265137</v>
      </c>
      <c r="J3912" s="14">
        <v>15.649999618530273</v>
      </c>
      <c r="K3912" s="24">
        <v>15.760000228881836</v>
      </c>
      <c r="L3912">
        <f t="shared" si="183"/>
        <v>0</v>
      </c>
      <c r="M3912">
        <f>IF(AND(B3912&gt;Summary!$E$17,B3912&lt;Summary!$E$18),1,0)</f>
        <v>1</v>
      </c>
      <c r="N3912">
        <f>IF(M3912=1,oneday(G3911,G3912,K3912,L3912,Summary!$E$13/2,Data!N3911,Data!O3911,Summary!$E$15,Summary!$E$14,Summary!$E$16,1),0)</f>
        <v>-400</v>
      </c>
      <c r="O3912" s="31">
        <f>IF(M3912=1,oneday(G3911,G3912,K3912,L3912,Summary!$E$13/2,Data!N3911,Data!O3911,Summary!$E$15,Summary!$E$14,Summary!$E$16,2),0)</f>
        <v>2592245.9600715637</v>
      </c>
      <c r="P3912" s="31">
        <f t="shared" si="182"/>
        <v>2047.9998626708984</v>
      </c>
      <c r="Q3912" s="31">
        <f>IF(M3912=1,oneday(G3911,G3912,K3912,L3912,Summary!$E$13/2,Data!N3911,Data!O3911,Summary!$E$15,Summary!$E$14,Summary!$E$16,3),0)</f>
        <v>0</v>
      </c>
    </row>
    <row r="3913" spans="1:17" x14ac:dyDescent="0.25">
      <c r="A3913" s="32">
        <f>VLOOKUP(B3913,'Expiration Dates'!$C$40:$J$272,8)</f>
        <v>36060</v>
      </c>
      <c r="B3913" s="1">
        <v>36067</v>
      </c>
      <c r="C3913">
        <f t="shared" si="181"/>
        <v>3913</v>
      </c>
      <c r="D3913" s="27">
        <v>15.569999694824219</v>
      </c>
      <c r="E3913" s="28">
        <v>16</v>
      </c>
      <c r="F3913" s="28">
        <v>15.430000305175781</v>
      </c>
      <c r="G3913" s="24">
        <v>15.979999542236328</v>
      </c>
      <c r="H3913" s="13">
        <v>15.670000076293945</v>
      </c>
      <c r="I3913" s="14">
        <v>16.049999237060547</v>
      </c>
      <c r="J3913" s="14">
        <v>15.560000419616699</v>
      </c>
      <c r="K3913" s="24">
        <v>16.030000686645508</v>
      </c>
      <c r="L3913">
        <f t="shared" si="183"/>
        <v>0</v>
      </c>
      <c r="M3913">
        <f>IF(AND(B3913&gt;Summary!$E$17,B3913&lt;Summary!$E$18),1,0)</f>
        <v>1</v>
      </c>
      <c r="N3913">
        <f>IF(M3913=1,oneday(G3912,G3913,K3913,L3913,Summary!$E$13/2,Data!N3912,Data!O3912,Summary!$E$15,Summary!$E$14,Summary!$E$16,1),0)</f>
        <v>-1200</v>
      </c>
      <c r="O3913" s="31">
        <f>IF(M3913=1,oneday(G3912,G3913,K3913,L3913,Summary!$E$13/2,Data!N3912,Data!O3912,Summary!$E$15,Summary!$E$14,Summary!$E$16,2),0)</f>
        <v>2593949.9610328674</v>
      </c>
      <c r="P3913" s="31">
        <f t="shared" si="182"/>
        <v>1704.0009613037109</v>
      </c>
      <c r="Q3913" s="31">
        <f>IF(M3913=1,oneday(G3912,G3913,K3913,L3913,Summary!$E$13/2,Data!N3912,Data!O3912,Summary!$E$15,Summary!$E$14,Summary!$E$16,3),0)</f>
        <v>0</v>
      </c>
    </row>
    <row r="3914" spans="1:17" x14ac:dyDescent="0.25">
      <c r="A3914" s="32">
        <f>VLOOKUP(B3914,'Expiration Dates'!$C$40:$J$272,8)</f>
        <v>36060</v>
      </c>
      <c r="B3914" s="1">
        <v>36068</v>
      </c>
      <c r="C3914">
        <f t="shared" si="181"/>
        <v>3914</v>
      </c>
      <c r="D3914" s="27">
        <v>15.800000190734863</v>
      </c>
      <c r="E3914" s="28">
        <v>16.180000305175781</v>
      </c>
      <c r="F3914" s="28">
        <v>15.779999732971191</v>
      </c>
      <c r="G3914" s="24">
        <v>16.139999389648438</v>
      </c>
      <c r="H3914" s="13">
        <v>15.899999618530273</v>
      </c>
      <c r="I3914" s="14">
        <v>16.200000762939453</v>
      </c>
      <c r="J3914" s="14">
        <v>15.840000152587891</v>
      </c>
      <c r="K3914" s="24">
        <v>16.159999847412109</v>
      </c>
      <c r="L3914">
        <f t="shared" si="183"/>
        <v>0</v>
      </c>
      <c r="M3914">
        <f>IF(AND(B3914&gt;Summary!$E$17,B3914&lt;Summary!$E$18),1,0)</f>
        <v>1</v>
      </c>
      <c r="N3914">
        <f>IF(M3914=1,oneday(G3913,G3914,K3914,L3914,Summary!$E$13/2,Data!N3913,Data!O3913,Summary!$E$15,Summary!$E$14,Summary!$E$16,1),0)</f>
        <v>-1500</v>
      </c>
      <c r="O3914" s="31">
        <f>IF(M3914=1,oneday(G3913,G3914,K3914,L3914,Summary!$E$13/2,Data!N3913,Data!O3913,Summary!$E$15,Summary!$E$14,Summary!$E$16,2),0)</f>
        <v>2595721.9612617493</v>
      </c>
      <c r="P3914" s="31">
        <f t="shared" si="182"/>
        <v>1772.0002288818359</v>
      </c>
      <c r="Q3914" s="31">
        <f>IF(M3914=1,oneday(G3913,G3914,K3914,L3914,Summary!$E$13/2,Data!N3913,Data!O3913,Summary!$E$15,Summary!$E$14,Summary!$E$16,3),0)</f>
        <v>0</v>
      </c>
    </row>
    <row r="3915" spans="1:17" x14ac:dyDescent="0.25">
      <c r="A3915" s="32">
        <f>VLOOKUP(B3915,'Expiration Dates'!$C$40:$J$272,8)</f>
        <v>36089</v>
      </c>
      <c r="B3915" s="1">
        <v>36069</v>
      </c>
      <c r="C3915">
        <f t="shared" si="181"/>
        <v>3915</v>
      </c>
      <c r="D3915" s="27">
        <v>16.25</v>
      </c>
      <c r="E3915" s="28">
        <v>16.360000610351563</v>
      </c>
      <c r="F3915" s="28">
        <v>15.25</v>
      </c>
      <c r="G3915" s="24">
        <v>15.430000305175781</v>
      </c>
      <c r="H3915" s="13">
        <v>16.25</v>
      </c>
      <c r="I3915" s="14">
        <v>16.350000381469727</v>
      </c>
      <c r="J3915" s="14">
        <v>15.350000381469727</v>
      </c>
      <c r="K3915" s="24">
        <v>15.5</v>
      </c>
      <c r="L3915">
        <f t="shared" si="183"/>
        <v>0</v>
      </c>
      <c r="M3915">
        <f>IF(AND(B3915&gt;Summary!$E$17,B3915&lt;Summary!$E$18),1,0)</f>
        <v>1</v>
      </c>
      <c r="N3915">
        <f>IF(M3915=1,oneday(G3914,G3915,K3915,L3915,Summary!$E$13/2,Data!N3914,Data!O3914,Summary!$E$15,Summary!$E$14,Summary!$E$16,1),0)</f>
        <v>200</v>
      </c>
      <c r="O3915" s="31">
        <f>IF(M3915=1,oneday(G3914,G3915,K3915,L3915,Summary!$E$13/2,Data!N3914,Data!O3914,Summary!$E$15,Summary!$E$14,Summary!$E$16,2),0)</f>
        <v>2598123.9614448547</v>
      </c>
      <c r="P3915" s="31">
        <f t="shared" si="182"/>
        <v>2402.0001831054688</v>
      </c>
      <c r="Q3915" s="31">
        <f>IF(M3915=1,oneday(G3914,G3915,K3915,L3915,Summary!$E$13/2,Data!N3914,Data!O3914,Summary!$E$15,Summary!$E$14,Summary!$E$16,3),0)</f>
        <v>0</v>
      </c>
    </row>
    <row r="3916" spans="1:17" x14ac:dyDescent="0.25">
      <c r="A3916" s="32">
        <f>VLOOKUP(B3916,'Expiration Dates'!$C$40:$J$272,8)</f>
        <v>36089</v>
      </c>
      <c r="B3916" s="1">
        <v>36070</v>
      </c>
      <c r="C3916">
        <f t="shared" si="181"/>
        <v>3916</v>
      </c>
      <c r="D3916" s="27">
        <v>15.479999542236328</v>
      </c>
      <c r="E3916" s="28">
        <v>15.670000076293945</v>
      </c>
      <c r="F3916" s="28">
        <v>15.229999542236328</v>
      </c>
      <c r="G3916" s="24">
        <v>15.640000343322754</v>
      </c>
      <c r="H3916" s="13">
        <v>15.569999694824219</v>
      </c>
      <c r="I3916" s="14">
        <v>15.720000267028809</v>
      </c>
      <c r="J3916" s="14">
        <v>15.300000190734863</v>
      </c>
      <c r="K3916" s="24">
        <v>15.699999809265137</v>
      </c>
      <c r="L3916">
        <f t="shared" si="183"/>
        <v>0</v>
      </c>
      <c r="M3916">
        <f>IF(AND(B3916&gt;Summary!$E$17,B3916&lt;Summary!$E$18),1,0)</f>
        <v>1</v>
      </c>
      <c r="N3916">
        <f>IF(M3916=1,oneday(G3915,G3916,K3916,L3916,Summary!$E$13/2,Data!N3915,Data!O3915,Summary!$E$15,Summary!$E$14,Summary!$E$16,1),0)</f>
        <v>-300</v>
      </c>
      <c r="O3916" s="31">
        <f>IF(M3916=1,oneday(G3915,G3916,K3916,L3916,Summary!$E$13/2,Data!N3915,Data!O3915,Summary!$E$15,Summary!$E$14,Summary!$E$16,2),0)</f>
        <v>2600100.9614334106</v>
      </c>
      <c r="P3916" s="31">
        <f t="shared" si="182"/>
        <v>1976.9999885559082</v>
      </c>
      <c r="Q3916" s="31">
        <f>IF(M3916=1,oneday(G3915,G3916,K3916,L3916,Summary!$E$13/2,Data!N3915,Data!O3915,Summary!$E$15,Summary!$E$14,Summary!$E$16,3),0)</f>
        <v>0</v>
      </c>
    </row>
    <row r="3917" spans="1:17" x14ac:dyDescent="0.25">
      <c r="A3917" s="32">
        <f>VLOOKUP(B3917,'Expiration Dates'!$C$40:$J$272,8)</f>
        <v>36089</v>
      </c>
      <c r="B3917" s="1">
        <v>36073</v>
      </c>
      <c r="C3917">
        <f t="shared" si="181"/>
        <v>3917</v>
      </c>
      <c r="D3917" s="27">
        <v>15.5</v>
      </c>
      <c r="E3917" s="28">
        <v>15.520000457763672</v>
      </c>
      <c r="F3917" s="28">
        <v>15.109999656677246</v>
      </c>
      <c r="G3917" s="24">
        <v>15.390000343322754</v>
      </c>
      <c r="H3917" s="13">
        <v>15.539999961853027</v>
      </c>
      <c r="I3917" s="14">
        <v>15.569999694824219</v>
      </c>
      <c r="J3917" s="14">
        <v>15.279999732971191</v>
      </c>
      <c r="K3917" s="24">
        <v>15.5</v>
      </c>
      <c r="L3917">
        <f t="shared" si="183"/>
        <v>0</v>
      </c>
      <c r="M3917">
        <f>IF(AND(B3917&gt;Summary!$E$17,B3917&lt;Summary!$E$18),1,0)</f>
        <v>1</v>
      </c>
      <c r="N3917">
        <f>IF(M3917=1,oneday(G3916,G3917,K3917,L3917,Summary!$E$13/2,Data!N3916,Data!O3916,Summary!$E$15,Summary!$E$14,Summary!$E$16,1),0)</f>
        <v>300</v>
      </c>
      <c r="O3917" s="31">
        <f>IF(M3917=1,oneday(G3916,G3917,K3917,L3917,Summary!$E$13/2,Data!N3916,Data!O3916,Summary!$E$15,Summary!$E$14,Summary!$E$16,2),0)</f>
        <v>2602085.9614334106</v>
      </c>
      <c r="P3917" s="31">
        <f t="shared" si="182"/>
        <v>1985</v>
      </c>
      <c r="Q3917" s="31">
        <f>IF(M3917=1,oneday(G3916,G3917,K3917,L3917,Summary!$E$13/2,Data!N3916,Data!O3916,Summary!$E$15,Summary!$E$14,Summary!$E$16,3),0)</f>
        <v>0</v>
      </c>
    </row>
    <row r="3918" spans="1:17" x14ac:dyDescent="0.25">
      <c r="A3918" s="32">
        <f>VLOOKUP(B3918,'Expiration Dates'!$C$40:$J$272,8)</f>
        <v>36089</v>
      </c>
      <c r="B3918" s="1">
        <v>36074</v>
      </c>
      <c r="C3918">
        <f t="shared" si="181"/>
        <v>3918</v>
      </c>
      <c r="D3918" s="27">
        <v>15.279999732971191</v>
      </c>
      <c r="E3918" s="28">
        <v>15.560000419616699</v>
      </c>
      <c r="F3918" s="28">
        <v>15.170000076293945</v>
      </c>
      <c r="G3918" s="24">
        <v>15.5</v>
      </c>
      <c r="H3918" s="13">
        <v>15.380000114440918</v>
      </c>
      <c r="I3918" s="14">
        <v>15.670000076293945</v>
      </c>
      <c r="J3918" s="14">
        <v>15.319999694824219</v>
      </c>
      <c r="K3918" s="24">
        <v>15.609999656677246</v>
      </c>
      <c r="L3918">
        <f t="shared" si="183"/>
        <v>0</v>
      </c>
      <c r="M3918">
        <f>IF(AND(B3918&gt;Summary!$E$17,B3918&lt;Summary!$E$18),1,0)</f>
        <v>1</v>
      </c>
      <c r="N3918">
        <f>IF(M3918=1,oneday(G3917,G3918,K3918,L3918,Summary!$E$13/2,Data!N3917,Data!O3917,Summary!$E$15,Summary!$E$14,Summary!$E$16,1),0)</f>
        <v>100</v>
      </c>
      <c r="O3918" s="31">
        <f>IF(M3918=1,oneday(G3917,G3918,K3918,L3918,Summary!$E$13/2,Data!N3917,Data!O3917,Summary!$E$15,Summary!$E$14,Summary!$E$16,2),0)</f>
        <v>2604100.9613990784</v>
      </c>
      <c r="P3918" s="31">
        <f t="shared" si="182"/>
        <v>2014.9999656677246</v>
      </c>
      <c r="Q3918" s="31">
        <f>IF(M3918=1,oneday(G3917,G3918,K3918,L3918,Summary!$E$13/2,Data!N3917,Data!O3917,Summary!$E$15,Summary!$E$14,Summary!$E$16,3),0)</f>
        <v>0</v>
      </c>
    </row>
    <row r="3919" spans="1:17" x14ac:dyDescent="0.25">
      <c r="A3919" s="32">
        <f>VLOOKUP(B3919,'Expiration Dates'!$C$40:$J$272,8)</f>
        <v>36089</v>
      </c>
      <c r="B3919" s="1">
        <v>36075</v>
      </c>
      <c r="C3919">
        <f t="shared" ref="C3919:C3982" si="184">ROW(B3919)</f>
        <v>3919</v>
      </c>
      <c r="D3919" s="27">
        <v>15.350000381469727</v>
      </c>
      <c r="E3919" s="28">
        <v>15.399999618530273</v>
      </c>
      <c r="F3919" s="28">
        <v>15.020000457763672</v>
      </c>
      <c r="G3919" s="24">
        <v>15.060000419616699</v>
      </c>
      <c r="H3919" s="13">
        <v>15.470000267028809</v>
      </c>
      <c r="I3919" s="14">
        <v>15.539999961853027</v>
      </c>
      <c r="J3919" s="14">
        <v>15.220000267028809</v>
      </c>
      <c r="K3919" s="24">
        <v>15.229999542236328</v>
      </c>
      <c r="L3919">
        <f t="shared" si="183"/>
        <v>0</v>
      </c>
      <c r="M3919">
        <f>IF(AND(B3919&gt;Summary!$E$17,B3919&lt;Summary!$E$18),1,0)</f>
        <v>1</v>
      </c>
      <c r="N3919">
        <f>IF(M3919=1,oneday(G3918,G3919,K3919,L3919,Summary!$E$13/2,Data!N3918,Data!O3918,Summary!$E$15,Summary!$E$14,Summary!$E$16,1),0)</f>
        <v>1100</v>
      </c>
      <c r="O3919" s="31">
        <f>IF(M3919=1,oneday(G3918,G3919,K3919,L3919,Summary!$E$13/2,Data!N3918,Data!O3918,Summary!$E$15,Summary!$E$14,Summary!$E$16,2),0)</f>
        <v>2605796.9618606567</v>
      </c>
      <c r="P3919" s="31">
        <f t="shared" si="182"/>
        <v>1696.0004615783691</v>
      </c>
      <c r="Q3919" s="31">
        <f>IF(M3919=1,oneday(G3918,G3919,K3919,L3919,Summary!$E$13/2,Data!N3918,Data!O3918,Summary!$E$15,Summary!$E$14,Summary!$E$16,3),0)</f>
        <v>0</v>
      </c>
    </row>
    <row r="3920" spans="1:17" x14ac:dyDescent="0.25">
      <c r="A3920" s="32">
        <f>VLOOKUP(B3920,'Expiration Dates'!$C$40:$J$272,8)</f>
        <v>36089</v>
      </c>
      <c r="B3920" s="1">
        <v>36076</v>
      </c>
      <c r="C3920">
        <f t="shared" si="184"/>
        <v>3920</v>
      </c>
      <c r="D3920" s="27">
        <v>14.949999809265137</v>
      </c>
      <c r="E3920" s="28">
        <v>14.949999809265137</v>
      </c>
      <c r="F3920" s="28">
        <v>14.369999885559082</v>
      </c>
      <c r="G3920" s="24">
        <v>14.420000076293945</v>
      </c>
      <c r="H3920" s="13">
        <v>15.100000381469727</v>
      </c>
      <c r="I3920" s="14">
        <v>15.130000114440918</v>
      </c>
      <c r="J3920" s="14">
        <v>14.560000419616699</v>
      </c>
      <c r="K3920" s="24">
        <v>14.609999656677246</v>
      </c>
      <c r="L3920">
        <f t="shared" si="183"/>
        <v>0</v>
      </c>
      <c r="M3920">
        <f>IF(AND(B3920&gt;Summary!$E$17,B3920&lt;Summary!$E$18),1,0)</f>
        <v>1</v>
      </c>
      <c r="N3920">
        <f>IF(M3920=1,oneday(G3919,G3920,K3920,L3920,Summary!$E$13/2,Data!N3919,Data!O3919,Summary!$E$15,Summary!$E$14,Summary!$E$16,1),0)</f>
        <v>2700</v>
      </c>
      <c r="O3920" s="31">
        <f>IF(M3920=1,oneday(G3919,G3920,K3920,L3920,Summary!$E$13/2,Data!N3919,Data!O3919,Summary!$E$15,Summary!$E$14,Summary!$E$16,2),0)</f>
        <v>2606548.9609336853</v>
      </c>
      <c r="P3920" s="31">
        <f t="shared" ref="P3920:P3983" si="185">IF(M3920=1,O3920-O3919,0)</f>
        <v>751.99907302856445</v>
      </c>
      <c r="Q3920" s="31">
        <f>IF(M3920=1,oneday(G3919,G3920,K3920,L3920,Summary!$E$13/2,Data!N3919,Data!O3919,Summary!$E$15,Summary!$E$14,Summary!$E$16,3),0)</f>
        <v>0</v>
      </c>
    </row>
    <row r="3921" spans="1:17" x14ac:dyDescent="0.25">
      <c r="A3921" s="32">
        <f>VLOOKUP(B3921,'Expiration Dates'!$C$40:$J$272,8)</f>
        <v>36089</v>
      </c>
      <c r="B3921" s="1">
        <v>36077</v>
      </c>
      <c r="C3921">
        <f t="shared" si="184"/>
        <v>3921</v>
      </c>
      <c r="D3921" s="27">
        <v>14.529999732971191</v>
      </c>
      <c r="E3921" s="28">
        <v>14.609999656677246</v>
      </c>
      <c r="F3921" s="28">
        <v>14.140000343322754</v>
      </c>
      <c r="G3921" s="24">
        <v>14.579999923706055</v>
      </c>
      <c r="H3921" s="13">
        <v>14.720000267028809</v>
      </c>
      <c r="I3921" s="14">
        <v>14.779999732971191</v>
      </c>
      <c r="J3921" s="14">
        <v>14.329999923706055</v>
      </c>
      <c r="K3921" s="24">
        <v>14.739999771118164</v>
      </c>
      <c r="L3921">
        <f t="shared" si="183"/>
        <v>0</v>
      </c>
      <c r="M3921">
        <f>IF(AND(B3921&gt;Summary!$E$17,B3921&lt;Summary!$E$18),1,0)</f>
        <v>1</v>
      </c>
      <c r="N3921">
        <f>IF(M3921=1,oneday(G3920,G3921,K3921,L3921,Summary!$E$13/2,Data!N3920,Data!O3920,Summary!$E$15,Summary!$E$14,Summary!$E$16,1),0)</f>
        <v>2400</v>
      </c>
      <c r="O3921" s="31">
        <f>IF(M3921=1,oneday(G3920,G3921,K3921,L3921,Summary!$E$13/2,Data!N3920,Data!O3920,Summary!$E$15,Summary!$E$14,Summary!$E$16,2),0)</f>
        <v>2608944.9605674744</v>
      </c>
      <c r="P3921" s="31">
        <f t="shared" si="185"/>
        <v>2395.9996337890625</v>
      </c>
      <c r="Q3921" s="31">
        <f>IF(M3921=1,oneday(G3920,G3921,K3921,L3921,Summary!$E$13/2,Data!N3920,Data!O3920,Summary!$E$15,Summary!$E$14,Summary!$E$16,3),0)</f>
        <v>0</v>
      </c>
    </row>
    <row r="3922" spans="1:17" x14ac:dyDescent="0.25">
      <c r="A3922" s="32">
        <f>VLOOKUP(B3922,'Expiration Dates'!$C$40:$J$272,8)</f>
        <v>36089</v>
      </c>
      <c r="B3922" s="1">
        <v>36080</v>
      </c>
      <c r="C3922">
        <f t="shared" si="184"/>
        <v>3922</v>
      </c>
      <c r="D3922" s="27">
        <v>14.630000114440918</v>
      </c>
      <c r="E3922" s="28">
        <v>14.689999580383301</v>
      </c>
      <c r="F3922" s="28">
        <v>14.409999847412109</v>
      </c>
      <c r="G3922" s="24">
        <v>14.439999580383301</v>
      </c>
      <c r="H3922" s="13">
        <v>14.819999694824219</v>
      </c>
      <c r="I3922" s="14">
        <v>14.850000381469727</v>
      </c>
      <c r="J3922" s="14">
        <v>14.600000381469727</v>
      </c>
      <c r="K3922" s="24">
        <v>14.619999885559082</v>
      </c>
      <c r="L3922">
        <f t="shared" si="183"/>
        <v>0</v>
      </c>
      <c r="M3922">
        <f>IF(AND(B3922&gt;Summary!$E$17,B3922&lt;Summary!$E$18),1,0)</f>
        <v>1</v>
      </c>
      <c r="N3922">
        <f>IF(M3922=1,oneday(G3921,G3922,K3922,L3922,Summary!$E$13/2,Data!N3921,Data!O3921,Summary!$E$15,Summary!$E$14,Summary!$E$16,1),0)</f>
        <v>2700</v>
      </c>
      <c r="O3922" s="31">
        <f>IF(M3922=1,oneday(G3921,G3922,K3922,L3922,Summary!$E$13/2,Data!N3921,Data!O3921,Summary!$E$15,Summary!$E$14,Summary!$E$16,2),0)</f>
        <v>2610578.9596405029</v>
      </c>
      <c r="P3922" s="31">
        <f t="shared" si="185"/>
        <v>1633.9990730285645</v>
      </c>
      <c r="Q3922" s="31">
        <f>IF(M3922=1,oneday(G3921,G3922,K3922,L3922,Summary!$E$13/2,Data!N3921,Data!O3921,Summary!$E$15,Summary!$E$14,Summary!$E$16,3),0)</f>
        <v>0</v>
      </c>
    </row>
    <row r="3923" spans="1:17" x14ac:dyDescent="0.25">
      <c r="A3923" s="32">
        <f>VLOOKUP(B3923,'Expiration Dates'!$C$40:$J$272,8)</f>
        <v>36089</v>
      </c>
      <c r="B3923" s="1">
        <v>36081</v>
      </c>
      <c r="C3923">
        <f t="shared" si="184"/>
        <v>3923</v>
      </c>
      <c r="D3923" s="27">
        <v>14.579999923706055</v>
      </c>
      <c r="E3923" s="28">
        <v>14.579999923706055</v>
      </c>
      <c r="F3923" s="28">
        <v>14.050000190734863</v>
      </c>
      <c r="G3923" s="24">
        <v>14.229999542236328</v>
      </c>
      <c r="H3923" s="13">
        <v>14.710000038146973</v>
      </c>
      <c r="I3923" s="14">
        <v>14.739999771118164</v>
      </c>
      <c r="J3923" s="14">
        <v>14.25</v>
      </c>
      <c r="K3923" s="24">
        <v>14.420000076293945</v>
      </c>
      <c r="L3923">
        <f t="shared" si="183"/>
        <v>0</v>
      </c>
      <c r="M3923">
        <f>IF(AND(B3923&gt;Summary!$E$17,B3923&lt;Summary!$E$18),1,0)</f>
        <v>1</v>
      </c>
      <c r="N3923">
        <f>IF(M3923=1,oneday(G3922,G3923,K3923,L3923,Summary!$E$13/2,Data!N3922,Data!O3922,Summary!$E$15,Summary!$E$14,Summary!$E$16,1),0)</f>
        <v>3000</v>
      </c>
      <c r="O3923" s="31">
        <f>IF(M3923=1,oneday(G3922,G3923,K3923,L3923,Summary!$E$13/2,Data!N3922,Data!O3922,Summary!$E$15,Summary!$E$14,Summary!$E$16,2),0)</f>
        <v>2611946.9595184326</v>
      </c>
      <c r="P3923" s="31">
        <f t="shared" si="185"/>
        <v>1367.9998779296875</v>
      </c>
      <c r="Q3923" s="31">
        <f>IF(M3923=1,oneday(G3922,G3923,K3923,L3923,Summary!$E$13/2,Data!N3922,Data!O3922,Summary!$E$15,Summary!$E$14,Summary!$E$16,3),0)</f>
        <v>0</v>
      </c>
    </row>
    <row r="3924" spans="1:17" x14ac:dyDescent="0.25">
      <c r="A3924" s="32">
        <f>VLOOKUP(B3924,'Expiration Dates'!$C$40:$J$272,8)</f>
        <v>36089</v>
      </c>
      <c r="B3924" s="1">
        <v>36082</v>
      </c>
      <c r="C3924">
        <f t="shared" si="184"/>
        <v>3924</v>
      </c>
      <c r="D3924" s="27">
        <v>14.170000076293945</v>
      </c>
      <c r="E3924" s="28">
        <v>14.279999732971191</v>
      </c>
      <c r="F3924" s="28">
        <v>14</v>
      </c>
      <c r="G3924" s="24">
        <v>14.050000190734863</v>
      </c>
      <c r="H3924" s="13">
        <v>14.399999618530273</v>
      </c>
      <c r="I3924" s="14">
        <v>14.460000038146973</v>
      </c>
      <c r="J3924" s="14">
        <v>14.199999809265137</v>
      </c>
      <c r="K3924" s="24">
        <v>14.229999542236328</v>
      </c>
      <c r="L3924">
        <f t="shared" si="183"/>
        <v>0</v>
      </c>
      <c r="M3924">
        <f>IF(AND(B3924&gt;Summary!$E$17,B3924&lt;Summary!$E$18),1,0)</f>
        <v>1</v>
      </c>
      <c r="N3924">
        <f>IF(M3924=1,oneday(G3923,G3924,K3924,L3924,Summary!$E$13/2,Data!N3923,Data!O3923,Summary!$E$15,Summary!$E$14,Summary!$E$16,1),0)</f>
        <v>3000</v>
      </c>
      <c r="O3924" s="31">
        <f>IF(M3924=1,oneday(G3923,G3924,K3924,L3924,Summary!$E$13/2,Data!N3923,Data!O3923,Summary!$E$15,Summary!$E$14,Summary!$E$16,2),0)</f>
        <v>2613358.9617233276</v>
      </c>
      <c r="P3924" s="31">
        <f t="shared" si="185"/>
        <v>1412.0022048950195</v>
      </c>
      <c r="Q3924" s="31">
        <f>IF(M3924=1,oneday(G3923,G3924,K3924,L3924,Summary!$E$13/2,Data!N3923,Data!O3923,Summary!$E$15,Summary!$E$14,Summary!$E$16,3),0)</f>
        <v>0</v>
      </c>
    </row>
    <row r="3925" spans="1:17" x14ac:dyDescent="0.25">
      <c r="A3925" s="32">
        <f>VLOOKUP(B3925,'Expiration Dates'!$C$40:$J$272,8)</f>
        <v>36089</v>
      </c>
      <c r="B3925" s="1">
        <v>36083</v>
      </c>
      <c r="C3925">
        <f t="shared" si="184"/>
        <v>3925</v>
      </c>
      <c r="D3925" s="27">
        <v>13.989999771118164</v>
      </c>
      <c r="E3925" s="28">
        <v>14.180000305175781</v>
      </c>
      <c r="F3925" s="28">
        <v>13.880000114440918</v>
      </c>
      <c r="G3925" s="24">
        <v>14.050000190734863</v>
      </c>
      <c r="H3925" s="13">
        <v>14.159999847412109</v>
      </c>
      <c r="I3925" s="14">
        <v>14.350000381469727</v>
      </c>
      <c r="J3925" s="14">
        <v>14.090000152587891</v>
      </c>
      <c r="K3925" s="24">
        <v>14.239999771118164</v>
      </c>
      <c r="L3925">
        <f t="shared" si="183"/>
        <v>0</v>
      </c>
      <c r="M3925">
        <f>IF(AND(B3925&gt;Summary!$E$17,B3925&lt;Summary!$E$18),1,0)</f>
        <v>1</v>
      </c>
      <c r="N3925">
        <f>IF(M3925=1,oneday(G3924,G3925,K3925,L3925,Summary!$E$13/2,Data!N3924,Data!O3924,Summary!$E$15,Summary!$E$14,Summary!$E$16,1),0)</f>
        <v>0</v>
      </c>
      <c r="O3925" s="31">
        <f>IF(M3925=1,oneday(G3924,G3925,K3925,L3925,Summary!$E$13/2,Data!N3924,Data!O3924,Summary!$E$15,Summary!$E$14,Summary!$E$16,2),0)</f>
        <v>2615358.9617233276</v>
      </c>
      <c r="P3925" s="31">
        <f t="shared" si="185"/>
        <v>2000</v>
      </c>
      <c r="Q3925" s="31">
        <f>IF(M3925=1,oneday(G3924,G3925,K3925,L3925,Summary!$E$13/2,Data!N3924,Data!O3924,Summary!$E$15,Summary!$E$14,Summary!$E$16,3),0)</f>
        <v>0</v>
      </c>
    </row>
    <row r="3926" spans="1:17" x14ac:dyDescent="0.25">
      <c r="A3926" s="32">
        <f>VLOOKUP(B3926,'Expiration Dates'!$C$40:$J$272,8)</f>
        <v>36089</v>
      </c>
      <c r="B3926" s="1">
        <v>36084</v>
      </c>
      <c r="C3926">
        <f t="shared" si="184"/>
        <v>3926</v>
      </c>
      <c r="D3926" s="27">
        <v>14.229999542236328</v>
      </c>
      <c r="E3926" s="28">
        <v>14.310000419616699</v>
      </c>
      <c r="F3926" s="28">
        <v>14.100000381469727</v>
      </c>
      <c r="G3926" s="24">
        <v>14.149999618530273</v>
      </c>
      <c r="H3926" s="13">
        <v>14.409999847412109</v>
      </c>
      <c r="I3926" s="14">
        <v>14.479999542236328</v>
      </c>
      <c r="J3926" s="14">
        <v>14.279999732971191</v>
      </c>
      <c r="K3926" s="24">
        <v>14.329999923706055</v>
      </c>
      <c r="L3926">
        <f t="shared" si="183"/>
        <v>0</v>
      </c>
      <c r="M3926">
        <f>IF(AND(B3926&gt;Summary!$E$17,B3926&lt;Summary!$E$18),1,0)</f>
        <v>1</v>
      </c>
      <c r="N3926">
        <f>IF(M3926=1,oneday(G3925,G3926,K3926,L3926,Summary!$E$13/2,Data!N3925,Data!O3925,Summary!$E$15,Summary!$E$14,Summary!$E$16,1),0)</f>
        <v>-200</v>
      </c>
      <c r="O3926" s="31">
        <f>IF(M3926=1,oneday(G3925,G3926,K3926,L3926,Summary!$E$13/2,Data!N3925,Data!O3925,Summary!$E$15,Summary!$E$14,Summary!$E$16,2),0)</f>
        <v>2617342.9618377686</v>
      </c>
      <c r="P3926" s="31">
        <f t="shared" si="185"/>
        <v>1984.000114440918</v>
      </c>
      <c r="Q3926" s="31">
        <f>IF(M3926=1,oneday(G3925,G3926,K3926,L3926,Summary!$E$13/2,Data!N3925,Data!O3925,Summary!$E$15,Summary!$E$14,Summary!$E$16,3),0)</f>
        <v>0</v>
      </c>
    </row>
    <row r="3927" spans="1:17" x14ac:dyDescent="0.25">
      <c r="A3927" s="32">
        <f>VLOOKUP(B3927,'Expiration Dates'!$C$40:$J$272,8)</f>
        <v>36089</v>
      </c>
      <c r="B3927" s="1">
        <v>36087</v>
      </c>
      <c r="C3927">
        <f t="shared" si="184"/>
        <v>3927</v>
      </c>
      <c r="D3927" s="27">
        <v>14.25</v>
      </c>
      <c r="E3927" s="28">
        <v>14.300000190734863</v>
      </c>
      <c r="F3927" s="28">
        <v>13.310000419616699</v>
      </c>
      <c r="G3927" s="24">
        <v>13.350000381469727</v>
      </c>
      <c r="H3927" s="13">
        <v>14.470000267028809</v>
      </c>
      <c r="I3927" s="14">
        <v>14.5</v>
      </c>
      <c r="J3927" s="14">
        <v>13.5</v>
      </c>
      <c r="K3927" s="24">
        <v>13.529999732971191</v>
      </c>
      <c r="L3927">
        <f t="shared" si="183"/>
        <v>0</v>
      </c>
      <c r="M3927">
        <f>IF(AND(B3927&gt;Summary!$E$17,B3927&lt;Summary!$E$18),1,0)</f>
        <v>1</v>
      </c>
      <c r="N3927">
        <f>IF(M3927=1,oneday(G3926,G3927,K3927,L3927,Summary!$E$13/2,Data!N3926,Data!O3926,Summary!$E$15,Summary!$E$14,Summary!$E$16,1),0)</f>
        <v>1700</v>
      </c>
      <c r="O3927" s="31">
        <f>IF(M3927=1,oneday(G3926,G3927,K3927,L3927,Summary!$E$13/2,Data!N3926,Data!O3926,Summary!$E$15,Summary!$E$14,Summary!$E$16,2),0)</f>
        <v>2618666.9631347656</v>
      </c>
      <c r="P3927" s="31">
        <f t="shared" si="185"/>
        <v>1324.0012969970703</v>
      </c>
      <c r="Q3927" s="31">
        <f>IF(M3927=1,oneday(G3926,G3927,K3927,L3927,Summary!$E$13/2,Data!N3926,Data!O3926,Summary!$E$15,Summary!$E$14,Summary!$E$16,3),0)</f>
        <v>0</v>
      </c>
    </row>
    <row r="3928" spans="1:17" x14ac:dyDescent="0.25">
      <c r="A3928" s="32">
        <f>VLOOKUP(B3928,'Expiration Dates'!$C$40:$J$272,8)</f>
        <v>36089</v>
      </c>
      <c r="B3928" s="1">
        <v>36088</v>
      </c>
      <c r="C3928">
        <f t="shared" si="184"/>
        <v>3928</v>
      </c>
      <c r="D3928" s="27">
        <v>13.319999694824219</v>
      </c>
      <c r="E3928" s="28">
        <v>13.520000457763672</v>
      </c>
      <c r="F3928" s="28">
        <v>13.069999694824219</v>
      </c>
      <c r="G3928" s="24">
        <v>13.430000305175781</v>
      </c>
      <c r="H3928" s="13">
        <v>13.5</v>
      </c>
      <c r="I3928" s="14">
        <v>13.699999809265137</v>
      </c>
      <c r="J3928" s="14">
        <v>13.279999732971191</v>
      </c>
      <c r="K3928" s="24">
        <v>13.520000457763672</v>
      </c>
      <c r="L3928">
        <f t="shared" si="183"/>
        <v>0</v>
      </c>
      <c r="M3928">
        <f>IF(AND(B3928&gt;Summary!$E$17,B3928&lt;Summary!$E$18),1,0)</f>
        <v>1</v>
      </c>
      <c r="N3928">
        <f>IF(M3928=1,oneday(G3927,G3928,K3928,L3928,Summary!$E$13/2,Data!N3927,Data!O3927,Summary!$E$15,Summary!$E$14,Summary!$E$16,1),0)</f>
        <v>1600</v>
      </c>
      <c r="O3928" s="31">
        <f>IF(M3928=1,oneday(G3927,G3928,K3928,L3928,Summary!$E$13/2,Data!N3927,Data!O3927,Summary!$E$15,Summary!$E$14,Summary!$E$16,2),0)</f>
        <v>2620794.9630126953</v>
      </c>
      <c r="P3928" s="31">
        <f t="shared" si="185"/>
        <v>2127.9998779296875</v>
      </c>
      <c r="Q3928" s="31">
        <f>IF(M3928=1,oneday(G3927,G3928,K3928,L3928,Summary!$E$13/2,Data!N3927,Data!O3927,Summary!$E$15,Summary!$E$14,Summary!$E$16,3),0)</f>
        <v>0</v>
      </c>
    </row>
    <row r="3929" spans="1:17" x14ac:dyDescent="0.25">
      <c r="A3929" s="32">
        <f>VLOOKUP(B3929,'Expiration Dates'!$C$40:$J$272,8)</f>
        <v>36089</v>
      </c>
      <c r="B3929" s="1">
        <v>36089</v>
      </c>
      <c r="C3929">
        <f t="shared" si="184"/>
        <v>3929</v>
      </c>
      <c r="D3929" s="27">
        <v>13.619999885559082</v>
      </c>
      <c r="E3929" s="28">
        <v>14.399999618530273</v>
      </c>
      <c r="F3929" s="28">
        <v>13.569999694824219</v>
      </c>
      <c r="G3929" s="24">
        <v>14.079999923706055</v>
      </c>
      <c r="H3929" s="13">
        <v>13.880000114440918</v>
      </c>
      <c r="I3929" s="14">
        <v>14.550000190734863</v>
      </c>
      <c r="J3929" s="14">
        <v>13.789999961853027</v>
      </c>
      <c r="K3929" s="24">
        <v>14.260000228881836</v>
      </c>
      <c r="L3929">
        <f t="shared" si="183"/>
        <v>1</v>
      </c>
      <c r="M3929">
        <f>IF(AND(B3929&gt;Summary!$E$17,B3929&lt;Summary!$E$18),1,0)</f>
        <v>1</v>
      </c>
      <c r="N3929">
        <f>IF(M3929=1,oneday(G3928,G3929,K3929,L3929,Summary!$E$13/2,Data!N3928,Data!O3928,Summary!$E$15,Summary!$E$14,Summary!$E$16,1),0)</f>
        <v>0</v>
      </c>
      <c r="O3929" s="31">
        <f>IF(M3929=1,oneday(G3928,G3929,K3929,L3929,Summary!$E$13/2,Data!N3928,Data!O3928,Summary!$E$15,Summary!$E$14,Summary!$E$16,2),0)</f>
        <v>2623274.9630126953</v>
      </c>
      <c r="P3929" s="31">
        <f t="shared" si="185"/>
        <v>2480</v>
      </c>
      <c r="Q3929" s="31">
        <f>IF(M3929=1,oneday(G3928,G3929,K3929,L3929,Summary!$E$13/2,Data!N3928,Data!O3928,Summary!$E$15,Summary!$E$14,Summary!$E$16,3),0)</f>
        <v>0</v>
      </c>
    </row>
    <row r="3930" spans="1:17" x14ac:dyDescent="0.25">
      <c r="A3930" s="32">
        <f>VLOOKUP(B3930,'Expiration Dates'!$C$40:$J$272,8)</f>
        <v>36089</v>
      </c>
      <c r="B3930" s="1">
        <v>36090</v>
      </c>
      <c r="C3930">
        <f t="shared" si="184"/>
        <v>3930</v>
      </c>
      <c r="D3930" s="27">
        <v>14.079999923706055</v>
      </c>
      <c r="E3930" s="28">
        <v>14.180000305175781</v>
      </c>
      <c r="F3930" s="28">
        <v>13.829999923706055</v>
      </c>
      <c r="G3930" s="24">
        <v>13.970000267028809</v>
      </c>
      <c r="H3930" s="13">
        <v>14.220000267028809</v>
      </c>
      <c r="I3930" s="14">
        <v>14.350000381469727</v>
      </c>
      <c r="J3930" s="14">
        <v>14.039999961853027</v>
      </c>
      <c r="K3930" s="24">
        <v>14.159999847412109</v>
      </c>
      <c r="L3930">
        <f t="shared" si="183"/>
        <v>0</v>
      </c>
      <c r="M3930">
        <f>IF(AND(B3930&gt;Summary!$E$17,B3930&lt;Summary!$E$18),1,0)</f>
        <v>1</v>
      </c>
      <c r="N3930">
        <f>IF(M3930=1,oneday(G3929,G3930,K3930,L3930,Summary!$E$13/2,Data!N3929,Data!O3929,Summary!$E$15,Summary!$E$14,Summary!$E$16,1),0)</f>
        <v>200</v>
      </c>
      <c r="O3930" s="31">
        <f>IF(M3930=1,oneday(G3929,G3930,K3930,L3930,Summary!$E$13/2,Data!N3929,Data!O3929,Summary!$E$15,Summary!$E$14,Summary!$E$16,2),0)</f>
        <v>2625256.9630813599</v>
      </c>
      <c r="P3930" s="31">
        <f t="shared" si="185"/>
        <v>1982.0000686645508</v>
      </c>
      <c r="Q3930" s="31">
        <f>IF(M3930=1,oneday(G3929,G3930,K3930,L3930,Summary!$E$13/2,Data!N3929,Data!O3929,Summary!$E$15,Summary!$E$14,Summary!$E$16,3),0)</f>
        <v>0</v>
      </c>
    </row>
    <row r="3931" spans="1:17" x14ac:dyDescent="0.25">
      <c r="A3931" s="32">
        <f>VLOOKUP(B3931,'Expiration Dates'!$C$40:$J$272,8)</f>
        <v>36089</v>
      </c>
      <c r="B3931" s="1">
        <v>36091</v>
      </c>
      <c r="C3931">
        <f t="shared" si="184"/>
        <v>3931</v>
      </c>
      <c r="D3931" s="27">
        <v>14.119999885559082</v>
      </c>
      <c r="E3931" s="28">
        <v>14.319999694824219</v>
      </c>
      <c r="F3931" s="28">
        <v>14</v>
      </c>
      <c r="G3931" s="24">
        <v>14.050000190734863</v>
      </c>
      <c r="H3931" s="13">
        <v>14.300000190734863</v>
      </c>
      <c r="I3931" s="14">
        <v>14.5</v>
      </c>
      <c r="J3931" s="14">
        <v>14.220000267028809</v>
      </c>
      <c r="K3931" s="24">
        <v>14.239999771118164</v>
      </c>
      <c r="L3931">
        <f t="shared" si="183"/>
        <v>0</v>
      </c>
      <c r="M3931">
        <f>IF(AND(B3931&gt;Summary!$E$17,B3931&lt;Summary!$E$18),1,0)</f>
        <v>1</v>
      </c>
      <c r="N3931">
        <f>IF(M3931=1,oneday(G3930,G3931,K3931,L3931,Summary!$E$13/2,Data!N3930,Data!O3930,Summary!$E$15,Summary!$E$14,Summary!$E$16,1),0)</f>
        <v>100</v>
      </c>
      <c r="O3931" s="31">
        <f>IF(M3931=1,oneday(G3930,G3931,K3931,L3931,Summary!$E$13/2,Data!N3930,Data!O3930,Summary!$E$15,Summary!$E$14,Summary!$E$16,2),0)</f>
        <v>2627264.9630737305</v>
      </c>
      <c r="P3931" s="31">
        <f t="shared" si="185"/>
        <v>2007.9999923706055</v>
      </c>
      <c r="Q3931" s="31">
        <f>IF(M3931=1,oneday(G3930,G3931,K3931,L3931,Summary!$E$13/2,Data!N3930,Data!O3930,Summary!$E$15,Summary!$E$14,Summary!$E$16,3),0)</f>
        <v>0</v>
      </c>
    </row>
    <row r="3932" spans="1:17" x14ac:dyDescent="0.25">
      <c r="A3932" s="32">
        <f>VLOOKUP(B3932,'Expiration Dates'!$C$40:$J$272,8)</f>
        <v>36089</v>
      </c>
      <c r="B3932" s="1">
        <v>36094</v>
      </c>
      <c r="C3932">
        <f t="shared" si="184"/>
        <v>3932</v>
      </c>
      <c r="D3932" s="27">
        <v>14.25</v>
      </c>
      <c r="E3932" s="28">
        <v>14.489999771118164</v>
      </c>
      <c r="F3932" s="28">
        <v>14.159999847412109</v>
      </c>
      <c r="G3932" s="24">
        <v>14.229999542236328</v>
      </c>
      <c r="H3932" s="13">
        <v>14.439999580383301</v>
      </c>
      <c r="I3932" s="14">
        <v>14.649999618530273</v>
      </c>
      <c r="J3932" s="14">
        <v>14.359999656677246</v>
      </c>
      <c r="K3932" s="24">
        <v>14.399999618530273</v>
      </c>
      <c r="L3932">
        <f t="shared" si="183"/>
        <v>0</v>
      </c>
      <c r="M3932">
        <f>IF(AND(B3932&gt;Summary!$E$17,B3932&lt;Summary!$E$18),1,0)</f>
        <v>1</v>
      </c>
      <c r="N3932">
        <f>IF(M3932=1,oneday(G3931,G3932,K3932,L3932,Summary!$E$13/2,Data!N3931,Data!O3931,Summary!$E$15,Summary!$E$14,Summary!$E$16,1),0)</f>
        <v>-300</v>
      </c>
      <c r="O3932" s="31">
        <f>IF(M3932=1,oneday(G3931,G3932,K3932,L3932,Summary!$E$13/2,Data!N3931,Data!O3931,Summary!$E$15,Summary!$E$14,Summary!$E$16,2),0)</f>
        <v>2629234.96326828</v>
      </c>
      <c r="P3932" s="31">
        <f t="shared" si="185"/>
        <v>1970.0001945495605</v>
      </c>
      <c r="Q3932" s="31">
        <f>IF(M3932=1,oneday(G3931,G3932,K3932,L3932,Summary!$E$13/2,Data!N3931,Data!O3931,Summary!$E$15,Summary!$E$14,Summary!$E$16,3),0)</f>
        <v>0</v>
      </c>
    </row>
    <row r="3933" spans="1:17" x14ac:dyDescent="0.25">
      <c r="A3933" s="32">
        <f>VLOOKUP(B3933,'Expiration Dates'!$C$40:$J$272,8)</f>
        <v>36089</v>
      </c>
      <c r="B3933" s="1">
        <v>36095</v>
      </c>
      <c r="C3933">
        <f t="shared" si="184"/>
        <v>3933</v>
      </c>
      <c r="D3933" s="27">
        <v>14.520000457763672</v>
      </c>
      <c r="E3933" s="28">
        <v>14.579999923706055</v>
      </c>
      <c r="F3933" s="28">
        <v>13.899999618530273</v>
      </c>
      <c r="G3933" s="24">
        <v>14.130000114440918</v>
      </c>
      <c r="H3933" s="13">
        <v>14.699999809265137</v>
      </c>
      <c r="I3933" s="14">
        <v>14.729999542236328</v>
      </c>
      <c r="J3933" s="14">
        <v>14.109999656677246</v>
      </c>
      <c r="K3933" s="24">
        <v>14.300000190734863</v>
      </c>
      <c r="L3933">
        <f t="shared" si="183"/>
        <v>0</v>
      </c>
      <c r="M3933">
        <f>IF(AND(B3933&gt;Summary!$E$17,B3933&lt;Summary!$E$18),1,0)</f>
        <v>1</v>
      </c>
      <c r="N3933">
        <f>IF(M3933=1,oneday(G3932,G3933,K3933,L3933,Summary!$E$13/2,Data!N3932,Data!O3932,Summary!$E$15,Summary!$E$14,Summary!$E$16,1),0)</f>
        <v>-100</v>
      </c>
      <c r="O3933" s="31">
        <f>IF(M3933=1,oneday(G3932,G3933,K3933,L3933,Summary!$E$13/2,Data!N3932,Data!O3932,Summary!$E$15,Summary!$E$14,Summary!$E$16,2),0)</f>
        <v>2631248.9632110596</v>
      </c>
      <c r="P3933" s="31">
        <f t="shared" si="185"/>
        <v>2013.999942779541</v>
      </c>
      <c r="Q3933" s="31">
        <f>IF(M3933=1,oneday(G3932,G3933,K3933,L3933,Summary!$E$13/2,Data!N3932,Data!O3932,Summary!$E$15,Summary!$E$14,Summary!$E$16,3),0)</f>
        <v>0</v>
      </c>
    </row>
    <row r="3934" spans="1:17" x14ac:dyDescent="0.25">
      <c r="A3934" s="32">
        <f>VLOOKUP(B3934,'Expiration Dates'!$C$40:$J$272,8)</f>
        <v>36089</v>
      </c>
      <c r="B3934" s="1">
        <v>36096</v>
      </c>
      <c r="C3934">
        <f t="shared" si="184"/>
        <v>3934</v>
      </c>
      <c r="D3934" s="27">
        <v>14.020000457763672</v>
      </c>
      <c r="E3934" s="28">
        <v>14.300000190734863</v>
      </c>
      <c r="F3934" s="28">
        <v>13.920000076293945</v>
      </c>
      <c r="G3934" s="24">
        <v>14.289999961853027</v>
      </c>
      <c r="H3934" s="13">
        <v>14.180000305175781</v>
      </c>
      <c r="I3934" s="14">
        <v>14.489999771118164</v>
      </c>
      <c r="J3934" s="14">
        <v>14.119999885559082</v>
      </c>
      <c r="K3934" s="24">
        <v>14.460000038146973</v>
      </c>
      <c r="L3934">
        <f t="shared" si="183"/>
        <v>0</v>
      </c>
      <c r="M3934">
        <f>IF(AND(B3934&gt;Summary!$E$17,B3934&lt;Summary!$E$18),1,0)</f>
        <v>1</v>
      </c>
      <c r="N3934">
        <f>IF(M3934=1,oneday(G3933,G3934,K3934,L3934,Summary!$E$13/2,Data!N3933,Data!O3933,Summary!$E$15,Summary!$E$14,Summary!$E$16,1),0)</f>
        <v>-400</v>
      </c>
      <c r="O3934" s="31">
        <f>IF(M3934=1,oneday(G3933,G3934,K3934,L3934,Summary!$E$13/2,Data!N3933,Data!O3933,Summary!$E$15,Summary!$E$14,Summary!$E$16,2),0)</f>
        <v>2633196.9632720947</v>
      </c>
      <c r="P3934" s="31">
        <f t="shared" si="185"/>
        <v>1948.0000610351563</v>
      </c>
      <c r="Q3934" s="31">
        <f>IF(M3934=1,oneday(G3933,G3934,K3934,L3934,Summary!$E$13/2,Data!N3933,Data!O3933,Summary!$E$15,Summary!$E$14,Summary!$E$16,3),0)</f>
        <v>0</v>
      </c>
    </row>
    <row r="3935" spans="1:17" x14ac:dyDescent="0.25">
      <c r="A3935" s="32">
        <f>VLOOKUP(B3935,'Expiration Dates'!$C$40:$J$272,8)</f>
        <v>36089</v>
      </c>
      <c r="B3935" s="1">
        <v>36097</v>
      </c>
      <c r="C3935">
        <f t="shared" si="184"/>
        <v>3935</v>
      </c>
      <c r="D3935" s="27">
        <v>14.220000267028809</v>
      </c>
      <c r="E3935" s="28">
        <v>14.300000190734863</v>
      </c>
      <c r="F3935" s="28">
        <v>14.050000190734863</v>
      </c>
      <c r="G3935" s="24">
        <v>14.239999771118164</v>
      </c>
      <c r="H3935" s="13">
        <v>14.390000343322754</v>
      </c>
      <c r="I3935" s="14">
        <v>14.489999771118164</v>
      </c>
      <c r="J3935" s="14">
        <v>14.260000228881836</v>
      </c>
      <c r="K3935" s="24">
        <v>14.420000076293945</v>
      </c>
      <c r="L3935">
        <f t="shared" si="183"/>
        <v>0</v>
      </c>
      <c r="M3935">
        <f>IF(AND(B3935&gt;Summary!$E$17,B3935&lt;Summary!$E$18),1,0)</f>
        <v>1</v>
      </c>
      <c r="N3935">
        <f>IF(M3935=1,oneday(G3934,G3935,K3935,L3935,Summary!$E$13/2,Data!N3934,Data!O3934,Summary!$E$15,Summary!$E$14,Summary!$E$16,1),0)</f>
        <v>-300</v>
      </c>
      <c r="O3935" s="31">
        <f>IF(M3935=1,oneday(G3934,G3935,K3935,L3935,Summary!$E$13/2,Data!N3934,Data!O3934,Summary!$E$15,Summary!$E$14,Summary!$E$16,2),0)</f>
        <v>2635211.9633293152</v>
      </c>
      <c r="P3935" s="31">
        <f t="shared" si="185"/>
        <v>2015.000057220459</v>
      </c>
      <c r="Q3935" s="31">
        <f>IF(M3935=1,oneday(G3934,G3935,K3935,L3935,Summary!$E$13/2,Data!N3934,Data!O3934,Summary!$E$15,Summary!$E$14,Summary!$E$16,3),0)</f>
        <v>0</v>
      </c>
    </row>
    <row r="3936" spans="1:17" x14ac:dyDescent="0.25">
      <c r="A3936" s="32">
        <f>VLOOKUP(B3936,'Expiration Dates'!$C$40:$J$272,8)</f>
        <v>36089</v>
      </c>
      <c r="B3936" s="1">
        <v>36098</v>
      </c>
      <c r="C3936">
        <f t="shared" si="184"/>
        <v>3936</v>
      </c>
      <c r="D3936" s="27">
        <v>14.170000076293945</v>
      </c>
      <c r="E3936" s="28">
        <v>14.449999809265137</v>
      </c>
      <c r="F3936" s="28">
        <v>13.859999656677246</v>
      </c>
      <c r="G3936" s="24">
        <v>14.420000076293945</v>
      </c>
      <c r="H3936" s="13">
        <v>14.340000152587891</v>
      </c>
      <c r="I3936" s="14">
        <v>14.630000114440918</v>
      </c>
      <c r="J3936" s="14">
        <v>14.079999923706055</v>
      </c>
      <c r="K3936" s="24">
        <v>14.609999656677246</v>
      </c>
      <c r="L3936">
        <f t="shared" si="183"/>
        <v>0</v>
      </c>
      <c r="M3936">
        <f>IF(AND(B3936&gt;Summary!$E$17,B3936&lt;Summary!$E$18),1,0)</f>
        <v>1</v>
      </c>
      <c r="N3936">
        <f>IF(M3936=1,oneday(G3935,G3936,K3936,L3936,Summary!$E$13/2,Data!N3935,Data!O3935,Summary!$E$15,Summary!$E$14,Summary!$E$16,1),0)</f>
        <v>-700</v>
      </c>
      <c r="O3936" s="31">
        <f>IF(M3936=1,oneday(G3935,G3936,K3936,L3936,Summary!$E$13/2,Data!N3935,Data!O3935,Summary!$E$15,Summary!$E$14,Summary!$E$16,2),0)</f>
        <v>2637109.9631156921</v>
      </c>
      <c r="P3936" s="31">
        <f t="shared" si="185"/>
        <v>1897.9997863769531</v>
      </c>
      <c r="Q3936" s="31">
        <f>IF(M3936=1,oneday(G3935,G3936,K3936,L3936,Summary!$E$13/2,Data!N3935,Data!O3935,Summary!$E$15,Summary!$E$14,Summary!$E$16,3),0)</f>
        <v>0</v>
      </c>
    </row>
    <row r="3937" spans="1:17" x14ac:dyDescent="0.25">
      <c r="A3937" s="32">
        <f>VLOOKUP(B3937,'Expiration Dates'!$C$40:$J$272,8)</f>
        <v>36116</v>
      </c>
      <c r="B3937" s="1">
        <v>36101</v>
      </c>
      <c r="C3937">
        <f t="shared" si="184"/>
        <v>3937</v>
      </c>
      <c r="D3937" s="27">
        <v>14.5</v>
      </c>
      <c r="E3937" s="28">
        <v>14.739999771118164</v>
      </c>
      <c r="F3937" s="28">
        <v>14.300000190734863</v>
      </c>
      <c r="G3937" s="24">
        <v>14.359999656677246</v>
      </c>
      <c r="H3937" s="13">
        <v>14.710000038146973</v>
      </c>
      <c r="I3937" s="14">
        <v>14.899999618530273</v>
      </c>
      <c r="J3937" s="14">
        <v>14.479999542236328</v>
      </c>
      <c r="K3937" s="24">
        <v>14.520000457763672</v>
      </c>
      <c r="L3937">
        <f t="shared" si="183"/>
        <v>0</v>
      </c>
      <c r="M3937">
        <f>IF(AND(B3937&gt;Summary!$E$17,B3937&lt;Summary!$E$18),1,0)</f>
        <v>1</v>
      </c>
      <c r="N3937">
        <f>IF(M3937=1,oneday(G3936,G3937,K3937,L3937,Summary!$E$13/2,Data!N3936,Data!O3936,Summary!$E$15,Summary!$E$14,Summary!$E$16,1),0)</f>
        <v>-600</v>
      </c>
      <c r="O3937" s="31">
        <f>IF(M3937=1,oneday(G3936,G3937,K3937,L3937,Summary!$E$13/2,Data!N3936,Data!O3936,Summary!$E$15,Summary!$E$14,Summary!$E$16,2),0)</f>
        <v>2639145.9633674622</v>
      </c>
      <c r="P3937" s="31">
        <f t="shared" si="185"/>
        <v>2036.0002517700195</v>
      </c>
      <c r="Q3937" s="31">
        <f>IF(M3937=1,oneday(G3936,G3937,K3937,L3937,Summary!$E$13/2,Data!N3936,Data!O3936,Summary!$E$15,Summary!$E$14,Summary!$E$16,3),0)</f>
        <v>0</v>
      </c>
    </row>
    <row r="3938" spans="1:17" x14ac:dyDescent="0.25">
      <c r="A3938" s="32">
        <f>VLOOKUP(B3938,'Expiration Dates'!$C$40:$J$272,8)</f>
        <v>36116</v>
      </c>
      <c r="B3938" s="1">
        <v>36102</v>
      </c>
      <c r="C3938">
        <f t="shared" si="184"/>
        <v>3938</v>
      </c>
      <c r="D3938" s="27">
        <v>14.229999542236328</v>
      </c>
      <c r="E3938" s="28">
        <v>14.340000152587891</v>
      </c>
      <c r="F3938" s="28">
        <v>14.100000381469727</v>
      </c>
      <c r="G3938" s="24">
        <v>14.199999809265137</v>
      </c>
      <c r="H3938" s="13">
        <v>14.350000381469727</v>
      </c>
      <c r="I3938" s="14">
        <v>14.5</v>
      </c>
      <c r="J3938" s="14">
        <v>14.300000190734863</v>
      </c>
      <c r="K3938" s="24">
        <v>14.399999618530273</v>
      </c>
      <c r="L3938">
        <f t="shared" si="183"/>
        <v>0</v>
      </c>
      <c r="M3938">
        <f>IF(AND(B3938&gt;Summary!$E$17,B3938&lt;Summary!$E$18),1,0)</f>
        <v>1</v>
      </c>
      <c r="N3938">
        <f>IF(M3938=1,oneday(G3937,G3938,K3938,L3938,Summary!$E$13/2,Data!N3937,Data!O3937,Summary!$E$15,Summary!$E$14,Summary!$E$16,1),0)</f>
        <v>-300</v>
      </c>
      <c r="O3938" s="31">
        <f>IF(M3938=1,oneday(G3937,G3938,K3938,L3938,Summary!$E$13/2,Data!N3937,Data!O3937,Summary!$E$15,Summary!$E$14,Summary!$E$16,2),0)</f>
        <v>2641205.9633216858</v>
      </c>
      <c r="P3938" s="31">
        <f t="shared" si="185"/>
        <v>2059.9999542236328</v>
      </c>
      <c r="Q3938" s="31">
        <f>IF(M3938=1,oneday(G3937,G3938,K3938,L3938,Summary!$E$13/2,Data!N3937,Data!O3937,Summary!$E$15,Summary!$E$14,Summary!$E$16,3),0)</f>
        <v>0</v>
      </c>
    </row>
    <row r="3939" spans="1:17" x14ac:dyDescent="0.25">
      <c r="A3939" s="32">
        <f>VLOOKUP(B3939,'Expiration Dates'!$C$40:$J$272,8)</f>
        <v>36116</v>
      </c>
      <c r="B3939" s="1">
        <v>36103</v>
      </c>
      <c r="C3939">
        <f t="shared" si="184"/>
        <v>3939</v>
      </c>
      <c r="D3939" s="27">
        <v>14.100000381469727</v>
      </c>
      <c r="E3939" s="28">
        <v>14.300000190734863</v>
      </c>
      <c r="F3939" s="28">
        <v>13.920000076293945</v>
      </c>
      <c r="G3939" s="24">
        <v>14.140000343322754</v>
      </c>
      <c r="H3939" s="13">
        <v>14.279999732971191</v>
      </c>
      <c r="I3939" s="14">
        <v>14.5</v>
      </c>
      <c r="J3939" s="14">
        <v>14.170000076293945</v>
      </c>
      <c r="K3939" s="24">
        <v>14.329999923706055</v>
      </c>
      <c r="L3939">
        <f t="shared" si="183"/>
        <v>0</v>
      </c>
      <c r="M3939">
        <f>IF(AND(B3939&gt;Summary!$E$17,B3939&lt;Summary!$E$18),1,0)</f>
        <v>1</v>
      </c>
      <c r="N3939">
        <f>IF(M3939=1,oneday(G3938,G3939,K3939,L3939,Summary!$E$13/2,Data!N3938,Data!O3938,Summary!$E$15,Summary!$E$14,Summary!$E$16,1),0)</f>
        <v>-200</v>
      </c>
      <c r="O3939" s="31">
        <f>IF(M3939=1,oneday(G3938,G3939,K3939,L3939,Summary!$E$13/2,Data!N3938,Data!O3938,Summary!$E$15,Summary!$E$14,Summary!$E$16,2),0)</f>
        <v>2643217.9632148743</v>
      </c>
      <c r="P3939" s="31">
        <f t="shared" si="185"/>
        <v>2011.9998931884766</v>
      </c>
      <c r="Q3939" s="31">
        <f>IF(M3939=1,oneday(G3938,G3939,K3939,L3939,Summary!$E$13/2,Data!N3938,Data!O3938,Summary!$E$15,Summary!$E$14,Summary!$E$16,3),0)</f>
        <v>0</v>
      </c>
    </row>
    <row r="3940" spans="1:17" x14ac:dyDescent="0.25">
      <c r="A3940" s="32">
        <f>VLOOKUP(B3940,'Expiration Dates'!$C$40:$J$272,8)</f>
        <v>36116</v>
      </c>
      <c r="B3940" s="1">
        <v>36104</v>
      </c>
      <c r="C3940">
        <f t="shared" si="184"/>
        <v>3940</v>
      </c>
      <c r="D3940" s="27">
        <v>13.949999809265137</v>
      </c>
      <c r="E3940" s="28">
        <v>14.199999809265137</v>
      </c>
      <c r="F3940" s="28">
        <v>13.840000152587891</v>
      </c>
      <c r="G3940" s="24">
        <v>13.970000267028809</v>
      </c>
      <c r="H3940" s="13">
        <v>14.119999885559082</v>
      </c>
      <c r="I3940" s="14">
        <v>14.390000343322754</v>
      </c>
      <c r="J3940" s="14">
        <v>14.050000190734863</v>
      </c>
      <c r="K3940" s="24">
        <v>14.159999847412109</v>
      </c>
      <c r="L3940">
        <f t="shared" ref="L3940:L4003" si="186">IF(A3940=B3940,1,0)</f>
        <v>0</v>
      </c>
      <c r="M3940">
        <f>IF(AND(B3940&gt;Summary!$E$17,B3940&lt;Summary!$E$18),1,0)</f>
        <v>1</v>
      </c>
      <c r="N3940">
        <f>IF(M3940=1,oneday(G3939,G3940,K3940,L3940,Summary!$E$13/2,Data!N3939,Data!O3939,Summary!$E$15,Summary!$E$14,Summary!$E$16,1),0)</f>
        <v>200</v>
      </c>
      <c r="O3940" s="31">
        <f>IF(M3940=1,oneday(G3939,G3940,K3940,L3940,Summary!$E$13/2,Data!N3939,Data!O3939,Summary!$E$15,Summary!$E$14,Summary!$E$16,2),0)</f>
        <v>2645207.9631996155</v>
      </c>
      <c r="P3940" s="31">
        <f t="shared" si="185"/>
        <v>1989.9999847412109</v>
      </c>
      <c r="Q3940" s="31">
        <f>IF(M3940=1,oneday(G3939,G3940,K3940,L3940,Summary!$E$13/2,Data!N3939,Data!O3939,Summary!$E$15,Summary!$E$14,Summary!$E$16,3),0)</f>
        <v>0</v>
      </c>
    </row>
    <row r="3941" spans="1:17" x14ac:dyDescent="0.25">
      <c r="A3941" s="32">
        <f>VLOOKUP(B3941,'Expiration Dates'!$C$40:$J$272,8)</f>
        <v>36116</v>
      </c>
      <c r="B3941" s="1">
        <v>36105</v>
      </c>
      <c r="C3941">
        <f t="shared" si="184"/>
        <v>3941</v>
      </c>
      <c r="D3941" s="27">
        <v>13.880000114440918</v>
      </c>
      <c r="E3941" s="28">
        <v>14.239999771118164</v>
      </c>
      <c r="F3941" s="28">
        <v>13.75</v>
      </c>
      <c r="G3941" s="24">
        <v>13.869999885559082</v>
      </c>
      <c r="H3941" s="13">
        <v>14.079999923706055</v>
      </c>
      <c r="I3941" s="14">
        <v>14.430000305175781</v>
      </c>
      <c r="J3941" s="14">
        <v>13.970000267028809</v>
      </c>
      <c r="K3941" s="24">
        <v>14.079999923706055</v>
      </c>
      <c r="L3941">
        <f t="shared" si="186"/>
        <v>0</v>
      </c>
      <c r="M3941">
        <f>IF(AND(B3941&gt;Summary!$E$17,B3941&lt;Summary!$E$18),1,0)</f>
        <v>1</v>
      </c>
      <c r="N3941">
        <f>IF(M3941=1,oneday(G3940,G3941,K3941,L3941,Summary!$E$13/2,Data!N3940,Data!O3940,Summary!$E$15,Summary!$E$14,Summary!$E$16,1),0)</f>
        <v>400</v>
      </c>
      <c r="O3941" s="31">
        <f>IF(M3941=1,oneday(G3940,G3941,K3941,L3941,Summary!$E$13/2,Data!N3940,Data!O3940,Summary!$E$15,Summary!$E$14,Summary!$E$16,2),0)</f>
        <v>2647171.9630470276</v>
      </c>
      <c r="P3941" s="31">
        <f t="shared" si="185"/>
        <v>1963.9998474121094</v>
      </c>
      <c r="Q3941" s="31">
        <f>IF(M3941=1,oneday(G3940,G3941,K3941,L3941,Summary!$E$13/2,Data!N3940,Data!O3940,Summary!$E$15,Summary!$E$14,Summary!$E$16,3),0)</f>
        <v>0</v>
      </c>
    </row>
    <row r="3942" spans="1:17" x14ac:dyDescent="0.25">
      <c r="A3942" s="32">
        <f>VLOOKUP(B3942,'Expiration Dates'!$C$40:$J$272,8)</f>
        <v>36116</v>
      </c>
      <c r="B3942" s="1">
        <v>36108</v>
      </c>
      <c r="C3942">
        <f t="shared" si="184"/>
        <v>3942</v>
      </c>
      <c r="D3942" s="27">
        <v>13.779999732971191</v>
      </c>
      <c r="E3942" s="28">
        <v>13.800000190734863</v>
      </c>
      <c r="F3942" s="28">
        <v>13.340000152587891</v>
      </c>
      <c r="G3942" s="24">
        <v>13.380000114440918</v>
      </c>
      <c r="H3942" s="13">
        <v>13.979999542236328</v>
      </c>
      <c r="I3942" s="14">
        <v>14</v>
      </c>
      <c r="J3942" s="14">
        <v>13.600000381469727</v>
      </c>
      <c r="K3942" s="24">
        <v>13.619999885559082</v>
      </c>
      <c r="L3942">
        <f t="shared" si="186"/>
        <v>0</v>
      </c>
      <c r="M3942">
        <f>IF(AND(B3942&gt;Summary!$E$17,B3942&lt;Summary!$E$18),1,0)</f>
        <v>1</v>
      </c>
      <c r="N3942">
        <f>IF(M3942=1,oneday(G3941,G3942,K3942,L3942,Summary!$E$13/2,Data!N3941,Data!O3941,Summary!$E$15,Summary!$E$14,Summary!$E$16,1),0)</f>
        <v>1600</v>
      </c>
      <c r="O3942" s="31">
        <f>IF(M3942=1,oneday(G3941,G3942,K3942,L3942,Summary!$E$13/2,Data!N3941,Data!O3941,Summary!$E$15,Summary!$E$14,Summary!$E$16,2),0)</f>
        <v>2648651.9634132385</v>
      </c>
      <c r="P3942" s="31">
        <f t="shared" si="185"/>
        <v>1480.0003662109375</v>
      </c>
      <c r="Q3942" s="31">
        <f>IF(M3942=1,oneday(G3941,G3942,K3942,L3942,Summary!$E$13/2,Data!N3941,Data!O3941,Summary!$E$15,Summary!$E$14,Summary!$E$16,3),0)</f>
        <v>0</v>
      </c>
    </row>
    <row r="3943" spans="1:17" x14ac:dyDescent="0.25">
      <c r="A3943" s="32">
        <f>VLOOKUP(B3943,'Expiration Dates'!$C$40:$J$272,8)</f>
        <v>36116</v>
      </c>
      <c r="B3943" s="1">
        <v>36109</v>
      </c>
      <c r="C3943">
        <f t="shared" si="184"/>
        <v>3943</v>
      </c>
      <c r="D3943" s="27">
        <v>13.430000305175781</v>
      </c>
      <c r="E3943" s="28">
        <v>13.640000343322754</v>
      </c>
      <c r="F3943" s="28">
        <v>13.229999542236328</v>
      </c>
      <c r="G3943" s="24">
        <v>13.520000457763672</v>
      </c>
      <c r="H3943" s="13">
        <v>13.619999885559082</v>
      </c>
      <c r="I3943" s="14">
        <v>13.869999885559082</v>
      </c>
      <c r="J3943" s="14">
        <v>13.5</v>
      </c>
      <c r="K3943" s="24">
        <v>13.770000457763672</v>
      </c>
      <c r="L3943">
        <f t="shared" si="186"/>
        <v>0</v>
      </c>
      <c r="M3943">
        <f>IF(AND(B3943&gt;Summary!$E$17,B3943&lt;Summary!$E$18),1,0)</f>
        <v>1</v>
      </c>
      <c r="N3943">
        <f>IF(M3943=1,oneday(G3942,G3943,K3943,L3943,Summary!$E$13/2,Data!N3942,Data!O3942,Summary!$E$15,Summary!$E$14,Summary!$E$16,1),0)</f>
        <v>1300</v>
      </c>
      <c r="O3943" s="31">
        <f>IF(M3943=1,oneday(G3942,G3943,K3943,L3943,Summary!$E$13/2,Data!N3942,Data!O3942,Summary!$E$15,Summary!$E$14,Summary!$E$16,2),0)</f>
        <v>2650845.9638595581</v>
      </c>
      <c r="P3943" s="31">
        <f t="shared" si="185"/>
        <v>2194.0004463195801</v>
      </c>
      <c r="Q3943" s="31">
        <f>IF(M3943=1,oneday(G3942,G3943,K3943,L3943,Summary!$E$13/2,Data!N3942,Data!O3942,Summary!$E$15,Summary!$E$14,Summary!$E$16,3),0)</f>
        <v>0</v>
      </c>
    </row>
    <row r="3944" spans="1:17" x14ac:dyDescent="0.25">
      <c r="A3944" s="32">
        <f>VLOOKUP(B3944,'Expiration Dates'!$C$40:$J$272,8)</f>
        <v>36116</v>
      </c>
      <c r="B3944" s="1">
        <v>36110</v>
      </c>
      <c r="C3944">
        <f t="shared" si="184"/>
        <v>3944</v>
      </c>
      <c r="D3944" s="27">
        <v>13.739999771118164</v>
      </c>
      <c r="E3944" s="28">
        <v>13.899999618530273</v>
      </c>
      <c r="F3944" s="28">
        <v>13.529999732971191</v>
      </c>
      <c r="G3944" s="24">
        <v>13.550000190734863</v>
      </c>
      <c r="H3944" s="13">
        <v>13.949999809265137</v>
      </c>
      <c r="I3944" s="14">
        <v>14.140000343322754</v>
      </c>
      <c r="J3944" s="14">
        <v>13.800000190734863</v>
      </c>
      <c r="K3944" s="24">
        <v>13.810000419616699</v>
      </c>
      <c r="L3944">
        <f t="shared" si="186"/>
        <v>0</v>
      </c>
      <c r="M3944">
        <f>IF(AND(B3944&gt;Summary!$E$17,B3944&lt;Summary!$E$18),1,0)</f>
        <v>1</v>
      </c>
      <c r="N3944">
        <f>IF(M3944=1,oneday(G3943,G3944,K3944,L3944,Summary!$E$13/2,Data!N3943,Data!O3943,Summary!$E$15,Summary!$E$14,Summary!$E$16,1),0)</f>
        <v>1300</v>
      </c>
      <c r="O3944" s="31">
        <f>IF(M3944=1,oneday(G3943,G3944,K3944,L3944,Summary!$E$13/2,Data!N3943,Data!O3943,Summary!$E$15,Summary!$E$14,Summary!$E$16,2),0)</f>
        <v>2652884.9635124207</v>
      </c>
      <c r="P3944" s="31">
        <f t="shared" si="185"/>
        <v>2038.9996528625488</v>
      </c>
      <c r="Q3944" s="31">
        <f>IF(M3944=1,oneday(G3943,G3944,K3944,L3944,Summary!$E$13/2,Data!N3943,Data!O3943,Summary!$E$15,Summary!$E$14,Summary!$E$16,3),0)</f>
        <v>0</v>
      </c>
    </row>
    <row r="3945" spans="1:17" x14ac:dyDescent="0.25">
      <c r="A3945" s="32">
        <f>VLOOKUP(B3945,'Expiration Dates'!$C$40:$J$272,8)</f>
        <v>36116</v>
      </c>
      <c r="B3945" s="1">
        <v>36111</v>
      </c>
      <c r="C3945">
        <f t="shared" si="184"/>
        <v>3945</v>
      </c>
      <c r="D3945" s="27">
        <v>13.840000152587891</v>
      </c>
      <c r="E3945" s="28">
        <v>13.939999580383301</v>
      </c>
      <c r="F3945" s="28">
        <v>13.659999847412109</v>
      </c>
      <c r="G3945" s="24">
        <v>13.840000152587891</v>
      </c>
      <c r="H3945" s="13">
        <v>14.050000190734863</v>
      </c>
      <c r="I3945" s="14">
        <v>14.180000305175781</v>
      </c>
      <c r="J3945" s="14">
        <v>13.899999618530273</v>
      </c>
      <c r="K3945" s="24">
        <v>14.100000381469727</v>
      </c>
      <c r="L3945">
        <f t="shared" si="186"/>
        <v>0</v>
      </c>
      <c r="M3945">
        <f>IF(AND(B3945&gt;Summary!$E$17,B3945&lt;Summary!$E$18),1,0)</f>
        <v>1</v>
      </c>
      <c r="N3945">
        <f>IF(M3945=1,oneday(G3944,G3945,K3945,L3945,Summary!$E$13/2,Data!N3944,Data!O3944,Summary!$E$15,Summary!$E$14,Summary!$E$16,1),0)</f>
        <v>600</v>
      </c>
      <c r="O3945" s="31">
        <f>IF(M3945=1,oneday(G3944,G3945,K3945,L3945,Summary!$E$13/2,Data!N3944,Data!O3944,Summary!$E$15,Summary!$E$14,Summary!$E$16,2),0)</f>
        <v>2655142.9634895325</v>
      </c>
      <c r="P3945" s="31">
        <f t="shared" si="185"/>
        <v>2257.9999771118164</v>
      </c>
      <c r="Q3945" s="31">
        <f>IF(M3945=1,oneday(G3944,G3945,K3945,L3945,Summary!$E$13/2,Data!N3944,Data!O3944,Summary!$E$15,Summary!$E$14,Summary!$E$16,3),0)</f>
        <v>0</v>
      </c>
    </row>
    <row r="3946" spans="1:17" x14ac:dyDescent="0.25">
      <c r="A3946" s="32">
        <f>VLOOKUP(B3946,'Expiration Dates'!$C$40:$J$272,8)</f>
        <v>36116</v>
      </c>
      <c r="B3946" s="1">
        <v>36112</v>
      </c>
      <c r="C3946">
        <f t="shared" si="184"/>
        <v>3946</v>
      </c>
      <c r="D3946" s="27">
        <v>14</v>
      </c>
      <c r="E3946" s="28">
        <v>14.220000267028809</v>
      </c>
      <c r="F3946" s="28">
        <v>13.449999809265137</v>
      </c>
      <c r="G3946" s="24">
        <v>13.569999694824219</v>
      </c>
      <c r="H3946" s="13">
        <v>14.25</v>
      </c>
      <c r="I3946" s="14">
        <v>14.399999618530273</v>
      </c>
      <c r="J3946" s="14">
        <v>13.649999618530273</v>
      </c>
      <c r="K3946" s="24">
        <v>13.789999961853027</v>
      </c>
      <c r="L3946">
        <f t="shared" si="186"/>
        <v>0</v>
      </c>
      <c r="M3946">
        <f>IF(AND(B3946&gt;Summary!$E$17,B3946&lt;Summary!$E$18),1,0)</f>
        <v>1</v>
      </c>
      <c r="N3946">
        <f>IF(M3946=1,oneday(G3945,G3946,K3946,L3946,Summary!$E$13/2,Data!N3945,Data!O3945,Summary!$E$15,Summary!$E$14,Summary!$E$16,1),0)</f>
        <v>1200</v>
      </c>
      <c r="O3946" s="31">
        <f>IF(M3946=1,oneday(G3945,G3946,K3946,L3946,Summary!$E$13/2,Data!N3945,Data!O3945,Summary!$E$15,Summary!$E$14,Summary!$E$16,2),0)</f>
        <v>2656878.9629402161</v>
      </c>
      <c r="P3946" s="31">
        <f t="shared" si="185"/>
        <v>1735.9994506835938</v>
      </c>
      <c r="Q3946" s="31">
        <f>IF(M3946=1,oneday(G3945,G3946,K3946,L3946,Summary!$E$13/2,Data!N3945,Data!O3945,Summary!$E$15,Summary!$E$14,Summary!$E$16,3),0)</f>
        <v>0</v>
      </c>
    </row>
    <row r="3947" spans="1:17" x14ac:dyDescent="0.25">
      <c r="A3947" s="32">
        <f>VLOOKUP(B3947,'Expiration Dates'!$C$40:$J$272,8)</f>
        <v>36116</v>
      </c>
      <c r="B3947" s="1">
        <v>36115</v>
      </c>
      <c r="C3947">
        <f t="shared" si="184"/>
        <v>3947</v>
      </c>
      <c r="D3947" s="27">
        <v>13.229999542236328</v>
      </c>
      <c r="E3947" s="28">
        <v>13.439999580383301</v>
      </c>
      <c r="F3947" s="28">
        <v>12.779999732971191</v>
      </c>
      <c r="G3947" s="24">
        <v>12.819999694824219</v>
      </c>
      <c r="H3947" s="13">
        <v>13.5</v>
      </c>
      <c r="I3947" s="14">
        <v>13.729999542236328</v>
      </c>
      <c r="J3947" s="14">
        <v>13.069999694824219</v>
      </c>
      <c r="K3947" s="24">
        <v>13.119999885559082</v>
      </c>
      <c r="L3947">
        <f t="shared" si="186"/>
        <v>0</v>
      </c>
      <c r="M3947">
        <f>IF(AND(B3947&gt;Summary!$E$17,B3947&lt;Summary!$E$18),1,0)</f>
        <v>1</v>
      </c>
      <c r="N3947">
        <f>IF(M3947=1,oneday(G3946,G3947,K3947,L3947,Summary!$E$13/2,Data!N3946,Data!O3946,Summary!$E$15,Summary!$E$14,Summary!$E$16,1),0)</f>
        <v>3000</v>
      </c>
      <c r="O3947" s="31">
        <f>IF(M3947=1,oneday(G3946,G3947,K3947,L3947,Summary!$E$13/2,Data!N3946,Data!O3946,Summary!$E$15,Summary!$E$14,Summary!$E$16,2),0)</f>
        <v>2657240.9629402161</v>
      </c>
      <c r="P3947" s="31">
        <f t="shared" si="185"/>
        <v>362</v>
      </c>
      <c r="Q3947" s="31">
        <f>IF(M3947=1,oneday(G3946,G3947,K3947,L3947,Summary!$E$13/2,Data!N3946,Data!O3946,Summary!$E$15,Summary!$E$14,Summary!$E$16,3),0)</f>
        <v>0</v>
      </c>
    </row>
    <row r="3948" spans="1:17" x14ac:dyDescent="0.25">
      <c r="A3948" s="32">
        <f>VLOOKUP(B3948,'Expiration Dates'!$C$40:$J$272,8)</f>
        <v>36116</v>
      </c>
      <c r="B3948" s="1">
        <v>36116</v>
      </c>
      <c r="C3948">
        <f t="shared" si="184"/>
        <v>3948</v>
      </c>
      <c r="D3948" s="27">
        <v>12.899999618530273</v>
      </c>
      <c r="E3948" s="28">
        <v>12.909999847412109</v>
      </c>
      <c r="F3948" s="28">
        <v>12.399999618530273</v>
      </c>
      <c r="G3948" s="24">
        <v>12.449999809265137</v>
      </c>
      <c r="H3948" s="13">
        <v>13.170000076293945</v>
      </c>
      <c r="I3948" s="14">
        <v>13.199999809265137</v>
      </c>
      <c r="J3948" s="14">
        <v>12.75</v>
      </c>
      <c r="K3948" s="24">
        <v>12.779999732971191</v>
      </c>
      <c r="L3948">
        <f t="shared" si="186"/>
        <v>1</v>
      </c>
      <c r="M3948">
        <f>IF(AND(B3948&gt;Summary!$E$17,B3948&lt;Summary!$E$18),1,0)</f>
        <v>1</v>
      </c>
      <c r="N3948">
        <f>IF(M3948=1,oneday(G3947,G3948,K3948,L3948,Summary!$E$13/2,Data!N3947,Data!O3947,Summary!$E$15,Summary!$E$14,Summary!$E$16,1),0)</f>
        <v>3000</v>
      </c>
      <c r="O3948" s="31">
        <f>IF(M3948=1,oneday(G3947,G3948,K3948,L3948,Summary!$E$13/2,Data!N3947,Data!O3947,Summary!$E$15,Summary!$E$14,Summary!$E$16,2),0)</f>
        <v>2656951.9636154175</v>
      </c>
      <c r="P3948" s="31">
        <f t="shared" si="185"/>
        <v>-288.99932479858398</v>
      </c>
      <c r="Q3948" s="31">
        <f>IF(M3948=1,oneday(G3947,G3948,K3948,L3948,Summary!$E$13/2,Data!N3947,Data!O3947,Summary!$E$15,Summary!$E$14,Summary!$E$16,3),0)</f>
        <v>-989.99977111816406</v>
      </c>
    </row>
    <row r="3949" spans="1:17" x14ac:dyDescent="0.25">
      <c r="A3949" s="32">
        <f>VLOOKUP(B3949,'Expiration Dates'!$C$40:$J$272,8)</f>
        <v>36116</v>
      </c>
      <c r="B3949" s="1">
        <v>36117</v>
      </c>
      <c r="C3949">
        <f t="shared" si="184"/>
        <v>3949</v>
      </c>
      <c r="D3949" s="27">
        <v>12.449999809265137</v>
      </c>
      <c r="E3949" s="28">
        <v>12.600000381469727</v>
      </c>
      <c r="F3949" s="28">
        <v>11.649999618530273</v>
      </c>
      <c r="G3949" s="24">
        <v>12.140000343322754</v>
      </c>
      <c r="H3949" s="13">
        <v>12.770000457763672</v>
      </c>
      <c r="I3949" s="14">
        <v>13.050000190734863</v>
      </c>
      <c r="J3949" s="14">
        <v>12.380000114440918</v>
      </c>
      <c r="K3949" s="24">
        <v>12.760000228881836</v>
      </c>
      <c r="L3949">
        <f t="shared" si="186"/>
        <v>0</v>
      </c>
      <c r="M3949">
        <f>IF(AND(B3949&gt;Summary!$E$17,B3949&lt;Summary!$E$18),1,0)</f>
        <v>1</v>
      </c>
      <c r="N3949">
        <f>IF(M3949=1,oneday(G3948,G3949,K3949,L3949,Summary!$E$13/2,Data!N3948,Data!O3948,Summary!$E$15,Summary!$E$14,Summary!$E$16,1),0)</f>
        <v>3000</v>
      </c>
      <c r="O3949" s="31">
        <f>IF(M3949=1,oneday(G3948,G3949,K3949,L3949,Summary!$E$13/2,Data!N3948,Data!O3948,Summary!$E$15,Summary!$E$14,Summary!$E$16,2),0)</f>
        <v>2657888.9655914307</v>
      </c>
      <c r="P3949" s="31">
        <f t="shared" si="185"/>
        <v>937.00197601318359</v>
      </c>
      <c r="Q3949" s="31">
        <f>IF(M3949=1,oneday(G3948,G3949,K3949,L3949,Summary!$E$13/2,Data!N3948,Data!O3948,Summary!$E$15,Summary!$E$14,Summary!$E$16,3),0)</f>
        <v>0</v>
      </c>
    </row>
    <row r="3950" spans="1:17" x14ac:dyDescent="0.25">
      <c r="A3950" s="32">
        <f>VLOOKUP(B3950,'Expiration Dates'!$C$40:$J$272,8)</f>
        <v>36116</v>
      </c>
      <c r="B3950" s="1">
        <v>36118</v>
      </c>
      <c r="C3950">
        <f t="shared" si="184"/>
        <v>3950</v>
      </c>
      <c r="D3950" s="27">
        <v>12.359999656677246</v>
      </c>
      <c r="E3950" s="28">
        <v>12.550000190734863</v>
      </c>
      <c r="F3950" s="28">
        <v>12</v>
      </c>
      <c r="G3950" s="24">
        <v>12.149999618530273</v>
      </c>
      <c r="H3950" s="13">
        <v>12.930000305175781</v>
      </c>
      <c r="I3950" s="14">
        <v>12.979999542236328</v>
      </c>
      <c r="J3950" s="14">
        <v>12.680000305175781</v>
      </c>
      <c r="K3950" s="24">
        <v>12.739999771118164</v>
      </c>
      <c r="L3950">
        <f t="shared" si="186"/>
        <v>0</v>
      </c>
      <c r="M3950">
        <f>IF(AND(B3950&gt;Summary!$E$17,B3950&lt;Summary!$E$18),1,0)</f>
        <v>1</v>
      </c>
      <c r="N3950">
        <f>IF(M3950=1,oneday(G3949,G3950,K3950,L3950,Summary!$E$13/2,Data!N3949,Data!O3949,Summary!$E$15,Summary!$E$14,Summary!$E$16,1),0)</f>
        <v>-3000</v>
      </c>
      <c r="O3950" s="31">
        <f>IF(M3950=1,oneday(G3949,G3950,K3950,L3950,Summary!$E$13/2,Data!N3949,Data!O3949,Summary!$E$15,Summary!$E$14,Summary!$E$16,2),0)</f>
        <v>2659918.9634170532</v>
      </c>
      <c r="P3950" s="31">
        <f t="shared" si="185"/>
        <v>2029.9978256225586</v>
      </c>
      <c r="Q3950" s="31">
        <f>IF(M3950=1,oneday(G3949,G3950,K3950,L3950,Summary!$E$13/2,Data!N3949,Data!O3949,Summary!$E$15,Summary!$E$14,Summary!$E$16,3),0)</f>
        <v>0</v>
      </c>
    </row>
    <row r="3951" spans="1:17" x14ac:dyDescent="0.25">
      <c r="A3951" s="32">
        <f>VLOOKUP(B3951,'Expiration Dates'!$C$40:$J$272,8)</f>
        <v>36116</v>
      </c>
      <c r="B3951" s="1">
        <v>36119</v>
      </c>
      <c r="C3951">
        <f t="shared" si="184"/>
        <v>3951</v>
      </c>
      <c r="D3951" s="27">
        <v>12.25</v>
      </c>
      <c r="E3951" s="28">
        <v>12.310000419616699</v>
      </c>
      <c r="F3951" s="28">
        <v>11.920000076293945</v>
      </c>
      <c r="G3951" s="24">
        <v>12.140000343322754</v>
      </c>
      <c r="H3951" s="13">
        <v>12.770000457763672</v>
      </c>
      <c r="I3951" s="14">
        <v>12.949999809265137</v>
      </c>
      <c r="J3951" s="14">
        <v>12.579999923706055</v>
      </c>
      <c r="K3951" s="24">
        <v>12.890000343322754</v>
      </c>
      <c r="L3951">
        <f t="shared" si="186"/>
        <v>0</v>
      </c>
      <c r="M3951">
        <f>IF(AND(B3951&gt;Summary!$E$17,B3951&lt;Summary!$E$18),1,0)</f>
        <v>1</v>
      </c>
      <c r="N3951">
        <f>IF(M3951=1,oneday(G3950,G3951,K3951,L3951,Summary!$E$13/2,Data!N3950,Data!O3950,Summary!$E$15,Summary!$E$14,Summary!$E$16,1),0)</f>
        <v>3000</v>
      </c>
      <c r="O3951" s="31">
        <f>IF(M3951=1,oneday(G3950,G3951,K3951,L3951,Summary!$E$13/2,Data!N3950,Data!O3950,Summary!$E$15,Summary!$E$14,Summary!$E$16,2),0)</f>
        <v>2661948.9612426758</v>
      </c>
      <c r="P3951" s="31">
        <f t="shared" si="185"/>
        <v>2029.9978256225586</v>
      </c>
      <c r="Q3951" s="31">
        <f>IF(M3951=1,oneday(G3950,G3951,K3951,L3951,Summary!$E$13/2,Data!N3950,Data!O3950,Summary!$E$15,Summary!$E$14,Summary!$E$16,3),0)</f>
        <v>0</v>
      </c>
    </row>
    <row r="3952" spans="1:17" x14ac:dyDescent="0.25">
      <c r="A3952" s="32">
        <f>VLOOKUP(B3952,'Expiration Dates'!$C$40:$J$272,8)</f>
        <v>36116</v>
      </c>
      <c r="B3952" s="1">
        <v>36122</v>
      </c>
      <c r="C3952">
        <f t="shared" si="184"/>
        <v>3952</v>
      </c>
      <c r="D3952" s="27">
        <v>12.949999809265137</v>
      </c>
      <c r="E3952" s="28">
        <v>12.949999809265137</v>
      </c>
      <c r="F3952" s="28">
        <v>12.399999618530273</v>
      </c>
      <c r="G3952" s="24">
        <v>12.449999809265137</v>
      </c>
      <c r="H3952" s="13">
        <v>13.319999694824219</v>
      </c>
      <c r="I3952" s="14">
        <v>13.350000381469727</v>
      </c>
      <c r="J3952" s="14">
        <v>12.819999694824219</v>
      </c>
      <c r="K3952" s="24">
        <v>12.840000152587891</v>
      </c>
      <c r="L3952">
        <f t="shared" si="186"/>
        <v>0</v>
      </c>
      <c r="M3952">
        <f>IF(AND(B3952&gt;Summary!$E$17,B3952&lt;Summary!$E$18),1,0)</f>
        <v>1</v>
      </c>
      <c r="N3952">
        <f>IF(M3952=1,oneday(G3951,G3952,K3952,L3952,Summary!$E$13/2,Data!N3951,Data!O3951,Summary!$E$15,Summary!$E$14,Summary!$E$16,1),0)</f>
        <v>2300</v>
      </c>
      <c r="O3952" s="31">
        <f>IF(M3952=1,oneday(G3951,G3952,K3952,L3952,Summary!$E$13/2,Data!N3951,Data!O3951,Summary!$E$15,Summary!$E$14,Summary!$E$16,2),0)</f>
        <v>2664745.9600143433</v>
      </c>
      <c r="P3952" s="31">
        <f t="shared" si="185"/>
        <v>2796.9987716674805</v>
      </c>
      <c r="Q3952" s="31">
        <f>IF(M3952=1,oneday(G3951,G3952,K3952,L3952,Summary!$E$13/2,Data!N3951,Data!O3951,Summary!$E$15,Summary!$E$14,Summary!$E$16,3),0)</f>
        <v>0</v>
      </c>
    </row>
    <row r="3953" spans="1:17" x14ac:dyDescent="0.25">
      <c r="A3953" s="32">
        <f>VLOOKUP(B3953,'Expiration Dates'!$C$40:$J$272,8)</f>
        <v>36116</v>
      </c>
      <c r="B3953" s="1">
        <v>36123</v>
      </c>
      <c r="C3953">
        <f t="shared" si="184"/>
        <v>3953</v>
      </c>
      <c r="D3953" s="27">
        <v>12.430000305175781</v>
      </c>
      <c r="E3953" s="28">
        <v>12.529999732971191</v>
      </c>
      <c r="F3953" s="28">
        <v>12.109999656677246</v>
      </c>
      <c r="G3953" s="24">
        <v>12.119999885559082</v>
      </c>
      <c r="H3953" s="13">
        <v>12.850000381469727</v>
      </c>
      <c r="I3953" s="14">
        <v>12.899999618530273</v>
      </c>
      <c r="J3953" s="14">
        <v>12.470000267028809</v>
      </c>
      <c r="K3953" s="24">
        <v>12.479999542236328</v>
      </c>
      <c r="L3953">
        <f t="shared" si="186"/>
        <v>0</v>
      </c>
      <c r="M3953">
        <f>IF(AND(B3953&gt;Summary!$E$17,B3953&lt;Summary!$E$18),1,0)</f>
        <v>1</v>
      </c>
      <c r="N3953">
        <f>IF(M3953=1,oneday(G3952,G3953,K3953,L3953,Summary!$E$13/2,Data!N3952,Data!O3952,Summary!$E$15,Summary!$E$14,Summary!$E$16,1),0)</f>
        <v>3000</v>
      </c>
      <c r="O3953" s="31">
        <f>IF(M3953=1,oneday(G3952,G3953,K3953,L3953,Summary!$E$13/2,Data!N3952,Data!O3952,Summary!$E$15,Summary!$E$14,Summary!$E$16,2),0)</f>
        <v>2665834.9602508545</v>
      </c>
      <c r="P3953" s="31">
        <f t="shared" si="185"/>
        <v>1089.0002365112305</v>
      </c>
      <c r="Q3953" s="31">
        <f>IF(M3953=1,oneday(G3952,G3953,K3953,L3953,Summary!$E$13/2,Data!N3952,Data!O3952,Summary!$E$15,Summary!$E$14,Summary!$E$16,3),0)</f>
        <v>0</v>
      </c>
    </row>
    <row r="3954" spans="1:17" x14ac:dyDescent="0.25">
      <c r="A3954" s="32">
        <f>VLOOKUP(B3954,'Expiration Dates'!$C$40:$J$272,8)</f>
        <v>36116</v>
      </c>
      <c r="B3954" s="1">
        <v>36124</v>
      </c>
      <c r="C3954">
        <f t="shared" si="184"/>
        <v>3954</v>
      </c>
      <c r="D3954" s="27">
        <v>12.300000190734863</v>
      </c>
      <c r="E3954" s="28">
        <v>12.300000190734863</v>
      </c>
      <c r="F3954" s="28">
        <v>11.630000114440918</v>
      </c>
      <c r="G3954" s="24">
        <v>11.859999656677246</v>
      </c>
      <c r="H3954" s="13">
        <v>12.659999847412109</v>
      </c>
      <c r="I3954" s="14">
        <v>12.659999847412109</v>
      </c>
      <c r="J3954" s="14">
        <v>12.060000419616699</v>
      </c>
      <c r="K3954" s="24">
        <v>12.279999732971191</v>
      </c>
      <c r="L3954">
        <f t="shared" si="186"/>
        <v>0</v>
      </c>
      <c r="M3954">
        <f>IF(AND(B3954&gt;Summary!$E$17,B3954&lt;Summary!$E$18),1,0)</f>
        <v>1</v>
      </c>
      <c r="N3954">
        <f>IF(M3954=1,oneday(G3953,G3954,K3954,L3954,Summary!$E$13/2,Data!N3953,Data!O3953,Summary!$E$15,Summary!$E$14,Summary!$E$16,1),0)</f>
        <v>3000</v>
      </c>
      <c r="O3954" s="31">
        <f>IF(M3954=1,oneday(G3953,G3954,K3954,L3954,Summary!$E$13/2,Data!N3953,Data!O3953,Summary!$E$15,Summary!$E$14,Summary!$E$16,2),0)</f>
        <v>2666958.9594268799</v>
      </c>
      <c r="P3954" s="31">
        <f t="shared" si="185"/>
        <v>1123.9991760253906</v>
      </c>
      <c r="Q3954" s="31">
        <f>IF(M3954=1,oneday(G3953,G3954,K3954,L3954,Summary!$E$13/2,Data!N3953,Data!O3953,Summary!$E$15,Summary!$E$14,Summary!$E$16,3),0)</f>
        <v>0</v>
      </c>
    </row>
    <row r="3955" spans="1:17" x14ac:dyDescent="0.25">
      <c r="A3955" s="32">
        <f>VLOOKUP(B3955,'Expiration Dates'!$C$40:$J$272,8)</f>
        <v>36116</v>
      </c>
      <c r="B3955" s="1">
        <v>36129</v>
      </c>
      <c r="C3955">
        <f t="shared" si="184"/>
        <v>3955</v>
      </c>
      <c r="D3955" s="27">
        <v>11.680000305175781</v>
      </c>
      <c r="E3955" s="28">
        <v>11.699999809265137</v>
      </c>
      <c r="F3955" s="28">
        <v>10.819999694824219</v>
      </c>
      <c r="G3955" s="24">
        <v>11.220000267028809</v>
      </c>
      <c r="H3955" s="13">
        <v>12.100000381469727</v>
      </c>
      <c r="I3955" s="14">
        <v>12.149999618530273</v>
      </c>
      <c r="J3955" s="14">
        <v>11.380000114440918</v>
      </c>
      <c r="K3955" s="24">
        <v>11.699999809265137</v>
      </c>
      <c r="L3955">
        <f t="shared" si="186"/>
        <v>0</v>
      </c>
      <c r="M3955">
        <f>IF(AND(B3955&gt;Summary!$E$17,B3955&lt;Summary!$E$18),1,0)</f>
        <v>1</v>
      </c>
      <c r="N3955">
        <f>IF(M3955=1,oneday(G3954,G3955,K3955,L3955,Summary!$E$13/2,Data!N3954,Data!O3954,Summary!$E$15,Summary!$E$14,Summary!$E$16,1),0)</f>
        <v>3000</v>
      </c>
      <c r="O3955" s="31">
        <f>IF(M3955=1,oneday(G3954,G3955,K3955,L3955,Summary!$E$13/2,Data!N3954,Data!O3954,Summary!$E$15,Summary!$E$14,Summary!$E$16,2),0)</f>
        <v>2666498.9621734619</v>
      </c>
      <c r="P3955" s="31">
        <f t="shared" si="185"/>
        <v>-459.99725341796875</v>
      </c>
      <c r="Q3955" s="31">
        <f>IF(M3955=1,oneday(G3954,G3955,K3955,L3955,Summary!$E$13/2,Data!N3954,Data!O3954,Summary!$E$15,Summary!$E$14,Summary!$E$16,3),0)</f>
        <v>0</v>
      </c>
    </row>
    <row r="3956" spans="1:17" x14ac:dyDescent="0.25">
      <c r="A3956" s="32">
        <f>VLOOKUP(B3956,'Expiration Dates'!$C$40:$J$272,8)</f>
        <v>36150</v>
      </c>
      <c r="B3956" s="1">
        <v>36130</v>
      </c>
      <c r="C3956">
        <f t="shared" si="184"/>
        <v>3956</v>
      </c>
      <c r="D3956" s="27">
        <v>11.170000076293945</v>
      </c>
      <c r="E3956" s="28">
        <v>11.430000305175781</v>
      </c>
      <c r="F3956" s="28">
        <v>10.850000381469727</v>
      </c>
      <c r="G3956" s="24">
        <v>11.130000114440918</v>
      </c>
      <c r="H3956" s="13">
        <v>11.720000267028809</v>
      </c>
      <c r="I3956" s="14">
        <v>11.880000114440918</v>
      </c>
      <c r="J3956" s="14">
        <v>11.369999885559082</v>
      </c>
      <c r="K3956" s="24">
        <v>11.569999694824219</v>
      </c>
      <c r="L3956">
        <f t="shared" si="186"/>
        <v>0</v>
      </c>
      <c r="M3956">
        <f>IF(AND(B3956&gt;Summary!$E$17,B3956&lt;Summary!$E$18),1,0)</f>
        <v>1</v>
      </c>
      <c r="N3956">
        <f>IF(M3956=1,oneday(G3955,G3956,K3956,L3956,Summary!$E$13/2,Data!N3955,Data!O3955,Summary!$E$15,Summary!$E$14,Summary!$E$16,1),0)</f>
        <v>3000</v>
      </c>
      <c r="O3956" s="31">
        <f>IF(M3956=1,oneday(G3955,G3956,K3956,L3956,Summary!$E$13/2,Data!N3955,Data!O3955,Summary!$E$15,Summary!$E$14,Summary!$E$16,2),0)</f>
        <v>2668214.9616851807</v>
      </c>
      <c r="P3956" s="31">
        <f t="shared" si="185"/>
        <v>1715.99951171875</v>
      </c>
      <c r="Q3956" s="31">
        <f>IF(M3956=1,oneday(G3955,G3956,K3956,L3956,Summary!$E$13/2,Data!N3955,Data!O3955,Summary!$E$15,Summary!$E$14,Summary!$E$16,3),0)</f>
        <v>0</v>
      </c>
    </row>
    <row r="3957" spans="1:17" x14ac:dyDescent="0.25">
      <c r="A3957" s="32">
        <f>VLOOKUP(B3957,'Expiration Dates'!$C$40:$J$272,8)</f>
        <v>36150</v>
      </c>
      <c r="B3957" s="1">
        <v>36131</v>
      </c>
      <c r="C3957">
        <f t="shared" si="184"/>
        <v>3957</v>
      </c>
      <c r="D3957" s="27">
        <v>11.180000305175781</v>
      </c>
      <c r="E3957" s="28">
        <v>11.319999694824219</v>
      </c>
      <c r="F3957" s="28">
        <v>10.949999809265137</v>
      </c>
      <c r="G3957" s="24">
        <v>11.239999771118164</v>
      </c>
      <c r="H3957" s="13">
        <v>11.569999694824219</v>
      </c>
      <c r="I3957" s="14">
        <v>11.699999809265137</v>
      </c>
      <c r="J3957" s="14">
        <v>11.420000076293945</v>
      </c>
      <c r="K3957" s="24">
        <v>11.600000381469727</v>
      </c>
      <c r="L3957">
        <f t="shared" si="186"/>
        <v>0</v>
      </c>
      <c r="M3957">
        <f>IF(AND(B3957&gt;Summary!$E$17,B3957&lt;Summary!$E$18),1,0)</f>
        <v>1</v>
      </c>
      <c r="N3957">
        <f>IF(M3957=1,oneday(G3956,G3957,K3957,L3957,Summary!$E$13/2,Data!N3956,Data!O3956,Summary!$E$15,Summary!$E$14,Summary!$E$16,1),0)</f>
        <v>2800</v>
      </c>
      <c r="O3957" s="31">
        <f>IF(M3957=1,oneday(G3956,G3957,K3957,L3957,Summary!$E$13/2,Data!N3956,Data!O3956,Summary!$E$15,Summary!$E$14,Summary!$E$16,2),0)</f>
        <v>2670526.960723877</v>
      </c>
      <c r="P3957" s="31">
        <f t="shared" si="185"/>
        <v>2311.9990386962891</v>
      </c>
      <c r="Q3957" s="31">
        <f>IF(M3957=1,oneday(G3956,G3957,K3957,L3957,Summary!$E$13/2,Data!N3956,Data!O3956,Summary!$E$15,Summary!$E$14,Summary!$E$16,3),0)</f>
        <v>0</v>
      </c>
    </row>
    <row r="3958" spans="1:17" x14ac:dyDescent="0.25">
      <c r="A3958" s="32">
        <f>VLOOKUP(B3958,'Expiration Dates'!$C$40:$J$272,8)</f>
        <v>36150</v>
      </c>
      <c r="B3958" s="1">
        <v>36132</v>
      </c>
      <c r="C3958">
        <f t="shared" si="184"/>
        <v>3958</v>
      </c>
      <c r="D3958" s="27">
        <v>11.350000381469727</v>
      </c>
      <c r="E3958" s="28">
        <v>11.649999618530273</v>
      </c>
      <c r="F3958" s="28">
        <v>11.149999618530273</v>
      </c>
      <c r="G3958" s="24">
        <v>11.189999580383301</v>
      </c>
      <c r="H3958" s="13">
        <v>11.699999809265137</v>
      </c>
      <c r="I3958" s="14">
        <v>11.970000267028809</v>
      </c>
      <c r="J3958" s="14">
        <v>11.5</v>
      </c>
      <c r="K3958" s="24">
        <v>11.560000419616699</v>
      </c>
      <c r="L3958">
        <f t="shared" si="186"/>
        <v>0</v>
      </c>
      <c r="M3958">
        <f>IF(AND(B3958&gt;Summary!$E$17,B3958&lt;Summary!$E$18),1,0)</f>
        <v>1</v>
      </c>
      <c r="N3958">
        <f>IF(M3958=1,oneday(G3957,G3958,K3958,L3958,Summary!$E$13/2,Data!N3957,Data!O3957,Summary!$E$15,Summary!$E$14,Summary!$E$16,1),0)</f>
        <v>2900</v>
      </c>
      <c r="O3958" s="31">
        <f>IF(M3958=1,oneday(G3957,G3958,K3958,L3958,Summary!$E$13/2,Data!N3957,Data!O3957,Summary!$E$15,Summary!$E$14,Summary!$E$16,2),0)</f>
        <v>2672381.9601707458</v>
      </c>
      <c r="P3958" s="31">
        <f t="shared" si="185"/>
        <v>1854.9994468688965</v>
      </c>
      <c r="Q3958" s="31">
        <f>IF(M3958=1,oneday(G3957,G3958,K3958,L3958,Summary!$E$13/2,Data!N3957,Data!O3957,Summary!$E$15,Summary!$E$14,Summary!$E$16,3),0)</f>
        <v>0</v>
      </c>
    </row>
    <row r="3959" spans="1:17" x14ac:dyDescent="0.25">
      <c r="A3959" s="32">
        <f>VLOOKUP(B3959,'Expiration Dates'!$C$40:$J$272,8)</f>
        <v>36150</v>
      </c>
      <c r="B3959" s="1">
        <v>36133</v>
      </c>
      <c r="C3959">
        <f t="shared" si="184"/>
        <v>3959</v>
      </c>
      <c r="D3959" s="27">
        <v>11.199999809265137</v>
      </c>
      <c r="E3959" s="28">
        <v>11.350000381469727</v>
      </c>
      <c r="F3959" s="28">
        <v>11.130000114440918</v>
      </c>
      <c r="G3959" s="24">
        <v>11.170000076293945</v>
      </c>
      <c r="H3959" s="13">
        <v>11.5</v>
      </c>
      <c r="I3959" s="14">
        <v>11.720000267028809</v>
      </c>
      <c r="J3959" s="14">
        <v>11.5</v>
      </c>
      <c r="K3959" s="24">
        <v>11.510000228881836</v>
      </c>
      <c r="L3959">
        <f t="shared" si="186"/>
        <v>0</v>
      </c>
      <c r="M3959">
        <f>IF(AND(B3959&gt;Summary!$E$17,B3959&lt;Summary!$E$18),1,0)</f>
        <v>1</v>
      </c>
      <c r="N3959">
        <f>IF(M3959=1,oneday(G3958,G3959,K3959,L3959,Summary!$E$13/2,Data!N3958,Data!O3958,Summary!$E$15,Summary!$E$14,Summary!$E$16,1),0)</f>
        <v>2900</v>
      </c>
      <c r="O3959" s="31">
        <f>IF(M3959=1,oneday(G3958,G3959,K3959,L3959,Summary!$E$13/2,Data!N3958,Data!O3958,Summary!$E$15,Summary!$E$14,Summary!$E$16,2),0)</f>
        <v>2674323.9616088867</v>
      </c>
      <c r="P3959" s="31">
        <f t="shared" si="185"/>
        <v>1942.0014381408691</v>
      </c>
      <c r="Q3959" s="31">
        <f>IF(M3959=1,oneday(G3958,G3959,K3959,L3959,Summary!$E$13/2,Data!N3958,Data!O3958,Summary!$E$15,Summary!$E$14,Summary!$E$16,3),0)</f>
        <v>0</v>
      </c>
    </row>
    <row r="3960" spans="1:17" x14ac:dyDescent="0.25">
      <c r="A3960" s="32">
        <f>VLOOKUP(B3960,'Expiration Dates'!$C$40:$J$272,8)</f>
        <v>36150</v>
      </c>
      <c r="B3960" s="1">
        <v>36136</v>
      </c>
      <c r="C3960">
        <f t="shared" si="184"/>
        <v>3960</v>
      </c>
      <c r="D3960" s="27">
        <v>11.119999885559082</v>
      </c>
      <c r="E3960" s="28">
        <v>11.550000190734863</v>
      </c>
      <c r="F3960" s="28">
        <v>10.829999923706055</v>
      </c>
      <c r="G3960" s="24">
        <v>11.470000267028809</v>
      </c>
      <c r="H3960" s="13">
        <v>11.5</v>
      </c>
      <c r="I3960" s="14">
        <v>11.850000381469727</v>
      </c>
      <c r="J3960" s="14">
        <v>11.229999542236328</v>
      </c>
      <c r="K3960" s="24">
        <v>11.819999694824219</v>
      </c>
      <c r="L3960">
        <f t="shared" si="186"/>
        <v>0</v>
      </c>
      <c r="M3960">
        <f>IF(AND(B3960&gt;Summary!$E$17,B3960&lt;Summary!$E$18),1,0)</f>
        <v>1</v>
      </c>
      <c r="N3960">
        <f>IF(M3960=1,oneday(G3959,G3960,K3960,L3960,Summary!$E$13/2,Data!N3959,Data!O3959,Summary!$E$15,Summary!$E$14,Summary!$E$16,1),0)</f>
        <v>2200</v>
      </c>
      <c r="O3960" s="31">
        <f>IF(M3960=1,oneday(G3959,G3960,K3960,L3960,Summary!$E$13/2,Data!N3959,Data!O3959,Summary!$E$15,Summary!$E$14,Summary!$E$16,2),0)</f>
        <v>2677067.9620285034</v>
      </c>
      <c r="P3960" s="31">
        <f t="shared" si="185"/>
        <v>2744.0004196166992</v>
      </c>
      <c r="Q3960" s="31">
        <f>IF(M3960=1,oneday(G3959,G3960,K3960,L3960,Summary!$E$13/2,Data!N3959,Data!O3959,Summary!$E$15,Summary!$E$14,Summary!$E$16,3),0)</f>
        <v>0</v>
      </c>
    </row>
    <row r="3961" spans="1:17" x14ac:dyDescent="0.25">
      <c r="A3961" s="32">
        <f>VLOOKUP(B3961,'Expiration Dates'!$C$40:$J$272,8)</f>
        <v>36150</v>
      </c>
      <c r="B3961" s="1">
        <v>36137</v>
      </c>
      <c r="C3961">
        <f t="shared" si="184"/>
        <v>3961</v>
      </c>
      <c r="D3961" s="27">
        <v>11.649999618530273</v>
      </c>
      <c r="E3961" s="28">
        <v>11.829999923706055</v>
      </c>
      <c r="F3961" s="28">
        <v>11.260000228881836</v>
      </c>
      <c r="G3961" s="24">
        <v>11.300000190734863</v>
      </c>
      <c r="H3961" s="13">
        <v>11.930000305175781</v>
      </c>
      <c r="I3961" s="14">
        <v>12.130000114440918</v>
      </c>
      <c r="J3961" s="14">
        <v>11.630000114440918</v>
      </c>
      <c r="K3961" s="24">
        <v>11.680000305175781</v>
      </c>
      <c r="L3961">
        <f t="shared" si="186"/>
        <v>0</v>
      </c>
      <c r="M3961">
        <f>IF(AND(B3961&gt;Summary!$E$17,B3961&lt;Summary!$E$18),1,0)</f>
        <v>1</v>
      </c>
      <c r="N3961">
        <f>IF(M3961=1,oneday(G3960,G3961,K3961,L3961,Summary!$E$13/2,Data!N3960,Data!O3960,Summary!$E$15,Summary!$E$14,Summary!$E$16,1),0)</f>
        <v>2600</v>
      </c>
      <c r="O3961" s="31">
        <f>IF(M3961=1,oneday(G3960,G3961,K3961,L3961,Summary!$E$13/2,Data!N3960,Data!O3960,Summary!$E$15,Summary!$E$14,Summary!$E$16,2),0)</f>
        <v>2678649.9618301392</v>
      </c>
      <c r="P3961" s="31">
        <f t="shared" si="185"/>
        <v>1581.9998016357422</v>
      </c>
      <c r="Q3961" s="31">
        <f>IF(M3961=1,oneday(G3960,G3961,K3961,L3961,Summary!$E$13/2,Data!N3960,Data!O3960,Summary!$E$15,Summary!$E$14,Summary!$E$16,3),0)</f>
        <v>0</v>
      </c>
    </row>
    <row r="3962" spans="1:17" x14ac:dyDescent="0.25">
      <c r="A3962" s="32">
        <f>VLOOKUP(B3962,'Expiration Dates'!$C$40:$J$272,8)</f>
        <v>36150</v>
      </c>
      <c r="B3962" s="1">
        <v>36138</v>
      </c>
      <c r="C3962">
        <f t="shared" si="184"/>
        <v>3962</v>
      </c>
      <c r="D3962" s="27">
        <v>11.430000305175781</v>
      </c>
      <c r="E3962" s="28">
        <v>11.460000038146973</v>
      </c>
      <c r="F3962" s="28">
        <v>11.119999885559082</v>
      </c>
      <c r="G3962" s="24">
        <v>11.159999847412109</v>
      </c>
      <c r="H3962" s="13">
        <v>11.75</v>
      </c>
      <c r="I3962" s="14">
        <v>11.829999923706055</v>
      </c>
      <c r="J3962" s="14">
        <v>11.520000457763672</v>
      </c>
      <c r="K3962" s="24">
        <v>11.569999694824219</v>
      </c>
      <c r="L3962">
        <f t="shared" si="186"/>
        <v>0</v>
      </c>
      <c r="M3962">
        <f>IF(AND(B3962&gt;Summary!$E$17,B3962&lt;Summary!$E$18),1,0)</f>
        <v>1</v>
      </c>
      <c r="N3962">
        <f>IF(M3962=1,oneday(G3961,G3962,K3962,L3962,Summary!$E$13/2,Data!N3961,Data!O3961,Summary!$E$15,Summary!$E$14,Summary!$E$16,1),0)</f>
        <v>2900</v>
      </c>
      <c r="O3962" s="31">
        <f>IF(M3962=1,oneday(G3961,G3962,K3962,L3962,Summary!$E$13/2,Data!N3961,Data!O3961,Summary!$E$15,Summary!$E$14,Summary!$E$16,2),0)</f>
        <v>2680255.9608345032</v>
      </c>
      <c r="P3962" s="31">
        <f t="shared" si="185"/>
        <v>1605.9990043640137</v>
      </c>
      <c r="Q3962" s="31">
        <f>IF(M3962=1,oneday(G3961,G3962,K3962,L3962,Summary!$E$13/2,Data!N3961,Data!O3961,Summary!$E$15,Summary!$E$14,Summary!$E$16,3),0)</f>
        <v>0</v>
      </c>
    </row>
    <row r="3963" spans="1:17" x14ac:dyDescent="0.25">
      <c r="A3963" s="32">
        <f>VLOOKUP(B3963,'Expiration Dates'!$C$40:$J$272,8)</f>
        <v>36150</v>
      </c>
      <c r="B3963" s="1">
        <v>36139</v>
      </c>
      <c r="C3963">
        <f t="shared" si="184"/>
        <v>3963</v>
      </c>
      <c r="D3963" s="27">
        <v>11</v>
      </c>
      <c r="E3963" s="28">
        <v>11.25</v>
      </c>
      <c r="F3963" s="28">
        <v>10.680000305175781</v>
      </c>
      <c r="G3963" s="24">
        <v>10.720000267028809</v>
      </c>
      <c r="H3963" s="13">
        <v>11.449999809265137</v>
      </c>
      <c r="I3963" s="14">
        <v>11.630000114440918</v>
      </c>
      <c r="J3963" s="14">
        <v>11.149999618530273</v>
      </c>
      <c r="K3963" s="24">
        <v>11.210000038146973</v>
      </c>
      <c r="L3963">
        <f t="shared" si="186"/>
        <v>0</v>
      </c>
      <c r="M3963">
        <f>IF(AND(B3963&gt;Summary!$E$17,B3963&lt;Summary!$E$18),1,0)</f>
        <v>1</v>
      </c>
      <c r="N3963">
        <f>IF(M3963=1,oneday(G3962,G3963,K3963,L3963,Summary!$E$13/2,Data!N3962,Data!O3962,Summary!$E$15,Summary!$E$14,Summary!$E$16,1),0)</f>
        <v>3000</v>
      </c>
      <c r="O3963" s="31">
        <f>IF(M3963=1,oneday(G3962,G3963,K3963,L3963,Summary!$E$13/2,Data!N3962,Data!O3962,Summary!$E$15,Summary!$E$14,Summary!$E$16,2),0)</f>
        <v>2680719.9624710083</v>
      </c>
      <c r="P3963" s="31">
        <f t="shared" si="185"/>
        <v>464.00163650512695</v>
      </c>
      <c r="Q3963" s="31">
        <f>IF(M3963=1,oneday(G3962,G3963,K3963,L3963,Summary!$E$13/2,Data!N3962,Data!O3962,Summary!$E$15,Summary!$E$14,Summary!$E$16,3),0)</f>
        <v>0</v>
      </c>
    </row>
    <row r="3964" spans="1:17" x14ac:dyDescent="0.25">
      <c r="A3964" s="32">
        <f>VLOOKUP(B3964,'Expiration Dates'!$C$40:$J$272,8)</f>
        <v>36150</v>
      </c>
      <c r="B3964" s="1">
        <v>36140</v>
      </c>
      <c r="C3964">
        <f t="shared" si="184"/>
        <v>3964</v>
      </c>
      <c r="D3964" s="27">
        <v>10.810000419616699</v>
      </c>
      <c r="E3964" s="28">
        <v>11.020000457763672</v>
      </c>
      <c r="F3964" s="28">
        <v>10.649999618530273</v>
      </c>
      <c r="G3964" s="24">
        <v>10.789999961853027</v>
      </c>
      <c r="H3964" s="13">
        <v>11.220000267028809</v>
      </c>
      <c r="I3964" s="14">
        <v>11.479999542236328</v>
      </c>
      <c r="J3964" s="14">
        <v>11.159999847412109</v>
      </c>
      <c r="K3964" s="24">
        <v>11.310000419616699</v>
      </c>
      <c r="L3964">
        <f t="shared" si="186"/>
        <v>0</v>
      </c>
      <c r="M3964">
        <f>IF(AND(B3964&gt;Summary!$E$17,B3964&lt;Summary!$E$18),1,0)</f>
        <v>1</v>
      </c>
      <c r="N3964">
        <f>IF(M3964=1,oneday(G3963,G3964,K3964,L3964,Summary!$E$13/2,Data!N3963,Data!O3963,Summary!$E$15,Summary!$E$14,Summary!$E$16,1),0)</f>
        <v>2900</v>
      </c>
      <c r="O3964" s="31">
        <f>IF(M3964=1,oneday(G3963,G3964,K3964,L3964,Summary!$E$13/2,Data!N3963,Data!O3963,Summary!$E$15,Summary!$E$14,Summary!$E$16,2),0)</f>
        <v>2682922.9615859985</v>
      </c>
      <c r="P3964" s="31">
        <f t="shared" si="185"/>
        <v>2202.9991149902344</v>
      </c>
      <c r="Q3964" s="31">
        <f>IF(M3964=1,oneday(G3963,G3964,K3964,L3964,Summary!$E$13/2,Data!N3963,Data!O3963,Summary!$E$15,Summary!$E$14,Summary!$E$16,3),0)</f>
        <v>0</v>
      </c>
    </row>
    <row r="3965" spans="1:17" x14ac:dyDescent="0.25">
      <c r="A3965" s="32">
        <f>VLOOKUP(B3965,'Expiration Dates'!$C$40:$J$272,8)</f>
        <v>36150</v>
      </c>
      <c r="B3965" s="1">
        <v>36143</v>
      </c>
      <c r="C3965">
        <f t="shared" si="184"/>
        <v>3965</v>
      </c>
      <c r="D3965" s="27">
        <v>10.880000114440918</v>
      </c>
      <c r="E3965" s="28">
        <v>11.340000152587891</v>
      </c>
      <c r="F3965" s="28">
        <v>10.840000152587891</v>
      </c>
      <c r="G3965" s="24">
        <v>11.289999961853027</v>
      </c>
      <c r="H3965" s="13">
        <v>11.350000381469727</v>
      </c>
      <c r="I3965" s="14">
        <v>11.800000190734863</v>
      </c>
      <c r="J3965" s="14">
        <v>11.350000381469727</v>
      </c>
      <c r="K3965" s="24">
        <v>11.729999542236328</v>
      </c>
      <c r="L3965">
        <f t="shared" si="186"/>
        <v>0</v>
      </c>
      <c r="M3965">
        <f>IF(AND(B3965&gt;Summary!$E$17,B3965&lt;Summary!$E$18),1,0)</f>
        <v>1</v>
      </c>
      <c r="N3965">
        <f>IF(M3965=1,oneday(G3964,G3965,K3965,L3965,Summary!$E$13/2,Data!N3964,Data!O3964,Summary!$E$15,Summary!$E$14,Summary!$E$16,1),0)</f>
        <v>1700</v>
      </c>
      <c r="O3965" s="31">
        <f>IF(M3965=1,oneday(G3964,G3965,K3965,L3965,Summary!$E$13/2,Data!N3964,Data!O3964,Summary!$E$15,Summary!$E$14,Summary!$E$16,2),0)</f>
        <v>2686036.9615859985</v>
      </c>
      <c r="P3965" s="31">
        <f t="shared" si="185"/>
        <v>3114</v>
      </c>
      <c r="Q3965" s="31">
        <f>IF(M3965=1,oneday(G3964,G3965,K3965,L3965,Summary!$E$13/2,Data!N3964,Data!O3964,Summary!$E$15,Summary!$E$14,Summary!$E$16,3),0)</f>
        <v>0</v>
      </c>
    </row>
    <row r="3966" spans="1:17" x14ac:dyDescent="0.25">
      <c r="A3966" s="32">
        <f>VLOOKUP(B3966,'Expiration Dates'!$C$40:$J$272,8)</f>
        <v>36150</v>
      </c>
      <c r="B3966" s="1">
        <v>36144</v>
      </c>
      <c r="C3966">
        <f t="shared" si="184"/>
        <v>3966</v>
      </c>
      <c r="D3966" s="27">
        <v>11.270000457763672</v>
      </c>
      <c r="E3966" s="28">
        <v>11.699999809265137</v>
      </c>
      <c r="F3966" s="28">
        <v>11.180000305175781</v>
      </c>
      <c r="G3966" s="24">
        <v>11.550000190734863</v>
      </c>
      <c r="H3966" s="13">
        <v>11.670000076293945</v>
      </c>
      <c r="I3966" s="14">
        <v>12.079999923706055</v>
      </c>
      <c r="J3966" s="14">
        <v>11.649999618530273</v>
      </c>
      <c r="K3966" s="24">
        <v>11.949999809265137</v>
      </c>
      <c r="L3966">
        <f t="shared" si="186"/>
        <v>0</v>
      </c>
      <c r="M3966">
        <f>IF(AND(B3966&gt;Summary!$E$17,B3966&lt;Summary!$E$18),1,0)</f>
        <v>1</v>
      </c>
      <c r="N3966">
        <f>IF(M3966=1,oneday(G3965,G3966,K3966,L3966,Summary!$E$13/2,Data!N3965,Data!O3965,Summary!$E$15,Summary!$E$14,Summary!$E$16,1),0)</f>
        <v>1100</v>
      </c>
      <c r="O3966" s="31">
        <f>IF(M3966=1,oneday(G3965,G3966,K3966,L3966,Summary!$E$13/2,Data!N3965,Data!O3965,Summary!$E$15,Summary!$E$14,Summary!$E$16,2),0)</f>
        <v>2688382.9618377686</v>
      </c>
      <c r="P3966" s="31">
        <f t="shared" si="185"/>
        <v>2346.0002517700195</v>
      </c>
      <c r="Q3966" s="31">
        <f>IF(M3966=1,oneday(G3965,G3966,K3966,L3966,Summary!$E$13/2,Data!N3965,Data!O3965,Summary!$E$15,Summary!$E$14,Summary!$E$16,3),0)</f>
        <v>0</v>
      </c>
    </row>
    <row r="3967" spans="1:17" x14ac:dyDescent="0.25">
      <c r="A3967" s="32">
        <f>VLOOKUP(B3967,'Expiration Dates'!$C$40:$J$272,8)</f>
        <v>36150</v>
      </c>
      <c r="B3967" s="1">
        <v>36145</v>
      </c>
      <c r="C3967">
        <f t="shared" si="184"/>
        <v>3967</v>
      </c>
      <c r="D3967" s="27">
        <v>12</v>
      </c>
      <c r="E3967" s="28">
        <v>12.600000381469727</v>
      </c>
      <c r="F3967" s="28">
        <v>12</v>
      </c>
      <c r="G3967" s="24">
        <v>12.380000114440918</v>
      </c>
      <c r="H3967" s="13">
        <v>12.420000076293945</v>
      </c>
      <c r="I3967" s="14">
        <v>12.949999809265137</v>
      </c>
      <c r="J3967" s="14">
        <v>12.420000076293945</v>
      </c>
      <c r="K3967" s="24">
        <v>12.720000267028809</v>
      </c>
      <c r="L3967">
        <f t="shared" si="186"/>
        <v>0</v>
      </c>
      <c r="M3967">
        <f>IF(AND(B3967&gt;Summary!$E$17,B3967&lt;Summary!$E$18),1,0)</f>
        <v>1</v>
      </c>
      <c r="N3967">
        <f>IF(M3967=1,oneday(G3966,G3967,K3967,L3967,Summary!$E$13/2,Data!N3966,Data!O3966,Summary!$E$15,Summary!$E$14,Summary!$E$16,1),0)</f>
        <v>-900</v>
      </c>
      <c r="O3967" s="31">
        <f>IF(M3967=1,oneday(G3966,G3967,K3967,L3967,Summary!$E$13/2,Data!N3966,Data!O3966,Summary!$E$15,Summary!$E$14,Summary!$E$16,2),0)</f>
        <v>2690395.9619064331</v>
      </c>
      <c r="P3967" s="31">
        <f t="shared" si="185"/>
        <v>2013.0000686645508</v>
      </c>
      <c r="Q3967" s="31">
        <f>IF(M3967=1,oneday(G3966,G3967,K3967,L3967,Summary!$E$13/2,Data!N3966,Data!O3966,Summary!$E$15,Summary!$E$14,Summary!$E$16,3),0)</f>
        <v>0</v>
      </c>
    </row>
    <row r="3968" spans="1:17" x14ac:dyDescent="0.25">
      <c r="A3968" s="32">
        <f>VLOOKUP(B3968,'Expiration Dates'!$C$40:$J$272,8)</f>
        <v>36150</v>
      </c>
      <c r="B3968" s="1">
        <v>36146</v>
      </c>
      <c r="C3968">
        <f t="shared" si="184"/>
        <v>3968</v>
      </c>
      <c r="D3968" s="27">
        <v>12.149999618530273</v>
      </c>
      <c r="E3968" s="28">
        <v>12.199999809265137</v>
      </c>
      <c r="F3968" s="28">
        <v>11</v>
      </c>
      <c r="G3968" s="24">
        <v>11.029999732971191</v>
      </c>
      <c r="H3968" s="13">
        <v>12.449999809265137</v>
      </c>
      <c r="I3968" s="14">
        <v>12.5</v>
      </c>
      <c r="J3968" s="14">
        <v>11.300000190734863</v>
      </c>
      <c r="K3968" s="24">
        <v>11.369999885559082</v>
      </c>
      <c r="L3968">
        <f t="shared" si="186"/>
        <v>0</v>
      </c>
      <c r="M3968">
        <f>IF(AND(B3968&gt;Summary!$E$17,B3968&lt;Summary!$E$18),1,0)</f>
        <v>1</v>
      </c>
      <c r="N3968">
        <f>IF(M3968=1,oneday(G3967,G3968,K3968,L3968,Summary!$E$13/2,Data!N3967,Data!O3967,Summary!$E$15,Summary!$E$14,Summary!$E$16,1),0)</f>
        <v>2400</v>
      </c>
      <c r="O3968" s="31">
        <f>IF(M3968=1,oneday(G3967,G3968,K3968,L3968,Summary!$E$13/2,Data!N3967,Data!O3967,Summary!$E$15,Summary!$E$14,Summary!$E$16,2),0)</f>
        <v>2691267.9609909058</v>
      </c>
      <c r="P3968" s="31">
        <f t="shared" si="185"/>
        <v>871.99908447265625</v>
      </c>
      <c r="Q3968" s="31">
        <f>IF(M3968=1,oneday(G3967,G3968,K3968,L3968,Summary!$E$13/2,Data!N3967,Data!O3967,Summary!$E$15,Summary!$E$14,Summary!$E$16,3),0)</f>
        <v>0</v>
      </c>
    </row>
    <row r="3969" spans="1:17" x14ac:dyDescent="0.25">
      <c r="A3969" s="32">
        <f>VLOOKUP(B3969,'Expiration Dates'!$C$40:$J$272,8)</f>
        <v>36150</v>
      </c>
      <c r="B3969" s="1">
        <v>36147</v>
      </c>
      <c r="C3969">
        <f t="shared" si="184"/>
        <v>3969</v>
      </c>
      <c r="D3969" s="27">
        <v>10.949999809265137</v>
      </c>
      <c r="E3969" s="28">
        <v>11.180000305175781</v>
      </c>
      <c r="F3969" s="28">
        <v>10.75</v>
      </c>
      <c r="G3969" s="24">
        <v>10.949999809265137</v>
      </c>
      <c r="H3969" s="13">
        <v>11.199999809265137</v>
      </c>
      <c r="I3969" s="14">
        <v>11.550000190734863</v>
      </c>
      <c r="J3969" s="14">
        <v>11.050000190734863</v>
      </c>
      <c r="K3969" s="24">
        <v>11.260000228881836</v>
      </c>
      <c r="L3969">
        <f t="shared" si="186"/>
        <v>0</v>
      </c>
      <c r="M3969">
        <f>IF(AND(B3969&gt;Summary!$E$17,B3969&lt;Summary!$E$18),1,0)</f>
        <v>1</v>
      </c>
      <c r="N3969">
        <f>IF(M3969=1,oneday(G3968,G3969,K3969,L3969,Summary!$E$13/2,Data!N3968,Data!O3968,Summary!$E$15,Summary!$E$14,Summary!$E$16,1),0)</f>
        <v>2500</v>
      </c>
      <c r="O3969" s="31">
        <f>IF(M3969=1,oneday(G3968,G3969,K3969,L3969,Summary!$E$13/2,Data!N3968,Data!O3968,Summary!$E$15,Summary!$E$14,Summary!$E$16,2),0)</f>
        <v>2693067.9611816406</v>
      </c>
      <c r="P3969" s="31">
        <f t="shared" si="185"/>
        <v>1800.0001907348633</v>
      </c>
      <c r="Q3969" s="31">
        <f>IF(M3969=1,oneday(G3968,G3969,K3969,L3969,Summary!$E$13/2,Data!N3968,Data!O3968,Summary!$E$15,Summary!$E$14,Summary!$E$16,3),0)</f>
        <v>0</v>
      </c>
    </row>
    <row r="3970" spans="1:17" x14ac:dyDescent="0.25">
      <c r="A3970" s="32">
        <f>VLOOKUP(B3970,'Expiration Dates'!$C$40:$J$272,8)</f>
        <v>36150</v>
      </c>
      <c r="B3970" s="1">
        <v>36150</v>
      </c>
      <c r="C3970">
        <f t="shared" si="184"/>
        <v>3970</v>
      </c>
      <c r="D3970" s="27">
        <v>10.75</v>
      </c>
      <c r="E3970" s="28">
        <v>11.25</v>
      </c>
      <c r="F3970" s="28">
        <v>10.350000381469727</v>
      </c>
      <c r="G3970" s="24">
        <v>10.810000419616699</v>
      </c>
      <c r="H3970" s="13">
        <v>11.069999694824219</v>
      </c>
      <c r="I3970" s="14">
        <v>11.439999580383301</v>
      </c>
      <c r="J3970" s="14">
        <v>10.75</v>
      </c>
      <c r="K3970" s="24">
        <v>11.020000457763672</v>
      </c>
      <c r="L3970">
        <f t="shared" si="186"/>
        <v>1</v>
      </c>
      <c r="M3970">
        <f>IF(AND(B3970&gt;Summary!$E$17,B3970&lt;Summary!$E$18),1,0)</f>
        <v>1</v>
      </c>
      <c r="N3970">
        <f>IF(M3970=1,oneday(G3969,G3970,K3970,L3970,Summary!$E$13/2,Data!N3969,Data!O3969,Summary!$E$15,Summary!$E$14,Summary!$E$16,1),0)</f>
        <v>2800</v>
      </c>
      <c r="O3970" s="31">
        <f>IF(M3970=1,oneday(G3969,G3970,K3970,L3970,Summary!$E$13/2,Data!N3969,Data!O3969,Summary!$E$15,Summary!$E$14,Summary!$E$16,2),0)</f>
        <v>2694099.9627838135</v>
      </c>
      <c r="P3970" s="31">
        <f t="shared" si="185"/>
        <v>1032.0016021728516</v>
      </c>
      <c r="Q3970" s="31">
        <f>IF(M3970=1,oneday(G3969,G3970,K3970,L3970,Summary!$E$13/2,Data!N3969,Data!O3969,Summary!$E$15,Summary!$E$14,Summary!$E$16,3),0)</f>
        <v>-588.00010681152344</v>
      </c>
    </row>
    <row r="3971" spans="1:17" x14ac:dyDescent="0.25">
      <c r="A3971" s="32">
        <f>VLOOKUP(B3971,'Expiration Dates'!$C$40:$J$272,8)</f>
        <v>36150</v>
      </c>
      <c r="B3971" s="1">
        <v>36151</v>
      </c>
      <c r="C3971">
        <f t="shared" si="184"/>
        <v>3971</v>
      </c>
      <c r="D3971" s="27">
        <v>11.159999847412109</v>
      </c>
      <c r="E3971" s="28">
        <v>11.25</v>
      </c>
      <c r="F3971" s="28">
        <v>11.050000190734863</v>
      </c>
      <c r="G3971" s="24">
        <v>11.119999885559082</v>
      </c>
      <c r="H3971" s="13">
        <v>11.489999771118164</v>
      </c>
      <c r="I3971" s="14">
        <v>11.520000457763672</v>
      </c>
      <c r="J3971" s="14">
        <v>11.350000381469727</v>
      </c>
      <c r="K3971" s="24">
        <v>11.409999847412109</v>
      </c>
      <c r="L3971">
        <f t="shared" si="186"/>
        <v>0</v>
      </c>
      <c r="M3971">
        <f>IF(AND(B3971&gt;Summary!$E$17,B3971&lt;Summary!$E$18),1,0)</f>
        <v>1</v>
      </c>
      <c r="N3971">
        <f>IF(M3971=1,oneday(G3970,G3971,K3971,L3971,Summary!$E$13/2,Data!N3970,Data!O3970,Summary!$E$15,Summary!$E$14,Summary!$E$16,1),0)</f>
        <v>2100</v>
      </c>
      <c r="O3971" s="31">
        <f>IF(M3971=1,oneday(G3970,G3971,K3971,L3971,Summary!$E$13/2,Data!N3970,Data!O3970,Summary!$E$15,Summary!$E$14,Summary!$E$16,2),0)</f>
        <v>2696834.9616622925</v>
      </c>
      <c r="P3971" s="31">
        <f t="shared" si="185"/>
        <v>2734.9988784790039</v>
      </c>
      <c r="Q3971" s="31">
        <f>IF(M3971=1,oneday(G3970,G3971,K3971,L3971,Summary!$E$13/2,Data!N3970,Data!O3970,Summary!$E$15,Summary!$E$14,Summary!$E$16,3),0)</f>
        <v>0</v>
      </c>
    </row>
    <row r="3972" spans="1:17" x14ac:dyDescent="0.25">
      <c r="A3972" s="32">
        <f>VLOOKUP(B3972,'Expiration Dates'!$C$40:$J$272,8)</f>
        <v>36150</v>
      </c>
      <c r="B3972" s="1">
        <v>36152</v>
      </c>
      <c r="C3972">
        <f t="shared" si="184"/>
        <v>3972</v>
      </c>
      <c r="D3972" s="27">
        <v>11.300000190734863</v>
      </c>
      <c r="E3972" s="28">
        <v>11.470000267028809</v>
      </c>
      <c r="F3972" s="28">
        <v>11.25</v>
      </c>
      <c r="G3972" s="24">
        <v>11.329999923706055</v>
      </c>
      <c r="H3972" s="13">
        <v>11.550000190734863</v>
      </c>
      <c r="I3972" s="14">
        <v>11.699999809265137</v>
      </c>
      <c r="J3972" s="14">
        <v>11.510000228881836</v>
      </c>
      <c r="K3972" s="24">
        <v>11.550000190734863</v>
      </c>
      <c r="L3972">
        <f t="shared" si="186"/>
        <v>0</v>
      </c>
      <c r="M3972">
        <f>IF(AND(B3972&gt;Summary!$E$17,B3972&lt;Summary!$E$18),1,0)</f>
        <v>1</v>
      </c>
      <c r="N3972">
        <f>IF(M3972=1,oneday(G3971,G3972,K3972,L3972,Summary!$E$13/2,Data!N3971,Data!O3971,Summary!$E$15,Summary!$E$14,Summary!$E$16,1),0)</f>
        <v>1600</v>
      </c>
      <c r="O3972" s="31">
        <f>IF(M3972=1,oneday(G3971,G3972,K3972,L3972,Summary!$E$13/2,Data!N3971,Data!O3971,Summary!$E$15,Summary!$E$14,Summary!$E$16,2),0)</f>
        <v>2699210.9617233276</v>
      </c>
      <c r="P3972" s="31">
        <f t="shared" si="185"/>
        <v>2376.0000610351563</v>
      </c>
      <c r="Q3972" s="31">
        <f>IF(M3972=1,oneday(G3971,G3972,K3972,L3972,Summary!$E$13/2,Data!N3971,Data!O3971,Summary!$E$15,Summary!$E$14,Summary!$E$16,3),0)</f>
        <v>0</v>
      </c>
    </row>
    <row r="3973" spans="1:17" x14ac:dyDescent="0.25">
      <c r="A3973" s="32">
        <f>VLOOKUP(B3973,'Expiration Dates'!$C$40:$J$272,8)</f>
        <v>36150</v>
      </c>
      <c r="B3973" s="1">
        <v>36153</v>
      </c>
      <c r="C3973">
        <f t="shared" si="184"/>
        <v>3973</v>
      </c>
      <c r="D3973" s="27">
        <v>11.260000228881836</v>
      </c>
      <c r="E3973" s="28">
        <v>11.399999618530273</v>
      </c>
      <c r="F3973" s="28">
        <v>11.149999618530273</v>
      </c>
      <c r="G3973" s="24">
        <v>11.229999542236328</v>
      </c>
      <c r="H3973" s="13">
        <v>11.5</v>
      </c>
      <c r="I3973" s="14">
        <v>11.600000381469727</v>
      </c>
      <c r="J3973" s="14">
        <v>11.399999618530273</v>
      </c>
      <c r="K3973" s="24">
        <v>11.460000038146973</v>
      </c>
      <c r="L3973">
        <f t="shared" si="186"/>
        <v>0</v>
      </c>
      <c r="M3973">
        <f>IF(AND(B3973&gt;Summary!$E$17,B3973&lt;Summary!$E$18),1,0)</f>
        <v>1</v>
      </c>
      <c r="N3973">
        <f>IF(M3973=1,oneday(G3972,G3973,K3973,L3973,Summary!$E$13/2,Data!N3972,Data!O3972,Summary!$E$15,Summary!$E$14,Summary!$E$16,1),0)</f>
        <v>1800</v>
      </c>
      <c r="O3973" s="31">
        <f>IF(M3973=1,oneday(G3972,G3973,K3973,L3973,Summary!$E$13/2,Data!N3972,Data!O3972,Summary!$E$15,Summary!$E$14,Summary!$E$16,2),0)</f>
        <v>2701034.9610366821</v>
      </c>
      <c r="P3973" s="31">
        <f t="shared" si="185"/>
        <v>1823.9993133544922</v>
      </c>
      <c r="Q3973" s="31">
        <f>IF(M3973=1,oneday(G3972,G3973,K3973,L3973,Summary!$E$13/2,Data!N3972,Data!O3972,Summary!$E$15,Summary!$E$14,Summary!$E$16,3),0)</f>
        <v>0</v>
      </c>
    </row>
    <row r="3974" spans="1:17" x14ac:dyDescent="0.25">
      <c r="A3974" s="32">
        <f>VLOOKUP(B3974,'Expiration Dates'!$C$40:$J$272,8)</f>
        <v>36150</v>
      </c>
      <c r="B3974" s="1">
        <v>36157</v>
      </c>
      <c r="C3974">
        <f t="shared" si="184"/>
        <v>3974</v>
      </c>
      <c r="D3974" s="27">
        <v>11.270000457763672</v>
      </c>
      <c r="E3974" s="28">
        <v>11.560000419616699</v>
      </c>
      <c r="F3974" s="28">
        <v>11.25</v>
      </c>
      <c r="G3974" s="24">
        <v>11.460000038146973</v>
      </c>
      <c r="H3974" s="13">
        <v>11.539999961853027</v>
      </c>
      <c r="I3974" s="14">
        <v>11.770000457763672</v>
      </c>
      <c r="J3974" s="14">
        <v>11.510000228881836</v>
      </c>
      <c r="K3974" s="24">
        <v>11.670000076293945</v>
      </c>
      <c r="L3974">
        <f t="shared" si="186"/>
        <v>0</v>
      </c>
      <c r="M3974">
        <f>IF(AND(B3974&gt;Summary!$E$17,B3974&lt;Summary!$E$18),1,0)</f>
        <v>1</v>
      </c>
      <c r="N3974">
        <f>IF(M3974=1,oneday(G3973,G3974,K3974,L3974,Summary!$E$13/2,Data!N3973,Data!O3973,Summary!$E$15,Summary!$E$14,Summary!$E$16,1),0)</f>
        <v>1300</v>
      </c>
      <c r="O3974" s="31">
        <f>IF(M3974=1,oneday(G3973,G3974,K3974,L3974,Summary!$E$13/2,Data!N3973,Data!O3973,Summary!$E$15,Summary!$E$14,Summary!$E$16,2),0)</f>
        <v>2703373.961681366</v>
      </c>
      <c r="P3974" s="31">
        <f t="shared" si="185"/>
        <v>2339.0006446838379</v>
      </c>
      <c r="Q3974" s="31">
        <f>IF(M3974=1,oneday(G3973,G3974,K3974,L3974,Summary!$E$13/2,Data!N3973,Data!O3973,Summary!$E$15,Summary!$E$14,Summary!$E$16,3),0)</f>
        <v>0</v>
      </c>
    </row>
    <row r="3975" spans="1:17" x14ac:dyDescent="0.25">
      <c r="A3975" s="32">
        <f>VLOOKUP(B3975,'Expiration Dates'!$C$40:$J$272,8)</f>
        <v>36150</v>
      </c>
      <c r="B3975" s="1">
        <v>36158</v>
      </c>
      <c r="C3975">
        <f t="shared" si="184"/>
        <v>3975</v>
      </c>
      <c r="D3975" s="27">
        <v>11.460000038146973</v>
      </c>
      <c r="E3975" s="28">
        <v>11.739999771118164</v>
      </c>
      <c r="F3975" s="28">
        <v>11.449999809265137</v>
      </c>
      <c r="G3975" s="24">
        <v>11.720000267028809</v>
      </c>
      <c r="H3975" s="13">
        <v>11.699999809265137</v>
      </c>
      <c r="I3975" s="14">
        <v>11.930000305175781</v>
      </c>
      <c r="J3975" s="14">
        <v>11.649999618530273</v>
      </c>
      <c r="K3975" s="24">
        <v>11.899999618530273</v>
      </c>
      <c r="L3975">
        <f t="shared" si="186"/>
        <v>0</v>
      </c>
      <c r="M3975">
        <f>IF(AND(B3975&gt;Summary!$E$17,B3975&lt;Summary!$E$18),1,0)</f>
        <v>1</v>
      </c>
      <c r="N3975">
        <f>IF(M3975=1,oneday(G3974,G3975,K3975,L3975,Summary!$E$13/2,Data!N3974,Data!O3974,Summary!$E$15,Summary!$E$14,Summary!$E$16,1),0)</f>
        <v>700</v>
      </c>
      <c r="O3975" s="31">
        <f>IF(M3975=1,oneday(G3974,G3975,K3975,L3975,Summary!$E$13/2,Data!N3974,Data!O3974,Summary!$E$15,Summary!$E$14,Summary!$E$16,2),0)</f>
        <v>2705615.9618415833</v>
      </c>
      <c r="P3975" s="31">
        <f t="shared" si="185"/>
        <v>2242.0001602172852</v>
      </c>
      <c r="Q3975" s="31">
        <f>IF(M3975=1,oneday(G3974,G3975,K3975,L3975,Summary!$E$13/2,Data!N3974,Data!O3974,Summary!$E$15,Summary!$E$14,Summary!$E$16,3),0)</f>
        <v>0</v>
      </c>
    </row>
    <row r="3976" spans="1:17" x14ac:dyDescent="0.25">
      <c r="A3976" s="32">
        <f>VLOOKUP(B3976,'Expiration Dates'!$C$40:$J$272,8)</f>
        <v>36150</v>
      </c>
      <c r="B3976" s="1">
        <v>36159</v>
      </c>
      <c r="C3976">
        <f t="shared" si="184"/>
        <v>3976</v>
      </c>
      <c r="D3976" s="27">
        <v>11.600000381469727</v>
      </c>
      <c r="E3976" s="28">
        <v>11.779999732971191</v>
      </c>
      <c r="F3976" s="28">
        <v>11.430000305175781</v>
      </c>
      <c r="G3976" s="24">
        <v>11.75</v>
      </c>
      <c r="H3976" s="13">
        <v>11.800000190734863</v>
      </c>
      <c r="I3976" s="14">
        <v>11.949999809265137</v>
      </c>
      <c r="J3976" s="14">
        <v>11.659999847412109</v>
      </c>
      <c r="K3976" s="24">
        <v>11.930000305175781</v>
      </c>
      <c r="L3976">
        <f t="shared" si="186"/>
        <v>0</v>
      </c>
      <c r="M3976">
        <f>IF(AND(B3976&gt;Summary!$E$17,B3976&lt;Summary!$E$18),1,0)</f>
        <v>1</v>
      </c>
      <c r="N3976">
        <f>IF(M3976=1,oneday(G3975,G3976,K3976,L3976,Summary!$E$13/2,Data!N3975,Data!O3975,Summary!$E$15,Summary!$E$14,Summary!$E$16,1),0)</f>
        <v>700</v>
      </c>
      <c r="O3976" s="31">
        <f>IF(M3976=1,oneday(G3975,G3976,K3976,L3976,Summary!$E$13/2,Data!N3975,Data!O3975,Summary!$E$15,Summary!$E$14,Summary!$E$16,2),0)</f>
        <v>2707636.9616546631</v>
      </c>
      <c r="P3976" s="31">
        <f t="shared" si="185"/>
        <v>2020.999813079834</v>
      </c>
      <c r="Q3976" s="31">
        <f>IF(M3976=1,oneday(G3975,G3976,K3976,L3976,Summary!$E$13/2,Data!N3975,Data!O3975,Summary!$E$15,Summary!$E$14,Summary!$E$16,3),0)</f>
        <v>0</v>
      </c>
    </row>
    <row r="3977" spans="1:17" x14ac:dyDescent="0.25">
      <c r="A3977" s="32">
        <f>VLOOKUP(B3977,'Expiration Dates'!$C$40:$J$272,8)</f>
        <v>36150</v>
      </c>
      <c r="B3977" s="1">
        <v>36160</v>
      </c>
      <c r="C3977">
        <f t="shared" si="184"/>
        <v>3977</v>
      </c>
      <c r="D3977" s="27">
        <v>11.699999809265137</v>
      </c>
      <c r="E3977" s="28">
        <v>12.140000343322754</v>
      </c>
      <c r="F3977" s="28">
        <v>11.670000076293945</v>
      </c>
      <c r="G3977" s="24">
        <v>12.050000190734863</v>
      </c>
      <c r="H3977" s="13">
        <v>11.899999618530273</v>
      </c>
      <c r="I3977" s="14">
        <v>12.25</v>
      </c>
      <c r="J3977" s="14">
        <v>11.880000114440918</v>
      </c>
      <c r="K3977" s="24">
        <v>12.189999580383301</v>
      </c>
      <c r="L3977">
        <f t="shared" si="186"/>
        <v>0</v>
      </c>
      <c r="M3977">
        <f>IF(AND(B3977&gt;Summary!$E$17,B3977&lt;Summary!$E$18),1,0)</f>
        <v>1</v>
      </c>
      <c r="N3977">
        <f>IF(M3977=1,oneday(G3976,G3977,K3977,L3977,Summary!$E$13/2,Data!N3976,Data!O3976,Summary!$E$15,Summary!$E$14,Summary!$E$16,1),0)</f>
        <v>0</v>
      </c>
      <c r="O3977" s="31">
        <f>IF(M3977=1,oneday(G3976,G3977,K3977,L3977,Summary!$E$13/2,Data!N3976,Data!O3976,Summary!$E$15,Summary!$E$14,Summary!$E$16,2),0)</f>
        <v>2709720.9616546631</v>
      </c>
      <c r="P3977" s="31">
        <f t="shared" si="185"/>
        <v>2084</v>
      </c>
      <c r="Q3977" s="31">
        <f>IF(M3977=1,oneday(G3976,G3977,K3977,L3977,Summary!$E$13/2,Data!N3976,Data!O3976,Summary!$E$15,Summary!$E$14,Summary!$E$16,3),0)</f>
        <v>0</v>
      </c>
    </row>
    <row r="3978" spans="1:17" x14ac:dyDescent="0.25">
      <c r="A3978" s="32">
        <f>VLOOKUP(B3978,'Expiration Dates'!$C$40:$J$272,8)</f>
        <v>36180</v>
      </c>
      <c r="B3978" s="1">
        <v>36164</v>
      </c>
      <c r="C3978">
        <f t="shared" si="184"/>
        <v>3978</v>
      </c>
      <c r="D3978" s="27">
        <v>12.199999809265137</v>
      </c>
      <c r="E3978" s="28">
        <v>12.420000076293945</v>
      </c>
      <c r="F3978" s="28">
        <v>12.060000419616699</v>
      </c>
      <c r="G3978" s="24">
        <v>12.340000152587891</v>
      </c>
      <c r="H3978" s="13">
        <v>12.380000114440918</v>
      </c>
      <c r="I3978" s="14">
        <v>12.520000457763672</v>
      </c>
      <c r="J3978" s="14">
        <v>12.260000228881836</v>
      </c>
      <c r="K3978" s="24">
        <v>12.470000267028809</v>
      </c>
      <c r="L3978">
        <f t="shared" si="186"/>
        <v>0</v>
      </c>
      <c r="M3978">
        <f>IF(AND(B3978&gt;Summary!$E$17,B3978&lt;Summary!$E$18),1,0)</f>
        <v>1</v>
      </c>
      <c r="N3978">
        <f>IF(M3978=1,oneday(G3977,G3978,K3978,L3978,Summary!$E$13/2,Data!N3977,Data!O3977,Summary!$E$15,Summary!$E$14,Summary!$E$16,1),0)</f>
        <v>-700</v>
      </c>
      <c r="O3978" s="31">
        <f>IF(M3978=1,oneday(G3977,G3978,K3978,L3978,Summary!$E$13/2,Data!N3977,Data!O3977,Summary!$E$15,Summary!$E$14,Summary!$E$16,2),0)</f>
        <v>2711601.961681366</v>
      </c>
      <c r="P3978" s="31">
        <f t="shared" si="185"/>
        <v>1881.0000267028809</v>
      </c>
      <c r="Q3978" s="31">
        <f>IF(M3978=1,oneday(G3977,G3978,K3978,L3978,Summary!$E$13/2,Data!N3977,Data!O3977,Summary!$E$15,Summary!$E$14,Summary!$E$16,3),0)</f>
        <v>0</v>
      </c>
    </row>
    <row r="3979" spans="1:17" x14ac:dyDescent="0.25">
      <c r="A3979" s="32">
        <f>VLOOKUP(B3979,'Expiration Dates'!$C$40:$J$272,8)</f>
        <v>36180</v>
      </c>
      <c r="B3979" s="1">
        <v>36165</v>
      </c>
      <c r="C3979">
        <f t="shared" si="184"/>
        <v>3979</v>
      </c>
      <c r="D3979" s="27">
        <v>12.300000190734863</v>
      </c>
      <c r="E3979" s="28">
        <v>12.359999656677246</v>
      </c>
      <c r="F3979" s="28">
        <v>11.930000305175781</v>
      </c>
      <c r="G3979" s="24">
        <v>11.989999771118164</v>
      </c>
      <c r="H3979" s="13">
        <v>12.449999809265137</v>
      </c>
      <c r="I3979" s="14">
        <v>12.5</v>
      </c>
      <c r="J3979" s="14">
        <v>12.100000381469727</v>
      </c>
      <c r="K3979" s="24">
        <v>12.140000343322754</v>
      </c>
      <c r="L3979">
        <f t="shared" si="186"/>
        <v>0</v>
      </c>
      <c r="M3979">
        <f>IF(AND(B3979&gt;Summary!$E$17,B3979&lt;Summary!$E$18),1,0)</f>
        <v>1</v>
      </c>
      <c r="N3979">
        <f>IF(M3979=1,oneday(G3978,G3979,K3979,L3979,Summary!$E$13/2,Data!N3978,Data!O3978,Summary!$E$15,Summary!$E$14,Summary!$E$16,1),0)</f>
        <v>100</v>
      </c>
      <c r="O3979" s="31">
        <f>IF(M3979=1,oneday(G3978,G3979,K3979,L3979,Summary!$E$13/2,Data!N3978,Data!O3978,Summary!$E$15,Summary!$E$14,Summary!$E$16,2),0)</f>
        <v>2713678.961643219</v>
      </c>
      <c r="P3979" s="31">
        <f t="shared" si="185"/>
        <v>2076.9999618530273</v>
      </c>
      <c r="Q3979" s="31">
        <f>IF(M3979=1,oneday(G3978,G3979,K3979,L3979,Summary!$E$13/2,Data!N3978,Data!O3978,Summary!$E$15,Summary!$E$14,Summary!$E$16,3),0)</f>
        <v>0</v>
      </c>
    </row>
    <row r="3980" spans="1:17" x14ac:dyDescent="0.25">
      <c r="A3980" s="32">
        <f>VLOOKUP(B3980,'Expiration Dates'!$C$40:$J$272,8)</f>
        <v>36180</v>
      </c>
      <c r="B3980" s="1">
        <v>36166</v>
      </c>
      <c r="C3980">
        <f t="shared" si="184"/>
        <v>3980</v>
      </c>
      <c r="D3980" s="27">
        <v>12.399999618530273</v>
      </c>
      <c r="E3980" s="28">
        <v>12.850000381469727</v>
      </c>
      <c r="F3980" s="28">
        <v>12.100000381469727</v>
      </c>
      <c r="G3980" s="24">
        <v>12.800000190734863</v>
      </c>
      <c r="H3980" s="13">
        <v>12.449999809265137</v>
      </c>
      <c r="I3980" s="14">
        <v>12.899999618530273</v>
      </c>
      <c r="J3980" s="14">
        <v>12.229999542236328</v>
      </c>
      <c r="K3980" s="24">
        <v>12.869999885559082</v>
      </c>
      <c r="L3980">
        <f t="shared" si="186"/>
        <v>0</v>
      </c>
      <c r="M3980">
        <f>IF(AND(B3980&gt;Summary!$E$17,B3980&lt;Summary!$E$18),1,0)</f>
        <v>1</v>
      </c>
      <c r="N3980">
        <f>IF(M3980=1,oneday(G3979,G3980,K3980,L3980,Summary!$E$13/2,Data!N3979,Data!O3979,Summary!$E$15,Summary!$E$14,Summary!$E$16,1),0)</f>
        <v>-1900</v>
      </c>
      <c r="O3980" s="31">
        <f>IF(M3980=1,oneday(G3979,G3980,K3980,L3980,Summary!$E$13/2,Data!N3979,Data!O3979,Summary!$E$15,Summary!$E$14,Summary!$E$16,2),0)</f>
        <v>2714899.9608459473</v>
      </c>
      <c r="P3980" s="31">
        <f t="shared" si="185"/>
        <v>1220.9992027282715</v>
      </c>
      <c r="Q3980" s="31">
        <f>IF(M3980=1,oneday(G3979,G3980,K3980,L3980,Summary!$E$13/2,Data!N3979,Data!O3979,Summary!$E$15,Summary!$E$14,Summary!$E$16,3),0)</f>
        <v>0</v>
      </c>
    </row>
    <row r="3981" spans="1:17" x14ac:dyDescent="0.25">
      <c r="A3981" s="32">
        <f>VLOOKUP(B3981,'Expiration Dates'!$C$40:$J$272,8)</f>
        <v>36180</v>
      </c>
      <c r="B3981" s="1">
        <v>36167</v>
      </c>
      <c r="C3981">
        <f t="shared" si="184"/>
        <v>3981</v>
      </c>
      <c r="D3981" s="27">
        <v>12.75</v>
      </c>
      <c r="E3981" s="28">
        <v>13.279999732971191</v>
      </c>
      <c r="F3981" s="28">
        <v>12.550000190734863</v>
      </c>
      <c r="G3981" s="24">
        <v>13.090000152587891</v>
      </c>
      <c r="H3981" s="13">
        <v>12.869999885559082</v>
      </c>
      <c r="I3981" s="14">
        <v>13.270000457763672</v>
      </c>
      <c r="J3981" s="14">
        <v>12.649999618530273</v>
      </c>
      <c r="K3981" s="24">
        <v>13.109999656677246</v>
      </c>
      <c r="L3981">
        <f t="shared" si="186"/>
        <v>0</v>
      </c>
      <c r="M3981">
        <f>IF(AND(B3981&gt;Summary!$E$17,B3981&lt;Summary!$E$18),1,0)</f>
        <v>1</v>
      </c>
      <c r="N3981">
        <f>IF(M3981=1,oneday(G3980,G3981,K3981,L3981,Summary!$E$13/2,Data!N3980,Data!O3980,Summary!$E$15,Summary!$E$14,Summary!$E$16,1),0)</f>
        <v>-2600</v>
      </c>
      <c r="O3981" s="31">
        <f>IF(M3981=1,oneday(G3980,G3981,K3981,L3981,Summary!$E$13/2,Data!N3980,Data!O3980,Summary!$E$15,Summary!$E$14,Summary!$E$16,2),0)</f>
        <v>2716229.9609451294</v>
      </c>
      <c r="P3981" s="31">
        <f t="shared" si="185"/>
        <v>1330.0000991821289</v>
      </c>
      <c r="Q3981" s="31">
        <f>IF(M3981=1,oneday(G3980,G3981,K3981,L3981,Summary!$E$13/2,Data!N3980,Data!O3980,Summary!$E$15,Summary!$E$14,Summary!$E$16,3),0)</f>
        <v>0</v>
      </c>
    </row>
    <row r="3982" spans="1:17" x14ac:dyDescent="0.25">
      <c r="A3982" s="32">
        <f>VLOOKUP(B3982,'Expiration Dates'!$C$40:$J$272,8)</f>
        <v>36180</v>
      </c>
      <c r="B3982" s="1">
        <v>36168</v>
      </c>
      <c r="C3982">
        <f t="shared" si="184"/>
        <v>3982</v>
      </c>
      <c r="D3982" s="27">
        <v>12.899999618530273</v>
      </c>
      <c r="E3982" s="28">
        <v>13.25</v>
      </c>
      <c r="F3982" s="28">
        <v>12.779999732971191</v>
      </c>
      <c r="G3982" s="24">
        <v>13.069999694824219</v>
      </c>
      <c r="H3982" s="13">
        <v>12.949999809265137</v>
      </c>
      <c r="I3982" s="14">
        <v>13.25</v>
      </c>
      <c r="J3982" s="14">
        <v>12.840000152587891</v>
      </c>
      <c r="K3982" s="24">
        <v>13.100000381469727</v>
      </c>
      <c r="L3982">
        <f t="shared" si="186"/>
        <v>0</v>
      </c>
      <c r="M3982">
        <f>IF(AND(B3982&gt;Summary!$E$17,B3982&lt;Summary!$E$18),1,0)</f>
        <v>1</v>
      </c>
      <c r="N3982">
        <f>IF(M3982=1,oneday(G3981,G3982,K3982,L3982,Summary!$E$13/2,Data!N3981,Data!O3981,Summary!$E$15,Summary!$E$14,Summary!$E$16,1),0)</f>
        <v>-2600</v>
      </c>
      <c r="O3982" s="31">
        <f>IF(M3982=1,oneday(G3981,G3982,K3982,L3982,Summary!$E$13/2,Data!N3981,Data!O3981,Summary!$E$15,Summary!$E$14,Summary!$E$16,2),0)</f>
        <v>2718281.9621353149</v>
      </c>
      <c r="P3982" s="31">
        <f t="shared" si="185"/>
        <v>2052.0011901855469</v>
      </c>
      <c r="Q3982" s="31">
        <f>IF(M3982=1,oneday(G3981,G3982,K3982,L3982,Summary!$E$13/2,Data!N3981,Data!O3981,Summary!$E$15,Summary!$E$14,Summary!$E$16,3),0)</f>
        <v>0</v>
      </c>
    </row>
    <row r="3983" spans="1:17" x14ac:dyDescent="0.25">
      <c r="A3983" s="32">
        <f>VLOOKUP(B3983,'Expiration Dates'!$C$40:$J$272,8)</f>
        <v>36180</v>
      </c>
      <c r="B3983" s="1">
        <v>36171</v>
      </c>
      <c r="C3983">
        <f t="shared" ref="C3983:C4046" si="187">ROW(B3983)</f>
        <v>3983</v>
      </c>
      <c r="D3983" s="27">
        <v>13.319999694824219</v>
      </c>
      <c r="E3983" s="28">
        <v>13.75</v>
      </c>
      <c r="F3983" s="28">
        <v>13.260000228881836</v>
      </c>
      <c r="G3983" s="24">
        <v>13.439999580383301</v>
      </c>
      <c r="H3983" s="13">
        <v>13.300000190734863</v>
      </c>
      <c r="I3983" s="14">
        <v>13.720000267028809</v>
      </c>
      <c r="J3983" s="14">
        <v>13.270000457763672</v>
      </c>
      <c r="K3983" s="24">
        <v>13.449999809265137</v>
      </c>
      <c r="L3983">
        <f t="shared" si="186"/>
        <v>0</v>
      </c>
      <c r="M3983">
        <f>IF(AND(B3983&gt;Summary!$E$17,B3983&lt;Summary!$E$18),1,0)</f>
        <v>1</v>
      </c>
      <c r="N3983">
        <f>IF(M3983=1,oneday(G3982,G3983,K3983,L3983,Summary!$E$13/2,Data!N3982,Data!O3982,Summary!$E$15,Summary!$E$14,Summary!$E$16,1),0)</f>
        <v>-3000</v>
      </c>
      <c r="O3983" s="31">
        <f>IF(M3983=1,oneday(G3982,G3983,K3983,L3983,Summary!$E$13/2,Data!N3982,Data!O3982,Summary!$E$15,Summary!$E$14,Summary!$E$16,2),0)</f>
        <v>2719130.9625358582</v>
      </c>
      <c r="P3983" s="31">
        <f t="shared" si="185"/>
        <v>849.00040054321289</v>
      </c>
      <c r="Q3983" s="31">
        <f>IF(M3983=1,oneday(G3982,G3983,K3983,L3983,Summary!$E$13/2,Data!N3982,Data!O3982,Summary!$E$15,Summary!$E$14,Summary!$E$16,3),0)</f>
        <v>0</v>
      </c>
    </row>
    <row r="3984" spans="1:17" x14ac:dyDescent="0.25">
      <c r="A3984" s="32">
        <f>VLOOKUP(B3984,'Expiration Dates'!$C$40:$J$272,8)</f>
        <v>36180</v>
      </c>
      <c r="B3984" s="1">
        <v>36172</v>
      </c>
      <c r="C3984">
        <f t="shared" si="187"/>
        <v>3984</v>
      </c>
      <c r="D3984" s="27">
        <v>13.25</v>
      </c>
      <c r="E3984" s="28">
        <v>13.25</v>
      </c>
      <c r="F3984" s="28">
        <v>12.850000381469727</v>
      </c>
      <c r="G3984" s="24">
        <v>12.890000343322754</v>
      </c>
      <c r="H3984" s="13">
        <v>13.199999809265137</v>
      </c>
      <c r="I3984" s="14">
        <v>13.25</v>
      </c>
      <c r="J3984" s="14">
        <v>12.920000076293945</v>
      </c>
      <c r="K3984" s="24">
        <v>12.960000038146973</v>
      </c>
      <c r="L3984">
        <f t="shared" si="186"/>
        <v>0</v>
      </c>
      <c r="M3984">
        <f>IF(AND(B3984&gt;Summary!$E$17,B3984&lt;Summary!$E$18),1,0)</f>
        <v>1</v>
      </c>
      <c r="N3984">
        <f>IF(M3984=1,oneday(G3983,G3984,K3984,L3984,Summary!$E$13/2,Data!N3983,Data!O3983,Summary!$E$15,Summary!$E$14,Summary!$E$16,1),0)</f>
        <v>-1700</v>
      </c>
      <c r="O3984" s="31">
        <f>IF(M3984=1,oneday(G3983,G3984,K3984,L3984,Summary!$E$13/2,Data!N3983,Data!O3983,Summary!$E$15,Summary!$E$14,Summary!$E$16,2),0)</f>
        <v>2722377.9612388611</v>
      </c>
      <c r="P3984" s="31">
        <f t="shared" ref="P3984:P4047" si="188">IF(M3984=1,O3984-O3983,0)</f>
        <v>3246.9987030029297</v>
      </c>
      <c r="Q3984" s="31">
        <f>IF(M3984=1,oneday(G3983,G3984,K3984,L3984,Summary!$E$13/2,Data!N3983,Data!O3983,Summary!$E$15,Summary!$E$14,Summary!$E$16,3),0)</f>
        <v>0</v>
      </c>
    </row>
    <row r="3985" spans="1:17" x14ac:dyDescent="0.25">
      <c r="A3985" s="32">
        <f>VLOOKUP(B3985,'Expiration Dates'!$C$40:$J$272,8)</f>
        <v>36180</v>
      </c>
      <c r="B3985" s="1">
        <v>36173</v>
      </c>
      <c r="C3985">
        <f t="shared" si="187"/>
        <v>3985</v>
      </c>
      <c r="D3985" s="27">
        <v>12.579999923706055</v>
      </c>
      <c r="E3985" s="28">
        <v>12.720000267028809</v>
      </c>
      <c r="F3985" s="28">
        <v>12.170000076293945</v>
      </c>
      <c r="G3985" s="24">
        <v>12.310000419616699</v>
      </c>
      <c r="H3985" s="13">
        <v>12.649999618530273</v>
      </c>
      <c r="I3985" s="14">
        <v>12.789999961853027</v>
      </c>
      <c r="J3985" s="14">
        <v>12.220000267028809</v>
      </c>
      <c r="K3985" s="24">
        <v>12.380000114440918</v>
      </c>
      <c r="L3985">
        <f t="shared" si="186"/>
        <v>0</v>
      </c>
      <c r="M3985">
        <f>IF(AND(B3985&gt;Summary!$E$17,B3985&lt;Summary!$E$18),1,0)</f>
        <v>1</v>
      </c>
      <c r="N3985">
        <f>IF(M3985=1,oneday(G3984,G3985,K3985,L3985,Summary!$E$13/2,Data!N3984,Data!O3984,Summary!$E$15,Summary!$E$14,Summary!$E$16,1),0)</f>
        <v>-300</v>
      </c>
      <c r="O3985" s="31">
        <f>IF(M3985=1,oneday(G3984,G3985,K3985,L3985,Summary!$E$13/2,Data!N3984,Data!O3984,Summary!$E$15,Summary!$E$14,Summary!$E$16,2),0)</f>
        <v>2724915.9612159729</v>
      </c>
      <c r="P3985" s="31">
        <f t="shared" si="188"/>
        <v>2537.9999771118164</v>
      </c>
      <c r="Q3985" s="31">
        <f>IF(M3985=1,oneday(G3984,G3985,K3985,L3985,Summary!$E$13/2,Data!N3984,Data!O3984,Summary!$E$15,Summary!$E$14,Summary!$E$16,3),0)</f>
        <v>0</v>
      </c>
    </row>
    <row r="3986" spans="1:17" x14ac:dyDescent="0.25">
      <c r="A3986" s="32">
        <f>VLOOKUP(B3986,'Expiration Dates'!$C$40:$J$272,8)</f>
        <v>36180</v>
      </c>
      <c r="B3986" s="1">
        <v>36174</v>
      </c>
      <c r="C3986">
        <f t="shared" si="187"/>
        <v>3986</v>
      </c>
      <c r="D3986" s="27">
        <v>12.449999809265137</v>
      </c>
      <c r="E3986" s="28">
        <v>12.5</v>
      </c>
      <c r="F3986" s="28">
        <v>12.100000381469727</v>
      </c>
      <c r="G3986" s="24">
        <v>12.149999618530273</v>
      </c>
      <c r="H3986" s="13">
        <v>12.460000038146973</v>
      </c>
      <c r="I3986" s="14">
        <v>12.539999961853027</v>
      </c>
      <c r="J3986" s="14">
        <v>12.159999847412109</v>
      </c>
      <c r="K3986" s="24">
        <v>12.220000267028809</v>
      </c>
      <c r="L3986">
        <f t="shared" si="186"/>
        <v>0</v>
      </c>
      <c r="M3986">
        <f>IF(AND(B3986&gt;Summary!$E$17,B3986&lt;Summary!$E$18),1,0)</f>
        <v>1</v>
      </c>
      <c r="N3986">
        <f>IF(M3986=1,oneday(G3985,G3986,K3986,L3986,Summary!$E$13/2,Data!N3985,Data!O3985,Summary!$E$15,Summary!$E$14,Summary!$E$16,1),0)</f>
        <v>100</v>
      </c>
      <c r="O3986" s="31">
        <f>IF(M3986=1,oneday(G3985,G3986,K3986,L3986,Summary!$E$13/2,Data!N3985,Data!O3985,Summary!$E$15,Summary!$E$14,Summary!$E$16,2),0)</f>
        <v>2726923.9611358643</v>
      </c>
      <c r="P3986" s="31">
        <f t="shared" si="188"/>
        <v>2007.9999198913574</v>
      </c>
      <c r="Q3986" s="31">
        <f>IF(M3986=1,oneday(G3985,G3986,K3986,L3986,Summary!$E$13/2,Data!N3985,Data!O3985,Summary!$E$15,Summary!$E$14,Summary!$E$16,3),0)</f>
        <v>0</v>
      </c>
    </row>
    <row r="3987" spans="1:17" x14ac:dyDescent="0.25">
      <c r="A3987" s="32">
        <f>VLOOKUP(B3987,'Expiration Dates'!$C$40:$J$272,8)</f>
        <v>36180</v>
      </c>
      <c r="B3987" s="1">
        <v>36175</v>
      </c>
      <c r="C3987">
        <f t="shared" si="187"/>
        <v>3987</v>
      </c>
      <c r="D3987" s="27">
        <v>12.25</v>
      </c>
      <c r="E3987" s="28">
        <v>12.350000381469727</v>
      </c>
      <c r="F3987" s="28">
        <v>12.060000419616699</v>
      </c>
      <c r="G3987" s="24">
        <v>12.109999656677246</v>
      </c>
      <c r="H3987" s="13">
        <v>12.319999694824219</v>
      </c>
      <c r="I3987" s="14">
        <v>12.420000076293945</v>
      </c>
      <c r="J3987" s="14">
        <v>12.159999847412109</v>
      </c>
      <c r="K3987" s="24">
        <v>12.199999809265137</v>
      </c>
      <c r="L3987">
        <f t="shared" si="186"/>
        <v>0</v>
      </c>
      <c r="M3987">
        <f>IF(AND(B3987&gt;Summary!$E$17,B3987&lt;Summary!$E$18),1,0)</f>
        <v>1</v>
      </c>
      <c r="N3987">
        <f>IF(M3987=1,oneday(G3986,G3987,K3987,L3987,Summary!$E$13/2,Data!N3986,Data!O3986,Summary!$E$15,Summary!$E$14,Summary!$E$16,1),0)</f>
        <v>100</v>
      </c>
      <c r="O3987" s="31">
        <f>IF(M3987=1,oneday(G3986,G3987,K3987,L3987,Summary!$E$13/2,Data!N3986,Data!O3986,Summary!$E$15,Summary!$E$14,Summary!$E$16,2),0)</f>
        <v>2728919.961139679</v>
      </c>
      <c r="P3987" s="31">
        <f t="shared" si="188"/>
        <v>1996.0000038146973</v>
      </c>
      <c r="Q3987" s="31">
        <f>IF(M3987=1,oneday(G3986,G3987,K3987,L3987,Summary!$E$13/2,Data!N3986,Data!O3986,Summary!$E$15,Summary!$E$14,Summary!$E$16,3),0)</f>
        <v>0</v>
      </c>
    </row>
    <row r="3988" spans="1:17" x14ac:dyDescent="0.25">
      <c r="A3988" s="32">
        <f>VLOOKUP(B3988,'Expiration Dates'!$C$40:$J$272,8)</f>
        <v>36180</v>
      </c>
      <c r="B3988" s="1">
        <v>36179</v>
      </c>
      <c r="C3988">
        <f t="shared" si="187"/>
        <v>3988</v>
      </c>
      <c r="D3988" s="27">
        <v>12.180000305175781</v>
      </c>
      <c r="E3988" s="28">
        <v>12.5</v>
      </c>
      <c r="F3988" s="28">
        <v>12.060000419616699</v>
      </c>
      <c r="G3988" s="24">
        <v>12.079999923706055</v>
      </c>
      <c r="H3988" s="13">
        <v>12.239999771118164</v>
      </c>
      <c r="I3988" s="14">
        <v>12.579999923706055</v>
      </c>
      <c r="J3988" s="14">
        <v>12.159999847412109</v>
      </c>
      <c r="K3988" s="24">
        <v>12.189999580383301</v>
      </c>
      <c r="L3988">
        <f t="shared" si="186"/>
        <v>0</v>
      </c>
      <c r="M3988">
        <f>IF(AND(B3988&gt;Summary!$E$17,B3988&lt;Summary!$E$18),1,0)</f>
        <v>1</v>
      </c>
      <c r="N3988">
        <f>IF(M3988=1,oneday(G3987,G3988,K3988,L3988,Summary!$E$13/2,Data!N3987,Data!O3987,Summary!$E$15,Summary!$E$14,Summary!$E$16,1),0)</f>
        <v>100</v>
      </c>
      <c r="O3988" s="31">
        <f>IF(M3988=1,oneday(G3987,G3988,K3988,L3988,Summary!$E$13/2,Data!N3987,Data!O3987,Summary!$E$15,Summary!$E$14,Summary!$E$16,2),0)</f>
        <v>2730916.9611663818</v>
      </c>
      <c r="P3988" s="31">
        <f t="shared" si="188"/>
        <v>1997.0000267028809</v>
      </c>
      <c r="Q3988" s="31">
        <f>IF(M3988=1,oneday(G3987,G3988,K3988,L3988,Summary!$E$13/2,Data!N3987,Data!O3987,Summary!$E$15,Summary!$E$14,Summary!$E$16,3),0)</f>
        <v>0</v>
      </c>
    </row>
    <row r="3989" spans="1:17" x14ac:dyDescent="0.25">
      <c r="A3989" s="32">
        <f>VLOOKUP(B3989,'Expiration Dates'!$C$40:$J$272,8)</f>
        <v>36180</v>
      </c>
      <c r="B3989" s="1">
        <v>36180</v>
      </c>
      <c r="C3989">
        <f t="shared" si="187"/>
        <v>3989</v>
      </c>
      <c r="D3989" s="27">
        <v>12</v>
      </c>
      <c r="E3989" s="28">
        <v>12.079999923706055</v>
      </c>
      <c r="F3989" s="28">
        <v>11.720000267028809</v>
      </c>
      <c r="G3989" s="24">
        <v>11.810000419616699</v>
      </c>
      <c r="H3989" s="13">
        <v>12.100000381469727</v>
      </c>
      <c r="I3989" s="14">
        <v>12.199999809265137</v>
      </c>
      <c r="J3989" s="14">
        <v>11.840000152587891</v>
      </c>
      <c r="K3989" s="24">
        <v>11.869999885559082</v>
      </c>
      <c r="L3989">
        <f t="shared" si="186"/>
        <v>1</v>
      </c>
      <c r="M3989">
        <f>IF(AND(B3989&gt;Summary!$E$17,B3989&lt;Summary!$E$18),1,0)</f>
        <v>1</v>
      </c>
      <c r="N3989">
        <f>IF(M3989=1,oneday(G3988,G3989,K3989,L3989,Summary!$E$13/2,Data!N3988,Data!O3988,Summary!$E$15,Summary!$E$14,Summary!$E$16,1),0)</f>
        <v>700</v>
      </c>
      <c r="O3989" s="31">
        <f>IF(M3989=1,oneday(G3988,G3989,K3989,L3989,Summary!$E$13/2,Data!N3988,Data!O3988,Summary!$E$15,Summary!$E$14,Summary!$E$16,2),0)</f>
        <v>2732745.9618873596</v>
      </c>
      <c r="P3989" s="31">
        <f t="shared" si="188"/>
        <v>1829.0007209777832</v>
      </c>
      <c r="Q3989" s="31">
        <f>IF(M3989=1,oneday(G3988,G3989,K3989,L3989,Summary!$E$13/2,Data!N3988,Data!O3988,Summary!$E$15,Summary!$E$14,Summary!$E$16,3),0)</f>
        <v>-41.999626159667969</v>
      </c>
    </row>
    <row r="3990" spans="1:17" x14ac:dyDescent="0.25">
      <c r="A3990" s="32">
        <f>VLOOKUP(B3990,'Expiration Dates'!$C$40:$J$272,8)</f>
        <v>36180</v>
      </c>
      <c r="B3990" s="1">
        <v>36181</v>
      </c>
      <c r="C3990">
        <f t="shared" si="187"/>
        <v>3990</v>
      </c>
      <c r="D3990" s="27">
        <v>12.100000381469727</v>
      </c>
      <c r="E3990" s="28">
        <v>12.550000190734863</v>
      </c>
      <c r="F3990" s="28">
        <v>12.079999923706055</v>
      </c>
      <c r="G3990" s="24">
        <v>12.460000038146973</v>
      </c>
      <c r="H3990" s="13">
        <v>12.220000267028809</v>
      </c>
      <c r="I3990" s="14">
        <v>12.550000190734863</v>
      </c>
      <c r="J3990" s="14">
        <v>12.149999618530273</v>
      </c>
      <c r="K3990" s="24">
        <v>12.470000267028809</v>
      </c>
      <c r="L3990">
        <f t="shared" si="186"/>
        <v>0</v>
      </c>
      <c r="M3990">
        <f>IF(AND(B3990&gt;Summary!$E$17,B3990&lt;Summary!$E$18),1,0)</f>
        <v>1</v>
      </c>
      <c r="N3990">
        <f>IF(M3990=1,oneday(G3989,G3990,K3990,L3990,Summary!$E$13/2,Data!N3989,Data!O3989,Summary!$E$15,Summary!$E$14,Summary!$E$16,1),0)</f>
        <v>-900</v>
      </c>
      <c r="O3990" s="31">
        <f>IF(M3990=1,oneday(G3989,G3990,K3990,L3990,Summary!$E$13/2,Data!N3989,Data!O3989,Summary!$E$15,Summary!$E$14,Summary!$E$16,2),0)</f>
        <v>2734640.9622306824</v>
      </c>
      <c r="P3990" s="31">
        <f t="shared" si="188"/>
        <v>1895.0003433227539</v>
      </c>
      <c r="Q3990" s="31">
        <f>IF(M3990=1,oneday(G3989,G3990,K3990,L3990,Summary!$E$13/2,Data!N3989,Data!O3989,Summary!$E$15,Summary!$E$14,Summary!$E$16,3),0)</f>
        <v>0</v>
      </c>
    </row>
    <row r="3991" spans="1:17" x14ac:dyDescent="0.25">
      <c r="A3991" s="32">
        <f>VLOOKUP(B3991,'Expiration Dates'!$C$40:$J$272,8)</f>
        <v>36180</v>
      </c>
      <c r="B3991" s="1">
        <v>36182</v>
      </c>
      <c r="C3991">
        <f t="shared" si="187"/>
        <v>3991</v>
      </c>
      <c r="D3991" s="27">
        <v>12.5</v>
      </c>
      <c r="E3991" s="28">
        <v>12.800000190734863</v>
      </c>
      <c r="F3991" s="28">
        <v>12.119999885559082</v>
      </c>
      <c r="G3991" s="24">
        <v>12.689999580383301</v>
      </c>
      <c r="H3991" s="13">
        <v>12.520000457763672</v>
      </c>
      <c r="I3991" s="14">
        <v>12.760000228881836</v>
      </c>
      <c r="J3991" s="14">
        <v>12.199999809265137</v>
      </c>
      <c r="K3991" s="24">
        <v>12.670000076293945</v>
      </c>
      <c r="L3991">
        <f t="shared" si="186"/>
        <v>0</v>
      </c>
      <c r="M3991">
        <f>IF(AND(B3991&gt;Summary!$E$17,B3991&lt;Summary!$E$18),1,0)</f>
        <v>1</v>
      </c>
      <c r="N3991">
        <f>IF(M3991=1,oneday(G3990,G3991,K3991,L3991,Summary!$E$13/2,Data!N3990,Data!O3990,Summary!$E$15,Summary!$E$14,Summary!$E$16,1),0)</f>
        <v>-1400</v>
      </c>
      <c r="O3991" s="31">
        <f>IF(M3991=1,oneday(G3990,G3991,K3991,L3991,Summary!$E$13/2,Data!N3990,Data!O3990,Summary!$E$15,Summary!$E$14,Summary!$E$16,2),0)</f>
        <v>2736358.9628715515</v>
      </c>
      <c r="P3991" s="31">
        <f t="shared" si="188"/>
        <v>1718.0006408691406</v>
      </c>
      <c r="Q3991" s="31">
        <f>IF(M3991=1,oneday(G3990,G3991,K3991,L3991,Summary!$E$13/2,Data!N3990,Data!O3990,Summary!$E$15,Summary!$E$14,Summary!$E$16,3),0)</f>
        <v>0</v>
      </c>
    </row>
    <row r="3992" spans="1:17" x14ac:dyDescent="0.25">
      <c r="A3992" s="32">
        <f>VLOOKUP(B3992,'Expiration Dates'!$C$40:$J$272,8)</f>
        <v>36180</v>
      </c>
      <c r="B3992" s="1">
        <v>36185</v>
      </c>
      <c r="C3992">
        <f t="shared" si="187"/>
        <v>3992</v>
      </c>
      <c r="D3992" s="27">
        <v>12.449999809265137</v>
      </c>
      <c r="E3992" s="28">
        <v>12.600000381469727</v>
      </c>
      <c r="F3992" s="28">
        <v>12.380000114440918</v>
      </c>
      <c r="G3992" s="24">
        <v>12.439999580383301</v>
      </c>
      <c r="H3992" s="13">
        <v>12.449999809265137</v>
      </c>
      <c r="I3992" s="14">
        <v>12.569999694824219</v>
      </c>
      <c r="J3992" s="14">
        <v>12.390000343322754</v>
      </c>
      <c r="K3992" s="24">
        <v>12.449999809265137</v>
      </c>
      <c r="L3992">
        <f t="shared" si="186"/>
        <v>0</v>
      </c>
      <c r="M3992">
        <f>IF(AND(B3992&gt;Summary!$E$17,B3992&lt;Summary!$E$18),1,0)</f>
        <v>1</v>
      </c>
      <c r="N3992">
        <f>IF(M3992=1,oneday(G3991,G3992,K3992,L3992,Summary!$E$13/2,Data!N3991,Data!O3991,Summary!$E$15,Summary!$E$14,Summary!$E$16,1),0)</f>
        <v>-800</v>
      </c>
      <c r="O3992" s="31">
        <f>IF(M3992=1,oneday(G3991,G3992,K3992,L3992,Summary!$E$13/2,Data!N3991,Data!O3991,Summary!$E$15,Summary!$E$14,Summary!$E$16,2),0)</f>
        <v>2738618.9628715515</v>
      </c>
      <c r="P3992" s="31">
        <f t="shared" si="188"/>
        <v>2260</v>
      </c>
      <c r="Q3992" s="31">
        <f>IF(M3992=1,oneday(G3991,G3992,K3992,L3992,Summary!$E$13/2,Data!N3991,Data!O3991,Summary!$E$15,Summary!$E$14,Summary!$E$16,3),0)</f>
        <v>0</v>
      </c>
    </row>
    <row r="3993" spans="1:17" x14ac:dyDescent="0.25">
      <c r="A3993" s="32">
        <f>VLOOKUP(B3993,'Expiration Dates'!$C$40:$J$272,8)</f>
        <v>36180</v>
      </c>
      <c r="B3993" s="1">
        <v>36186</v>
      </c>
      <c r="C3993">
        <f t="shared" si="187"/>
        <v>3993</v>
      </c>
      <c r="D3993" s="27">
        <v>12.25</v>
      </c>
      <c r="E3993" s="28">
        <v>12.340000152587891</v>
      </c>
      <c r="F3993" s="28">
        <v>11.960000038146973</v>
      </c>
      <c r="G3993" s="24">
        <v>12.060000419616699</v>
      </c>
      <c r="H3993" s="13">
        <v>12.260000228881836</v>
      </c>
      <c r="I3993" s="14">
        <v>12.350000381469727</v>
      </c>
      <c r="J3993" s="14">
        <v>12.039999961853027</v>
      </c>
      <c r="K3993" s="24">
        <v>12.100000381469727</v>
      </c>
      <c r="L3993">
        <f t="shared" si="186"/>
        <v>0</v>
      </c>
      <c r="M3993">
        <f>IF(AND(B3993&gt;Summary!$E$17,B3993&lt;Summary!$E$18),1,0)</f>
        <v>1</v>
      </c>
      <c r="N3993">
        <f>IF(M3993=1,oneday(G3992,G3993,K3993,L3993,Summary!$E$13/2,Data!N3992,Data!O3992,Summary!$E$15,Summary!$E$14,Summary!$E$16,1),0)</f>
        <v>100</v>
      </c>
      <c r="O3993" s="31">
        <f>IF(M3993=1,oneday(G3992,G3993,K3993,L3993,Summary!$E$13/2,Data!N3992,Data!O3992,Summary!$E$15,Summary!$E$14,Summary!$E$16,2),0)</f>
        <v>2740724.9629554749</v>
      </c>
      <c r="P3993" s="31">
        <f t="shared" si="188"/>
        <v>2106.0000839233398</v>
      </c>
      <c r="Q3993" s="31">
        <f>IF(M3993=1,oneday(G3992,G3993,K3993,L3993,Summary!$E$13/2,Data!N3992,Data!O3992,Summary!$E$15,Summary!$E$14,Summary!$E$16,3),0)</f>
        <v>0</v>
      </c>
    </row>
    <row r="3994" spans="1:17" x14ac:dyDescent="0.25">
      <c r="A3994" s="32">
        <f>VLOOKUP(B3994,'Expiration Dates'!$C$40:$J$272,8)</f>
        <v>36180</v>
      </c>
      <c r="B3994" s="1">
        <v>36187</v>
      </c>
      <c r="C3994">
        <f t="shared" si="187"/>
        <v>3994</v>
      </c>
      <c r="D3994" s="27">
        <v>11.979999542236328</v>
      </c>
      <c r="E3994" s="28">
        <v>12.439999580383301</v>
      </c>
      <c r="F3994" s="28">
        <v>11.949999809265137</v>
      </c>
      <c r="G3994" s="24">
        <v>12.319999694824219</v>
      </c>
      <c r="H3994" s="13">
        <v>12.020000457763672</v>
      </c>
      <c r="I3994" s="14">
        <v>12.479999542236328</v>
      </c>
      <c r="J3994" s="14">
        <v>12.020000457763672</v>
      </c>
      <c r="K3994" s="24">
        <v>12.369999885559082</v>
      </c>
      <c r="L3994">
        <f t="shared" si="186"/>
        <v>0</v>
      </c>
      <c r="M3994">
        <f>IF(AND(B3994&gt;Summary!$E$17,B3994&lt;Summary!$E$18),1,0)</f>
        <v>1</v>
      </c>
      <c r="N3994">
        <f>IF(M3994=1,oneday(G3993,G3994,K3994,L3994,Summary!$E$13/2,Data!N3993,Data!O3993,Summary!$E$15,Summary!$E$14,Summary!$E$16,1),0)</f>
        <v>-500</v>
      </c>
      <c r="O3994" s="31">
        <f>IF(M3994=1,oneday(G3993,G3994,K3994,L3994,Summary!$E$13/2,Data!N3993,Data!O3993,Summary!$E$15,Summary!$E$14,Summary!$E$16,2),0)</f>
        <v>2742654.9633178711</v>
      </c>
      <c r="P3994" s="31">
        <f t="shared" si="188"/>
        <v>1930.0003623962402</v>
      </c>
      <c r="Q3994" s="31">
        <f>IF(M3994=1,oneday(G3993,G3994,K3994,L3994,Summary!$E$13/2,Data!N3993,Data!O3993,Summary!$E$15,Summary!$E$14,Summary!$E$16,3),0)</f>
        <v>0</v>
      </c>
    </row>
    <row r="3995" spans="1:17" x14ac:dyDescent="0.25">
      <c r="A3995" s="32">
        <f>VLOOKUP(B3995,'Expiration Dates'!$C$40:$J$272,8)</f>
        <v>36180</v>
      </c>
      <c r="B3995" s="1">
        <v>36188</v>
      </c>
      <c r="C3995">
        <f t="shared" si="187"/>
        <v>3995</v>
      </c>
      <c r="D3995" s="27">
        <v>12.300000190734863</v>
      </c>
      <c r="E3995" s="28">
        <v>12.470000267028809</v>
      </c>
      <c r="F3995" s="28">
        <v>12.210000038146973</v>
      </c>
      <c r="G3995" s="24">
        <v>12.449999809265137</v>
      </c>
      <c r="H3995" s="13">
        <v>12.369999885559082</v>
      </c>
      <c r="I3995" s="14">
        <v>12.510000228881836</v>
      </c>
      <c r="J3995" s="14">
        <v>12.279999732971191</v>
      </c>
      <c r="K3995" s="24">
        <v>12.489999771118164</v>
      </c>
      <c r="L3995">
        <f t="shared" si="186"/>
        <v>0</v>
      </c>
      <c r="M3995">
        <f>IF(AND(B3995&gt;Summary!$E$17,B3995&lt;Summary!$E$18),1,0)</f>
        <v>1</v>
      </c>
      <c r="N3995">
        <f>IF(M3995=1,oneday(G3994,G3995,K3995,L3995,Summary!$E$13/2,Data!N3994,Data!O3994,Summary!$E$15,Summary!$E$14,Summary!$E$16,1),0)</f>
        <v>-800</v>
      </c>
      <c r="O3995" s="31">
        <f>IF(M3995=1,oneday(G3994,G3995,K3995,L3995,Summary!$E$13/2,Data!N3994,Data!O3994,Summary!$E$15,Summary!$E$14,Summary!$E$16,2),0)</f>
        <v>2744562.9632263184</v>
      </c>
      <c r="P3995" s="31">
        <f t="shared" si="188"/>
        <v>1907.9999084472656</v>
      </c>
      <c r="Q3995" s="31">
        <f>IF(M3995=1,oneday(G3994,G3995,K3995,L3995,Summary!$E$13/2,Data!N3994,Data!O3994,Summary!$E$15,Summary!$E$14,Summary!$E$16,3),0)</f>
        <v>0</v>
      </c>
    </row>
    <row r="3996" spans="1:17" x14ac:dyDescent="0.25">
      <c r="A3996" s="32">
        <f>VLOOKUP(B3996,'Expiration Dates'!$C$40:$J$272,8)</f>
        <v>36180</v>
      </c>
      <c r="B3996" s="1">
        <v>36189</v>
      </c>
      <c r="C3996">
        <f t="shared" si="187"/>
        <v>3996</v>
      </c>
      <c r="D3996" s="27">
        <v>12.430000305175781</v>
      </c>
      <c r="E3996" s="28">
        <v>12.800000190734863</v>
      </c>
      <c r="F3996" s="28">
        <v>12.350000381469727</v>
      </c>
      <c r="G3996" s="24">
        <v>12.75</v>
      </c>
      <c r="H3996" s="13">
        <v>12.470000267028809</v>
      </c>
      <c r="I3996" s="14">
        <v>12.819999694824219</v>
      </c>
      <c r="J3996" s="14">
        <v>12.439999580383301</v>
      </c>
      <c r="K3996" s="24">
        <v>12.789999961853027</v>
      </c>
      <c r="L3996">
        <f t="shared" si="186"/>
        <v>0</v>
      </c>
      <c r="M3996">
        <f>IF(AND(B3996&gt;Summary!$E$17,B3996&lt;Summary!$E$18),1,0)</f>
        <v>1</v>
      </c>
      <c r="N3996">
        <f>IF(M3996=1,oneday(G3995,G3996,K3996,L3996,Summary!$E$13/2,Data!N3995,Data!O3995,Summary!$E$15,Summary!$E$14,Summary!$E$16,1),0)</f>
        <v>-1500</v>
      </c>
      <c r="O3996" s="31">
        <f>IF(M3996=1,oneday(G3995,G3996,K3996,L3996,Summary!$E$13/2,Data!N3995,Data!O3995,Summary!$E$15,Summary!$E$14,Summary!$E$16,2),0)</f>
        <v>2746196.9629402161</v>
      </c>
      <c r="P3996" s="31">
        <f t="shared" si="188"/>
        <v>1633.9997138977051</v>
      </c>
      <c r="Q3996" s="31">
        <f>IF(M3996=1,oneday(G3995,G3996,K3996,L3996,Summary!$E$13/2,Data!N3995,Data!O3995,Summary!$E$15,Summary!$E$14,Summary!$E$16,3),0)</f>
        <v>0</v>
      </c>
    </row>
    <row r="3997" spans="1:17" x14ac:dyDescent="0.25">
      <c r="A3997" s="32">
        <f>VLOOKUP(B3997,'Expiration Dates'!$C$40:$J$272,8)</f>
        <v>36209</v>
      </c>
      <c r="B3997" s="1">
        <v>36192</v>
      </c>
      <c r="C3997">
        <f t="shared" si="187"/>
        <v>3997</v>
      </c>
      <c r="D3997" s="27">
        <v>12.800000190734863</v>
      </c>
      <c r="E3997" s="28">
        <v>12.899999618530273</v>
      </c>
      <c r="F3997" s="28">
        <v>12.329999923706055</v>
      </c>
      <c r="G3997" s="24">
        <v>12.369999885559082</v>
      </c>
      <c r="H3997" s="13">
        <v>12.890000343322754</v>
      </c>
      <c r="I3997" s="14">
        <v>12.949999809265137</v>
      </c>
      <c r="J3997" s="14">
        <v>12.430000305175781</v>
      </c>
      <c r="K3997" s="24">
        <v>12.460000038146973</v>
      </c>
      <c r="L3997">
        <f t="shared" si="186"/>
        <v>0</v>
      </c>
      <c r="M3997">
        <f>IF(AND(B3997&gt;Summary!$E$17,B3997&lt;Summary!$E$18),1,0)</f>
        <v>1</v>
      </c>
      <c r="N3997">
        <f>IF(M3997=1,oneday(G3996,G3997,K3997,L3997,Summary!$E$13/2,Data!N3996,Data!O3996,Summary!$E$15,Summary!$E$14,Summary!$E$16,1),0)</f>
        <v>-600</v>
      </c>
      <c r="O3997" s="31">
        <f>IF(M3997=1,oneday(G3996,G3997,K3997,L3997,Summary!$E$13/2,Data!N3996,Data!O3996,Summary!$E$15,Summary!$E$14,Summary!$E$16,2),0)</f>
        <v>2748568.9630088806</v>
      </c>
      <c r="P3997" s="31">
        <f t="shared" si="188"/>
        <v>2372.0000686645508</v>
      </c>
      <c r="Q3997" s="31">
        <f>IF(M3997=1,oneday(G3996,G3997,K3997,L3997,Summary!$E$13/2,Data!N3996,Data!O3996,Summary!$E$15,Summary!$E$14,Summary!$E$16,3),0)</f>
        <v>0</v>
      </c>
    </row>
    <row r="3998" spans="1:17" x14ac:dyDescent="0.25">
      <c r="A3998" s="32">
        <f>VLOOKUP(B3998,'Expiration Dates'!$C$40:$J$272,8)</f>
        <v>36209</v>
      </c>
      <c r="B3998" s="1">
        <v>36193</v>
      </c>
      <c r="C3998">
        <f t="shared" si="187"/>
        <v>3998</v>
      </c>
      <c r="D3998" s="27">
        <v>12.300000190734863</v>
      </c>
      <c r="E3998" s="28">
        <v>12.350000381469727</v>
      </c>
      <c r="F3998" s="28">
        <v>12.109999656677246</v>
      </c>
      <c r="G3998" s="24">
        <v>12.300000190734863</v>
      </c>
      <c r="H3998" s="13">
        <v>12.390000343322754</v>
      </c>
      <c r="I3998" s="14">
        <v>12.449999809265137</v>
      </c>
      <c r="J3998" s="14">
        <v>12.25</v>
      </c>
      <c r="K3998" s="24">
        <v>12.409999847412109</v>
      </c>
      <c r="L3998">
        <f t="shared" si="186"/>
        <v>0</v>
      </c>
      <c r="M3998">
        <f>IF(AND(B3998&gt;Summary!$E$17,B3998&lt;Summary!$E$18),1,0)</f>
        <v>1</v>
      </c>
      <c r="N3998">
        <f>IF(M3998=1,oneday(G3997,G3998,K3998,L3998,Summary!$E$13/2,Data!N3997,Data!O3997,Summary!$E$15,Summary!$E$14,Summary!$E$16,1),0)</f>
        <v>-500</v>
      </c>
      <c r="O3998" s="31">
        <f>IF(M3998=1,oneday(G3997,G3998,K3998,L3998,Summary!$E$13/2,Data!N3997,Data!O3997,Summary!$E$15,Summary!$E$14,Summary!$E$16,2),0)</f>
        <v>2750603.9628562927</v>
      </c>
      <c r="P3998" s="31">
        <f t="shared" si="188"/>
        <v>2034.9998474121094</v>
      </c>
      <c r="Q3998" s="31">
        <f>IF(M3998=1,oneday(G3997,G3998,K3998,L3998,Summary!$E$13/2,Data!N3997,Data!O3997,Summary!$E$15,Summary!$E$14,Summary!$E$16,3),0)</f>
        <v>0</v>
      </c>
    </row>
    <row r="3999" spans="1:17" x14ac:dyDescent="0.25">
      <c r="A3999" s="32">
        <f>VLOOKUP(B3999,'Expiration Dates'!$C$40:$J$272,8)</f>
        <v>36209</v>
      </c>
      <c r="B3999" s="1">
        <v>36194</v>
      </c>
      <c r="C3999">
        <f t="shared" si="187"/>
        <v>3999</v>
      </c>
      <c r="D3999" s="27">
        <v>12.229999542236328</v>
      </c>
      <c r="E3999" s="28">
        <v>12.689999580383301</v>
      </c>
      <c r="F3999" s="28">
        <v>12.149999618530273</v>
      </c>
      <c r="G3999" s="24">
        <v>12.380000114440918</v>
      </c>
      <c r="H3999" s="13">
        <v>12.340000152587891</v>
      </c>
      <c r="I3999" s="14">
        <v>12.779999732971191</v>
      </c>
      <c r="J3999" s="14">
        <v>12.279999732971191</v>
      </c>
      <c r="K3999" s="24">
        <v>12.489999771118164</v>
      </c>
      <c r="L3999">
        <f t="shared" si="186"/>
        <v>0</v>
      </c>
      <c r="M3999">
        <f>IF(AND(B3999&gt;Summary!$E$17,B3999&lt;Summary!$E$18),1,0)</f>
        <v>1</v>
      </c>
      <c r="N3999">
        <f>IF(M3999=1,oneday(G3998,G3999,K3999,L3999,Summary!$E$13/2,Data!N3998,Data!O3998,Summary!$E$15,Summary!$E$14,Summary!$E$16,1),0)</f>
        <v>-600</v>
      </c>
      <c r="O3999" s="31">
        <f>IF(M3999=1,oneday(G3998,G3999,K3999,L3999,Summary!$E$13/2,Data!N3998,Data!O3998,Summary!$E$15,Summary!$E$14,Summary!$E$16,2),0)</f>
        <v>2752555.9629020691</v>
      </c>
      <c r="P3999" s="31">
        <f t="shared" si="188"/>
        <v>1952.0000457763672</v>
      </c>
      <c r="Q3999" s="31">
        <f>IF(M3999=1,oneday(G3998,G3999,K3999,L3999,Summary!$E$13/2,Data!N3998,Data!O3998,Summary!$E$15,Summary!$E$14,Summary!$E$16,3),0)</f>
        <v>0</v>
      </c>
    </row>
    <row r="4000" spans="1:17" x14ac:dyDescent="0.25">
      <c r="A4000" s="32">
        <f>VLOOKUP(B4000,'Expiration Dates'!$C$40:$J$272,8)</f>
        <v>36209</v>
      </c>
      <c r="B4000" s="1">
        <v>36195</v>
      </c>
      <c r="C4000">
        <f t="shared" si="187"/>
        <v>4000</v>
      </c>
      <c r="D4000" s="27">
        <v>12.270000457763672</v>
      </c>
      <c r="E4000" s="28">
        <v>12.399999618530273</v>
      </c>
      <c r="F4000" s="28">
        <v>11.989999771118164</v>
      </c>
      <c r="G4000" s="24">
        <v>12.020000457763672</v>
      </c>
      <c r="H4000" s="13">
        <v>12.399999618530273</v>
      </c>
      <c r="I4000" s="14">
        <v>12.5</v>
      </c>
      <c r="J4000" s="14">
        <v>12.149999618530273</v>
      </c>
      <c r="K4000" s="24">
        <v>12.180000305175781</v>
      </c>
      <c r="L4000">
        <f t="shared" si="186"/>
        <v>0</v>
      </c>
      <c r="M4000">
        <f>IF(AND(B4000&gt;Summary!$E$17,B4000&lt;Summary!$E$18),1,0)</f>
        <v>1</v>
      </c>
      <c r="N4000">
        <f>IF(M4000=1,oneday(G3999,G4000,K4000,L4000,Summary!$E$13/2,Data!N3999,Data!O3999,Summary!$E$15,Summary!$E$14,Summary!$E$16,1),0)</f>
        <v>200</v>
      </c>
      <c r="O4000" s="31">
        <f>IF(M4000=1,oneday(G3999,G4000,K4000,L4000,Summary!$E$13/2,Data!N3999,Data!O3999,Summary!$E$15,Summary!$E$14,Summary!$E$16,2),0)</f>
        <v>2754595.9629707336</v>
      </c>
      <c r="P4000" s="31">
        <f t="shared" si="188"/>
        <v>2040.0000686645508</v>
      </c>
      <c r="Q4000" s="31">
        <f>IF(M4000=1,oneday(G3999,G4000,K4000,L4000,Summary!$E$13/2,Data!N3999,Data!O3999,Summary!$E$15,Summary!$E$14,Summary!$E$16,3),0)</f>
        <v>0</v>
      </c>
    </row>
    <row r="4001" spans="1:17" x14ac:dyDescent="0.25">
      <c r="A4001" s="32">
        <f>VLOOKUP(B4001,'Expiration Dates'!$C$40:$J$272,8)</f>
        <v>36209</v>
      </c>
      <c r="B4001" s="1">
        <v>36196</v>
      </c>
      <c r="C4001">
        <f t="shared" si="187"/>
        <v>4001</v>
      </c>
      <c r="D4001" s="27">
        <v>11.949999809265137</v>
      </c>
      <c r="E4001" s="28">
        <v>12.100000381469727</v>
      </c>
      <c r="F4001" s="28">
        <v>11.699999809265137</v>
      </c>
      <c r="G4001" s="24">
        <v>11.800000190734863</v>
      </c>
      <c r="H4001" s="13">
        <v>12.100000381469727</v>
      </c>
      <c r="I4001" s="14">
        <v>12.239999771118164</v>
      </c>
      <c r="J4001" s="14">
        <v>11.850000381469727</v>
      </c>
      <c r="K4001" s="24">
        <v>11.949999809265137</v>
      </c>
      <c r="L4001">
        <f t="shared" si="186"/>
        <v>0</v>
      </c>
      <c r="M4001">
        <f>IF(AND(B4001&gt;Summary!$E$17,B4001&lt;Summary!$E$18),1,0)</f>
        <v>1</v>
      </c>
      <c r="N4001">
        <f>IF(M4001=1,oneday(G4000,G4001,K4001,L4001,Summary!$E$13/2,Data!N4000,Data!O4000,Summary!$E$15,Summary!$E$14,Summary!$E$16,1),0)</f>
        <v>700</v>
      </c>
      <c r="O4001" s="31">
        <f>IF(M4001=1,oneday(G4000,G4001,K4001,L4001,Summary!$E$13/2,Data!N4000,Data!O4000,Summary!$E$15,Summary!$E$14,Summary!$E$16,2),0)</f>
        <v>2756481.9627838135</v>
      </c>
      <c r="P4001" s="31">
        <f t="shared" si="188"/>
        <v>1885.999813079834</v>
      </c>
      <c r="Q4001" s="31">
        <f>IF(M4001=1,oneday(G4000,G4001,K4001,L4001,Summary!$E$13/2,Data!N4000,Data!O4000,Summary!$E$15,Summary!$E$14,Summary!$E$16,3),0)</f>
        <v>0</v>
      </c>
    </row>
    <row r="4002" spans="1:17" x14ac:dyDescent="0.25">
      <c r="A4002" s="32">
        <f>VLOOKUP(B4002,'Expiration Dates'!$C$40:$J$272,8)</f>
        <v>36209</v>
      </c>
      <c r="B4002" s="1">
        <v>36199</v>
      </c>
      <c r="C4002">
        <f t="shared" si="187"/>
        <v>4002</v>
      </c>
      <c r="D4002" s="27">
        <v>11.829999923706055</v>
      </c>
      <c r="E4002" s="28">
        <v>11.939999580383301</v>
      </c>
      <c r="F4002" s="28">
        <v>11.569999694824219</v>
      </c>
      <c r="G4002" s="24">
        <v>11.670000076293945</v>
      </c>
      <c r="H4002" s="13">
        <v>11.930000305175781</v>
      </c>
      <c r="I4002" s="14">
        <v>12.069999694824219</v>
      </c>
      <c r="J4002" s="14">
        <v>11.739999771118164</v>
      </c>
      <c r="K4002" s="24">
        <v>11.819999694824219</v>
      </c>
      <c r="L4002">
        <f t="shared" si="186"/>
        <v>0</v>
      </c>
      <c r="M4002">
        <f>IF(AND(B4002&gt;Summary!$E$17,B4002&lt;Summary!$E$18),1,0)</f>
        <v>1</v>
      </c>
      <c r="N4002">
        <f>IF(M4002=1,oneday(G4001,G4002,K4002,L4002,Summary!$E$13/2,Data!N4001,Data!O4001,Summary!$E$15,Summary!$E$14,Summary!$E$16,1),0)</f>
        <v>1000</v>
      </c>
      <c r="O4002" s="31">
        <f>IF(M4002=1,oneday(G4001,G4002,K4002,L4002,Summary!$E$13/2,Data!N4001,Data!O4001,Summary!$E$15,Summary!$E$14,Summary!$E$16,2),0)</f>
        <v>2758363.9626693726</v>
      </c>
      <c r="P4002" s="31">
        <f t="shared" si="188"/>
        <v>1881.999885559082</v>
      </c>
      <c r="Q4002" s="31">
        <f>IF(M4002=1,oneday(G4001,G4002,K4002,L4002,Summary!$E$13/2,Data!N4001,Data!O4001,Summary!$E$15,Summary!$E$14,Summary!$E$16,3),0)</f>
        <v>0</v>
      </c>
    </row>
    <row r="4003" spans="1:17" x14ac:dyDescent="0.25">
      <c r="A4003" s="32">
        <f>VLOOKUP(B4003,'Expiration Dates'!$C$40:$J$272,8)</f>
        <v>36209</v>
      </c>
      <c r="B4003" s="1">
        <v>36200</v>
      </c>
      <c r="C4003">
        <f t="shared" si="187"/>
        <v>4003</v>
      </c>
      <c r="D4003" s="27">
        <v>11.600000381469727</v>
      </c>
      <c r="E4003" s="28">
        <v>11.789999961853027</v>
      </c>
      <c r="F4003" s="28">
        <v>11.529999732971191</v>
      </c>
      <c r="G4003" s="24">
        <v>11.680000305175781</v>
      </c>
      <c r="H4003" s="13">
        <v>11.75</v>
      </c>
      <c r="I4003" s="14">
        <v>11.899999618530273</v>
      </c>
      <c r="J4003" s="14">
        <v>11.699999809265137</v>
      </c>
      <c r="K4003" s="24">
        <v>11.819999694824219</v>
      </c>
      <c r="L4003">
        <f t="shared" si="186"/>
        <v>0</v>
      </c>
      <c r="M4003">
        <f>IF(AND(B4003&gt;Summary!$E$17,B4003&lt;Summary!$E$18),1,0)</f>
        <v>1</v>
      </c>
      <c r="N4003">
        <f>IF(M4003=1,oneday(G4002,G4003,K4003,L4003,Summary!$E$13/2,Data!N4002,Data!O4002,Summary!$E$15,Summary!$E$14,Summary!$E$16,1),0)</f>
        <v>1000</v>
      </c>
      <c r="O4003" s="31">
        <f>IF(M4003=1,oneday(G4002,G4003,K4003,L4003,Summary!$E$13/2,Data!N4002,Data!O4002,Summary!$E$15,Summary!$E$14,Summary!$E$16,2),0)</f>
        <v>2760373.9628982544</v>
      </c>
      <c r="P4003" s="31">
        <f t="shared" si="188"/>
        <v>2010.0002288818359</v>
      </c>
      <c r="Q4003" s="31">
        <f>IF(M4003=1,oneday(G4002,G4003,K4003,L4003,Summary!$E$13/2,Data!N4002,Data!O4002,Summary!$E$15,Summary!$E$14,Summary!$E$16,3),0)</f>
        <v>0</v>
      </c>
    </row>
    <row r="4004" spans="1:17" x14ac:dyDescent="0.25">
      <c r="A4004" s="32">
        <f>VLOOKUP(B4004,'Expiration Dates'!$C$40:$J$272,8)</f>
        <v>36209</v>
      </c>
      <c r="B4004" s="1">
        <v>36201</v>
      </c>
      <c r="C4004">
        <f t="shared" si="187"/>
        <v>4004</v>
      </c>
      <c r="D4004" s="27">
        <v>11.729999542236328</v>
      </c>
      <c r="E4004" s="28">
        <v>11.939999580383301</v>
      </c>
      <c r="F4004" s="28">
        <v>11.680000305175781</v>
      </c>
      <c r="G4004" s="24">
        <v>11.75</v>
      </c>
      <c r="H4004" s="13">
        <v>11.890000343322754</v>
      </c>
      <c r="I4004" s="14">
        <v>12.050000190734863</v>
      </c>
      <c r="J4004" s="14">
        <v>11.800000190734863</v>
      </c>
      <c r="K4004" s="24">
        <v>11.869999885559082</v>
      </c>
      <c r="L4004">
        <f t="shared" ref="L4004:L4067" si="189">IF(A4004=B4004,1,0)</f>
        <v>0</v>
      </c>
      <c r="M4004">
        <f>IF(AND(B4004&gt;Summary!$E$17,B4004&lt;Summary!$E$18),1,0)</f>
        <v>1</v>
      </c>
      <c r="N4004">
        <f>IF(M4004=1,oneday(G4003,G4004,K4004,L4004,Summary!$E$13/2,Data!N4003,Data!O4003,Summary!$E$15,Summary!$E$14,Summary!$E$16,1),0)</f>
        <v>900</v>
      </c>
      <c r="O4004" s="31">
        <f>IF(M4004=1,oneday(G4003,G4004,K4004,L4004,Summary!$E$13/2,Data!N4003,Data!O4003,Summary!$E$15,Summary!$E$14,Summary!$E$16,2),0)</f>
        <v>2762436.9626235962</v>
      </c>
      <c r="P4004" s="31">
        <f t="shared" si="188"/>
        <v>2062.9997253417969</v>
      </c>
      <c r="Q4004" s="31">
        <f>IF(M4004=1,oneday(G4003,G4004,K4004,L4004,Summary!$E$13/2,Data!N4003,Data!O4003,Summary!$E$15,Summary!$E$14,Summary!$E$16,3),0)</f>
        <v>0</v>
      </c>
    </row>
    <row r="4005" spans="1:17" x14ac:dyDescent="0.25">
      <c r="A4005" s="32">
        <f>VLOOKUP(B4005,'Expiration Dates'!$C$40:$J$272,8)</f>
        <v>36209</v>
      </c>
      <c r="B4005" s="1">
        <v>36202</v>
      </c>
      <c r="C4005">
        <f t="shared" si="187"/>
        <v>4005</v>
      </c>
      <c r="D4005" s="27">
        <v>11.739999771118164</v>
      </c>
      <c r="E4005" s="28">
        <v>11.979999542236328</v>
      </c>
      <c r="F4005" s="28">
        <v>11.710000038146973</v>
      </c>
      <c r="G4005" s="24">
        <v>11.850000381469727</v>
      </c>
      <c r="H4005" s="13">
        <v>11.850000381469727</v>
      </c>
      <c r="I4005" s="14">
        <v>12.039999961853027</v>
      </c>
      <c r="J4005" s="14">
        <v>11.829999923706055</v>
      </c>
      <c r="K4005" s="24">
        <v>11.930000305175781</v>
      </c>
      <c r="L4005">
        <f t="shared" si="189"/>
        <v>0</v>
      </c>
      <c r="M4005">
        <f>IF(AND(B4005&gt;Summary!$E$17,B4005&lt;Summary!$E$18),1,0)</f>
        <v>1</v>
      </c>
      <c r="N4005">
        <f>IF(M4005=1,oneday(G4004,G4005,K4005,L4005,Summary!$E$13/2,Data!N4004,Data!O4004,Summary!$E$15,Summary!$E$14,Summary!$E$16,1),0)</f>
        <v>700</v>
      </c>
      <c r="O4005" s="31">
        <f>IF(M4005=1,oneday(G4004,G4005,K4005,L4005,Summary!$E$13/2,Data!N4004,Data!O4004,Summary!$E$15,Summary!$E$14,Summary!$E$16,2),0)</f>
        <v>2764510.962890625</v>
      </c>
      <c r="P4005" s="31">
        <f t="shared" si="188"/>
        <v>2074.0002670288086</v>
      </c>
      <c r="Q4005" s="31">
        <f>IF(M4005=1,oneday(G4004,G4005,K4005,L4005,Summary!$E$13/2,Data!N4004,Data!O4004,Summary!$E$15,Summary!$E$14,Summary!$E$16,3),0)</f>
        <v>0</v>
      </c>
    </row>
    <row r="4006" spans="1:17" x14ac:dyDescent="0.25">
      <c r="A4006" s="32">
        <f>VLOOKUP(B4006,'Expiration Dates'!$C$40:$J$272,8)</f>
        <v>36209</v>
      </c>
      <c r="B4006" s="1">
        <v>36203</v>
      </c>
      <c r="C4006">
        <f t="shared" si="187"/>
        <v>4006</v>
      </c>
      <c r="D4006" s="27">
        <v>11.949999809265137</v>
      </c>
      <c r="E4006" s="28">
        <v>12.069999694824219</v>
      </c>
      <c r="F4006" s="28">
        <v>11.850000381469727</v>
      </c>
      <c r="G4006" s="24">
        <v>11.880000114440918</v>
      </c>
      <c r="H4006" s="13">
        <v>12.020000457763672</v>
      </c>
      <c r="I4006" s="14">
        <v>12.119999885559082</v>
      </c>
      <c r="J4006" s="14">
        <v>11.939999580383301</v>
      </c>
      <c r="K4006" s="24">
        <v>11.960000038146973</v>
      </c>
      <c r="L4006">
        <f t="shared" si="189"/>
        <v>0</v>
      </c>
      <c r="M4006">
        <f>IF(AND(B4006&gt;Summary!$E$17,B4006&lt;Summary!$E$18),1,0)</f>
        <v>1</v>
      </c>
      <c r="N4006">
        <f>IF(M4006=1,oneday(G4005,G4006,K4006,L4006,Summary!$E$13/2,Data!N4005,Data!O4005,Summary!$E$15,Summary!$E$14,Summary!$E$16,1),0)</f>
        <v>700</v>
      </c>
      <c r="O4006" s="31">
        <f>IF(M4006=1,oneday(G4005,G4006,K4006,L4006,Summary!$E$13/2,Data!N4005,Data!O4005,Summary!$E$15,Summary!$E$14,Summary!$E$16,2),0)</f>
        <v>2766531.9627037048</v>
      </c>
      <c r="P4006" s="31">
        <f t="shared" si="188"/>
        <v>2020.999813079834</v>
      </c>
      <c r="Q4006" s="31">
        <f>IF(M4006=1,oneday(G4005,G4006,K4006,L4006,Summary!$E$13/2,Data!N4005,Data!O4005,Summary!$E$15,Summary!$E$14,Summary!$E$16,3),0)</f>
        <v>0</v>
      </c>
    </row>
    <row r="4007" spans="1:17" x14ac:dyDescent="0.25">
      <c r="A4007" s="32">
        <f>VLOOKUP(B4007,'Expiration Dates'!$C$40:$J$272,8)</f>
        <v>36209</v>
      </c>
      <c r="B4007" s="1">
        <v>36207</v>
      </c>
      <c r="C4007">
        <f t="shared" si="187"/>
        <v>4007</v>
      </c>
      <c r="D4007" s="27">
        <v>11.920000076293945</v>
      </c>
      <c r="E4007" s="28">
        <v>11.960000038146973</v>
      </c>
      <c r="F4007" s="28">
        <v>11.329999923706055</v>
      </c>
      <c r="G4007" s="24">
        <v>11.369999885559082</v>
      </c>
      <c r="H4007" s="13">
        <v>11.989999771118164</v>
      </c>
      <c r="I4007" s="14">
        <v>12.029999732971191</v>
      </c>
      <c r="J4007" s="14">
        <v>11.460000038146973</v>
      </c>
      <c r="K4007" s="24">
        <v>11.479999542236328</v>
      </c>
      <c r="L4007">
        <f t="shared" si="189"/>
        <v>0</v>
      </c>
      <c r="M4007">
        <f>IF(AND(B4007&gt;Summary!$E$17,B4007&lt;Summary!$E$18),1,0)</f>
        <v>1</v>
      </c>
      <c r="N4007">
        <f>IF(M4007=1,oneday(G4006,G4007,K4007,L4007,Summary!$E$13/2,Data!N4006,Data!O4006,Summary!$E$15,Summary!$E$14,Summary!$E$16,1),0)</f>
        <v>1900</v>
      </c>
      <c r="O4007" s="31">
        <f>IF(M4007=1,oneday(G4006,G4007,K4007,L4007,Summary!$E$13/2,Data!N4006,Data!O4006,Summary!$E$15,Summary!$E$14,Summary!$E$16,2),0)</f>
        <v>2767826.9622688293</v>
      </c>
      <c r="P4007" s="31">
        <f t="shared" si="188"/>
        <v>1294.9995651245117</v>
      </c>
      <c r="Q4007" s="31">
        <f>IF(M4007=1,oneday(G4006,G4007,K4007,L4007,Summary!$E$13/2,Data!N4006,Data!O4006,Summary!$E$15,Summary!$E$14,Summary!$E$16,3),0)</f>
        <v>0</v>
      </c>
    </row>
    <row r="4008" spans="1:17" x14ac:dyDescent="0.25">
      <c r="A4008" s="32">
        <f>VLOOKUP(B4008,'Expiration Dates'!$C$40:$J$272,8)</f>
        <v>36209</v>
      </c>
      <c r="B4008" s="1">
        <v>36208</v>
      </c>
      <c r="C4008">
        <f t="shared" si="187"/>
        <v>4008</v>
      </c>
      <c r="D4008" s="27">
        <v>11.350000381469727</v>
      </c>
      <c r="E4008" s="28">
        <v>11.649999618530273</v>
      </c>
      <c r="F4008" s="28">
        <v>11.300000190734863</v>
      </c>
      <c r="G4008" s="24">
        <v>11.529999732971191</v>
      </c>
      <c r="H4008" s="13">
        <v>11.470000267028809</v>
      </c>
      <c r="I4008" s="14">
        <v>11.739999771118164</v>
      </c>
      <c r="J4008" s="14">
        <v>11.409999847412109</v>
      </c>
      <c r="K4008" s="24">
        <v>11.630000114440918</v>
      </c>
      <c r="L4008">
        <f t="shared" si="189"/>
        <v>0</v>
      </c>
      <c r="M4008">
        <f>IF(AND(B4008&gt;Summary!$E$17,B4008&lt;Summary!$E$18),1,0)</f>
        <v>1</v>
      </c>
      <c r="N4008">
        <f>IF(M4008=1,oneday(G4007,G4008,K4008,L4008,Summary!$E$13/2,Data!N4007,Data!O4007,Summary!$E$15,Summary!$E$14,Summary!$E$16,1),0)</f>
        <v>1600</v>
      </c>
      <c r="O4008" s="31">
        <f>IF(M4008=1,oneday(G4007,G4008,K4008,L4008,Summary!$E$13/2,Data!N4007,Data!O4007,Summary!$E$15,Summary!$E$14,Summary!$E$16,2),0)</f>
        <v>2770094.9620246887</v>
      </c>
      <c r="P4008" s="31">
        <f t="shared" si="188"/>
        <v>2267.999755859375</v>
      </c>
      <c r="Q4008" s="31">
        <f>IF(M4008=1,oneday(G4007,G4008,K4008,L4008,Summary!$E$13/2,Data!N4007,Data!O4007,Summary!$E$15,Summary!$E$14,Summary!$E$16,3),0)</f>
        <v>0</v>
      </c>
    </row>
    <row r="4009" spans="1:17" x14ac:dyDescent="0.25">
      <c r="A4009" s="32">
        <f>VLOOKUP(B4009,'Expiration Dates'!$C$40:$J$272,8)</f>
        <v>36209</v>
      </c>
      <c r="B4009" s="1">
        <v>36209</v>
      </c>
      <c r="C4009">
        <f t="shared" si="187"/>
        <v>4009</v>
      </c>
      <c r="D4009" s="27">
        <v>11.479999542236328</v>
      </c>
      <c r="E4009" s="28">
        <v>12.189999580383301</v>
      </c>
      <c r="F4009" s="28">
        <v>11.439999580383301</v>
      </c>
      <c r="G4009" s="24">
        <v>12.039999961853027</v>
      </c>
      <c r="H4009" s="13">
        <v>11.569999694824219</v>
      </c>
      <c r="I4009" s="14">
        <v>12.329999923706055</v>
      </c>
      <c r="J4009" s="14">
        <v>11.529999732971191</v>
      </c>
      <c r="K4009" s="24">
        <v>12.170000076293945</v>
      </c>
      <c r="L4009">
        <f t="shared" si="189"/>
        <v>1</v>
      </c>
      <c r="M4009">
        <f>IF(AND(B4009&gt;Summary!$E$17,B4009&lt;Summary!$E$18),1,0)</f>
        <v>1</v>
      </c>
      <c r="N4009">
        <f>IF(M4009=1,oneday(G4008,G4009,K4009,L4009,Summary!$E$13/2,Data!N4008,Data!O4008,Summary!$E$15,Summary!$E$14,Summary!$E$16,1),0)</f>
        <v>400</v>
      </c>
      <c r="O4009" s="31">
        <f>IF(M4009=1,oneday(G4008,G4009,K4009,L4009,Summary!$E$13/2,Data!N4008,Data!O4008,Summary!$E$15,Summary!$E$14,Summary!$E$16,2),0)</f>
        <v>2772510.9620704651</v>
      </c>
      <c r="P4009" s="31">
        <f t="shared" si="188"/>
        <v>2416.0000457763672</v>
      </c>
      <c r="Q4009" s="31">
        <f>IF(M4009=1,oneday(G4008,G4009,K4009,L4009,Summary!$E$13/2,Data!N4008,Data!O4008,Summary!$E$15,Summary!$E$14,Summary!$E$16,3),0)</f>
        <v>-52.000045776367188</v>
      </c>
    </row>
    <row r="4010" spans="1:17" x14ac:dyDescent="0.25">
      <c r="A4010" s="32">
        <f>VLOOKUP(B4010,'Expiration Dates'!$C$40:$J$272,8)</f>
        <v>36209</v>
      </c>
      <c r="B4010" s="1">
        <v>36210</v>
      </c>
      <c r="C4010">
        <f t="shared" si="187"/>
        <v>4010</v>
      </c>
      <c r="D4010" s="27">
        <v>11.829999923706055</v>
      </c>
      <c r="E4010" s="28">
        <v>12.050000190734863</v>
      </c>
      <c r="F4010" s="28">
        <v>11.729999542236328</v>
      </c>
      <c r="G4010" s="24">
        <v>11.760000228881836</v>
      </c>
      <c r="H4010" s="13">
        <v>11.949999809265137</v>
      </c>
      <c r="I4010" s="14">
        <v>12.189999580383301</v>
      </c>
      <c r="J4010" s="14">
        <v>11.880000114440918</v>
      </c>
      <c r="K4010" s="24">
        <v>11.899999618530273</v>
      </c>
      <c r="L4010">
        <f t="shared" si="189"/>
        <v>0</v>
      </c>
      <c r="M4010">
        <f>IF(AND(B4010&gt;Summary!$E$17,B4010&lt;Summary!$E$18),1,0)</f>
        <v>1</v>
      </c>
      <c r="N4010">
        <f>IF(M4010=1,oneday(G4009,G4010,K4010,L4010,Summary!$E$13/2,Data!N4009,Data!O4009,Summary!$E$15,Summary!$E$14,Summary!$E$16,1),0)</f>
        <v>1000</v>
      </c>
      <c r="O4010" s="31">
        <f>IF(M4010=1,oneday(G4009,G4010,K4010,L4010,Summary!$E$13/2,Data!N4009,Data!O4009,Summary!$E$15,Summary!$E$14,Summary!$E$16,2),0)</f>
        <v>2774290.9623374939</v>
      </c>
      <c r="P4010" s="31">
        <f t="shared" si="188"/>
        <v>1780.0002670288086</v>
      </c>
      <c r="Q4010" s="31">
        <f>IF(M4010=1,oneday(G4009,G4010,K4010,L4010,Summary!$E$13/2,Data!N4009,Data!O4009,Summary!$E$15,Summary!$E$14,Summary!$E$16,3),0)</f>
        <v>0</v>
      </c>
    </row>
    <row r="4011" spans="1:17" x14ac:dyDescent="0.25">
      <c r="A4011" s="32">
        <f>VLOOKUP(B4011,'Expiration Dates'!$C$40:$J$272,8)</f>
        <v>36209</v>
      </c>
      <c r="B4011" s="1">
        <v>36213</v>
      </c>
      <c r="C4011">
        <f t="shared" si="187"/>
        <v>4011</v>
      </c>
      <c r="D4011" s="27">
        <v>11.739999771118164</v>
      </c>
      <c r="E4011" s="28">
        <v>12.029999732971191</v>
      </c>
      <c r="F4011" s="28">
        <v>11.699999809265137</v>
      </c>
      <c r="G4011" s="24">
        <v>11.960000038146973</v>
      </c>
      <c r="H4011" s="13">
        <v>11.869999885559082</v>
      </c>
      <c r="I4011" s="14">
        <v>12.180000305175781</v>
      </c>
      <c r="J4011" s="14">
        <v>11.859999656677246</v>
      </c>
      <c r="K4011" s="24">
        <v>12.069999694824219</v>
      </c>
      <c r="L4011">
        <f t="shared" si="189"/>
        <v>0</v>
      </c>
      <c r="M4011">
        <f>IF(AND(B4011&gt;Summary!$E$17,B4011&lt;Summary!$E$18),1,0)</f>
        <v>1</v>
      </c>
      <c r="N4011">
        <f>IF(M4011=1,oneday(G4010,G4011,K4011,L4011,Summary!$E$13/2,Data!N4010,Data!O4010,Summary!$E$15,Summary!$E$14,Summary!$E$16,1),0)</f>
        <v>600</v>
      </c>
      <c r="O4011" s="31">
        <f>IF(M4011=1,oneday(G4010,G4011,K4011,L4011,Summary!$E$13/2,Data!N4010,Data!O4010,Summary!$E$15,Summary!$E$14,Summary!$E$16,2),0)</f>
        <v>2776434.962223053</v>
      </c>
      <c r="P4011" s="31">
        <f t="shared" si="188"/>
        <v>2143.999885559082</v>
      </c>
      <c r="Q4011" s="31">
        <f>IF(M4011=1,oneday(G4010,G4011,K4011,L4011,Summary!$E$13/2,Data!N4010,Data!O4010,Summary!$E$15,Summary!$E$14,Summary!$E$16,3),0)</f>
        <v>0</v>
      </c>
    </row>
    <row r="4012" spans="1:17" x14ac:dyDescent="0.25">
      <c r="A4012" s="32">
        <f>VLOOKUP(B4012,'Expiration Dates'!$C$40:$J$272,8)</f>
        <v>36209</v>
      </c>
      <c r="B4012" s="1">
        <v>36214</v>
      </c>
      <c r="C4012">
        <f t="shared" si="187"/>
        <v>4012</v>
      </c>
      <c r="D4012" s="27">
        <v>12.229999542236328</v>
      </c>
      <c r="E4012" s="28">
        <v>12.569999694824219</v>
      </c>
      <c r="F4012" s="28">
        <v>12.220000267028809</v>
      </c>
      <c r="G4012" s="24">
        <v>12.479999542236328</v>
      </c>
      <c r="H4012" s="13">
        <v>12.369999885559082</v>
      </c>
      <c r="I4012" s="14">
        <v>12.680000305175781</v>
      </c>
      <c r="J4012" s="14">
        <v>12.369999885559082</v>
      </c>
      <c r="K4012" s="24">
        <v>12.579999923706055</v>
      </c>
      <c r="L4012">
        <f t="shared" si="189"/>
        <v>0</v>
      </c>
      <c r="M4012">
        <f>IF(AND(B4012&gt;Summary!$E$17,B4012&lt;Summary!$E$18),1,0)</f>
        <v>1</v>
      </c>
      <c r="N4012">
        <f>IF(M4012=1,oneday(G4011,G4012,K4012,L4012,Summary!$E$13/2,Data!N4011,Data!O4011,Summary!$E$15,Summary!$E$14,Summary!$E$16,1),0)</f>
        <v>-600</v>
      </c>
      <c r="O4012" s="31">
        <f>IF(M4012=1,oneday(G4011,G4012,K4012,L4012,Summary!$E$13/2,Data!N4011,Data!O4011,Summary!$E$15,Summary!$E$14,Summary!$E$16,2),0)</f>
        <v>2778386.9625205994</v>
      </c>
      <c r="P4012" s="31">
        <f t="shared" si="188"/>
        <v>1952.0002975463867</v>
      </c>
      <c r="Q4012" s="31">
        <f>IF(M4012=1,oneday(G4011,G4012,K4012,L4012,Summary!$E$13/2,Data!N4011,Data!O4011,Summary!$E$15,Summary!$E$14,Summary!$E$16,3),0)</f>
        <v>0</v>
      </c>
    </row>
    <row r="4013" spans="1:17" x14ac:dyDescent="0.25">
      <c r="A4013" s="32">
        <f>VLOOKUP(B4013,'Expiration Dates'!$C$40:$J$272,8)</f>
        <v>36209</v>
      </c>
      <c r="B4013" s="1">
        <v>36215</v>
      </c>
      <c r="C4013">
        <f t="shared" si="187"/>
        <v>4013</v>
      </c>
      <c r="D4013" s="27">
        <v>12.300000190734863</v>
      </c>
      <c r="E4013" s="28">
        <v>12.739999771118164</v>
      </c>
      <c r="F4013" s="28">
        <v>12.260000228881836</v>
      </c>
      <c r="G4013" s="24">
        <v>12.609999656677246</v>
      </c>
      <c r="H4013" s="13">
        <v>12.439999580383301</v>
      </c>
      <c r="I4013" s="14">
        <v>12.840000152587891</v>
      </c>
      <c r="J4013" s="14">
        <v>12.390000343322754</v>
      </c>
      <c r="K4013" s="24">
        <v>12.720000267028809</v>
      </c>
      <c r="L4013">
        <f t="shared" si="189"/>
        <v>0</v>
      </c>
      <c r="M4013">
        <f>IF(AND(B4013&gt;Summary!$E$17,B4013&lt;Summary!$E$18),1,0)</f>
        <v>1</v>
      </c>
      <c r="N4013">
        <f>IF(M4013=1,oneday(G4012,G4013,K4013,L4013,Summary!$E$13/2,Data!N4012,Data!O4012,Summary!$E$15,Summary!$E$14,Summary!$E$16,1),0)</f>
        <v>-900</v>
      </c>
      <c r="O4013" s="31">
        <f>IF(M4013=1,oneday(G4012,G4013,K4013,L4013,Summary!$E$13/2,Data!N4012,Data!O4012,Summary!$E$15,Summary!$E$14,Summary!$E$16,2),0)</f>
        <v>2780281.9624176025</v>
      </c>
      <c r="P4013" s="31">
        <f t="shared" si="188"/>
        <v>1894.9998970031738</v>
      </c>
      <c r="Q4013" s="31">
        <f>IF(M4013=1,oneday(G4012,G4013,K4013,L4013,Summary!$E$13/2,Data!N4012,Data!O4012,Summary!$E$15,Summary!$E$14,Summary!$E$16,3),0)</f>
        <v>0</v>
      </c>
    </row>
    <row r="4014" spans="1:17" x14ac:dyDescent="0.25">
      <c r="A4014" s="32">
        <f>VLOOKUP(B4014,'Expiration Dates'!$C$40:$J$272,8)</f>
        <v>36209</v>
      </c>
      <c r="B4014" s="1">
        <v>36216</v>
      </c>
      <c r="C4014">
        <f t="shared" si="187"/>
        <v>4014</v>
      </c>
      <c r="D4014" s="27">
        <v>12.569999694824219</v>
      </c>
      <c r="E4014" s="28">
        <v>12.800000190734863</v>
      </c>
      <c r="F4014" s="28">
        <v>12.409999847412109</v>
      </c>
      <c r="G4014" s="24">
        <v>12.680000305175781</v>
      </c>
      <c r="H4014" s="13">
        <v>12.720000267028809</v>
      </c>
      <c r="I4014" s="14">
        <v>12.899999618530273</v>
      </c>
      <c r="J4014" s="14">
        <v>12.539999961853027</v>
      </c>
      <c r="K4014" s="24">
        <v>12.810000419616699</v>
      </c>
      <c r="L4014">
        <f t="shared" si="189"/>
        <v>0</v>
      </c>
      <c r="M4014">
        <f>IF(AND(B4014&gt;Summary!$E$17,B4014&lt;Summary!$E$18),1,0)</f>
        <v>1</v>
      </c>
      <c r="N4014">
        <f>IF(M4014=1,oneday(G4013,G4014,K4014,L4014,Summary!$E$13/2,Data!N4013,Data!O4013,Summary!$E$15,Summary!$E$14,Summary!$E$16,1),0)</f>
        <v>-1000</v>
      </c>
      <c r="O4014" s="31">
        <f>IF(M4014=1,oneday(G4013,G4014,K4014,L4014,Summary!$E$13/2,Data!N4013,Data!O4013,Summary!$E$15,Summary!$E$14,Summary!$E$16,2),0)</f>
        <v>2782211.961769104</v>
      </c>
      <c r="P4014" s="31">
        <f t="shared" si="188"/>
        <v>1929.9993515014648</v>
      </c>
      <c r="Q4014" s="31">
        <f>IF(M4014=1,oneday(G4013,G4014,K4014,L4014,Summary!$E$13/2,Data!N4013,Data!O4013,Summary!$E$15,Summary!$E$14,Summary!$E$16,3),0)</f>
        <v>0</v>
      </c>
    </row>
    <row r="4015" spans="1:17" x14ac:dyDescent="0.25">
      <c r="A4015" s="32">
        <f>VLOOKUP(B4015,'Expiration Dates'!$C$40:$J$272,8)</f>
        <v>36209</v>
      </c>
      <c r="B4015" s="1">
        <v>36217</v>
      </c>
      <c r="C4015">
        <f t="shared" si="187"/>
        <v>4015</v>
      </c>
      <c r="D4015" s="27">
        <v>12.550000190734863</v>
      </c>
      <c r="E4015" s="28">
        <v>12.699999809265137</v>
      </c>
      <c r="F4015" s="28">
        <v>12.239999771118164</v>
      </c>
      <c r="G4015" s="24">
        <v>12.270000457763672</v>
      </c>
      <c r="H4015" s="13">
        <v>12.680000305175781</v>
      </c>
      <c r="I4015" s="14">
        <v>12.829999923706055</v>
      </c>
      <c r="J4015" s="14">
        <v>12.380000114440918</v>
      </c>
      <c r="K4015" s="24">
        <v>12.399999618530273</v>
      </c>
      <c r="L4015">
        <f t="shared" si="189"/>
        <v>0</v>
      </c>
      <c r="M4015">
        <f>IF(AND(B4015&gt;Summary!$E$17,B4015&lt;Summary!$E$18),1,0)</f>
        <v>1</v>
      </c>
      <c r="N4015">
        <f>IF(M4015=1,oneday(G4014,G4015,K4015,L4015,Summary!$E$13/2,Data!N4014,Data!O4014,Summary!$E$15,Summary!$E$14,Summary!$E$16,1),0)</f>
        <v>0</v>
      </c>
      <c r="O4015" s="31">
        <f>IF(M4015=1,oneday(G4014,G4015,K4015,L4015,Summary!$E$13/2,Data!N4014,Data!O4014,Summary!$E$15,Summary!$E$14,Summary!$E$16,2),0)</f>
        <v>2784391.961769104</v>
      </c>
      <c r="P4015" s="31">
        <f t="shared" si="188"/>
        <v>2180</v>
      </c>
      <c r="Q4015" s="31">
        <f>IF(M4015=1,oneday(G4014,G4015,K4015,L4015,Summary!$E$13/2,Data!N4014,Data!O4014,Summary!$E$15,Summary!$E$14,Summary!$E$16,3),0)</f>
        <v>0</v>
      </c>
    </row>
    <row r="4016" spans="1:17" x14ac:dyDescent="0.25">
      <c r="A4016" s="32">
        <f>VLOOKUP(B4016,'Expiration Dates'!$C$40:$J$272,8)</f>
        <v>36238</v>
      </c>
      <c r="B4016" s="1">
        <v>36220</v>
      </c>
      <c r="C4016">
        <f t="shared" si="187"/>
        <v>4016</v>
      </c>
      <c r="D4016" s="27">
        <v>12.369999885559082</v>
      </c>
      <c r="E4016" s="28">
        <v>12.460000038146973</v>
      </c>
      <c r="F4016" s="28">
        <v>12.180000305175781</v>
      </c>
      <c r="G4016" s="24">
        <v>12.239999771118164</v>
      </c>
      <c r="H4016" s="13">
        <v>12.550000190734863</v>
      </c>
      <c r="I4016" s="14">
        <v>12.600000381469727</v>
      </c>
      <c r="J4016" s="14">
        <v>12.350000381469727</v>
      </c>
      <c r="K4016" s="24">
        <v>12.399999618530273</v>
      </c>
      <c r="L4016">
        <f t="shared" si="189"/>
        <v>0</v>
      </c>
      <c r="M4016">
        <f>IF(AND(B4016&gt;Summary!$E$17,B4016&lt;Summary!$E$18),1,0)</f>
        <v>1</v>
      </c>
      <c r="N4016">
        <f>IF(M4016=1,oneday(G4015,G4016,K4016,L4016,Summary!$E$13/2,Data!N4015,Data!O4015,Summary!$E$15,Summary!$E$14,Summary!$E$16,1),0)</f>
        <v>0</v>
      </c>
      <c r="O4016" s="31">
        <f>IF(M4016=1,oneday(G4015,G4016,K4016,L4016,Summary!$E$13/2,Data!N4015,Data!O4015,Summary!$E$15,Summary!$E$14,Summary!$E$16,2),0)</f>
        <v>2786391.961769104</v>
      </c>
      <c r="P4016" s="31">
        <f t="shared" si="188"/>
        <v>2000</v>
      </c>
      <c r="Q4016" s="31">
        <f>IF(M4016=1,oneday(G4015,G4016,K4016,L4016,Summary!$E$13/2,Data!N4015,Data!O4015,Summary!$E$15,Summary!$E$14,Summary!$E$16,3),0)</f>
        <v>0</v>
      </c>
    </row>
    <row r="4017" spans="1:17" x14ac:dyDescent="0.25">
      <c r="A4017" s="32">
        <f>VLOOKUP(B4017,'Expiration Dates'!$C$40:$J$272,8)</f>
        <v>36238</v>
      </c>
      <c r="B4017" s="1">
        <v>36221</v>
      </c>
      <c r="C4017">
        <f t="shared" si="187"/>
        <v>4017</v>
      </c>
      <c r="D4017" s="27">
        <v>12.329999923706055</v>
      </c>
      <c r="E4017" s="28">
        <v>12.550000190734863</v>
      </c>
      <c r="F4017" s="28">
        <v>12.319999694824219</v>
      </c>
      <c r="G4017" s="24">
        <v>12.510000228881836</v>
      </c>
      <c r="H4017" s="13">
        <v>12.510000228881836</v>
      </c>
      <c r="I4017" s="14">
        <v>12.670000076293945</v>
      </c>
      <c r="J4017" s="14">
        <v>12.479999542236328</v>
      </c>
      <c r="K4017" s="24">
        <v>12.640000343322754</v>
      </c>
      <c r="L4017">
        <f t="shared" si="189"/>
        <v>0</v>
      </c>
      <c r="M4017">
        <f>IF(AND(B4017&gt;Summary!$E$17,B4017&lt;Summary!$E$18),1,0)</f>
        <v>1</v>
      </c>
      <c r="N4017">
        <f>IF(M4017=1,oneday(G4016,G4017,K4017,L4017,Summary!$E$13/2,Data!N4016,Data!O4016,Summary!$E$15,Summary!$E$14,Summary!$E$16,1),0)</f>
        <v>-600</v>
      </c>
      <c r="O4017" s="31">
        <f>IF(M4017=1,oneday(G4016,G4017,K4017,L4017,Summary!$E$13/2,Data!N4016,Data!O4016,Summary!$E$15,Summary!$E$14,Summary!$E$16,2),0)</f>
        <v>2788289.9614944458</v>
      </c>
      <c r="P4017" s="31">
        <f t="shared" si="188"/>
        <v>1897.9997253417969</v>
      </c>
      <c r="Q4017" s="31">
        <f>IF(M4017=1,oneday(G4016,G4017,K4017,L4017,Summary!$E$13/2,Data!N4016,Data!O4016,Summary!$E$15,Summary!$E$14,Summary!$E$16,3),0)</f>
        <v>0</v>
      </c>
    </row>
    <row r="4018" spans="1:17" x14ac:dyDescent="0.25">
      <c r="A4018" s="32">
        <f>VLOOKUP(B4018,'Expiration Dates'!$C$40:$J$272,8)</f>
        <v>36238</v>
      </c>
      <c r="B4018" s="1">
        <v>36222</v>
      </c>
      <c r="C4018">
        <f t="shared" si="187"/>
        <v>4018</v>
      </c>
      <c r="D4018" s="27">
        <v>12.649999618530273</v>
      </c>
      <c r="E4018" s="28">
        <v>12.989999771118164</v>
      </c>
      <c r="F4018" s="28">
        <v>12.640000343322754</v>
      </c>
      <c r="G4018" s="24">
        <v>12.930000305175781</v>
      </c>
      <c r="H4018" s="13">
        <v>12.789999961853027</v>
      </c>
      <c r="I4018" s="14">
        <v>13.100000381469727</v>
      </c>
      <c r="J4018" s="14">
        <v>12.75</v>
      </c>
      <c r="K4018" s="24">
        <v>13.039999961853027</v>
      </c>
      <c r="L4018">
        <f t="shared" si="189"/>
        <v>0</v>
      </c>
      <c r="M4018">
        <f>IF(AND(B4018&gt;Summary!$E$17,B4018&lt;Summary!$E$18),1,0)</f>
        <v>1</v>
      </c>
      <c r="N4018">
        <f>IF(M4018=1,oneday(G4017,G4018,K4018,L4018,Summary!$E$13/2,Data!N4017,Data!O4017,Summary!$E$15,Summary!$E$14,Summary!$E$16,1),0)</f>
        <v>-1600</v>
      </c>
      <c r="O4018" s="31">
        <f>IF(M4018=1,oneday(G4017,G4018,K4018,L4018,Summary!$E$13/2,Data!N4017,Data!O4017,Summary!$E$15,Summary!$E$14,Summary!$E$16,2),0)</f>
        <v>2789797.9613723755</v>
      </c>
      <c r="P4018" s="31">
        <f t="shared" si="188"/>
        <v>1507.9998779296875</v>
      </c>
      <c r="Q4018" s="31">
        <f>IF(M4018=1,oneday(G4017,G4018,K4018,L4018,Summary!$E$13/2,Data!N4017,Data!O4017,Summary!$E$15,Summary!$E$14,Summary!$E$16,3),0)</f>
        <v>0</v>
      </c>
    </row>
    <row r="4019" spans="1:17" x14ac:dyDescent="0.25">
      <c r="A4019" s="32">
        <f>VLOOKUP(B4019,'Expiration Dates'!$C$40:$J$272,8)</f>
        <v>36238</v>
      </c>
      <c r="B4019" s="1">
        <v>36223</v>
      </c>
      <c r="C4019">
        <f t="shared" si="187"/>
        <v>4019</v>
      </c>
      <c r="D4019" s="27">
        <v>12.850000381469727</v>
      </c>
      <c r="E4019" s="28">
        <v>13.5</v>
      </c>
      <c r="F4019" s="28">
        <v>12.819999694824219</v>
      </c>
      <c r="G4019" s="24">
        <v>13.350000381469727</v>
      </c>
      <c r="H4019" s="13">
        <v>12.960000038146973</v>
      </c>
      <c r="I4019" s="14">
        <v>13.600000381469727</v>
      </c>
      <c r="J4019" s="14">
        <v>12.949999809265137</v>
      </c>
      <c r="K4019" s="24">
        <v>13.439999580383301</v>
      </c>
      <c r="L4019">
        <f t="shared" si="189"/>
        <v>0</v>
      </c>
      <c r="M4019">
        <f>IF(AND(B4019&gt;Summary!$E$17,B4019&lt;Summary!$E$18),1,0)</f>
        <v>1</v>
      </c>
      <c r="N4019">
        <f>IF(M4019=1,oneday(G4018,G4019,K4019,L4019,Summary!$E$13/2,Data!N4018,Data!O4018,Summary!$E$15,Summary!$E$14,Summary!$E$16,1),0)</f>
        <v>-2600</v>
      </c>
      <c r="O4019" s="31">
        <f>IF(M4019=1,oneday(G4018,G4019,K4019,L4019,Summary!$E$13/2,Data!N4018,Data!O4018,Summary!$E$15,Summary!$E$14,Summary!$E$16,2),0)</f>
        <v>2790885.9611740112</v>
      </c>
      <c r="P4019" s="31">
        <f t="shared" si="188"/>
        <v>1087.9998016357422</v>
      </c>
      <c r="Q4019" s="31">
        <f>IF(M4019=1,oneday(G4018,G4019,K4019,L4019,Summary!$E$13/2,Data!N4018,Data!O4018,Summary!$E$15,Summary!$E$14,Summary!$E$16,3),0)</f>
        <v>0</v>
      </c>
    </row>
    <row r="4020" spans="1:17" x14ac:dyDescent="0.25">
      <c r="A4020" s="32">
        <f>VLOOKUP(B4020,'Expiration Dates'!$C$40:$J$272,8)</f>
        <v>36238</v>
      </c>
      <c r="B4020" s="1">
        <v>36224</v>
      </c>
      <c r="C4020">
        <f t="shared" si="187"/>
        <v>4020</v>
      </c>
      <c r="D4020" s="27">
        <v>13.399999618530273</v>
      </c>
      <c r="E4020" s="28">
        <v>13.5</v>
      </c>
      <c r="F4020" s="28">
        <v>13.260000228881836</v>
      </c>
      <c r="G4020" s="24">
        <v>13.300000190734863</v>
      </c>
      <c r="H4020" s="13">
        <v>13.479999542236328</v>
      </c>
      <c r="I4020" s="14">
        <v>13.600000381469727</v>
      </c>
      <c r="J4020" s="14">
        <v>13.380000114440918</v>
      </c>
      <c r="K4020" s="24">
        <v>13.409999847412109</v>
      </c>
      <c r="L4020">
        <f t="shared" si="189"/>
        <v>0</v>
      </c>
      <c r="M4020">
        <f>IF(AND(B4020&gt;Summary!$E$17,B4020&lt;Summary!$E$18),1,0)</f>
        <v>1</v>
      </c>
      <c r="N4020">
        <f>IF(M4020=1,oneday(G4019,G4020,K4020,L4020,Summary!$E$13/2,Data!N4019,Data!O4019,Summary!$E$15,Summary!$E$14,Summary!$E$16,1),0)</f>
        <v>-2500</v>
      </c>
      <c r="O4020" s="31">
        <f>IF(M4020=1,oneday(G4019,G4020,K4020,L4020,Summary!$E$13/2,Data!N4019,Data!O4019,Summary!$E$15,Summary!$E$14,Summary!$E$16,2),0)</f>
        <v>2793010.9616508484</v>
      </c>
      <c r="P4020" s="31">
        <f t="shared" si="188"/>
        <v>2125.0004768371582</v>
      </c>
      <c r="Q4020" s="31">
        <f>IF(M4020=1,oneday(G4019,G4020,K4020,L4020,Summary!$E$13/2,Data!N4019,Data!O4019,Summary!$E$15,Summary!$E$14,Summary!$E$16,3),0)</f>
        <v>0</v>
      </c>
    </row>
    <row r="4021" spans="1:17" x14ac:dyDescent="0.25">
      <c r="A4021" s="32">
        <f>VLOOKUP(B4021,'Expiration Dates'!$C$40:$J$272,8)</f>
        <v>36238</v>
      </c>
      <c r="B4021" s="1">
        <v>36227</v>
      </c>
      <c r="C4021">
        <f t="shared" si="187"/>
        <v>4021</v>
      </c>
      <c r="D4021" s="27">
        <v>13.630000114440918</v>
      </c>
      <c r="E4021" s="28">
        <v>14.029999732971191</v>
      </c>
      <c r="F4021" s="28">
        <v>13.539999961853027</v>
      </c>
      <c r="G4021" s="24">
        <v>13.630000114440918</v>
      </c>
      <c r="H4021" s="13">
        <v>13.739999771118164</v>
      </c>
      <c r="I4021" s="14">
        <v>14.109999656677246</v>
      </c>
      <c r="J4021" s="14">
        <v>13.649999618530273</v>
      </c>
      <c r="K4021" s="24">
        <v>13.729999542236328</v>
      </c>
      <c r="L4021">
        <f t="shared" si="189"/>
        <v>0</v>
      </c>
      <c r="M4021">
        <f>IF(AND(B4021&gt;Summary!$E$17,B4021&lt;Summary!$E$18),1,0)</f>
        <v>1</v>
      </c>
      <c r="N4021">
        <f>IF(M4021=1,oneday(G4020,G4021,K4021,L4021,Summary!$E$13/2,Data!N4020,Data!O4020,Summary!$E$15,Summary!$E$14,Summary!$E$16,1),0)</f>
        <v>-3000</v>
      </c>
      <c r="O4021" s="31">
        <f>IF(M4021=1,oneday(G4020,G4021,K4021,L4021,Summary!$E$13/2,Data!N4020,Data!O4020,Summary!$E$15,Summary!$E$14,Summary!$E$16,2),0)</f>
        <v>2794033.9619026184</v>
      </c>
      <c r="P4021" s="31">
        <f t="shared" si="188"/>
        <v>1023.0002517700195</v>
      </c>
      <c r="Q4021" s="31">
        <f>IF(M4021=1,oneday(G4020,G4021,K4021,L4021,Summary!$E$13/2,Data!N4020,Data!O4020,Summary!$E$15,Summary!$E$14,Summary!$E$16,3),0)</f>
        <v>0</v>
      </c>
    </row>
    <row r="4022" spans="1:17" x14ac:dyDescent="0.25">
      <c r="A4022" s="32">
        <f>VLOOKUP(B4022,'Expiration Dates'!$C$40:$J$272,8)</f>
        <v>36238</v>
      </c>
      <c r="B4022" s="1">
        <v>36228</v>
      </c>
      <c r="C4022">
        <f t="shared" si="187"/>
        <v>4022</v>
      </c>
      <c r="D4022" s="27">
        <v>13.600000381469727</v>
      </c>
      <c r="E4022" s="28">
        <v>14.029999732971191</v>
      </c>
      <c r="F4022" s="28">
        <v>13.430000305175781</v>
      </c>
      <c r="G4022" s="24">
        <v>13.850000381469727</v>
      </c>
      <c r="H4022" s="13">
        <v>13.699999809265137</v>
      </c>
      <c r="I4022" s="14">
        <v>14.069999694824219</v>
      </c>
      <c r="J4022" s="14">
        <v>13.529999732971191</v>
      </c>
      <c r="K4022" s="24">
        <v>13.899999618530273</v>
      </c>
      <c r="L4022">
        <f t="shared" si="189"/>
        <v>0</v>
      </c>
      <c r="M4022">
        <f>IF(AND(B4022&gt;Summary!$E$17,B4022&lt;Summary!$E$18),1,0)</f>
        <v>1</v>
      </c>
      <c r="N4022">
        <f>IF(M4022=1,oneday(G4021,G4022,K4022,L4022,Summary!$E$13/2,Data!N4021,Data!O4021,Summary!$E$15,Summary!$E$14,Summary!$E$16,1),0)</f>
        <v>-3000</v>
      </c>
      <c r="O4022" s="31">
        <f>IF(M4022=1,oneday(G4021,G4022,K4022,L4022,Summary!$E$13/2,Data!N4021,Data!O4021,Summary!$E$15,Summary!$E$14,Summary!$E$16,2),0)</f>
        <v>2795303.9609680176</v>
      </c>
      <c r="P4022" s="31">
        <f t="shared" si="188"/>
        <v>1269.9990653991699</v>
      </c>
      <c r="Q4022" s="31">
        <f>IF(M4022=1,oneday(G4021,G4022,K4022,L4022,Summary!$E$13/2,Data!N4021,Data!O4021,Summary!$E$15,Summary!$E$14,Summary!$E$16,3),0)</f>
        <v>0</v>
      </c>
    </row>
    <row r="4023" spans="1:17" x14ac:dyDescent="0.25">
      <c r="A4023" s="32">
        <f>VLOOKUP(B4023,'Expiration Dates'!$C$40:$J$272,8)</f>
        <v>36238</v>
      </c>
      <c r="B4023" s="1">
        <v>36229</v>
      </c>
      <c r="C4023">
        <f t="shared" si="187"/>
        <v>4023</v>
      </c>
      <c r="D4023" s="27">
        <v>14.199999809265137</v>
      </c>
      <c r="E4023" s="28">
        <v>14.75</v>
      </c>
      <c r="F4023" s="28">
        <v>13.710000038146973</v>
      </c>
      <c r="G4023" s="24">
        <v>14.689999580383301</v>
      </c>
      <c r="H4023" s="13">
        <v>14.130000114440918</v>
      </c>
      <c r="I4023" s="14">
        <v>14.75</v>
      </c>
      <c r="J4023" s="14">
        <v>13.75</v>
      </c>
      <c r="K4023" s="24">
        <v>14.670000076293945</v>
      </c>
      <c r="L4023">
        <f t="shared" si="189"/>
        <v>0</v>
      </c>
      <c r="M4023">
        <f>IF(AND(B4023&gt;Summary!$E$17,B4023&lt;Summary!$E$18),1,0)</f>
        <v>1</v>
      </c>
      <c r="N4023">
        <f>IF(M4023=1,oneday(G4022,G4023,K4023,L4023,Summary!$E$13/2,Data!N4022,Data!O4022,Summary!$E$15,Summary!$E$14,Summary!$E$16,1),0)</f>
        <v>-3000</v>
      </c>
      <c r="O4023" s="31">
        <f>IF(M4023=1,oneday(G4022,G4023,K4023,L4023,Summary!$E$13/2,Data!N4022,Data!O4022,Summary!$E$15,Summary!$E$14,Summary!$E$16,2),0)</f>
        <v>2793863.9649734497</v>
      </c>
      <c r="P4023" s="31">
        <f t="shared" si="188"/>
        <v>-1439.9959945678711</v>
      </c>
      <c r="Q4023" s="31">
        <f>IF(M4023=1,oneday(G4022,G4023,K4023,L4023,Summary!$E$13/2,Data!N4022,Data!O4022,Summary!$E$15,Summary!$E$14,Summary!$E$16,3),0)</f>
        <v>0</v>
      </c>
    </row>
    <row r="4024" spans="1:17" x14ac:dyDescent="0.25">
      <c r="A4024" s="32">
        <f>VLOOKUP(B4024,'Expiration Dates'!$C$40:$J$272,8)</f>
        <v>36238</v>
      </c>
      <c r="B4024" s="1">
        <v>36230</v>
      </c>
      <c r="C4024">
        <f t="shared" si="187"/>
        <v>4024</v>
      </c>
      <c r="D4024" s="27">
        <v>14.550000190734863</v>
      </c>
      <c r="E4024" s="28">
        <v>14.800000190734863</v>
      </c>
      <c r="F4024" s="28">
        <v>14.270000457763672</v>
      </c>
      <c r="G4024" s="24">
        <v>14.310000419616699</v>
      </c>
      <c r="H4024" s="13">
        <v>14.529999732971191</v>
      </c>
      <c r="I4024" s="14">
        <v>14.720000267028809</v>
      </c>
      <c r="J4024" s="14">
        <v>14.25</v>
      </c>
      <c r="K4024" s="24">
        <v>14.279999732971191</v>
      </c>
      <c r="L4024">
        <f t="shared" si="189"/>
        <v>0</v>
      </c>
      <c r="M4024">
        <f>IF(AND(B4024&gt;Summary!$E$17,B4024&lt;Summary!$E$18),1,0)</f>
        <v>1</v>
      </c>
      <c r="N4024">
        <f>IF(M4024=1,oneday(G4023,G4024,K4024,L4024,Summary!$E$13/2,Data!N4023,Data!O4023,Summary!$E$15,Summary!$E$14,Summary!$E$16,1),0)</f>
        <v>-2100</v>
      </c>
      <c r="O4024" s="31">
        <f>IF(M4024=1,oneday(G4023,G4024,K4024,L4024,Summary!$E$13/2,Data!N4023,Data!O4023,Summary!$E$15,Summary!$E$14,Summary!$E$16,2),0)</f>
        <v>2796805.9632110596</v>
      </c>
      <c r="P4024" s="31">
        <f t="shared" si="188"/>
        <v>2941.9982376098633</v>
      </c>
      <c r="Q4024" s="31">
        <f>IF(M4024=1,oneday(G4023,G4024,K4024,L4024,Summary!$E$13/2,Data!N4023,Data!O4023,Summary!$E$15,Summary!$E$14,Summary!$E$16,3),0)</f>
        <v>0</v>
      </c>
    </row>
    <row r="4025" spans="1:17" x14ac:dyDescent="0.25">
      <c r="A4025" s="32">
        <f>VLOOKUP(B4025,'Expiration Dates'!$C$40:$J$272,8)</f>
        <v>36238</v>
      </c>
      <c r="B4025" s="1">
        <v>36231</v>
      </c>
      <c r="C4025">
        <f t="shared" si="187"/>
        <v>4025</v>
      </c>
      <c r="D4025" s="27">
        <v>15</v>
      </c>
      <c r="E4025" s="28">
        <v>15.109999656677246</v>
      </c>
      <c r="F4025" s="28">
        <v>14.399999618530273</v>
      </c>
      <c r="G4025" s="24">
        <v>14.489999771118164</v>
      </c>
      <c r="H4025" s="13">
        <v>14.949999809265137</v>
      </c>
      <c r="I4025" s="14">
        <v>15.050000190734863</v>
      </c>
      <c r="J4025" s="14">
        <v>14.399999618530273</v>
      </c>
      <c r="K4025" s="24">
        <v>14.489999771118164</v>
      </c>
      <c r="L4025">
        <f t="shared" si="189"/>
        <v>0</v>
      </c>
      <c r="M4025">
        <f>IF(AND(B4025&gt;Summary!$E$17,B4025&lt;Summary!$E$18),1,0)</f>
        <v>1</v>
      </c>
      <c r="N4025">
        <f>IF(M4025=1,oneday(G4024,G4025,K4025,L4025,Summary!$E$13/2,Data!N4024,Data!O4024,Summary!$E$15,Summary!$E$14,Summary!$E$16,1),0)</f>
        <v>-2500</v>
      </c>
      <c r="O4025" s="31">
        <f>IF(M4025=1,oneday(G4024,G4025,K4025,L4025,Summary!$E$13/2,Data!N4024,Data!O4024,Summary!$E$15,Summary!$E$14,Summary!$E$16,2),0)</f>
        <v>2798379.9648323059</v>
      </c>
      <c r="P4025" s="31">
        <f t="shared" si="188"/>
        <v>1574.0016212463379</v>
      </c>
      <c r="Q4025" s="31">
        <f>IF(M4025=1,oneday(G4024,G4025,K4025,L4025,Summary!$E$13/2,Data!N4024,Data!O4024,Summary!$E$15,Summary!$E$14,Summary!$E$16,3),0)</f>
        <v>0</v>
      </c>
    </row>
    <row r="4026" spans="1:17" x14ac:dyDescent="0.25">
      <c r="A4026" s="32">
        <f>VLOOKUP(B4026,'Expiration Dates'!$C$40:$J$272,8)</f>
        <v>36238</v>
      </c>
      <c r="B4026" s="1">
        <v>36234</v>
      </c>
      <c r="C4026">
        <f t="shared" si="187"/>
        <v>4026</v>
      </c>
      <c r="D4026" s="27">
        <v>14.430000305175781</v>
      </c>
      <c r="E4026" s="28">
        <v>14.550000190734863</v>
      </c>
      <c r="F4026" s="28">
        <v>14.229999542236328</v>
      </c>
      <c r="G4026" s="24">
        <v>14.449999809265137</v>
      </c>
      <c r="H4026" s="13">
        <v>14.399999618530273</v>
      </c>
      <c r="I4026" s="14">
        <v>14.600000381469727</v>
      </c>
      <c r="J4026" s="14">
        <v>14.350000381469727</v>
      </c>
      <c r="K4026" s="24">
        <v>14.5</v>
      </c>
      <c r="L4026">
        <f t="shared" si="189"/>
        <v>0</v>
      </c>
      <c r="M4026">
        <f>IF(AND(B4026&gt;Summary!$E$17,B4026&lt;Summary!$E$18),1,0)</f>
        <v>1</v>
      </c>
      <c r="N4026">
        <f>IF(M4026=1,oneday(G4025,G4026,K4026,L4026,Summary!$E$13/2,Data!N4025,Data!O4025,Summary!$E$15,Summary!$E$14,Summary!$E$16,1),0)</f>
        <v>-2500</v>
      </c>
      <c r="O4026" s="31">
        <f>IF(M4026=1,oneday(G4025,G4026,K4026,L4026,Summary!$E$13/2,Data!N4025,Data!O4025,Summary!$E$15,Summary!$E$14,Summary!$E$16,2),0)</f>
        <v>2800479.9647369385</v>
      </c>
      <c r="P4026" s="31">
        <f t="shared" si="188"/>
        <v>2099.9999046325684</v>
      </c>
      <c r="Q4026" s="31">
        <f>IF(M4026=1,oneday(G4025,G4026,K4026,L4026,Summary!$E$13/2,Data!N4025,Data!O4025,Summary!$E$15,Summary!$E$14,Summary!$E$16,3),0)</f>
        <v>0</v>
      </c>
    </row>
    <row r="4027" spans="1:17" x14ac:dyDescent="0.25">
      <c r="A4027" s="32">
        <f>VLOOKUP(B4027,'Expiration Dates'!$C$40:$J$272,8)</f>
        <v>36238</v>
      </c>
      <c r="B4027" s="1">
        <v>36235</v>
      </c>
      <c r="C4027">
        <f t="shared" si="187"/>
        <v>4027</v>
      </c>
      <c r="D4027" s="27">
        <v>14.449999809265137</v>
      </c>
      <c r="E4027" s="28">
        <v>14.520000457763672</v>
      </c>
      <c r="F4027" s="28">
        <v>14.300000190734863</v>
      </c>
      <c r="G4027" s="24">
        <v>14.460000038146973</v>
      </c>
      <c r="H4027" s="13">
        <v>14.5</v>
      </c>
      <c r="I4027" s="14">
        <v>14.600000381469727</v>
      </c>
      <c r="J4027" s="14">
        <v>14.399999618530273</v>
      </c>
      <c r="K4027" s="24">
        <v>14.539999961853027</v>
      </c>
      <c r="L4027">
        <f t="shared" si="189"/>
        <v>0</v>
      </c>
      <c r="M4027">
        <f>IF(AND(B4027&gt;Summary!$E$17,B4027&lt;Summary!$E$18),1,0)</f>
        <v>1</v>
      </c>
      <c r="N4027">
        <f>IF(M4027=1,oneday(G4026,G4027,K4027,L4027,Summary!$E$13/2,Data!N4026,Data!O4026,Summary!$E$15,Summary!$E$14,Summary!$E$16,1),0)</f>
        <v>-2500</v>
      </c>
      <c r="O4027" s="31">
        <f>IF(M4027=1,oneday(G4026,G4027,K4027,L4027,Summary!$E$13/2,Data!N4026,Data!O4026,Summary!$E$15,Summary!$E$14,Summary!$E$16,2),0)</f>
        <v>2802454.9641647339</v>
      </c>
      <c r="P4027" s="31">
        <f t="shared" si="188"/>
        <v>1974.9994277954102</v>
      </c>
      <c r="Q4027" s="31">
        <f>IF(M4027=1,oneday(G4026,G4027,K4027,L4027,Summary!$E$13/2,Data!N4026,Data!O4026,Summary!$E$15,Summary!$E$14,Summary!$E$16,3),0)</f>
        <v>0</v>
      </c>
    </row>
    <row r="4028" spans="1:17" x14ac:dyDescent="0.25">
      <c r="A4028" s="32">
        <f>VLOOKUP(B4028,'Expiration Dates'!$C$40:$J$272,8)</f>
        <v>36238</v>
      </c>
      <c r="B4028" s="1">
        <v>36236</v>
      </c>
      <c r="C4028">
        <f t="shared" si="187"/>
        <v>4028</v>
      </c>
      <c r="D4028" s="27">
        <v>14.649999618530273</v>
      </c>
      <c r="E4028" s="28">
        <v>15.149999618530273</v>
      </c>
      <c r="F4028" s="28">
        <v>14.600000381469727</v>
      </c>
      <c r="G4028" s="24">
        <v>15.050000190734863</v>
      </c>
      <c r="H4028" s="13">
        <v>14.720000267028809</v>
      </c>
      <c r="I4028" s="14">
        <v>15.25</v>
      </c>
      <c r="J4028" s="14">
        <v>14.699999809265137</v>
      </c>
      <c r="K4028" s="24">
        <v>15.149999618530273</v>
      </c>
      <c r="L4028">
        <f t="shared" si="189"/>
        <v>0</v>
      </c>
      <c r="M4028">
        <f>IF(AND(B4028&gt;Summary!$E$17,B4028&lt;Summary!$E$18),1,0)</f>
        <v>1</v>
      </c>
      <c r="N4028">
        <f>IF(M4028=1,oneday(G4027,G4028,K4028,L4028,Summary!$E$13/2,Data!N4027,Data!O4027,Summary!$E$15,Summary!$E$14,Summary!$E$16,1),0)</f>
        <v>-3000</v>
      </c>
      <c r="O4028" s="31">
        <f>IF(M4028=1,oneday(G4027,G4028,K4028,L4028,Summary!$E$13/2,Data!N4027,Data!O4027,Summary!$E$15,Summary!$E$14,Summary!$E$16,2),0)</f>
        <v>2802517.9635696411</v>
      </c>
      <c r="P4028" s="31">
        <f t="shared" si="188"/>
        <v>62.999404907226563</v>
      </c>
      <c r="Q4028" s="31">
        <f>IF(M4028=1,oneday(G4027,G4028,K4028,L4028,Summary!$E$13/2,Data!N4027,Data!O4027,Summary!$E$15,Summary!$E$14,Summary!$E$16,3),0)</f>
        <v>0</v>
      </c>
    </row>
    <row r="4029" spans="1:17" x14ac:dyDescent="0.25">
      <c r="A4029" s="32">
        <f>VLOOKUP(B4029,'Expiration Dates'!$C$40:$J$272,8)</f>
        <v>36238</v>
      </c>
      <c r="B4029" s="1">
        <v>36237</v>
      </c>
      <c r="C4029">
        <f t="shared" si="187"/>
        <v>4029</v>
      </c>
      <c r="D4029" s="27">
        <v>15.5</v>
      </c>
      <c r="E4029" s="28">
        <v>15.550000190734863</v>
      </c>
      <c r="F4029" s="28">
        <v>14.800000190734863</v>
      </c>
      <c r="G4029" s="24">
        <v>15</v>
      </c>
      <c r="H4029" s="13">
        <v>15.600000381469727</v>
      </c>
      <c r="I4029" s="14">
        <v>15.619999885559082</v>
      </c>
      <c r="J4029" s="14">
        <v>14.899999618530273</v>
      </c>
      <c r="K4029" s="24">
        <v>15.100000381469727</v>
      </c>
      <c r="L4029">
        <f t="shared" si="189"/>
        <v>0</v>
      </c>
      <c r="M4029">
        <f>IF(AND(B4029&gt;Summary!$E$17,B4029&lt;Summary!$E$18),1,0)</f>
        <v>1</v>
      </c>
      <c r="N4029">
        <f>IF(M4029=1,oneday(G4028,G4029,K4029,L4029,Summary!$E$13/2,Data!N4028,Data!O4028,Summary!$E$15,Summary!$E$14,Summary!$E$16,1),0)</f>
        <v>-2900</v>
      </c>
      <c r="O4029" s="31">
        <f>IF(M4029=1,oneday(G4028,G4029,K4029,L4029,Summary!$E$13/2,Data!N4028,Data!O4028,Summary!$E$15,Summary!$E$14,Summary!$E$16,2),0)</f>
        <v>2804662.9641227722</v>
      </c>
      <c r="P4029" s="31">
        <f t="shared" si="188"/>
        <v>2145.0005531311035</v>
      </c>
      <c r="Q4029" s="31">
        <f>IF(M4029=1,oneday(G4028,G4029,K4029,L4029,Summary!$E$13/2,Data!N4028,Data!O4028,Summary!$E$15,Summary!$E$14,Summary!$E$16,3),0)</f>
        <v>0</v>
      </c>
    </row>
    <row r="4030" spans="1:17" x14ac:dyDescent="0.25">
      <c r="A4030" s="32">
        <f>VLOOKUP(B4030,'Expiration Dates'!$C$40:$J$272,8)</f>
        <v>36238</v>
      </c>
      <c r="B4030" s="1">
        <v>36238</v>
      </c>
      <c r="C4030">
        <f t="shared" si="187"/>
        <v>4030</v>
      </c>
      <c r="D4030" s="27">
        <v>14.939999580383301</v>
      </c>
      <c r="E4030" s="28">
        <v>15.279999732971191</v>
      </c>
      <c r="F4030" s="28">
        <v>14.850000381469727</v>
      </c>
      <c r="G4030" s="24">
        <v>15.239999771118164</v>
      </c>
      <c r="H4030" s="13">
        <v>15.079999923706055</v>
      </c>
      <c r="I4030" s="14">
        <v>15.399999618530273</v>
      </c>
      <c r="J4030" s="14">
        <v>14.930000305175781</v>
      </c>
      <c r="K4030" s="24">
        <v>15.359999656677246</v>
      </c>
      <c r="L4030">
        <f t="shared" si="189"/>
        <v>1</v>
      </c>
      <c r="M4030">
        <f>IF(AND(B4030&gt;Summary!$E$17,B4030&lt;Summary!$E$18),1,0)</f>
        <v>1</v>
      </c>
      <c r="N4030">
        <f>IF(M4030=1,oneday(G4029,G4030,K4030,L4030,Summary!$E$13/2,Data!N4029,Data!O4029,Summary!$E$15,Summary!$E$14,Summary!$E$16,1),0)</f>
        <v>-3000</v>
      </c>
      <c r="O4030" s="31">
        <f>IF(M4030=1,oneday(G4029,G4030,K4030,L4030,Summary!$E$13/2,Data!N4029,Data!O4029,Summary!$E$15,Summary!$E$14,Summary!$E$16,2),0)</f>
        <v>2806246.9645576477</v>
      </c>
      <c r="P4030" s="31">
        <f t="shared" si="188"/>
        <v>1584.0004348754883</v>
      </c>
      <c r="Q4030" s="31">
        <f>IF(M4030=1,oneday(G4029,G4030,K4030,L4030,Summary!$E$13/2,Data!N4029,Data!O4029,Summary!$E$15,Summary!$E$14,Summary!$E$16,3),0)</f>
        <v>359.99965667724609</v>
      </c>
    </row>
    <row r="4031" spans="1:17" x14ac:dyDescent="0.25">
      <c r="A4031" s="32">
        <f>VLOOKUP(B4031,'Expiration Dates'!$C$40:$J$272,8)</f>
        <v>36238</v>
      </c>
      <c r="B4031" s="1">
        <v>36241</v>
      </c>
      <c r="C4031">
        <f t="shared" si="187"/>
        <v>4031</v>
      </c>
      <c r="D4031" s="27">
        <v>15.300000190734863</v>
      </c>
      <c r="E4031" s="28">
        <v>15.600000381469727</v>
      </c>
      <c r="F4031" s="28">
        <v>14.949999809265137</v>
      </c>
      <c r="G4031" s="24">
        <v>15.5</v>
      </c>
      <c r="H4031" s="13">
        <v>15.359999656677246</v>
      </c>
      <c r="I4031" s="14">
        <v>15.770000457763672</v>
      </c>
      <c r="J4031" s="14">
        <v>15.100000381469727</v>
      </c>
      <c r="K4031" s="24">
        <v>15.739999771118164</v>
      </c>
      <c r="L4031">
        <f t="shared" si="189"/>
        <v>0</v>
      </c>
      <c r="M4031">
        <f>IF(AND(B4031&gt;Summary!$E$17,B4031&lt;Summary!$E$18),1,0)</f>
        <v>1</v>
      </c>
      <c r="N4031">
        <f>IF(M4031=1,oneday(G4030,G4031,K4031,L4031,Summary!$E$13/2,Data!N4030,Data!O4030,Summary!$E$15,Summary!$E$14,Summary!$E$16,1),0)</f>
        <v>-3000</v>
      </c>
      <c r="O4031" s="31">
        <f>IF(M4031=1,oneday(G4030,G4031,K4031,L4031,Summary!$E$13/2,Data!N4030,Data!O4030,Summary!$E$15,Summary!$E$14,Summary!$E$16,2),0)</f>
        <v>2807370.9637336731</v>
      </c>
      <c r="P4031" s="31">
        <f t="shared" si="188"/>
        <v>1123.9991760253906</v>
      </c>
      <c r="Q4031" s="31">
        <f>IF(M4031=1,oneday(G4030,G4031,K4031,L4031,Summary!$E$13/2,Data!N4030,Data!O4030,Summary!$E$15,Summary!$E$14,Summary!$E$16,3),0)</f>
        <v>0</v>
      </c>
    </row>
    <row r="4032" spans="1:17" x14ac:dyDescent="0.25">
      <c r="A4032" s="32">
        <f>VLOOKUP(B4032,'Expiration Dates'!$C$40:$J$272,8)</f>
        <v>36238</v>
      </c>
      <c r="B4032" s="1">
        <v>36242</v>
      </c>
      <c r="C4032">
        <f t="shared" si="187"/>
        <v>4032</v>
      </c>
      <c r="D4032" s="27">
        <v>15.520000457763672</v>
      </c>
      <c r="E4032" s="28">
        <v>15.729999542236328</v>
      </c>
      <c r="F4032" s="28">
        <v>15.430000305175781</v>
      </c>
      <c r="G4032" s="24">
        <v>15.510000228881836</v>
      </c>
      <c r="H4032" s="13">
        <v>15.5</v>
      </c>
      <c r="I4032" s="14">
        <v>15.689999580383301</v>
      </c>
      <c r="J4032" s="14">
        <v>15.430000305175781</v>
      </c>
      <c r="K4032" s="24">
        <v>15.5</v>
      </c>
      <c r="L4032">
        <f t="shared" si="189"/>
        <v>0</v>
      </c>
      <c r="M4032">
        <f>IF(AND(B4032&gt;Summary!$E$17,B4032&lt;Summary!$E$18),1,0)</f>
        <v>1</v>
      </c>
      <c r="N4032">
        <f>IF(M4032=1,oneday(G4031,G4032,K4032,L4032,Summary!$E$13/2,Data!N4031,Data!O4031,Summary!$E$15,Summary!$E$14,Summary!$E$16,1),0)</f>
        <v>-3000</v>
      </c>
      <c r="O4032" s="31">
        <f>IF(M4032=1,oneday(G4031,G4032,K4032,L4032,Summary!$E$13/2,Data!N4031,Data!O4031,Summary!$E$15,Summary!$E$14,Summary!$E$16,2),0)</f>
        <v>2809340.9630470276</v>
      </c>
      <c r="P4032" s="31">
        <f t="shared" si="188"/>
        <v>1969.9993133544922</v>
      </c>
      <c r="Q4032" s="31">
        <f>IF(M4032=1,oneday(G4031,G4032,K4032,L4032,Summary!$E$13/2,Data!N4031,Data!O4031,Summary!$E$15,Summary!$E$14,Summary!$E$16,3),0)</f>
        <v>0</v>
      </c>
    </row>
    <row r="4033" spans="1:17" x14ac:dyDescent="0.25">
      <c r="A4033" s="32">
        <f>VLOOKUP(B4033,'Expiration Dates'!$C$40:$J$272,8)</f>
        <v>36238</v>
      </c>
      <c r="B4033" s="1">
        <v>36243</v>
      </c>
      <c r="C4033">
        <f t="shared" si="187"/>
        <v>4033</v>
      </c>
      <c r="D4033" s="27">
        <v>15.699999809265137</v>
      </c>
      <c r="E4033" s="28">
        <v>15.829999923706055</v>
      </c>
      <c r="F4033" s="28">
        <v>15.069999694824219</v>
      </c>
      <c r="G4033" s="24">
        <v>15.340000152587891</v>
      </c>
      <c r="H4033" s="13">
        <v>15.649999618530273</v>
      </c>
      <c r="I4033" s="14">
        <v>15.819999694824219</v>
      </c>
      <c r="J4033" s="14">
        <v>15.149999618530273</v>
      </c>
      <c r="K4033" s="24">
        <v>15.380000114440918</v>
      </c>
      <c r="L4033">
        <f t="shared" si="189"/>
        <v>0</v>
      </c>
      <c r="M4033">
        <f>IF(AND(B4033&gt;Summary!$E$17,B4033&lt;Summary!$E$18),1,0)</f>
        <v>1</v>
      </c>
      <c r="N4033">
        <f>IF(M4033=1,oneday(G4032,G4033,K4033,L4033,Summary!$E$13/2,Data!N4032,Data!O4032,Summary!$E$15,Summary!$E$14,Summary!$E$16,1),0)</f>
        <v>-2600</v>
      </c>
      <c r="O4033" s="31">
        <f>IF(M4033=1,oneday(G4032,G4033,K4033,L4033,Summary!$E$13/2,Data!N4032,Data!O4032,Summary!$E$15,Summary!$E$14,Summary!$E$16,2),0)</f>
        <v>2811806.9632453918</v>
      </c>
      <c r="P4033" s="31">
        <f t="shared" si="188"/>
        <v>2466.0001983642578</v>
      </c>
      <c r="Q4033" s="31">
        <f>IF(M4033=1,oneday(G4032,G4033,K4033,L4033,Summary!$E$13/2,Data!N4032,Data!O4032,Summary!$E$15,Summary!$E$14,Summary!$E$16,3),0)</f>
        <v>0</v>
      </c>
    </row>
    <row r="4034" spans="1:17" x14ac:dyDescent="0.25">
      <c r="A4034" s="32">
        <f>VLOOKUP(B4034,'Expiration Dates'!$C$40:$J$272,8)</f>
        <v>36238</v>
      </c>
      <c r="B4034" s="1">
        <v>36244</v>
      </c>
      <c r="C4034">
        <f t="shared" si="187"/>
        <v>4034</v>
      </c>
      <c r="D4034" s="27">
        <v>15.239999771118164</v>
      </c>
      <c r="E4034" s="28">
        <v>15.729999542236328</v>
      </c>
      <c r="F4034" s="28">
        <v>15.119999885559082</v>
      </c>
      <c r="G4034" s="24">
        <v>15.670000076293945</v>
      </c>
      <c r="H4034" s="13">
        <v>15.340000152587891</v>
      </c>
      <c r="I4034" s="14">
        <v>15.739999771118164</v>
      </c>
      <c r="J4034" s="14">
        <v>15.199999809265137</v>
      </c>
      <c r="K4034" s="24">
        <v>15.680000305175781</v>
      </c>
      <c r="L4034">
        <f t="shared" si="189"/>
        <v>0</v>
      </c>
      <c r="M4034">
        <f>IF(AND(B4034&gt;Summary!$E$17,B4034&lt;Summary!$E$18),1,0)</f>
        <v>1</v>
      </c>
      <c r="N4034">
        <f>IF(M4034=1,oneday(G4033,G4034,K4034,L4034,Summary!$E$13/2,Data!N4033,Data!O4033,Summary!$E$15,Summary!$E$14,Summary!$E$16,1),0)</f>
        <v>-3000</v>
      </c>
      <c r="O4034" s="31">
        <f>IF(M4034=1,oneday(G4033,G4034,K4034,L4034,Summary!$E$13/2,Data!N4033,Data!O4033,Summary!$E$15,Summary!$E$14,Summary!$E$16,2),0)</f>
        <v>2812796.9635047913</v>
      </c>
      <c r="P4034" s="31">
        <f t="shared" si="188"/>
        <v>990.00025939941406</v>
      </c>
      <c r="Q4034" s="31">
        <f>IF(M4034=1,oneday(G4033,G4034,K4034,L4034,Summary!$E$13/2,Data!N4033,Data!O4033,Summary!$E$15,Summary!$E$14,Summary!$E$16,3),0)</f>
        <v>0</v>
      </c>
    </row>
    <row r="4035" spans="1:17" x14ac:dyDescent="0.25">
      <c r="A4035" s="32">
        <f>VLOOKUP(B4035,'Expiration Dates'!$C$40:$J$272,8)</f>
        <v>36238</v>
      </c>
      <c r="B4035" s="1">
        <v>36245</v>
      </c>
      <c r="C4035">
        <f t="shared" si="187"/>
        <v>4035</v>
      </c>
      <c r="D4035" s="27">
        <v>15.859999656677246</v>
      </c>
      <c r="E4035" s="28">
        <v>16.200000762939453</v>
      </c>
      <c r="F4035" s="28">
        <v>15.680000305175781</v>
      </c>
      <c r="G4035" s="24">
        <v>16.170000076293945</v>
      </c>
      <c r="H4035" s="13">
        <v>15.899999618530273</v>
      </c>
      <c r="I4035" s="14">
        <v>16.200000762939453</v>
      </c>
      <c r="J4035" s="14">
        <v>15.720000267028809</v>
      </c>
      <c r="K4035" s="24">
        <v>16.159999847412109</v>
      </c>
      <c r="L4035">
        <f t="shared" si="189"/>
        <v>0</v>
      </c>
      <c r="M4035">
        <f>IF(AND(B4035&gt;Summary!$E$17,B4035&lt;Summary!$E$18),1,0)</f>
        <v>1</v>
      </c>
      <c r="N4035">
        <f>IF(M4035=1,oneday(G4034,G4035,K4035,L4035,Summary!$E$13/2,Data!N4034,Data!O4034,Summary!$E$15,Summary!$E$14,Summary!$E$16,1),0)</f>
        <v>-3000</v>
      </c>
      <c r="O4035" s="31">
        <f>IF(M4035=1,oneday(G4034,G4035,K4035,L4035,Summary!$E$13/2,Data!N4034,Data!O4034,Summary!$E$15,Summary!$E$14,Summary!$E$16,2),0)</f>
        <v>2812960.9635047913</v>
      </c>
      <c r="P4035" s="31">
        <f t="shared" si="188"/>
        <v>164</v>
      </c>
      <c r="Q4035" s="31">
        <f>IF(M4035=1,oneday(G4034,G4035,K4035,L4035,Summary!$E$13/2,Data!N4034,Data!O4034,Summary!$E$15,Summary!$E$14,Summary!$E$16,3),0)</f>
        <v>0</v>
      </c>
    </row>
    <row r="4036" spans="1:17" x14ac:dyDescent="0.25">
      <c r="A4036" s="32">
        <f>VLOOKUP(B4036,'Expiration Dates'!$C$40:$J$272,8)</f>
        <v>36238</v>
      </c>
      <c r="B4036" s="1">
        <v>36248</v>
      </c>
      <c r="C4036">
        <f t="shared" si="187"/>
        <v>4036</v>
      </c>
      <c r="D4036" s="27">
        <v>16.280000686645508</v>
      </c>
      <c r="E4036" s="28">
        <v>16.479999542236328</v>
      </c>
      <c r="F4036" s="28">
        <v>15.930000305175781</v>
      </c>
      <c r="G4036" s="24">
        <v>16.440000534057617</v>
      </c>
      <c r="H4036" s="13">
        <v>16.25</v>
      </c>
      <c r="I4036" s="14">
        <v>16.450000762939453</v>
      </c>
      <c r="J4036" s="14">
        <v>15.930000305175781</v>
      </c>
      <c r="K4036" s="24">
        <v>16.409999847412109</v>
      </c>
      <c r="L4036">
        <f t="shared" si="189"/>
        <v>0</v>
      </c>
      <c r="M4036">
        <f>IF(AND(B4036&gt;Summary!$E$17,B4036&lt;Summary!$E$18),1,0)</f>
        <v>1</v>
      </c>
      <c r="N4036">
        <f>IF(M4036=1,oneday(G4035,G4036,K4036,L4036,Summary!$E$13/2,Data!N4035,Data!O4035,Summary!$E$15,Summary!$E$14,Summary!$E$16,1),0)</f>
        <v>-3000</v>
      </c>
      <c r="O4036" s="31">
        <f>IF(M4036=1,oneday(G4035,G4036,K4036,L4036,Summary!$E$13/2,Data!N4035,Data!O4035,Summary!$E$15,Summary!$E$14,Summary!$E$16,2),0)</f>
        <v>2814048.961856842</v>
      </c>
      <c r="P4036" s="31">
        <f t="shared" si="188"/>
        <v>1087.9983520507813</v>
      </c>
      <c r="Q4036" s="31">
        <f>IF(M4036=1,oneday(G4035,G4036,K4036,L4036,Summary!$E$13/2,Data!N4035,Data!O4035,Summary!$E$15,Summary!$E$14,Summary!$E$16,3),0)</f>
        <v>0</v>
      </c>
    </row>
    <row r="4037" spans="1:17" x14ac:dyDescent="0.25">
      <c r="A4037" s="32">
        <f>VLOOKUP(B4037,'Expiration Dates'!$C$40:$J$272,8)</f>
        <v>36238</v>
      </c>
      <c r="B4037" s="1">
        <v>36249</v>
      </c>
      <c r="C4037">
        <f t="shared" si="187"/>
        <v>4037</v>
      </c>
      <c r="D4037" s="27">
        <v>16.299999237060547</v>
      </c>
      <c r="E4037" s="28">
        <v>16.840000152587891</v>
      </c>
      <c r="F4037" s="28">
        <v>16.170000076293945</v>
      </c>
      <c r="G4037" s="24">
        <v>16.799999237060547</v>
      </c>
      <c r="H4037" s="13">
        <v>16.280000686645508</v>
      </c>
      <c r="I4037" s="14">
        <v>16.770000457763672</v>
      </c>
      <c r="J4037" s="14">
        <v>16.180000305175781</v>
      </c>
      <c r="K4037" s="24">
        <v>16.739999771118164</v>
      </c>
      <c r="L4037">
        <f t="shared" si="189"/>
        <v>0</v>
      </c>
      <c r="M4037">
        <f>IF(AND(B4037&gt;Summary!$E$17,B4037&lt;Summary!$E$18),1,0)</f>
        <v>1</v>
      </c>
      <c r="N4037">
        <f>IF(M4037=1,oneday(G4036,G4037,K4037,L4037,Summary!$E$13/2,Data!N4036,Data!O4036,Summary!$E$15,Summary!$E$14,Summary!$E$16,1),0)</f>
        <v>-3000</v>
      </c>
      <c r="O4037" s="31">
        <f>IF(M4037=1,oneday(G4036,G4037,K4037,L4037,Summary!$E$13/2,Data!N4036,Data!O4036,Summary!$E$15,Summary!$E$14,Summary!$E$16,2),0)</f>
        <v>2814792.9667854309</v>
      </c>
      <c r="P4037" s="31">
        <f t="shared" si="188"/>
        <v>744.00492858886719</v>
      </c>
      <c r="Q4037" s="31">
        <f>IF(M4037=1,oneday(G4036,G4037,K4037,L4037,Summary!$E$13/2,Data!N4036,Data!O4036,Summary!$E$15,Summary!$E$14,Summary!$E$16,3),0)</f>
        <v>0</v>
      </c>
    </row>
    <row r="4038" spans="1:17" x14ac:dyDescent="0.25">
      <c r="A4038" s="32">
        <f>VLOOKUP(B4038,'Expiration Dates'!$C$40:$J$272,8)</f>
        <v>36238</v>
      </c>
      <c r="B4038" s="1">
        <v>36250</v>
      </c>
      <c r="C4038">
        <f t="shared" si="187"/>
        <v>4038</v>
      </c>
      <c r="D4038" s="27">
        <v>16.5</v>
      </c>
      <c r="E4038" s="28">
        <v>17.049999237060547</v>
      </c>
      <c r="F4038" s="28">
        <v>16.399999618530273</v>
      </c>
      <c r="G4038" s="24">
        <v>16.760000228881836</v>
      </c>
      <c r="H4038" s="13">
        <v>16.459999084472656</v>
      </c>
      <c r="I4038" s="14">
        <v>16.979999542236328</v>
      </c>
      <c r="J4038" s="14">
        <v>16.379999160766602</v>
      </c>
      <c r="K4038" s="24">
        <v>16.729999542236328</v>
      </c>
      <c r="L4038">
        <f t="shared" si="189"/>
        <v>0</v>
      </c>
      <c r="M4038">
        <f>IF(AND(B4038&gt;Summary!$E$17,B4038&lt;Summary!$E$18),1,0)</f>
        <v>1</v>
      </c>
      <c r="N4038">
        <f>IF(M4038=1,oneday(G4037,G4038,K4038,L4038,Summary!$E$13/2,Data!N4037,Data!O4037,Summary!$E$15,Summary!$E$14,Summary!$E$16,1),0)</f>
        <v>3000</v>
      </c>
      <c r="O4038" s="31">
        <f>IF(M4038=1,oneday(G4037,G4038,K4038,L4038,Summary!$E$13/2,Data!N4037,Data!O4037,Summary!$E$15,Summary!$E$14,Summary!$E$16,2),0)</f>
        <v>2816912.963809967</v>
      </c>
      <c r="P4038" s="31">
        <f t="shared" si="188"/>
        <v>2119.9970245361328</v>
      </c>
      <c r="Q4038" s="31">
        <f>IF(M4038=1,oneday(G4037,G4038,K4038,L4038,Summary!$E$13/2,Data!N4037,Data!O4037,Summary!$E$15,Summary!$E$14,Summary!$E$16,3),0)</f>
        <v>0</v>
      </c>
    </row>
    <row r="4039" spans="1:17" x14ac:dyDescent="0.25">
      <c r="A4039" s="32">
        <f>VLOOKUP(B4039,'Expiration Dates'!$C$40:$J$272,8)</f>
        <v>36272</v>
      </c>
      <c r="B4039" s="1">
        <v>36251</v>
      </c>
      <c r="C4039">
        <f t="shared" si="187"/>
        <v>4039</v>
      </c>
      <c r="D4039" s="27">
        <v>16.399999618530273</v>
      </c>
      <c r="E4039" s="28">
        <v>16.690000534057617</v>
      </c>
      <c r="F4039" s="28">
        <v>16.399999618530273</v>
      </c>
      <c r="G4039" s="24">
        <v>16.639999389648438</v>
      </c>
      <c r="H4039" s="13">
        <v>16.409999847412109</v>
      </c>
      <c r="I4039" s="14">
        <v>16.649999618530273</v>
      </c>
      <c r="J4039" s="14">
        <v>16.290000915527344</v>
      </c>
      <c r="K4039" s="24">
        <v>16.610000610351563</v>
      </c>
      <c r="L4039">
        <f t="shared" si="189"/>
        <v>0</v>
      </c>
      <c r="M4039">
        <f>IF(AND(B4039&gt;Summary!$E$17,B4039&lt;Summary!$E$18),1,0)</f>
        <v>1</v>
      </c>
      <c r="N4039">
        <f>IF(M4039=1,oneday(G4038,G4039,K4039,L4039,Summary!$E$13/2,Data!N4038,Data!O4038,Summary!$E$15,Summary!$E$14,Summary!$E$16,1),0)</f>
        <v>3000</v>
      </c>
      <c r="O4039" s="31">
        <f>IF(M4039=1,oneday(G4038,G4039,K4039,L4039,Summary!$E$13/2,Data!N4038,Data!O4038,Summary!$E$15,Summary!$E$14,Summary!$E$16,2),0)</f>
        <v>2818528.9610404968</v>
      </c>
      <c r="P4039" s="31">
        <f t="shared" si="188"/>
        <v>1615.9972305297852</v>
      </c>
      <c r="Q4039" s="31">
        <f>IF(M4039=1,oneday(G4038,G4039,K4039,L4039,Summary!$E$13/2,Data!N4038,Data!O4038,Summary!$E$15,Summary!$E$14,Summary!$E$16,3),0)</f>
        <v>0</v>
      </c>
    </row>
    <row r="4040" spans="1:17" x14ac:dyDescent="0.25">
      <c r="A4040" s="32">
        <f>VLOOKUP(B4040,'Expiration Dates'!$C$40:$J$272,8)</f>
        <v>36272</v>
      </c>
      <c r="B4040" s="1">
        <v>36255</v>
      </c>
      <c r="C4040">
        <f t="shared" si="187"/>
        <v>4040</v>
      </c>
      <c r="D4040" s="27">
        <v>16.549999237060547</v>
      </c>
      <c r="E4040" s="28">
        <v>17.030000686645508</v>
      </c>
      <c r="F4040" s="28">
        <v>16.520000457763672</v>
      </c>
      <c r="G4040" s="24">
        <v>16.950000762939453</v>
      </c>
      <c r="H4040" s="13">
        <v>16.549999237060547</v>
      </c>
      <c r="I4040" s="14">
        <v>16.950000762939453</v>
      </c>
      <c r="J4040" s="14">
        <v>16.5</v>
      </c>
      <c r="K4040" s="24">
        <v>16.889999389648438</v>
      </c>
      <c r="L4040">
        <f t="shared" si="189"/>
        <v>0</v>
      </c>
      <c r="M4040">
        <f>IF(AND(B4040&gt;Summary!$E$17,B4040&lt;Summary!$E$18),1,0)</f>
        <v>1</v>
      </c>
      <c r="N4040">
        <f>IF(M4040=1,oneday(G4039,G4040,K4040,L4040,Summary!$E$13/2,Data!N4039,Data!O4039,Summary!$E$15,Summary!$E$14,Summary!$E$16,1),0)</f>
        <v>2300</v>
      </c>
      <c r="O4040" s="31">
        <f>IF(M4040=1,oneday(G4039,G4040,K4040,L4040,Summary!$E$13/2,Data!N4039,Data!O4039,Summary!$E$15,Summary!$E$14,Summary!$E$16,2),0)</f>
        <v>2821325.9641990662</v>
      </c>
      <c r="P4040" s="31">
        <f t="shared" si="188"/>
        <v>2797.0031585693359</v>
      </c>
      <c r="Q4040" s="31">
        <f>IF(M4040=1,oneday(G4039,G4040,K4040,L4040,Summary!$E$13/2,Data!N4039,Data!O4039,Summary!$E$15,Summary!$E$14,Summary!$E$16,3),0)</f>
        <v>0</v>
      </c>
    </row>
    <row r="4041" spans="1:17" x14ac:dyDescent="0.25">
      <c r="A4041" s="32">
        <f>VLOOKUP(B4041,'Expiration Dates'!$C$40:$J$272,8)</f>
        <v>36272</v>
      </c>
      <c r="B4041" s="1">
        <v>36256</v>
      </c>
      <c r="C4041">
        <f t="shared" si="187"/>
        <v>4041</v>
      </c>
      <c r="D4041" s="27">
        <v>16.780000686645508</v>
      </c>
      <c r="E4041" s="28">
        <v>16.950000762939453</v>
      </c>
      <c r="F4041" s="28">
        <v>16.649999618530273</v>
      </c>
      <c r="G4041" s="24">
        <v>16.809999465942383</v>
      </c>
      <c r="H4041" s="13">
        <v>16.75</v>
      </c>
      <c r="I4041" s="14">
        <v>16.920000076293945</v>
      </c>
      <c r="J4041" s="14">
        <v>16.659999847412109</v>
      </c>
      <c r="K4041" s="24">
        <v>16.799999237060547</v>
      </c>
      <c r="L4041">
        <f t="shared" si="189"/>
        <v>0</v>
      </c>
      <c r="M4041">
        <f>IF(AND(B4041&gt;Summary!$E$17,B4041&lt;Summary!$E$18),1,0)</f>
        <v>1</v>
      </c>
      <c r="N4041">
        <f>IF(M4041=1,oneday(G4040,G4041,K4041,L4041,Summary!$E$13/2,Data!N4040,Data!O4040,Summary!$E$15,Summary!$E$14,Summary!$E$16,1),0)</f>
        <v>2600</v>
      </c>
      <c r="O4041" s="31">
        <f>IF(M4041=1,oneday(G4040,G4041,K4041,L4041,Summary!$E$13/2,Data!N4040,Data!O4040,Summary!$E$15,Summary!$E$14,Summary!$E$16,2),0)</f>
        <v>2822973.9608268738</v>
      </c>
      <c r="P4041" s="31">
        <f t="shared" si="188"/>
        <v>1647.9966278076172</v>
      </c>
      <c r="Q4041" s="31">
        <f>IF(M4041=1,oneday(G4040,G4041,K4041,L4041,Summary!$E$13/2,Data!N4040,Data!O4040,Summary!$E$15,Summary!$E$14,Summary!$E$16,3),0)</f>
        <v>0</v>
      </c>
    </row>
    <row r="4042" spans="1:17" x14ac:dyDescent="0.25">
      <c r="A4042" s="32">
        <f>VLOOKUP(B4042,'Expiration Dates'!$C$40:$J$272,8)</f>
        <v>36272</v>
      </c>
      <c r="B4042" s="1">
        <v>36257</v>
      </c>
      <c r="C4042">
        <f t="shared" si="187"/>
        <v>4042</v>
      </c>
      <c r="D4042" s="27">
        <v>16.549999237060547</v>
      </c>
      <c r="E4042" s="28">
        <v>16.639999389648438</v>
      </c>
      <c r="F4042" s="28">
        <v>15.979999542236328</v>
      </c>
      <c r="G4042" s="24">
        <v>16.030000686645508</v>
      </c>
      <c r="H4042" s="13">
        <v>16.559999465942383</v>
      </c>
      <c r="I4042" s="14">
        <v>16.620000839233398</v>
      </c>
      <c r="J4042" s="14">
        <v>16</v>
      </c>
      <c r="K4042" s="24">
        <v>16.040000915527344</v>
      </c>
      <c r="L4042">
        <f t="shared" si="189"/>
        <v>0</v>
      </c>
      <c r="M4042">
        <f>IF(AND(B4042&gt;Summary!$E$17,B4042&lt;Summary!$E$18),1,0)</f>
        <v>1</v>
      </c>
      <c r="N4042">
        <f>IF(M4042=1,oneday(G4041,G4042,K4042,L4042,Summary!$E$13/2,Data!N4041,Data!O4041,Summary!$E$15,Summary!$E$14,Summary!$E$16,1),0)</f>
        <v>3000</v>
      </c>
      <c r="O4042" s="31">
        <f>IF(M4042=1,oneday(G4041,G4042,K4042,L4042,Summary!$E$13/2,Data!N4041,Data!O4041,Summary!$E$15,Summary!$E$14,Summary!$E$16,2),0)</f>
        <v>2822147.9663200378</v>
      </c>
      <c r="P4042" s="31">
        <f t="shared" si="188"/>
        <v>-825.9945068359375</v>
      </c>
      <c r="Q4042" s="31">
        <f>IF(M4042=1,oneday(G4041,G4042,K4042,L4042,Summary!$E$13/2,Data!N4041,Data!O4041,Summary!$E$15,Summary!$E$14,Summary!$E$16,3),0)</f>
        <v>0</v>
      </c>
    </row>
    <row r="4043" spans="1:17" x14ac:dyDescent="0.25">
      <c r="A4043" s="32">
        <f>VLOOKUP(B4043,'Expiration Dates'!$C$40:$J$272,8)</f>
        <v>36272</v>
      </c>
      <c r="B4043" s="1">
        <v>36258</v>
      </c>
      <c r="C4043">
        <f t="shared" si="187"/>
        <v>4043</v>
      </c>
      <c r="D4043" s="27">
        <v>16.100000381469727</v>
      </c>
      <c r="E4043" s="28">
        <v>16.25</v>
      </c>
      <c r="F4043" s="28">
        <v>15.609999656677246</v>
      </c>
      <c r="G4043" s="24">
        <v>15.829999923706055</v>
      </c>
      <c r="H4043" s="13">
        <v>16.079999923706055</v>
      </c>
      <c r="I4043" s="14">
        <v>16.229999542236328</v>
      </c>
      <c r="J4043" s="14">
        <v>15.659999847412109</v>
      </c>
      <c r="K4043" s="24">
        <v>15.880000114440918</v>
      </c>
      <c r="L4043">
        <f t="shared" si="189"/>
        <v>0</v>
      </c>
      <c r="M4043">
        <f>IF(AND(B4043&gt;Summary!$E$17,B4043&lt;Summary!$E$18),1,0)</f>
        <v>1</v>
      </c>
      <c r="N4043">
        <f>IF(M4043=1,oneday(G4042,G4043,K4043,L4043,Summary!$E$13/2,Data!N4042,Data!O4042,Summary!$E$15,Summary!$E$14,Summary!$E$16,1),0)</f>
        <v>3000</v>
      </c>
      <c r="O4043" s="31">
        <f>IF(M4043=1,oneday(G4042,G4043,K4043,L4043,Summary!$E$13/2,Data!N4042,Data!O4042,Summary!$E$15,Summary!$E$14,Summary!$E$16,2),0)</f>
        <v>2823487.9636497498</v>
      </c>
      <c r="P4043" s="31">
        <f t="shared" si="188"/>
        <v>1339.9973297119141</v>
      </c>
      <c r="Q4043" s="31">
        <f>IF(M4043=1,oneday(G4042,G4043,K4043,L4043,Summary!$E$13/2,Data!N4042,Data!O4042,Summary!$E$15,Summary!$E$14,Summary!$E$16,3),0)</f>
        <v>0</v>
      </c>
    </row>
    <row r="4044" spans="1:17" x14ac:dyDescent="0.25">
      <c r="A4044" s="32">
        <f>VLOOKUP(B4044,'Expiration Dates'!$C$40:$J$272,8)</f>
        <v>36272</v>
      </c>
      <c r="B4044" s="1">
        <v>36259</v>
      </c>
      <c r="C4044">
        <f t="shared" si="187"/>
        <v>4044</v>
      </c>
      <c r="D4044" s="27">
        <v>16.059999465942383</v>
      </c>
      <c r="E4044" s="28">
        <v>16.840000152587891</v>
      </c>
      <c r="F4044" s="28">
        <v>16</v>
      </c>
      <c r="G4044" s="24">
        <v>16.569999694824219</v>
      </c>
      <c r="H4044" s="13">
        <v>16.100000381469727</v>
      </c>
      <c r="I4044" s="14">
        <v>16.829999923706055</v>
      </c>
      <c r="J4044" s="14">
        <v>16.059999465942383</v>
      </c>
      <c r="K4044" s="24">
        <v>16.559999465942383</v>
      </c>
      <c r="L4044">
        <f t="shared" si="189"/>
        <v>0</v>
      </c>
      <c r="M4044">
        <f>IF(AND(B4044&gt;Summary!$E$17,B4044&lt;Summary!$E$18),1,0)</f>
        <v>1</v>
      </c>
      <c r="N4044">
        <f>IF(M4044=1,oneday(G4043,G4044,K4044,L4044,Summary!$E$13/2,Data!N4043,Data!O4043,Summary!$E$15,Summary!$E$14,Summary!$E$16,1),0)</f>
        <v>1200</v>
      </c>
      <c r="O4044" s="31">
        <f>IF(M4044=1,oneday(G4043,G4044,K4044,L4044,Summary!$E$13/2,Data!N4043,Data!O4043,Summary!$E$15,Summary!$E$14,Summary!$E$16,2),0)</f>
        <v>2826987.9633750916</v>
      </c>
      <c r="P4044" s="31">
        <f t="shared" si="188"/>
        <v>3499.9997253417969</v>
      </c>
      <c r="Q4044" s="31">
        <f>IF(M4044=1,oneday(G4043,G4044,K4044,L4044,Summary!$E$13/2,Data!N4043,Data!O4043,Summary!$E$15,Summary!$E$14,Summary!$E$16,3),0)</f>
        <v>0</v>
      </c>
    </row>
    <row r="4045" spans="1:17" x14ac:dyDescent="0.25">
      <c r="A4045" s="32">
        <f>VLOOKUP(B4045,'Expiration Dates'!$C$40:$J$272,8)</f>
        <v>36272</v>
      </c>
      <c r="B4045" s="1">
        <v>36262</v>
      </c>
      <c r="C4045">
        <f t="shared" si="187"/>
        <v>4045</v>
      </c>
      <c r="D4045" s="27">
        <v>16.479999542236328</v>
      </c>
      <c r="E4045" s="28">
        <v>16.620000839233398</v>
      </c>
      <c r="F4045" s="28">
        <v>16.329999923706055</v>
      </c>
      <c r="G4045" s="24">
        <v>16.399999618530273</v>
      </c>
      <c r="H4045" s="13">
        <v>16.420000076293945</v>
      </c>
      <c r="I4045" s="14">
        <v>16.610000610351563</v>
      </c>
      <c r="J4045" s="14">
        <v>16.379999160766602</v>
      </c>
      <c r="K4045" s="24">
        <v>16.459999084472656</v>
      </c>
      <c r="L4045">
        <f t="shared" si="189"/>
        <v>0</v>
      </c>
      <c r="M4045">
        <f>IF(AND(B4045&gt;Summary!$E$17,B4045&lt;Summary!$E$18),1,0)</f>
        <v>1</v>
      </c>
      <c r="N4045">
        <f>IF(M4045=1,oneday(G4044,G4045,K4045,L4045,Summary!$E$13/2,Data!N4044,Data!O4044,Summary!$E$15,Summary!$E$14,Summary!$E$16,1),0)</f>
        <v>1600</v>
      </c>
      <c r="O4045" s="31">
        <f>IF(M4045=1,oneday(G4044,G4045,K4045,L4045,Summary!$E$13/2,Data!N4044,Data!O4044,Summary!$E$15,Summary!$E$14,Summary!$E$16,2),0)</f>
        <v>2828739.9632530212</v>
      </c>
      <c r="P4045" s="31">
        <f t="shared" si="188"/>
        <v>1751.9998779296875</v>
      </c>
      <c r="Q4045" s="31">
        <f>IF(M4045=1,oneday(G4044,G4045,K4045,L4045,Summary!$E$13/2,Data!N4044,Data!O4044,Summary!$E$15,Summary!$E$14,Summary!$E$16,3),0)</f>
        <v>0</v>
      </c>
    </row>
    <row r="4046" spans="1:17" x14ac:dyDescent="0.25">
      <c r="A4046" s="32">
        <f>VLOOKUP(B4046,'Expiration Dates'!$C$40:$J$272,8)</f>
        <v>36272</v>
      </c>
      <c r="B4046" s="1">
        <v>36263</v>
      </c>
      <c r="C4046">
        <f t="shared" si="187"/>
        <v>4046</v>
      </c>
      <c r="D4046" s="27">
        <v>16.559999465942383</v>
      </c>
      <c r="E4046" s="28">
        <v>16.799999237060547</v>
      </c>
      <c r="F4046" s="28">
        <v>16.420000076293945</v>
      </c>
      <c r="G4046" s="24">
        <v>16.719999313354492</v>
      </c>
      <c r="H4046" s="13">
        <v>16.600000381469727</v>
      </c>
      <c r="I4046" s="14">
        <v>16.850000381469727</v>
      </c>
      <c r="J4046" s="14">
        <v>16.520000457763672</v>
      </c>
      <c r="K4046" s="24">
        <v>16.780000686645508</v>
      </c>
      <c r="L4046">
        <f t="shared" si="189"/>
        <v>0</v>
      </c>
      <c r="M4046">
        <f>IF(AND(B4046&gt;Summary!$E$17,B4046&lt;Summary!$E$18),1,0)</f>
        <v>1</v>
      </c>
      <c r="N4046">
        <f>IF(M4046=1,oneday(G4045,G4046,K4046,L4046,Summary!$E$13/2,Data!N4045,Data!O4045,Summary!$E$15,Summary!$E$14,Summary!$E$16,1),0)</f>
        <v>900</v>
      </c>
      <c r="O4046" s="31">
        <f>IF(M4046=1,oneday(G4045,G4046,K4046,L4046,Summary!$E$13/2,Data!N4045,Data!O4045,Summary!$E$15,Summary!$E$14,Summary!$E$16,2),0)</f>
        <v>2831111.962978363</v>
      </c>
      <c r="P4046" s="31">
        <f t="shared" si="188"/>
        <v>2371.9997253417969</v>
      </c>
      <c r="Q4046" s="31">
        <f>IF(M4046=1,oneday(G4045,G4046,K4046,L4046,Summary!$E$13/2,Data!N4045,Data!O4045,Summary!$E$15,Summary!$E$14,Summary!$E$16,3),0)</f>
        <v>0</v>
      </c>
    </row>
    <row r="4047" spans="1:17" x14ac:dyDescent="0.25">
      <c r="A4047" s="32">
        <f>VLOOKUP(B4047,'Expiration Dates'!$C$40:$J$272,8)</f>
        <v>36272</v>
      </c>
      <c r="B4047" s="1">
        <v>36264</v>
      </c>
      <c r="C4047">
        <f t="shared" ref="C4047:C4110" si="190">ROW(B4047)</f>
        <v>4047</v>
      </c>
      <c r="D4047" s="27">
        <v>16.479999542236328</v>
      </c>
      <c r="E4047" s="28">
        <v>16.510000228881836</v>
      </c>
      <c r="F4047" s="28">
        <v>16.120000839233398</v>
      </c>
      <c r="G4047" s="24">
        <v>16.469999313354492</v>
      </c>
      <c r="H4047" s="13">
        <v>16.549999237060547</v>
      </c>
      <c r="I4047" s="14">
        <v>16.579999923706055</v>
      </c>
      <c r="J4047" s="14">
        <v>16.239999771118164</v>
      </c>
      <c r="K4047" s="24">
        <v>16.549999237060547</v>
      </c>
      <c r="L4047">
        <f t="shared" si="189"/>
        <v>0</v>
      </c>
      <c r="M4047">
        <f>IF(AND(B4047&gt;Summary!$E$17,B4047&lt;Summary!$E$18),1,0)</f>
        <v>1</v>
      </c>
      <c r="N4047">
        <f>IF(M4047=1,oneday(G4046,G4047,K4047,L4047,Summary!$E$13/2,Data!N4046,Data!O4046,Summary!$E$15,Summary!$E$14,Summary!$E$16,1),0)</f>
        <v>1500</v>
      </c>
      <c r="O4047" s="31">
        <f>IF(M4047=1,oneday(G4046,G4047,K4047,L4047,Summary!$E$13/2,Data!N4046,Data!O4046,Summary!$E$15,Summary!$E$14,Summary!$E$16,2),0)</f>
        <v>2832796.962978363</v>
      </c>
      <c r="P4047" s="31">
        <f t="shared" si="188"/>
        <v>1685</v>
      </c>
      <c r="Q4047" s="31">
        <f>IF(M4047=1,oneday(G4046,G4047,K4047,L4047,Summary!$E$13/2,Data!N4046,Data!O4046,Summary!$E$15,Summary!$E$14,Summary!$E$16,3),0)</f>
        <v>0</v>
      </c>
    </row>
    <row r="4048" spans="1:17" x14ac:dyDescent="0.25">
      <c r="A4048" s="32">
        <f>VLOOKUP(B4048,'Expiration Dates'!$C$40:$J$272,8)</f>
        <v>36272</v>
      </c>
      <c r="B4048" s="1">
        <v>36265</v>
      </c>
      <c r="C4048">
        <f t="shared" si="190"/>
        <v>4048</v>
      </c>
      <c r="D4048" s="27">
        <v>16.639999389648438</v>
      </c>
      <c r="E4048" s="28">
        <v>17</v>
      </c>
      <c r="F4048" s="28">
        <v>16.420000076293945</v>
      </c>
      <c r="G4048" s="24">
        <v>16.870000839233398</v>
      </c>
      <c r="H4048" s="13">
        <v>16.680000305175781</v>
      </c>
      <c r="I4048" s="14">
        <v>17</v>
      </c>
      <c r="J4048" s="14">
        <v>16.520000457763672</v>
      </c>
      <c r="K4048" s="24">
        <v>16.889999389648438</v>
      </c>
      <c r="L4048">
        <f t="shared" si="189"/>
        <v>0</v>
      </c>
      <c r="M4048">
        <f>IF(AND(B4048&gt;Summary!$E$17,B4048&lt;Summary!$E$18),1,0)</f>
        <v>1</v>
      </c>
      <c r="N4048">
        <f>IF(M4048=1,oneday(G4047,G4048,K4048,L4048,Summary!$E$13/2,Data!N4047,Data!O4047,Summary!$E$15,Summary!$E$14,Summary!$E$16,1),0)</f>
        <v>500</v>
      </c>
      <c r="O4048" s="31">
        <f>IF(M4048=1,oneday(G4047,G4048,K4048,L4048,Summary!$E$13/2,Data!N4047,Data!O4047,Summary!$E$15,Summary!$E$14,Summary!$E$16,2),0)</f>
        <v>2835176.9637413025</v>
      </c>
      <c r="P4048" s="31">
        <f t="shared" ref="P4048:P4111" si="191">IF(M4048=1,O4048-O4047,0)</f>
        <v>2380.0007629394531</v>
      </c>
      <c r="Q4048" s="31">
        <f>IF(M4048=1,oneday(G4047,G4048,K4048,L4048,Summary!$E$13/2,Data!N4047,Data!O4047,Summary!$E$15,Summary!$E$14,Summary!$E$16,3),0)</f>
        <v>0</v>
      </c>
    </row>
    <row r="4049" spans="1:17" x14ac:dyDescent="0.25">
      <c r="A4049" s="32">
        <f>VLOOKUP(B4049,'Expiration Dates'!$C$40:$J$272,8)</f>
        <v>36272</v>
      </c>
      <c r="B4049" s="1">
        <v>36266</v>
      </c>
      <c r="C4049">
        <f t="shared" si="190"/>
        <v>4049</v>
      </c>
      <c r="D4049" s="27">
        <v>16.819999694824219</v>
      </c>
      <c r="E4049" s="28">
        <v>17.459999084472656</v>
      </c>
      <c r="F4049" s="28">
        <v>16.659999847412109</v>
      </c>
      <c r="G4049" s="24">
        <v>17.329999923706055</v>
      </c>
      <c r="H4049" s="13">
        <v>16.799999237060547</v>
      </c>
      <c r="I4049" s="14">
        <v>17.5</v>
      </c>
      <c r="J4049" s="14">
        <v>16.719999313354492</v>
      </c>
      <c r="K4049" s="24">
        <v>17.340000152587891</v>
      </c>
      <c r="L4049">
        <f t="shared" si="189"/>
        <v>0</v>
      </c>
      <c r="M4049">
        <f>IF(AND(B4049&gt;Summary!$E$17,B4049&lt;Summary!$E$18),1,0)</f>
        <v>1</v>
      </c>
      <c r="N4049">
        <f>IF(M4049=1,oneday(G4048,G4049,K4049,L4049,Summary!$E$13/2,Data!N4048,Data!O4048,Summary!$E$15,Summary!$E$14,Summary!$E$16,1),0)</f>
        <v>-600</v>
      </c>
      <c r="O4049" s="31">
        <f>IF(M4049=1,oneday(G4048,G4049,K4049,L4049,Summary!$E$13/2,Data!N4048,Data!O4048,Summary!$E$15,Summary!$E$14,Summary!$E$16,2),0)</f>
        <v>2837120.9642906189</v>
      </c>
      <c r="P4049" s="31">
        <f t="shared" si="191"/>
        <v>1944.0005493164063</v>
      </c>
      <c r="Q4049" s="31">
        <f>IF(M4049=1,oneday(G4048,G4049,K4049,L4049,Summary!$E$13/2,Data!N4048,Data!O4048,Summary!$E$15,Summary!$E$14,Summary!$E$16,3),0)</f>
        <v>0</v>
      </c>
    </row>
    <row r="4050" spans="1:17" x14ac:dyDescent="0.25">
      <c r="A4050" s="32">
        <f>VLOOKUP(B4050,'Expiration Dates'!$C$40:$J$272,8)</f>
        <v>36272</v>
      </c>
      <c r="B4050" s="1">
        <v>36269</v>
      </c>
      <c r="C4050">
        <f t="shared" si="190"/>
        <v>4050</v>
      </c>
      <c r="D4050" s="27">
        <v>17.370000839233398</v>
      </c>
      <c r="E4050" s="28">
        <v>17.850000381469727</v>
      </c>
      <c r="F4050" s="28">
        <v>17.290000915527344</v>
      </c>
      <c r="G4050" s="24">
        <v>17.799999237060547</v>
      </c>
      <c r="H4050" s="13">
        <v>17.340000152587891</v>
      </c>
      <c r="I4050" s="14">
        <v>17.799999237060547</v>
      </c>
      <c r="J4050" s="14">
        <v>17.319999694824219</v>
      </c>
      <c r="K4050" s="24">
        <v>17.629999160766602</v>
      </c>
      <c r="L4050">
        <f t="shared" si="189"/>
        <v>0</v>
      </c>
      <c r="M4050">
        <f>IF(AND(B4050&gt;Summary!$E$17,B4050&lt;Summary!$E$18),1,0)</f>
        <v>1</v>
      </c>
      <c r="N4050">
        <f>IF(M4050=1,oneday(G4049,G4050,K4050,L4050,Summary!$E$13/2,Data!N4049,Data!O4049,Summary!$E$15,Summary!$E$14,Summary!$E$16,1),0)</f>
        <v>-1700</v>
      </c>
      <c r="O4050" s="31">
        <f>IF(M4050=1,oneday(G4049,G4050,K4050,L4050,Summary!$E$13/2,Data!N4049,Data!O4049,Summary!$E$15,Summary!$E$14,Summary!$E$16,2),0)</f>
        <v>2838541.9654579163</v>
      </c>
      <c r="P4050" s="31">
        <f t="shared" si="191"/>
        <v>1421.0011672973633</v>
      </c>
      <c r="Q4050" s="31">
        <f>IF(M4050=1,oneday(G4049,G4050,K4050,L4050,Summary!$E$13/2,Data!N4049,Data!O4049,Summary!$E$15,Summary!$E$14,Summary!$E$16,3),0)</f>
        <v>0</v>
      </c>
    </row>
    <row r="4051" spans="1:17" x14ac:dyDescent="0.25">
      <c r="A4051" s="32">
        <f>VLOOKUP(B4051,'Expiration Dates'!$C$40:$J$272,8)</f>
        <v>36272</v>
      </c>
      <c r="B4051" s="1">
        <v>36270</v>
      </c>
      <c r="C4051">
        <f t="shared" si="190"/>
        <v>4051</v>
      </c>
      <c r="D4051" s="27">
        <v>17.75</v>
      </c>
      <c r="E4051" s="28">
        <v>18.149999618530273</v>
      </c>
      <c r="F4051" s="28">
        <v>17.700000762939453</v>
      </c>
      <c r="G4051" s="24">
        <v>17.780000686645508</v>
      </c>
      <c r="H4051" s="13">
        <v>17.579999923706055</v>
      </c>
      <c r="I4051" s="14">
        <v>17.780000686645508</v>
      </c>
      <c r="J4051" s="14">
        <v>17.399999618530273</v>
      </c>
      <c r="K4051" s="24">
        <v>17.479999542236328</v>
      </c>
      <c r="L4051">
        <f t="shared" si="189"/>
        <v>0</v>
      </c>
      <c r="M4051">
        <f>IF(AND(B4051&gt;Summary!$E$17,B4051&lt;Summary!$E$18),1,0)</f>
        <v>1</v>
      </c>
      <c r="N4051">
        <f>IF(M4051=1,oneday(G4050,G4051,K4051,L4051,Summary!$E$13/2,Data!N4050,Data!O4050,Summary!$E$15,Summary!$E$14,Summary!$E$16,1),0)</f>
        <v>-1700</v>
      </c>
      <c r="O4051" s="31">
        <f>IF(M4051=1,oneday(G4050,G4051,K4051,L4051,Summary!$E$13/2,Data!N4050,Data!O4050,Summary!$E$15,Summary!$E$14,Summary!$E$16,2),0)</f>
        <v>2840575.9629936218</v>
      </c>
      <c r="P4051" s="31">
        <f t="shared" si="191"/>
        <v>2033.9975357055664</v>
      </c>
      <c r="Q4051" s="31">
        <f>IF(M4051=1,oneday(G4050,G4051,K4051,L4051,Summary!$E$13/2,Data!N4050,Data!O4050,Summary!$E$15,Summary!$E$14,Summary!$E$16,3),0)</f>
        <v>0</v>
      </c>
    </row>
    <row r="4052" spans="1:17" x14ac:dyDescent="0.25">
      <c r="A4052" s="32">
        <f>VLOOKUP(B4052,'Expiration Dates'!$C$40:$J$272,8)</f>
        <v>36272</v>
      </c>
      <c r="B4052" s="1">
        <v>36271</v>
      </c>
      <c r="C4052">
        <f t="shared" si="190"/>
        <v>4052</v>
      </c>
      <c r="D4052" s="27">
        <v>17.5</v>
      </c>
      <c r="E4052" s="28">
        <v>18.049999237060547</v>
      </c>
      <c r="F4052" s="28">
        <v>17.420000076293945</v>
      </c>
      <c r="G4052" s="24">
        <v>17.920000076293945</v>
      </c>
      <c r="H4052" s="13">
        <v>17.319999694824219</v>
      </c>
      <c r="I4052" s="14">
        <v>17.780000686645508</v>
      </c>
      <c r="J4052" s="14">
        <v>17.25</v>
      </c>
      <c r="K4052" s="24">
        <v>17.670000076293945</v>
      </c>
      <c r="L4052">
        <f t="shared" si="189"/>
        <v>0</v>
      </c>
      <c r="M4052">
        <f>IF(AND(B4052&gt;Summary!$E$17,B4052&lt;Summary!$E$18),1,0)</f>
        <v>1</v>
      </c>
      <c r="N4052">
        <f>IF(M4052=1,oneday(G4051,G4052,K4052,L4052,Summary!$E$13/2,Data!N4051,Data!O4051,Summary!$E$15,Summary!$E$14,Summary!$E$16,1),0)</f>
        <v>-2000</v>
      </c>
      <c r="O4052" s="31">
        <f>IF(M4052=1,oneday(G4051,G4052,K4052,L4052,Summary!$E$13/2,Data!N4051,Data!O4051,Summary!$E$15,Summary!$E$14,Summary!$E$16,2),0)</f>
        <v>2842307.964214325</v>
      </c>
      <c r="P4052" s="31">
        <f t="shared" si="191"/>
        <v>1732.001220703125</v>
      </c>
      <c r="Q4052" s="31">
        <f>IF(M4052=1,oneday(G4051,G4052,K4052,L4052,Summary!$E$13/2,Data!N4051,Data!O4051,Summary!$E$15,Summary!$E$14,Summary!$E$16,3),0)</f>
        <v>0</v>
      </c>
    </row>
    <row r="4053" spans="1:17" x14ac:dyDescent="0.25">
      <c r="A4053" s="32">
        <f>VLOOKUP(B4053,'Expiration Dates'!$C$40:$J$272,8)</f>
        <v>36272</v>
      </c>
      <c r="B4053" s="1">
        <v>36272</v>
      </c>
      <c r="C4053">
        <f t="shared" si="190"/>
        <v>4053</v>
      </c>
      <c r="D4053" s="27">
        <v>17.819999694824219</v>
      </c>
      <c r="E4053" s="28">
        <v>18.219999313354492</v>
      </c>
      <c r="F4053" s="28">
        <v>17.75</v>
      </c>
      <c r="G4053" s="24">
        <v>18.180000305175781</v>
      </c>
      <c r="H4053" s="13">
        <v>17.670000076293945</v>
      </c>
      <c r="I4053" s="14">
        <v>17.899999618530273</v>
      </c>
      <c r="J4053" s="14">
        <v>17.5</v>
      </c>
      <c r="K4053" s="24">
        <v>17.870000839233398</v>
      </c>
      <c r="L4053">
        <f t="shared" si="189"/>
        <v>1</v>
      </c>
      <c r="M4053">
        <f>IF(AND(B4053&gt;Summary!$E$17,B4053&lt;Summary!$E$18),1,0)</f>
        <v>1</v>
      </c>
      <c r="N4053">
        <f>IF(M4053=1,oneday(G4052,G4053,K4053,L4053,Summary!$E$13/2,Data!N4052,Data!O4052,Summary!$E$15,Summary!$E$14,Summary!$E$16,1),0)</f>
        <v>-2600</v>
      </c>
      <c r="O4053" s="31">
        <f>IF(M4053=1,oneday(G4052,G4053,K4053,L4053,Summary!$E$13/2,Data!N4052,Data!O4052,Summary!$E$15,Summary!$E$14,Summary!$E$16,2),0)</f>
        <v>2842885.965007782</v>
      </c>
      <c r="P4053" s="31">
        <f t="shared" si="191"/>
        <v>578.00079345703125</v>
      </c>
      <c r="Q4053" s="31">
        <f>IF(M4053=1,oneday(G4052,G4053,K4053,L4053,Summary!$E$13/2,Data!N4052,Data!O4052,Summary!$E$15,Summary!$E$14,Summary!$E$16,3),0)</f>
        <v>-805.99861145019531</v>
      </c>
    </row>
    <row r="4054" spans="1:17" x14ac:dyDescent="0.25">
      <c r="A4054" s="32">
        <f>VLOOKUP(B4054,'Expiration Dates'!$C$40:$J$272,8)</f>
        <v>36272</v>
      </c>
      <c r="B4054" s="1">
        <v>36273</v>
      </c>
      <c r="C4054">
        <f t="shared" si="190"/>
        <v>4054</v>
      </c>
      <c r="D4054" s="27">
        <v>18.049999237060547</v>
      </c>
      <c r="E4054" s="28">
        <v>18.180000305175781</v>
      </c>
      <c r="F4054" s="28">
        <v>17.829999923706055</v>
      </c>
      <c r="G4054" s="24">
        <v>17.940000534057617</v>
      </c>
      <c r="H4054" s="13">
        <v>17.739999771118164</v>
      </c>
      <c r="I4054" s="14">
        <v>17.870000839233398</v>
      </c>
      <c r="J4054" s="14">
        <v>17.569999694824219</v>
      </c>
      <c r="K4054" s="24">
        <v>17.659999847412109</v>
      </c>
      <c r="L4054">
        <f t="shared" si="189"/>
        <v>0</v>
      </c>
      <c r="M4054">
        <f>IF(AND(B4054&gt;Summary!$E$17,B4054&lt;Summary!$E$18),1,0)</f>
        <v>1</v>
      </c>
      <c r="N4054">
        <f>IF(M4054=1,oneday(G4053,G4054,K4054,L4054,Summary!$E$13/2,Data!N4053,Data!O4053,Summary!$E$15,Summary!$E$14,Summary!$E$16,1),0)</f>
        <v>-2100</v>
      </c>
      <c r="O4054" s="31">
        <f>IF(M4054=1,oneday(G4053,G4054,K4054,L4054,Summary!$E$13/2,Data!N4053,Data!O4053,Summary!$E$15,Summary!$E$14,Summary!$E$16,2),0)</f>
        <v>2845429.9645271301</v>
      </c>
      <c r="P4054" s="31">
        <f t="shared" si="191"/>
        <v>2543.9995193481445</v>
      </c>
      <c r="Q4054" s="31">
        <f>IF(M4054=1,oneday(G4053,G4054,K4054,L4054,Summary!$E$13/2,Data!N4053,Data!O4053,Summary!$E$15,Summary!$E$14,Summary!$E$16,3),0)</f>
        <v>0</v>
      </c>
    </row>
    <row r="4055" spans="1:17" x14ac:dyDescent="0.25">
      <c r="A4055" s="32">
        <f>VLOOKUP(B4055,'Expiration Dates'!$C$40:$J$272,8)</f>
        <v>36272</v>
      </c>
      <c r="B4055" s="1">
        <v>36276</v>
      </c>
      <c r="C4055">
        <f t="shared" si="190"/>
        <v>4055</v>
      </c>
      <c r="D4055" s="27">
        <v>17.75</v>
      </c>
      <c r="E4055" s="28">
        <v>17.809999465942383</v>
      </c>
      <c r="F4055" s="28">
        <v>17.450000762939453</v>
      </c>
      <c r="G4055" s="24">
        <v>17.659999847412109</v>
      </c>
      <c r="H4055" s="13">
        <v>17.469999313354492</v>
      </c>
      <c r="I4055" s="14">
        <v>17.549999237060547</v>
      </c>
      <c r="J4055" s="14">
        <v>17.229999542236328</v>
      </c>
      <c r="K4055" s="24">
        <v>17.420000076293945</v>
      </c>
      <c r="L4055">
        <f t="shared" si="189"/>
        <v>0</v>
      </c>
      <c r="M4055">
        <f>IF(AND(B4055&gt;Summary!$E$17,B4055&lt;Summary!$E$18),1,0)</f>
        <v>1</v>
      </c>
      <c r="N4055">
        <f>IF(M4055=1,oneday(G4054,G4055,K4055,L4055,Summary!$E$13/2,Data!N4054,Data!O4054,Summary!$E$15,Summary!$E$14,Summary!$E$16,1),0)</f>
        <v>-1400</v>
      </c>
      <c r="O4055" s="31">
        <f>IF(M4055=1,oneday(G4054,G4055,K4055,L4055,Summary!$E$13/2,Data!N4054,Data!O4054,Summary!$E$15,Summary!$E$14,Summary!$E$16,2),0)</f>
        <v>2847905.9654884338</v>
      </c>
      <c r="P4055" s="31">
        <f t="shared" si="191"/>
        <v>2476.0009613037109</v>
      </c>
      <c r="Q4055" s="31">
        <f>IF(M4055=1,oneday(G4054,G4055,K4055,L4055,Summary!$E$13/2,Data!N4054,Data!O4054,Summary!$E$15,Summary!$E$14,Summary!$E$16,3),0)</f>
        <v>0</v>
      </c>
    </row>
    <row r="4056" spans="1:17" x14ac:dyDescent="0.25">
      <c r="A4056" s="32">
        <f>VLOOKUP(B4056,'Expiration Dates'!$C$40:$J$272,8)</f>
        <v>36272</v>
      </c>
      <c r="B4056" s="1">
        <v>36277</v>
      </c>
      <c r="C4056">
        <f t="shared" si="190"/>
        <v>4056</v>
      </c>
      <c r="D4056" s="27">
        <v>17.649999618530273</v>
      </c>
      <c r="E4056" s="28">
        <v>17.829999923706055</v>
      </c>
      <c r="F4056" s="28">
        <v>17.549999237060547</v>
      </c>
      <c r="G4056" s="24">
        <v>17.809999465942383</v>
      </c>
      <c r="H4056" s="13">
        <v>17.510000228881836</v>
      </c>
      <c r="I4056" s="14">
        <v>17.569999694824219</v>
      </c>
      <c r="J4056" s="14">
        <v>17.350000381469727</v>
      </c>
      <c r="K4056" s="24">
        <v>17.549999237060547</v>
      </c>
      <c r="L4056">
        <f t="shared" si="189"/>
        <v>0</v>
      </c>
      <c r="M4056">
        <f>IF(AND(B4056&gt;Summary!$E$17,B4056&lt;Summary!$E$18),1,0)</f>
        <v>1</v>
      </c>
      <c r="N4056">
        <f>IF(M4056=1,oneday(G4055,G4056,K4056,L4056,Summary!$E$13/2,Data!N4055,Data!O4055,Summary!$E$15,Summary!$E$14,Summary!$E$16,1),0)</f>
        <v>-1700</v>
      </c>
      <c r="O4056" s="31">
        <f>IF(M4056=1,oneday(G4055,G4056,K4056,L4056,Summary!$E$13/2,Data!N4055,Data!O4055,Summary!$E$15,Summary!$E$14,Summary!$E$16,2),0)</f>
        <v>2849662.9661369324</v>
      </c>
      <c r="P4056" s="31">
        <f t="shared" si="191"/>
        <v>1757.0006484985352</v>
      </c>
      <c r="Q4056" s="31">
        <f>IF(M4056=1,oneday(G4055,G4056,K4056,L4056,Summary!$E$13/2,Data!N4055,Data!O4055,Summary!$E$15,Summary!$E$14,Summary!$E$16,3),0)</f>
        <v>0</v>
      </c>
    </row>
    <row r="4057" spans="1:17" x14ac:dyDescent="0.25">
      <c r="A4057" s="32">
        <f>VLOOKUP(B4057,'Expiration Dates'!$C$40:$J$272,8)</f>
        <v>36272</v>
      </c>
      <c r="B4057" s="1">
        <v>36278</v>
      </c>
      <c r="C4057">
        <f t="shared" si="190"/>
        <v>4057</v>
      </c>
      <c r="D4057" s="27">
        <v>18.030000686645508</v>
      </c>
      <c r="E4057" s="28">
        <v>18.540000915527344</v>
      </c>
      <c r="F4057" s="28">
        <v>18.010000228881836</v>
      </c>
      <c r="G4057" s="24">
        <v>18.450000762939453</v>
      </c>
      <c r="H4057" s="13">
        <v>17.799999237060547</v>
      </c>
      <c r="I4057" s="14">
        <v>18.180000305175781</v>
      </c>
      <c r="J4057" s="14">
        <v>17.75</v>
      </c>
      <c r="K4057" s="24">
        <v>18.090000152587891</v>
      </c>
      <c r="L4057">
        <f t="shared" si="189"/>
        <v>0</v>
      </c>
      <c r="M4057">
        <f>IF(AND(B4057&gt;Summary!$E$17,B4057&lt;Summary!$E$18),1,0)</f>
        <v>1</v>
      </c>
      <c r="N4057">
        <f>IF(M4057=1,oneday(G4056,G4057,K4057,L4057,Summary!$E$13/2,Data!N4056,Data!O4056,Summary!$E$15,Summary!$E$14,Summary!$E$16,1),0)</f>
        <v>-3000</v>
      </c>
      <c r="O4057" s="31">
        <f>IF(M4057=1,oneday(G4056,G4057,K4057,L4057,Summary!$E$13/2,Data!N4056,Data!O4056,Summary!$E$15,Summary!$E$14,Summary!$E$16,2),0)</f>
        <v>2850030.961856842</v>
      </c>
      <c r="P4057" s="31">
        <f t="shared" si="191"/>
        <v>367.99571990966797</v>
      </c>
      <c r="Q4057" s="31">
        <f>IF(M4057=1,oneday(G4056,G4057,K4057,L4057,Summary!$E$13/2,Data!N4056,Data!O4056,Summary!$E$15,Summary!$E$14,Summary!$E$16,3),0)</f>
        <v>0</v>
      </c>
    </row>
    <row r="4058" spans="1:17" x14ac:dyDescent="0.25">
      <c r="A4058" s="32">
        <f>VLOOKUP(B4058,'Expiration Dates'!$C$40:$J$272,8)</f>
        <v>36272</v>
      </c>
      <c r="B4058" s="1">
        <v>36279</v>
      </c>
      <c r="C4058">
        <f t="shared" si="190"/>
        <v>4058</v>
      </c>
      <c r="D4058" s="27">
        <v>18.360000610351563</v>
      </c>
      <c r="E4058" s="28">
        <v>18.579999923706055</v>
      </c>
      <c r="F4058" s="28">
        <v>18.260000228881836</v>
      </c>
      <c r="G4058" s="24">
        <v>18.530000686645508</v>
      </c>
      <c r="H4058" s="13">
        <v>18.030000686645508</v>
      </c>
      <c r="I4058" s="14">
        <v>18.200000762939453</v>
      </c>
      <c r="J4058" s="14">
        <v>17.920000076293945</v>
      </c>
      <c r="K4058" s="24">
        <v>18.129999160766602</v>
      </c>
      <c r="L4058">
        <f t="shared" si="189"/>
        <v>0</v>
      </c>
      <c r="M4058">
        <f>IF(AND(B4058&gt;Summary!$E$17,B4058&lt;Summary!$E$18),1,0)</f>
        <v>1</v>
      </c>
      <c r="N4058">
        <f>IF(M4058=1,oneday(G4057,G4058,K4058,L4058,Summary!$E$13/2,Data!N4057,Data!O4057,Summary!$E$15,Summary!$E$14,Summary!$E$16,1),0)</f>
        <v>-3000</v>
      </c>
      <c r="O4058" s="31">
        <f>IF(M4058=1,oneday(G4057,G4058,K4058,L4058,Summary!$E$13/2,Data!N4057,Data!O4057,Summary!$E$15,Summary!$E$14,Summary!$E$16,2),0)</f>
        <v>2851782.9620933533</v>
      </c>
      <c r="P4058" s="31">
        <f t="shared" si="191"/>
        <v>1752.0002365112305</v>
      </c>
      <c r="Q4058" s="31">
        <f>IF(M4058=1,oneday(G4057,G4058,K4058,L4058,Summary!$E$13/2,Data!N4057,Data!O4057,Summary!$E$15,Summary!$E$14,Summary!$E$16,3),0)</f>
        <v>0</v>
      </c>
    </row>
    <row r="4059" spans="1:17" x14ac:dyDescent="0.25">
      <c r="A4059" s="32">
        <f>VLOOKUP(B4059,'Expiration Dates'!$C$40:$J$272,8)</f>
        <v>36272</v>
      </c>
      <c r="B4059" s="1">
        <v>36280</v>
      </c>
      <c r="C4059">
        <f t="shared" si="190"/>
        <v>4059</v>
      </c>
      <c r="D4059" s="27">
        <v>18.719999313354492</v>
      </c>
      <c r="E4059" s="28">
        <v>18.829999923706055</v>
      </c>
      <c r="F4059" s="28">
        <v>18.100000381469727</v>
      </c>
      <c r="G4059" s="24">
        <v>18.659999847412109</v>
      </c>
      <c r="H4059" s="13">
        <v>18.329999923706055</v>
      </c>
      <c r="I4059" s="14">
        <v>18.430000305175781</v>
      </c>
      <c r="J4059" s="14">
        <v>17.799999237060547</v>
      </c>
      <c r="K4059" s="24">
        <v>18.340000152587891</v>
      </c>
      <c r="L4059">
        <f t="shared" si="189"/>
        <v>0</v>
      </c>
      <c r="M4059">
        <f>IF(AND(B4059&gt;Summary!$E$17,B4059&lt;Summary!$E$18),1,0)</f>
        <v>1</v>
      </c>
      <c r="N4059">
        <f>IF(M4059=1,oneday(G4058,G4059,K4059,L4059,Summary!$E$13/2,Data!N4058,Data!O4058,Summary!$E$15,Summary!$E$14,Summary!$E$16,1),0)</f>
        <v>-3000</v>
      </c>
      <c r="O4059" s="31">
        <f>IF(M4059=1,oneday(G4058,G4059,K4059,L4059,Summary!$E$13/2,Data!N4058,Data!O4058,Summary!$E$15,Summary!$E$14,Summary!$E$16,2),0)</f>
        <v>2853365.9648628235</v>
      </c>
      <c r="P4059" s="31">
        <f t="shared" si="191"/>
        <v>1583.0027694702148</v>
      </c>
      <c r="Q4059" s="31">
        <f>IF(M4059=1,oneday(G4058,G4059,K4059,L4059,Summary!$E$13/2,Data!N4058,Data!O4058,Summary!$E$15,Summary!$E$14,Summary!$E$16,3),0)</f>
        <v>0</v>
      </c>
    </row>
    <row r="4060" spans="1:17" x14ac:dyDescent="0.25">
      <c r="A4060" s="32">
        <f>VLOOKUP(B4060,'Expiration Dates'!$C$40:$J$272,8)</f>
        <v>36300</v>
      </c>
      <c r="B4060" s="1">
        <v>36283</v>
      </c>
      <c r="C4060">
        <f t="shared" si="190"/>
        <v>4060</v>
      </c>
      <c r="D4060" s="27">
        <v>18.5</v>
      </c>
      <c r="E4060" s="28">
        <v>19</v>
      </c>
      <c r="F4060" s="28">
        <v>18.5</v>
      </c>
      <c r="G4060" s="24">
        <v>18.850000381469727</v>
      </c>
      <c r="H4060" s="13">
        <v>18.280000686645508</v>
      </c>
      <c r="I4060" s="14">
        <v>18.629999160766602</v>
      </c>
      <c r="J4060" s="14">
        <v>18.239999771118164</v>
      </c>
      <c r="K4060" s="24">
        <v>18.479999542236328</v>
      </c>
      <c r="L4060">
        <f t="shared" si="189"/>
        <v>0</v>
      </c>
      <c r="M4060">
        <f>IF(AND(B4060&gt;Summary!$E$17,B4060&lt;Summary!$E$18),1,0)</f>
        <v>1</v>
      </c>
      <c r="N4060">
        <f>IF(M4060=1,oneday(G4059,G4060,K4060,L4060,Summary!$E$13/2,Data!N4059,Data!O4059,Summary!$E$15,Summary!$E$14,Summary!$E$16,1),0)</f>
        <v>-3000</v>
      </c>
      <c r="O4060" s="31">
        <f>IF(M4060=1,oneday(G4059,G4060,K4060,L4060,Summary!$E$13/2,Data!N4059,Data!O4059,Summary!$E$15,Summary!$E$14,Summary!$E$16,2),0)</f>
        <v>2854743.9630470276</v>
      </c>
      <c r="P4060" s="31">
        <f t="shared" si="191"/>
        <v>1377.9981842041016</v>
      </c>
      <c r="Q4060" s="31">
        <f>IF(M4060=1,oneday(G4059,G4060,K4060,L4060,Summary!$E$13/2,Data!N4059,Data!O4059,Summary!$E$15,Summary!$E$14,Summary!$E$16,3),0)</f>
        <v>0</v>
      </c>
    </row>
    <row r="4061" spans="1:17" x14ac:dyDescent="0.25">
      <c r="A4061" s="32">
        <f>VLOOKUP(B4061,'Expiration Dates'!$C$40:$J$272,8)</f>
        <v>36300</v>
      </c>
      <c r="B4061" s="1">
        <v>36284</v>
      </c>
      <c r="C4061">
        <f t="shared" si="190"/>
        <v>4061</v>
      </c>
      <c r="D4061" s="27">
        <v>18.819999694824219</v>
      </c>
      <c r="E4061" s="28">
        <v>18.979999542236328</v>
      </c>
      <c r="F4061" s="28">
        <v>18.700000762939453</v>
      </c>
      <c r="G4061" s="24">
        <v>18.920000076293945</v>
      </c>
      <c r="H4061" s="13">
        <v>18.450000762939453</v>
      </c>
      <c r="I4061" s="14">
        <v>18.620000839233398</v>
      </c>
      <c r="J4061" s="14">
        <v>18.379999160766602</v>
      </c>
      <c r="K4061" s="24">
        <v>18.569999694824219</v>
      </c>
      <c r="L4061">
        <f t="shared" si="189"/>
        <v>0</v>
      </c>
      <c r="M4061">
        <f>IF(AND(B4061&gt;Summary!$E$17,B4061&lt;Summary!$E$18),1,0)</f>
        <v>1</v>
      </c>
      <c r="N4061">
        <f>IF(M4061=1,oneday(G4060,G4061,K4061,L4061,Summary!$E$13/2,Data!N4060,Data!O4060,Summary!$E$15,Summary!$E$14,Summary!$E$16,1),0)</f>
        <v>-3000</v>
      </c>
      <c r="O4061" s="31">
        <f>IF(M4061=1,oneday(G4060,G4061,K4061,L4061,Summary!$E$13/2,Data!N4060,Data!O4060,Summary!$E$15,Summary!$E$14,Summary!$E$16,2),0)</f>
        <v>2856526.9639930725</v>
      </c>
      <c r="P4061" s="31">
        <f t="shared" si="191"/>
        <v>1783.0009460449219</v>
      </c>
      <c r="Q4061" s="31">
        <f>IF(M4061=1,oneday(G4060,G4061,K4061,L4061,Summary!$E$13/2,Data!N4060,Data!O4060,Summary!$E$15,Summary!$E$14,Summary!$E$16,3),0)</f>
        <v>0</v>
      </c>
    </row>
    <row r="4062" spans="1:17" x14ac:dyDescent="0.25">
      <c r="A4062" s="32">
        <f>VLOOKUP(B4062,'Expiration Dates'!$C$40:$J$272,8)</f>
        <v>36300</v>
      </c>
      <c r="B4062" s="1">
        <v>36285</v>
      </c>
      <c r="C4062">
        <f t="shared" si="190"/>
        <v>4062</v>
      </c>
      <c r="D4062" s="27">
        <v>18.610000610351563</v>
      </c>
      <c r="E4062" s="28">
        <v>19.049999237060547</v>
      </c>
      <c r="F4062" s="28">
        <v>18.450000762939453</v>
      </c>
      <c r="G4062" s="24">
        <v>18.979999542236328</v>
      </c>
      <c r="H4062" s="13">
        <v>18.309999465942383</v>
      </c>
      <c r="I4062" s="14">
        <v>18.790000915527344</v>
      </c>
      <c r="J4062" s="14">
        <v>18.200000762939453</v>
      </c>
      <c r="K4062" s="24">
        <v>18.690000534057617</v>
      </c>
      <c r="L4062">
        <f t="shared" si="189"/>
        <v>0</v>
      </c>
      <c r="M4062">
        <f>IF(AND(B4062&gt;Summary!$E$17,B4062&lt;Summary!$E$18),1,0)</f>
        <v>1</v>
      </c>
      <c r="N4062">
        <f>IF(M4062=1,oneday(G4061,G4062,K4062,L4062,Summary!$E$13/2,Data!N4061,Data!O4061,Summary!$E$15,Summary!$E$14,Summary!$E$16,1),0)</f>
        <v>-3000</v>
      </c>
      <c r="O4062" s="31">
        <f>IF(M4062=1,oneday(G4061,G4062,K4062,L4062,Summary!$E$13/2,Data!N4061,Data!O4061,Summary!$E$15,Summary!$E$14,Summary!$E$16,2),0)</f>
        <v>2858340.9656486511</v>
      </c>
      <c r="P4062" s="31">
        <f t="shared" si="191"/>
        <v>1814.0016555786133</v>
      </c>
      <c r="Q4062" s="31">
        <f>IF(M4062=1,oneday(G4061,G4062,K4062,L4062,Summary!$E$13/2,Data!N4061,Data!O4061,Summary!$E$15,Summary!$E$14,Summary!$E$16,3),0)</f>
        <v>0</v>
      </c>
    </row>
    <row r="4063" spans="1:17" x14ac:dyDescent="0.25">
      <c r="A4063" s="32">
        <f>VLOOKUP(B4063,'Expiration Dates'!$C$40:$J$272,8)</f>
        <v>36300</v>
      </c>
      <c r="B4063" s="1">
        <v>36286</v>
      </c>
      <c r="C4063">
        <f t="shared" si="190"/>
        <v>4063</v>
      </c>
      <c r="D4063" s="27">
        <v>18.790000915527344</v>
      </c>
      <c r="E4063" s="28">
        <v>18.790000915527344</v>
      </c>
      <c r="F4063" s="28">
        <v>18.200000762939453</v>
      </c>
      <c r="G4063" s="24">
        <v>18.319999694824219</v>
      </c>
      <c r="H4063" s="13">
        <v>18.479999542236328</v>
      </c>
      <c r="I4063" s="14">
        <v>18.549999237060547</v>
      </c>
      <c r="J4063" s="14">
        <v>18.079999923706055</v>
      </c>
      <c r="K4063" s="24">
        <v>18.149999618530273</v>
      </c>
      <c r="L4063">
        <f t="shared" si="189"/>
        <v>0</v>
      </c>
      <c r="M4063">
        <f>IF(AND(B4063&gt;Summary!$E$17,B4063&lt;Summary!$E$18),1,0)</f>
        <v>1</v>
      </c>
      <c r="N4063">
        <f>IF(M4063=1,oneday(G4062,G4063,K4063,L4063,Summary!$E$13/2,Data!N4062,Data!O4062,Summary!$E$15,Summary!$E$14,Summary!$E$16,1),0)</f>
        <v>-1400</v>
      </c>
      <c r="O4063" s="31">
        <f>IF(M4063=1,oneday(G4062,G4063,K4063,L4063,Summary!$E$13/2,Data!N4062,Data!O4062,Summary!$E$15,Summary!$E$14,Summary!$E$16,2),0)</f>
        <v>2861744.9654350281</v>
      </c>
      <c r="P4063" s="31">
        <f t="shared" si="191"/>
        <v>3403.9997863769531</v>
      </c>
      <c r="Q4063" s="31">
        <f>IF(M4063=1,oneday(G4062,G4063,K4063,L4063,Summary!$E$13/2,Data!N4062,Data!O4062,Summary!$E$15,Summary!$E$14,Summary!$E$16,3),0)</f>
        <v>0</v>
      </c>
    </row>
    <row r="4064" spans="1:17" x14ac:dyDescent="0.25">
      <c r="A4064" s="32">
        <f>VLOOKUP(B4064,'Expiration Dates'!$C$40:$J$272,8)</f>
        <v>36300</v>
      </c>
      <c r="B4064" s="1">
        <v>36287</v>
      </c>
      <c r="C4064">
        <f t="shared" si="190"/>
        <v>4064</v>
      </c>
      <c r="D4064" s="27">
        <v>17.950000762939453</v>
      </c>
      <c r="E4064" s="28">
        <v>18.299999237060547</v>
      </c>
      <c r="F4064" s="28">
        <v>17.850000381469727</v>
      </c>
      <c r="G4064" s="24">
        <v>18.219999313354492</v>
      </c>
      <c r="H4064" s="13">
        <v>17.850000381469727</v>
      </c>
      <c r="I4064" s="14">
        <v>18.129999160766602</v>
      </c>
      <c r="J4064" s="14">
        <v>17.75</v>
      </c>
      <c r="K4064" s="24">
        <v>18.079999923706055</v>
      </c>
      <c r="L4064">
        <f t="shared" si="189"/>
        <v>0</v>
      </c>
      <c r="M4064">
        <f>IF(AND(B4064&gt;Summary!$E$17,B4064&lt;Summary!$E$18),1,0)</f>
        <v>1</v>
      </c>
      <c r="N4064">
        <f>IF(M4064=1,oneday(G4063,G4064,K4064,L4064,Summary!$E$13/2,Data!N4063,Data!O4063,Summary!$E$15,Summary!$E$14,Summary!$E$16,1),0)</f>
        <v>-1200</v>
      </c>
      <c r="O4064" s="31">
        <f>IF(M4064=1,oneday(G4063,G4064,K4064,L4064,Summary!$E$13/2,Data!N4063,Data!O4063,Summary!$E$15,Summary!$E$14,Summary!$E$16,2),0)</f>
        <v>2863868.9658927917</v>
      </c>
      <c r="P4064" s="31">
        <f t="shared" si="191"/>
        <v>2124.0004577636719</v>
      </c>
      <c r="Q4064" s="31">
        <f>IF(M4064=1,oneday(G4063,G4064,K4064,L4064,Summary!$E$13/2,Data!N4063,Data!O4063,Summary!$E$15,Summary!$E$14,Summary!$E$16,3),0)</f>
        <v>0</v>
      </c>
    </row>
    <row r="4065" spans="1:17" x14ac:dyDescent="0.25">
      <c r="A4065" s="32">
        <f>VLOOKUP(B4065,'Expiration Dates'!$C$40:$J$272,8)</f>
        <v>36300</v>
      </c>
      <c r="B4065" s="1">
        <v>36290</v>
      </c>
      <c r="C4065">
        <f t="shared" si="190"/>
        <v>4065</v>
      </c>
      <c r="D4065" s="27">
        <v>18.049999237060547</v>
      </c>
      <c r="E4065" s="28">
        <v>18.549999237060547</v>
      </c>
      <c r="F4065" s="28">
        <v>18</v>
      </c>
      <c r="G4065" s="24">
        <v>18.5</v>
      </c>
      <c r="H4065" s="13">
        <v>17.909999847412109</v>
      </c>
      <c r="I4065" s="14">
        <v>18.420000076293945</v>
      </c>
      <c r="J4065" s="14">
        <v>17.909999847412109</v>
      </c>
      <c r="K4065" s="24">
        <v>18.370000839233398</v>
      </c>
      <c r="L4065">
        <f t="shared" si="189"/>
        <v>0</v>
      </c>
      <c r="M4065">
        <f>IF(AND(B4065&gt;Summary!$E$17,B4065&lt;Summary!$E$18),1,0)</f>
        <v>1</v>
      </c>
      <c r="N4065">
        <f>IF(M4065=1,oneday(G4064,G4065,K4065,L4065,Summary!$E$13/2,Data!N4064,Data!O4064,Summary!$E$15,Summary!$E$14,Summary!$E$16,1),0)</f>
        <v>-1900</v>
      </c>
      <c r="O4065" s="31">
        <f>IF(M4065=1,oneday(G4064,G4065,K4065,L4065,Summary!$E$13/2,Data!N4064,Data!O4064,Summary!$E$15,Summary!$E$14,Summary!$E$16,2),0)</f>
        <v>2865420.9645881653</v>
      </c>
      <c r="P4065" s="31">
        <f t="shared" si="191"/>
        <v>1551.9986953735352</v>
      </c>
      <c r="Q4065" s="31">
        <f>IF(M4065=1,oneday(G4064,G4065,K4065,L4065,Summary!$E$13/2,Data!N4064,Data!O4064,Summary!$E$15,Summary!$E$14,Summary!$E$16,3),0)</f>
        <v>0</v>
      </c>
    </row>
    <row r="4066" spans="1:17" x14ac:dyDescent="0.25">
      <c r="A4066" s="32">
        <f>VLOOKUP(B4066,'Expiration Dates'!$C$40:$J$272,8)</f>
        <v>36300</v>
      </c>
      <c r="B4066" s="1">
        <v>36291</v>
      </c>
      <c r="C4066">
        <f t="shared" si="190"/>
        <v>4066</v>
      </c>
      <c r="D4066" s="27">
        <v>18.229999542236328</v>
      </c>
      <c r="E4066" s="28">
        <v>18.270000457763672</v>
      </c>
      <c r="F4066" s="28">
        <v>17.75</v>
      </c>
      <c r="G4066" s="24">
        <v>18.059999465942383</v>
      </c>
      <c r="H4066" s="13">
        <v>18.120000839233398</v>
      </c>
      <c r="I4066" s="14">
        <v>18.180000305175781</v>
      </c>
      <c r="J4066" s="14">
        <v>17.719999313354492</v>
      </c>
      <c r="K4066" s="24">
        <v>17.989999771118164</v>
      </c>
      <c r="L4066">
        <f t="shared" si="189"/>
        <v>0</v>
      </c>
      <c r="M4066">
        <f>IF(AND(B4066&gt;Summary!$E$17,B4066&lt;Summary!$E$18),1,0)</f>
        <v>1</v>
      </c>
      <c r="N4066">
        <f>IF(M4066=1,oneday(G4065,G4066,K4066,L4066,Summary!$E$13/2,Data!N4065,Data!O4065,Summary!$E$15,Summary!$E$14,Summary!$E$16,1),0)</f>
        <v>-800</v>
      </c>
      <c r="O4066" s="31">
        <f>IF(M4066=1,oneday(G4065,G4066,K4066,L4066,Summary!$E$13/2,Data!N4065,Data!O4065,Summary!$E$15,Summary!$E$14,Summary!$E$16,2),0)</f>
        <v>2867992.9650154114</v>
      </c>
      <c r="P4066" s="31">
        <f t="shared" si="191"/>
        <v>2572.0004272460938</v>
      </c>
      <c r="Q4066" s="31">
        <f>IF(M4066=1,oneday(G4065,G4066,K4066,L4066,Summary!$E$13/2,Data!N4065,Data!O4065,Summary!$E$15,Summary!$E$14,Summary!$E$16,3),0)</f>
        <v>0</v>
      </c>
    </row>
    <row r="4067" spans="1:17" x14ac:dyDescent="0.25">
      <c r="A4067" s="32">
        <f>VLOOKUP(B4067,'Expiration Dates'!$C$40:$J$272,8)</f>
        <v>36300</v>
      </c>
      <c r="B4067" s="1">
        <v>36292</v>
      </c>
      <c r="C4067">
        <f t="shared" si="190"/>
        <v>4067</v>
      </c>
      <c r="D4067" s="27">
        <v>17.5</v>
      </c>
      <c r="E4067" s="28">
        <v>17.700000762939453</v>
      </c>
      <c r="F4067" s="28">
        <v>17.329999923706055</v>
      </c>
      <c r="G4067" s="24">
        <v>17.569999694824219</v>
      </c>
      <c r="H4067" s="13">
        <v>17.5</v>
      </c>
      <c r="I4067" s="14">
        <v>17.649999618530273</v>
      </c>
      <c r="J4067" s="14">
        <v>17.350000381469727</v>
      </c>
      <c r="K4067" s="24">
        <v>17.569999694824219</v>
      </c>
      <c r="L4067">
        <f t="shared" si="189"/>
        <v>0</v>
      </c>
      <c r="M4067">
        <f>IF(AND(B4067&gt;Summary!$E$17,B4067&lt;Summary!$E$18),1,0)</f>
        <v>1</v>
      </c>
      <c r="N4067">
        <f>IF(M4067=1,oneday(G4066,G4067,K4067,L4067,Summary!$E$13/2,Data!N4066,Data!O4066,Summary!$E$15,Summary!$E$14,Summary!$E$16,1),0)</f>
        <v>400</v>
      </c>
      <c r="O4067" s="31">
        <f>IF(M4067=1,oneday(G4066,G4067,K4067,L4067,Summary!$E$13/2,Data!N4066,Data!O4066,Summary!$E$15,Summary!$E$14,Summary!$E$16,2),0)</f>
        <v>2870060.9651069641</v>
      </c>
      <c r="P4067" s="31">
        <f t="shared" si="191"/>
        <v>2068.0000915527344</v>
      </c>
      <c r="Q4067" s="31">
        <f>IF(M4067=1,oneday(G4066,G4067,K4067,L4067,Summary!$E$13/2,Data!N4066,Data!O4066,Summary!$E$15,Summary!$E$14,Summary!$E$16,3),0)</f>
        <v>0</v>
      </c>
    </row>
    <row r="4068" spans="1:17" x14ac:dyDescent="0.25">
      <c r="A4068" s="32">
        <f>VLOOKUP(B4068,'Expiration Dates'!$C$40:$J$272,8)</f>
        <v>36300</v>
      </c>
      <c r="B4068" s="1">
        <v>36293</v>
      </c>
      <c r="C4068">
        <f t="shared" si="190"/>
        <v>4068</v>
      </c>
      <c r="D4068" s="27">
        <v>17.670000076293945</v>
      </c>
      <c r="E4068" s="28">
        <v>18.100000381469727</v>
      </c>
      <c r="F4068" s="28">
        <v>17.579999923706055</v>
      </c>
      <c r="G4068" s="24">
        <v>18.030000686645508</v>
      </c>
      <c r="H4068" s="13">
        <v>17.620000839233398</v>
      </c>
      <c r="I4068" s="14">
        <v>18.020000457763672</v>
      </c>
      <c r="J4068" s="14">
        <v>17.579999923706055</v>
      </c>
      <c r="K4068" s="24">
        <v>17.920000076293945</v>
      </c>
      <c r="L4068">
        <f t="shared" ref="L4068:L4131" si="192">IF(A4068=B4068,1,0)</f>
        <v>0</v>
      </c>
      <c r="M4068">
        <f>IF(AND(B4068&gt;Summary!$E$17,B4068&lt;Summary!$E$18),1,0)</f>
        <v>1</v>
      </c>
      <c r="N4068">
        <f>IF(M4068=1,oneday(G4067,G4068,K4068,L4068,Summary!$E$13/2,Data!N4067,Data!O4067,Summary!$E$15,Summary!$E$14,Summary!$E$16,1),0)</f>
        <v>-700</v>
      </c>
      <c r="O4068" s="31">
        <f>IF(M4068=1,oneday(G4067,G4068,K4068,L4068,Summary!$E$13/2,Data!N4067,Data!O4067,Summary!$E$15,Summary!$E$14,Summary!$E$16,2),0)</f>
        <v>2871958.9644126892</v>
      </c>
      <c r="P4068" s="31">
        <f t="shared" si="191"/>
        <v>1897.9993057250977</v>
      </c>
      <c r="Q4068" s="31">
        <f>IF(M4068=1,oneday(G4067,G4068,K4068,L4068,Summary!$E$13/2,Data!N4067,Data!O4067,Summary!$E$15,Summary!$E$14,Summary!$E$16,3),0)</f>
        <v>0</v>
      </c>
    </row>
    <row r="4069" spans="1:17" x14ac:dyDescent="0.25">
      <c r="A4069" s="32">
        <f>VLOOKUP(B4069,'Expiration Dates'!$C$40:$J$272,8)</f>
        <v>36300</v>
      </c>
      <c r="B4069" s="1">
        <v>36294</v>
      </c>
      <c r="C4069">
        <f t="shared" si="190"/>
        <v>4069</v>
      </c>
      <c r="D4069" s="27">
        <v>18.200000762939453</v>
      </c>
      <c r="E4069" s="28">
        <v>18.229999542236328</v>
      </c>
      <c r="F4069" s="28">
        <v>17.770000457763672</v>
      </c>
      <c r="G4069" s="24">
        <v>18.040000915527344</v>
      </c>
      <c r="H4069" s="13">
        <v>18.049999237060547</v>
      </c>
      <c r="I4069" s="14">
        <v>18.120000839233398</v>
      </c>
      <c r="J4069" s="14">
        <v>17.760000228881836</v>
      </c>
      <c r="K4069" s="24">
        <v>17.979999542236328</v>
      </c>
      <c r="L4069">
        <f t="shared" si="192"/>
        <v>0</v>
      </c>
      <c r="M4069">
        <f>IF(AND(B4069&gt;Summary!$E$17,B4069&lt;Summary!$E$18),1,0)</f>
        <v>1</v>
      </c>
      <c r="N4069">
        <f>IF(M4069=1,oneday(G4068,G4069,K4069,L4069,Summary!$E$13/2,Data!N4068,Data!O4068,Summary!$E$15,Summary!$E$14,Summary!$E$16,1),0)</f>
        <v>-700</v>
      </c>
      <c r="O4069" s="31">
        <f>IF(M4069=1,oneday(G4068,G4069,K4069,L4069,Summary!$E$13/2,Data!N4068,Data!O4068,Summary!$E$15,Summary!$E$14,Summary!$E$16,2),0)</f>
        <v>2873951.9642524719</v>
      </c>
      <c r="P4069" s="31">
        <f t="shared" si="191"/>
        <v>1992.9998397827148</v>
      </c>
      <c r="Q4069" s="31">
        <f>IF(M4069=1,oneday(G4068,G4069,K4069,L4069,Summary!$E$13/2,Data!N4068,Data!O4068,Summary!$E$15,Summary!$E$14,Summary!$E$16,3),0)</f>
        <v>0</v>
      </c>
    </row>
    <row r="4070" spans="1:17" x14ac:dyDescent="0.25">
      <c r="A4070" s="32">
        <f>VLOOKUP(B4070,'Expiration Dates'!$C$40:$J$272,8)</f>
        <v>36300</v>
      </c>
      <c r="B4070" s="1">
        <v>36297</v>
      </c>
      <c r="C4070">
        <f t="shared" si="190"/>
        <v>4070</v>
      </c>
      <c r="D4070" s="27">
        <v>17.75</v>
      </c>
      <c r="E4070" s="28">
        <v>17.979999542236328</v>
      </c>
      <c r="F4070" s="28">
        <v>17.629999160766602</v>
      </c>
      <c r="G4070" s="24">
        <v>17.940000534057617</v>
      </c>
      <c r="H4070" s="13">
        <v>17.75</v>
      </c>
      <c r="I4070" s="14">
        <v>17.889999389648438</v>
      </c>
      <c r="J4070" s="14">
        <v>17.540000915527344</v>
      </c>
      <c r="K4070" s="24">
        <v>17.829999923706055</v>
      </c>
      <c r="L4070">
        <f t="shared" si="192"/>
        <v>0</v>
      </c>
      <c r="M4070">
        <f>IF(AND(B4070&gt;Summary!$E$17,B4070&lt;Summary!$E$18),1,0)</f>
        <v>1</v>
      </c>
      <c r="N4070">
        <f>IF(M4070=1,oneday(G4069,G4070,K4070,L4070,Summary!$E$13/2,Data!N4069,Data!O4069,Summary!$E$15,Summary!$E$14,Summary!$E$16,1),0)</f>
        <v>-500</v>
      </c>
      <c r="O4070" s="31">
        <f>IF(M4070=1,oneday(G4069,G4070,K4070,L4070,Summary!$E$13/2,Data!N4069,Data!O4069,Summary!$E$15,Summary!$E$14,Summary!$E$16,2),0)</f>
        <v>2876005.9644432068</v>
      </c>
      <c r="P4070" s="31">
        <f t="shared" si="191"/>
        <v>2054.0001907348633</v>
      </c>
      <c r="Q4070" s="31">
        <f>IF(M4070=1,oneday(G4069,G4070,K4070,L4070,Summary!$E$13/2,Data!N4069,Data!O4069,Summary!$E$15,Summary!$E$14,Summary!$E$16,3),0)</f>
        <v>0</v>
      </c>
    </row>
    <row r="4071" spans="1:17" x14ac:dyDescent="0.25">
      <c r="A4071" s="32">
        <f>VLOOKUP(B4071,'Expiration Dates'!$C$40:$J$272,8)</f>
        <v>36300</v>
      </c>
      <c r="B4071" s="1">
        <v>36298</v>
      </c>
      <c r="C4071">
        <f t="shared" si="190"/>
        <v>4071</v>
      </c>
      <c r="D4071" s="27">
        <v>17.5</v>
      </c>
      <c r="E4071" s="28">
        <v>17.569999694824219</v>
      </c>
      <c r="F4071" s="28">
        <v>16.979999542236328</v>
      </c>
      <c r="G4071" s="24">
        <v>17.110000610351563</v>
      </c>
      <c r="H4071" s="13">
        <v>17.370000839233398</v>
      </c>
      <c r="I4071" s="14">
        <v>17.5</v>
      </c>
      <c r="J4071" s="14">
        <v>16.959999084472656</v>
      </c>
      <c r="K4071" s="24">
        <v>17.049999237060547</v>
      </c>
      <c r="L4071">
        <f t="shared" si="192"/>
        <v>0</v>
      </c>
      <c r="M4071">
        <f>IF(AND(B4071&gt;Summary!$E$17,B4071&lt;Summary!$E$18),1,0)</f>
        <v>1</v>
      </c>
      <c r="N4071">
        <f>IF(M4071=1,oneday(G4070,G4071,K4071,L4071,Summary!$E$13/2,Data!N4070,Data!O4070,Summary!$E$15,Summary!$E$14,Summary!$E$16,1),0)</f>
        <v>1500</v>
      </c>
      <c r="O4071" s="31">
        <f>IF(M4071=1,oneday(G4070,G4071,K4071,L4071,Summary!$E$13/2,Data!N4070,Data!O4070,Summary!$E$15,Summary!$E$14,Summary!$E$16,2),0)</f>
        <v>2877520.9645576477</v>
      </c>
      <c r="P4071" s="31">
        <f t="shared" si="191"/>
        <v>1515.000114440918</v>
      </c>
      <c r="Q4071" s="31">
        <f>IF(M4071=1,oneday(G4070,G4071,K4071,L4071,Summary!$E$13/2,Data!N4070,Data!O4070,Summary!$E$15,Summary!$E$14,Summary!$E$16,3),0)</f>
        <v>0</v>
      </c>
    </row>
    <row r="4072" spans="1:17" x14ac:dyDescent="0.25">
      <c r="A4072" s="32">
        <f>VLOOKUP(B4072,'Expiration Dates'!$C$40:$J$272,8)</f>
        <v>36300</v>
      </c>
      <c r="B4072" s="1">
        <v>36299</v>
      </c>
      <c r="C4072">
        <f t="shared" si="190"/>
        <v>4072</v>
      </c>
      <c r="D4072" s="27">
        <v>17.120000839233398</v>
      </c>
      <c r="E4072" s="28">
        <v>17.319999694824219</v>
      </c>
      <c r="F4072" s="28">
        <v>16.850000381469727</v>
      </c>
      <c r="G4072" s="24">
        <v>16.879999160766602</v>
      </c>
      <c r="H4072" s="13">
        <v>17.079999923706055</v>
      </c>
      <c r="I4072" s="14">
        <v>17.25</v>
      </c>
      <c r="J4072" s="14">
        <v>16.850000381469727</v>
      </c>
      <c r="K4072" s="24">
        <v>16.889999389648438</v>
      </c>
      <c r="L4072">
        <f t="shared" si="192"/>
        <v>0</v>
      </c>
      <c r="M4072">
        <f>IF(AND(B4072&gt;Summary!$E$17,B4072&lt;Summary!$E$18),1,0)</f>
        <v>1</v>
      </c>
      <c r="N4072">
        <f>IF(M4072=1,oneday(G4071,G4072,K4072,L4072,Summary!$E$13/2,Data!N4071,Data!O4071,Summary!$E$15,Summary!$E$14,Summary!$E$16,1),0)</f>
        <v>2000</v>
      </c>
      <c r="O4072" s="31">
        <f>IF(M4072=1,oneday(G4071,G4072,K4072,L4072,Summary!$E$13/2,Data!N4071,Data!O4071,Summary!$E$15,Summary!$E$14,Summary!$E$16,2),0)</f>
        <v>2879100.9616584778</v>
      </c>
      <c r="P4072" s="31">
        <f t="shared" si="191"/>
        <v>1579.9971008300781</v>
      </c>
      <c r="Q4072" s="31">
        <f>IF(M4072=1,oneday(G4071,G4072,K4072,L4072,Summary!$E$13/2,Data!N4071,Data!O4071,Summary!$E$15,Summary!$E$14,Summary!$E$16,3),0)</f>
        <v>0</v>
      </c>
    </row>
    <row r="4073" spans="1:17" x14ac:dyDescent="0.25">
      <c r="A4073" s="32">
        <f>VLOOKUP(B4073,'Expiration Dates'!$C$40:$J$272,8)</f>
        <v>36300</v>
      </c>
      <c r="B4073" s="1">
        <v>36300</v>
      </c>
      <c r="C4073">
        <f t="shared" si="190"/>
        <v>4073</v>
      </c>
      <c r="D4073" s="27">
        <v>16.700000762939453</v>
      </c>
      <c r="E4073" s="28">
        <v>17.200000762939453</v>
      </c>
      <c r="F4073" s="28">
        <v>16.629999160766602</v>
      </c>
      <c r="G4073" s="24">
        <v>17.030000686645508</v>
      </c>
      <c r="H4073" s="13">
        <v>16.780000686645508</v>
      </c>
      <c r="I4073" s="14">
        <v>17.360000610351563</v>
      </c>
      <c r="J4073" s="14">
        <v>16.709999084472656</v>
      </c>
      <c r="K4073" s="24">
        <v>17.069999694824219</v>
      </c>
      <c r="L4073">
        <f t="shared" si="192"/>
        <v>1</v>
      </c>
      <c r="M4073">
        <f>IF(AND(B4073&gt;Summary!$E$17,B4073&lt;Summary!$E$18),1,0)</f>
        <v>1</v>
      </c>
      <c r="N4073">
        <f>IF(M4073=1,oneday(G4072,G4073,K4073,L4073,Summary!$E$13/2,Data!N4072,Data!O4072,Summary!$E$15,Summary!$E$14,Summary!$E$16,1),0)</f>
        <v>1700</v>
      </c>
      <c r="O4073" s="31">
        <f>IF(M4073=1,oneday(G4072,G4073,K4073,L4073,Summary!$E$13/2,Data!N4072,Data!O4072,Summary!$E$15,Summary!$E$14,Summary!$E$16,2),0)</f>
        <v>2881299.9659385681</v>
      </c>
      <c r="P4073" s="31">
        <f t="shared" si="191"/>
        <v>2199.004280090332</v>
      </c>
      <c r="Q4073" s="31">
        <f>IF(M4073=1,oneday(G4072,G4073,K4073,L4073,Summary!$E$13/2,Data!N4072,Data!O4072,Summary!$E$15,Summary!$E$14,Summary!$E$16,3),0)</f>
        <v>-67.998313903808594</v>
      </c>
    </row>
    <row r="4074" spans="1:17" x14ac:dyDescent="0.25">
      <c r="A4074" s="32">
        <f>VLOOKUP(B4074,'Expiration Dates'!$C$40:$J$272,8)</f>
        <v>36300</v>
      </c>
      <c r="B4074" s="1">
        <v>36301</v>
      </c>
      <c r="C4074">
        <f t="shared" si="190"/>
        <v>4074</v>
      </c>
      <c r="D4074" s="27">
        <v>17.170000076293945</v>
      </c>
      <c r="E4074" s="28">
        <v>17.430000305175781</v>
      </c>
      <c r="F4074" s="28">
        <v>17.149999618530273</v>
      </c>
      <c r="G4074" s="24">
        <v>17.409999847412109</v>
      </c>
      <c r="H4074" s="13">
        <v>17.149999618530273</v>
      </c>
      <c r="I4074" s="14">
        <v>17.389999389648438</v>
      </c>
      <c r="J4074" s="14">
        <v>17.100000381469727</v>
      </c>
      <c r="K4074" s="24">
        <v>17.350000381469727</v>
      </c>
      <c r="L4074">
        <f t="shared" si="192"/>
        <v>0</v>
      </c>
      <c r="M4074">
        <f>IF(AND(B4074&gt;Summary!$E$17,B4074&lt;Summary!$E$18),1,0)</f>
        <v>1</v>
      </c>
      <c r="N4074">
        <f>IF(M4074=1,oneday(G4073,G4074,K4074,L4074,Summary!$E$13/2,Data!N4073,Data!O4073,Summary!$E$15,Summary!$E$14,Summary!$E$16,1),0)</f>
        <v>800</v>
      </c>
      <c r="O4074" s="31">
        <f>IF(M4074=1,oneday(G4073,G4074,K4074,L4074,Summary!$E$13/2,Data!N4073,Data!O4073,Summary!$E$15,Summary!$E$14,Summary!$E$16,2),0)</f>
        <v>2883747.9652671814</v>
      </c>
      <c r="P4074" s="31">
        <f t="shared" si="191"/>
        <v>2447.9993286132813</v>
      </c>
      <c r="Q4074" s="31">
        <f>IF(M4074=1,oneday(G4073,G4074,K4074,L4074,Summary!$E$13/2,Data!N4073,Data!O4073,Summary!$E$15,Summary!$E$14,Summary!$E$16,3),0)</f>
        <v>0</v>
      </c>
    </row>
    <row r="4075" spans="1:17" x14ac:dyDescent="0.25">
      <c r="A4075" s="32">
        <f>VLOOKUP(B4075,'Expiration Dates'!$C$40:$J$272,8)</f>
        <v>36300</v>
      </c>
      <c r="B4075" s="1">
        <v>36304</v>
      </c>
      <c r="C4075">
        <f t="shared" si="190"/>
        <v>4075</v>
      </c>
      <c r="D4075" s="27">
        <v>17.399999618530273</v>
      </c>
      <c r="E4075" s="28">
        <v>17.399999618530273</v>
      </c>
      <c r="F4075" s="28">
        <v>17.040000915527344</v>
      </c>
      <c r="G4075" s="24">
        <v>17.059999465942383</v>
      </c>
      <c r="H4075" s="13">
        <v>17.329999923706055</v>
      </c>
      <c r="I4075" s="14">
        <v>17.329999923706055</v>
      </c>
      <c r="J4075" s="14">
        <v>17.049999237060547</v>
      </c>
      <c r="K4075" s="24">
        <v>17.059999465942383</v>
      </c>
      <c r="L4075">
        <f t="shared" si="192"/>
        <v>0</v>
      </c>
      <c r="M4075">
        <f>IF(AND(B4075&gt;Summary!$E$17,B4075&lt;Summary!$E$18),1,0)</f>
        <v>1</v>
      </c>
      <c r="N4075">
        <f>IF(M4075=1,oneday(G4074,G4075,K4075,L4075,Summary!$E$13/2,Data!N4074,Data!O4074,Summary!$E$15,Summary!$E$14,Summary!$E$16,1),0)</f>
        <v>1600</v>
      </c>
      <c r="O4075" s="31">
        <f>IF(M4075=1,oneday(G4074,G4075,K4075,L4075,Summary!$E$13/2,Data!N4074,Data!O4074,Summary!$E$15,Summary!$E$14,Summary!$E$16,2),0)</f>
        <v>2885299.9646568298</v>
      </c>
      <c r="P4075" s="31">
        <f t="shared" si="191"/>
        <v>1551.9993896484375</v>
      </c>
      <c r="Q4075" s="31">
        <f>IF(M4075=1,oneday(G4074,G4075,K4075,L4075,Summary!$E$13/2,Data!N4074,Data!O4074,Summary!$E$15,Summary!$E$14,Summary!$E$16,3),0)</f>
        <v>0</v>
      </c>
    </row>
    <row r="4076" spans="1:17" x14ac:dyDescent="0.25">
      <c r="A4076" s="32">
        <f>VLOOKUP(B4076,'Expiration Dates'!$C$40:$J$272,8)</f>
        <v>36300</v>
      </c>
      <c r="B4076" s="1">
        <v>36305</v>
      </c>
      <c r="C4076">
        <f t="shared" si="190"/>
        <v>4076</v>
      </c>
      <c r="D4076" s="27">
        <v>16.899999618530273</v>
      </c>
      <c r="E4076" s="28">
        <v>17.180000305175781</v>
      </c>
      <c r="F4076" s="28">
        <v>16.770000457763672</v>
      </c>
      <c r="G4076" s="24">
        <v>17.139999389648438</v>
      </c>
      <c r="H4076" s="13">
        <v>16.909999847412109</v>
      </c>
      <c r="I4076" s="14">
        <v>17.170000076293945</v>
      </c>
      <c r="J4076" s="14">
        <v>16.809999465942383</v>
      </c>
      <c r="K4076" s="24">
        <v>17.139999389648438</v>
      </c>
      <c r="L4076">
        <f t="shared" si="192"/>
        <v>0</v>
      </c>
      <c r="M4076">
        <f>IF(AND(B4076&gt;Summary!$E$17,B4076&lt;Summary!$E$18),1,0)</f>
        <v>1</v>
      </c>
      <c r="N4076">
        <f>IF(M4076=1,oneday(G4075,G4076,K4076,L4076,Summary!$E$13/2,Data!N4075,Data!O4075,Summary!$E$15,Summary!$E$14,Summary!$E$16,1),0)</f>
        <v>1500</v>
      </c>
      <c r="O4076" s="31">
        <f>IF(M4076=1,oneday(G4075,G4076,K4076,L4076,Summary!$E$13/2,Data!N4075,Data!O4075,Summary!$E$15,Summary!$E$14,Summary!$E$16,2),0)</f>
        <v>2887419.9645423889</v>
      </c>
      <c r="P4076" s="31">
        <f t="shared" si="191"/>
        <v>2119.999885559082</v>
      </c>
      <c r="Q4076" s="31">
        <f>IF(M4076=1,oneday(G4075,G4076,K4076,L4076,Summary!$E$13/2,Data!N4075,Data!O4075,Summary!$E$15,Summary!$E$14,Summary!$E$16,3),0)</f>
        <v>0</v>
      </c>
    </row>
    <row r="4077" spans="1:17" x14ac:dyDescent="0.25">
      <c r="A4077" s="32">
        <f>VLOOKUP(B4077,'Expiration Dates'!$C$40:$J$272,8)</f>
        <v>36300</v>
      </c>
      <c r="B4077" s="1">
        <v>36306</v>
      </c>
      <c r="C4077">
        <f t="shared" si="190"/>
        <v>4077</v>
      </c>
      <c r="D4077" s="27">
        <v>17.200000762939453</v>
      </c>
      <c r="E4077" s="28">
        <v>17.549999237060547</v>
      </c>
      <c r="F4077" s="28">
        <v>17.200000762939453</v>
      </c>
      <c r="G4077" s="24">
        <v>17.350000381469727</v>
      </c>
      <c r="H4077" s="13">
        <v>17.200000762939453</v>
      </c>
      <c r="I4077" s="14">
        <v>17.5</v>
      </c>
      <c r="J4077" s="14">
        <v>17.200000762939453</v>
      </c>
      <c r="K4077" s="24">
        <v>17.309999465942383</v>
      </c>
      <c r="L4077">
        <f t="shared" si="192"/>
        <v>0</v>
      </c>
      <c r="M4077">
        <f>IF(AND(B4077&gt;Summary!$E$17,B4077&lt;Summary!$E$18),1,0)</f>
        <v>1</v>
      </c>
      <c r="N4077">
        <f>IF(M4077=1,oneday(G4076,G4077,K4077,L4077,Summary!$E$13/2,Data!N4076,Data!O4076,Summary!$E$15,Summary!$E$14,Summary!$E$16,1),0)</f>
        <v>1000</v>
      </c>
      <c r="O4077" s="31">
        <f>IF(M4077=1,oneday(G4076,G4077,K4077,L4077,Summary!$E$13/2,Data!N4076,Data!O4076,Summary!$E$15,Summary!$E$14,Summary!$E$16,2),0)</f>
        <v>2889669.9655342102</v>
      </c>
      <c r="P4077" s="31">
        <f t="shared" si="191"/>
        <v>2250.0009918212891</v>
      </c>
      <c r="Q4077" s="31">
        <f>IF(M4077=1,oneday(G4076,G4077,K4077,L4077,Summary!$E$13/2,Data!N4076,Data!O4076,Summary!$E$15,Summary!$E$14,Summary!$E$16,3),0)</f>
        <v>0</v>
      </c>
    </row>
    <row r="4078" spans="1:17" x14ac:dyDescent="0.25">
      <c r="A4078" s="32">
        <f>VLOOKUP(B4078,'Expiration Dates'!$C$40:$J$272,8)</f>
        <v>36300</v>
      </c>
      <c r="B4078" s="1">
        <v>36307</v>
      </c>
      <c r="C4078">
        <f t="shared" si="190"/>
        <v>4078</v>
      </c>
      <c r="D4078" s="27">
        <v>17.270000457763672</v>
      </c>
      <c r="E4078" s="28">
        <v>17.479999542236328</v>
      </c>
      <c r="F4078" s="28">
        <v>17.149999618530273</v>
      </c>
      <c r="G4078" s="24">
        <v>17.170000076293945</v>
      </c>
      <c r="H4078" s="13">
        <v>17.260000228881836</v>
      </c>
      <c r="I4078" s="14">
        <v>17.440000534057617</v>
      </c>
      <c r="J4078" s="14">
        <v>17.149999618530273</v>
      </c>
      <c r="K4078" s="24">
        <v>17.170000076293945</v>
      </c>
      <c r="L4078">
        <f t="shared" si="192"/>
        <v>0</v>
      </c>
      <c r="M4078">
        <f>IF(AND(B4078&gt;Summary!$E$17,B4078&lt;Summary!$E$18),1,0)</f>
        <v>1</v>
      </c>
      <c r="N4078">
        <f>IF(M4078=1,oneday(G4077,G4078,K4078,L4078,Summary!$E$13/2,Data!N4077,Data!O4077,Summary!$E$15,Summary!$E$14,Summary!$E$16,1),0)</f>
        <v>1400</v>
      </c>
      <c r="O4078" s="31">
        <f>IF(M4078=1,oneday(G4077,G4078,K4078,L4078,Summary!$E$13/2,Data!N4077,Data!O4077,Summary!$E$15,Summary!$E$14,Summary!$E$16,2),0)</f>
        <v>2891441.9651069641</v>
      </c>
      <c r="P4078" s="31">
        <f t="shared" si="191"/>
        <v>1771.9995727539063</v>
      </c>
      <c r="Q4078" s="31">
        <f>IF(M4078=1,oneday(G4077,G4078,K4078,L4078,Summary!$E$13/2,Data!N4077,Data!O4077,Summary!$E$15,Summary!$E$14,Summary!$E$16,3),0)</f>
        <v>0</v>
      </c>
    </row>
    <row r="4079" spans="1:17" x14ac:dyDescent="0.25">
      <c r="A4079" s="32">
        <f>VLOOKUP(B4079,'Expiration Dates'!$C$40:$J$272,8)</f>
        <v>36300</v>
      </c>
      <c r="B4079" s="1">
        <v>36308</v>
      </c>
      <c r="C4079">
        <f t="shared" si="190"/>
        <v>4079</v>
      </c>
      <c r="D4079" s="27">
        <v>17.049999237060547</v>
      </c>
      <c r="E4079" s="28">
        <v>17.100000381469727</v>
      </c>
      <c r="F4079" s="28">
        <v>16.799999237060547</v>
      </c>
      <c r="G4079" s="24">
        <v>16.840000152587891</v>
      </c>
      <c r="H4079" s="13">
        <v>17</v>
      </c>
      <c r="I4079" s="14">
        <v>17.069999694824219</v>
      </c>
      <c r="J4079" s="14">
        <v>16.799999237060547</v>
      </c>
      <c r="K4079" s="24">
        <v>16.819999694824219</v>
      </c>
      <c r="L4079">
        <f t="shared" si="192"/>
        <v>0</v>
      </c>
      <c r="M4079">
        <f>IF(AND(B4079&gt;Summary!$E$17,B4079&lt;Summary!$E$18),1,0)</f>
        <v>1</v>
      </c>
      <c r="N4079">
        <f>IF(M4079=1,oneday(G4078,G4079,K4079,L4079,Summary!$E$13/2,Data!N4078,Data!O4078,Summary!$E$15,Summary!$E$14,Summary!$E$16,1),0)</f>
        <v>2200</v>
      </c>
      <c r="O4079" s="31">
        <f>IF(M4079=1,oneday(G4078,G4079,K4079,L4079,Summary!$E$13/2,Data!N4078,Data!O4078,Summary!$E$15,Summary!$E$14,Summary!$E$16,2),0)</f>
        <v>2892827.9652748108</v>
      </c>
      <c r="P4079" s="31">
        <f t="shared" si="191"/>
        <v>1386.0001678466797</v>
      </c>
      <c r="Q4079" s="31">
        <f>IF(M4079=1,oneday(G4078,G4079,K4079,L4079,Summary!$E$13/2,Data!N4078,Data!O4078,Summary!$E$15,Summary!$E$14,Summary!$E$16,3),0)</f>
        <v>0</v>
      </c>
    </row>
    <row r="4080" spans="1:17" x14ac:dyDescent="0.25">
      <c r="A4080" s="32">
        <f>VLOOKUP(B4080,'Expiration Dates'!$C$40:$J$272,8)</f>
        <v>36332</v>
      </c>
      <c r="B4080" s="1">
        <v>36312</v>
      </c>
      <c r="C4080">
        <f t="shared" si="190"/>
        <v>4080</v>
      </c>
      <c r="D4080" s="27">
        <v>16.600000381469727</v>
      </c>
      <c r="E4080" s="28">
        <v>16.600000381469727</v>
      </c>
      <c r="F4080" s="28">
        <v>16.209999084472656</v>
      </c>
      <c r="G4080" s="24">
        <v>16.340000152587891</v>
      </c>
      <c r="H4080" s="13">
        <v>16.520000457763672</v>
      </c>
      <c r="I4080" s="14">
        <v>16.549999237060547</v>
      </c>
      <c r="J4080" s="14">
        <v>16.280000686645508</v>
      </c>
      <c r="K4080" s="24">
        <v>16.389999389648438</v>
      </c>
      <c r="L4080">
        <f t="shared" si="192"/>
        <v>0</v>
      </c>
      <c r="M4080">
        <f>IF(AND(B4080&gt;Summary!$E$17,B4080&lt;Summary!$E$18),1,0)</f>
        <v>1</v>
      </c>
      <c r="N4080">
        <f>IF(M4080=1,oneday(G4079,G4080,K4080,L4080,Summary!$E$13/2,Data!N4079,Data!O4079,Summary!$E$15,Summary!$E$14,Summary!$E$16,1),0)</f>
        <v>3000</v>
      </c>
      <c r="O4080" s="31">
        <f>IF(M4080=1,oneday(G4079,G4080,K4080,L4080,Summary!$E$13/2,Data!N4079,Data!O4079,Summary!$E$15,Summary!$E$14,Summary!$E$16,2),0)</f>
        <v>2893391.9652748108</v>
      </c>
      <c r="P4080" s="31">
        <f t="shared" si="191"/>
        <v>564</v>
      </c>
      <c r="Q4080" s="31">
        <f>IF(M4080=1,oneday(G4079,G4080,K4080,L4080,Summary!$E$13/2,Data!N4079,Data!O4079,Summary!$E$15,Summary!$E$14,Summary!$E$16,3),0)</f>
        <v>0</v>
      </c>
    </row>
    <row r="4081" spans="1:17" x14ac:dyDescent="0.25">
      <c r="A4081" s="32">
        <f>VLOOKUP(B4081,'Expiration Dates'!$C$40:$J$272,8)</f>
        <v>36332</v>
      </c>
      <c r="B4081" s="1">
        <v>36313</v>
      </c>
      <c r="C4081">
        <f t="shared" si="190"/>
        <v>4081</v>
      </c>
      <c r="D4081" s="27">
        <v>16.440000534057617</v>
      </c>
      <c r="E4081" s="28">
        <v>16.739999771118164</v>
      </c>
      <c r="F4081" s="28">
        <v>16.389999389648438</v>
      </c>
      <c r="G4081" s="24">
        <v>16.649999618530273</v>
      </c>
      <c r="H4081" s="13">
        <v>16.5</v>
      </c>
      <c r="I4081" s="14">
        <v>16.770000457763672</v>
      </c>
      <c r="J4081" s="14">
        <v>16.459999084472656</v>
      </c>
      <c r="K4081" s="24">
        <v>16.670000076293945</v>
      </c>
      <c r="L4081">
        <f t="shared" si="192"/>
        <v>0</v>
      </c>
      <c r="M4081">
        <f>IF(AND(B4081&gt;Summary!$E$17,B4081&lt;Summary!$E$18),1,0)</f>
        <v>1</v>
      </c>
      <c r="N4081">
        <f>IF(M4081=1,oneday(G4080,G4081,K4081,L4081,Summary!$E$13/2,Data!N4080,Data!O4080,Summary!$E$15,Summary!$E$14,Summary!$E$16,1),0)</f>
        <v>2300</v>
      </c>
      <c r="O4081" s="31">
        <f>IF(M4081=1,oneday(G4080,G4081,K4081,L4081,Summary!$E$13/2,Data!N4080,Data!O4080,Summary!$E$15,Summary!$E$14,Summary!$E$16,2),0)</f>
        <v>2896188.9640464783</v>
      </c>
      <c r="P4081" s="31">
        <f t="shared" si="191"/>
        <v>2796.9987716674805</v>
      </c>
      <c r="Q4081" s="31">
        <f>IF(M4081=1,oneday(G4080,G4081,K4081,L4081,Summary!$E$13/2,Data!N4080,Data!O4080,Summary!$E$15,Summary!$E$14,Summary!$E$16,3),0)</f>
        <v>0</v>
      </c>
    </row>
    <row r="4082" spans="1:17" x14ac:dyDescent="0.25">
      <c r="A4082" s="32">
        <f>VLOOKUP(B4082,'Expiration Dates'!$C$40:$J$272,8)</f>
        <v>36332</v>
      </c>
      <c r="B4082" s="1">
        <v>36314</v>
      </c>
      <c r="C4082">
        <f t="shared" si="190"/>
        <v>4082</v>
      </c>
      <c r="D4082" s="27">
        <v>16.690000534057617</v>
      </c>
      <c r="E4082" s="28">
        <v>16.75</v>
      </c>
      <c r="F4082" s="28">
        <v>16.479999542236328</v>
      </c>
      <c r="G4082" s="24">
        <v>16.739999771118164</v>
      </c>
      <c r="H4082" s="13">
        <v>16.690000534057617</v>
      </c>
      <c r="I4082" s="14">
        <v>16.799999237060547</v>
      </c>
      <c r="J4082" s="14">
        <v>16.549999237060547</v>
      </c>
      <c r="K4082" s="24">
        <v>16.780000686645508</v>
      </c>
      <c r="L4082">
        <f t="shared" si="192"/>
        <v>0</v>
      </c>
      <c r="M4082">
        <f>IF(AND(B4082&gt;Summary!$E$17,B4082&lt;Summary!$E$18),1,0)</f>
        <v>1</v>
      </c>
      <c r="N4082">
        <f>IF(M4082=1,oneday(G4081,G4082,K4082,L4082,Summary!$E$13/2,Data!N4081,Data!O4081,Summary!$E$15,Summary!$E$14,Summary!$E$16,1),0)</f>
        <v>2100</v>
      </c>
      <c r="O4082" s="31">
        <f>IF(M4082=1,oneday(G4081,G4082,K4082,L4082,Summary!$E$13/2,Data!N4081,Data!O4081,Summary!$E$15,Summary!$E$14,Summary!$E$16,2),0)</f>
        <v>2898381.9643669128</v>
      </c>
      <c r="P4082" s="31">
        <f t="shared" si="191"/>
        <v>2193.0003204345703</v>
      </c>
      <c r="Q4082" s="31">
        <f>IF(M4082=1,oneday(G4081,G4082,K4082,L4082,Summary!$E$13/2,Data!N4081,Data!O4081,Summary!$E$15,Summary!$E$14,Summary!$E$16,3),0)</f>
        <v>0</v>
      </c>
    </row>
    <row r="4083" spans="1:17" x14ac:dyDescent="0.25">
      <c r="A4083" s="32">
        <f>VLOOKUP(B4083,'Expiration Dates'!$C$40:$J$272,8)</f>
        <v>36332</v>
      </c>
      <c r="B4083" s="1">
        <v>36315</v>
      </c>
      <c r="C4083">
        <f t="shared" si="190"/>
        <v>4083</v>
      </c>
      <c r="D4083" s="27">
        <v>16.829999923706055</v>
      </c>
      <c r="E4083" s="28">
        <v>17.379999160766602</v>
      </c>
      <c r="F4083" s="28">
        <v>16.799999237060547</v>
      </c>
      <c r="G4083" s="24">
        <v>17.319999694824219</v>
      </c>
      <c r="H4083" s="13">
        <v>16.870000839233398</v>
      </c>
      <c r="I4083" s="14">
        <v>17.420000076293945</v>
      </c>
      <c r="J4083" s="14">
        <v>16.850000381469727</v>
      </c>
      <c r="K4083" s="24">
        <v>17.360000610351563</v>
      </c>
      <c r="L4083">
        <f t="shared" si="192"/>
        <v>0</v>
      </c>
      <c r="M4083">
        <f>IF(AND(B4083&gt;Summary!$E$17,B4083&lt;Summary!$E$18),1,0)</f>
        <v>1</v>
      </c>
      <c r="N4083">
        <f>IF(M4083=1,oneday(G4082,G4083,K4083,L4083,Summary!$E$13/2,Data!N4082,Data!O4082,Summary!$E$15,Summary!$E$14,Summary!$E$16,1),0)</f>
        <v>700</v>
      </c>
      <c r="O4083" s="31">
        <f>IF(M4083=1,oneday(G4082,G4083,K4083,L4083,Summary!$E$13/2,Data!N4082,Data!O4082,Summary!$E$15,Summary!$E$14,Summary!$E$16,2),0)</f>
        <v>2901151.9643135071</v>
      </c>
      <c r="P4083" s="31">
        <f t="shared" si="191"/>
        <v>2769.9999465942383</v>
      </c>
      <c r="Q4083" s="31">
        <f>IF(M4083=1,oneday(G4082,G4083,K4083,L4083,Summary!$E$13/2,Data!N4082,Data!O4082,Summary!$E$15,Summary!$E$14,Summary!$E$16,3),0)</f>
        <v>0</v>
      </c>
    </row>
    <row r="4084" spans="1:17" x14ac:dyDescent="0.25">
      <c r="A4084" s="32">
        <f>VLOOKUP(B4084,'Expiration Dates'!$C$40:$J$272,8)</f>
        <v>36332</v>
      </c>
      <c r="B4084" s="1">
        <v>36318</v>
      </c>
      <c r="C4084">
        <f t="shared" si="190"/>
        <v>4084</v>
      </c>
      <c r="D4084" s="27">
        <v>17.340000152587891</v>
      </c>
      <c r="E4084" s="28">
        <v>18.079999923706055</v>
      </c>
      <c r="F4084" s="28">
        <v>17.280000686645508</v>
      </c>
      <c r="G4084" s="24">
        <v>17.860000610351563</v>
      </c>
      <c r="H4084" s="13">
        <v>17.360000610351563</v>
      </c>
      <c r="I4084" s="14">
        <v>18.079999923706055</v>
      </c>
      <c r="J4084" s="14">
        <v>17.329999923706055</v>
      </c>
      <c r="K4084" s="24">
        <v>17.920000076293945</v>
      </c>
      <c r="L4084">
        <f t="shared" si="192"/>
        <v>0</v>
      </c>
      <c r="M4084">
        <f>IF(AND(B4084&gt;Summary!$E$17,B4084&lt;Summary!$E$18),1,0)</f>
        <v>1</v>
      </c>
      <c r="N4084">
        <f>IF(M4084=1,oneday(G4083,G4084,K4084,L4084,Summary!$E$13/2,Data!N4083,Data!O4083,Summary!$E$15,Summary!$E$14,Summary!$E$16,1),0)</f>
        <v>-600</v>
      </c>
      <c r="O4084" s="31">
        <f>IF(M4084=1,oneday(G4083,G4084,K4084,L4084,Summary!$E$13/2,Data!N4083,Data!O4083,Summary!$E$15,Summary!$E$14,Summary!$E$16,2),0)</f>
        <v>2903139.9637641907</v>
      </c>
      <c r="P4084" s="31">
        <f t="shared" si="191"/>
        <v>1987.9994506835938</v>
      </c>
      <c r="Q4084" s="31">
        <f>IF(M4084=1,oneday(G4083,G4084,K4084,L4084,Summary!$E$13/2,Data!N4083,Data!O4083,Summary!$E$15,Summary!$E$14,Summary!$E$16,3),0)</f>
        <v>0</v>
      </c>
    </row>
    <row r="4085" spans="1:17" x14ac:dyDescent="0.25">
      <c r="A4085" s="32">
        <f>VLOOKUP(B4085,'Expiration Dates'!$C$40:$J$272,8)</f>
        <v>36332</v>
      </c>
      <c r="B4085" s="1">
        <v>36319</v>
      </c>
      <c r="C4085">
        <f t="shared" si="190"/>
        <v>4085</v>
      </c>
      <c r="D4085" s="27">
        <v>17.700000762939453</v>
      </c>
      <c r="E4085" s="28">
        <v>18.069999694824219</v>
      </c>
      <c r="F4085" s="28">
        <v>17.629999160766602</v>
      </c>
      <c r="G4085" s="24">
        <v>17.659999847412109</v>
      </c>
      <c r="H4085" s="13">
        <v>17.799999237060547</v>
      </c>
      <c r="I4085" s="14">
        <v>18.120000839233398</v>
      </c>
      <c r="J4085" s="14">
        <v>17.700000762939453</v>
      </c>
      <c r="K4085" s="24">
        <v>17.75</v>
      </c>
      <c r="L4085">
        <f t="shared" si="192"/>
        <v>0</v>
      </c>
      <c r="M4085">
        <f>IF(AND(B4085&gt;Summary!$E$17,B4085&lt;Summary!$E$18),1,0)</f>
        <v>1</v>
      </c>
      <c r="N4085">
        <f>IF(M4085=1,oneday(G4084,G4085,K4085,L4085,Summary!$E$13/2,Data!N4084,Data!O4084,Summary!$E$15,Summary!$E$14,Summary!$E$16,1),0)</f>
        <v>-100</v>
      </c>
      <c r="O4085" s="31">
        <f>IF(M4085=1,oneday(G4084,G4085,K4085,L4085,Summary!$E$13/2,Data!N4084,Data!O4084,Summary!$E$15,Summary!$E$14,Summary!$E$16,2),0)</f>
        <v>2905199.9638404846</v>
      </c>
      <c r="P4085" s="31">
        <f t="shared" si="191"/>
        <v>2060.0000762939453</v>
      </c>
      <c r="Q4085" s="31">
        <f>IF(M4085=1,oneday(G4084,G4085,K4085,L4085,Summary!$E$13/2,Data!N4084,Data!O4084,Summary!$E$15,Summary!$E$14,Summary!$E$16,3),0)</f>
        <v>0</v>
      </c>
    </row>
    <row r="4086" spans="1:17" x14ac:dyDescent="0.25">
      <c r="A4086" s="32">
        <f>VLOOKUP(B4086,'Expiration Dates'!$C$40:$J$272,8)</f>
        <v>36332</v>
      </c>
      <c r="B4086" s="1">
        <v>36320</v>
      </c>
      <c r="C4086">
        <f t="shared" si="190"/>
        <v>4086</v>
      </c>
      <c r="D4086" s="27">
        <v>17.5</v>
      </c>
      <c r="E4086" s="28">
        <v>18.030000686645508</v>
      </c>
      <c r="F4086" s="28">
        <v>17.459999084472656</v>
      </c>
      <c r="G4086" s="24">
        <v>17.989999771118164</v>
      </c>
      <c r="H4086" s="13">
        <v>17.620000839233398</v>
      </c>
      <c r="I4086" s="14">
        <v>18.129999160766602</v>
      </c>
      <c r="J4086" s="14">
        <v>17.579999923706055</v>
      </c>
      <c r="K4086" s="24">
        <v>18.069999694824219</v>
      </c>
      <c r="L4086">
        <f t="shared" si="192"/>
        <v>0</v>
      </c>
      <c r="M4086">
        <f>IF(AND(B4086&gt;Summary!$E$17,B4086&lt;Summary!$E$18),1,0)</f>
        <v>1</v>
      </c>
      <c r="N4086">
        <f>IF(M4086=1,oneday(G4085,G4086,K4086,L4086,Summary!$E$13/2,Data!N4085,Data!O4085,Summary!$E$15,Summary!$E$14,Summary!$E$16,1),0)</f>
        <v>-900</v>
      </c>
      <c r="O4086" s="31">
        <f>IF(M4086=1,oneday(G4085,G4086,K4086,L4086,Summary!$E$13/2,Data!N4085,Data!O4085,Summary!$E$15,Summary!$E$14,Summary!$E$16,2),0)</f>
        <v>2907014.9639091492</v>
      </c>
      <c r="P4086" s="31">
        <f t="shared" si="191"/>
        <v>1815.0000686645508</v>
      </c>
      <c r="Q4086" s="31">
        <f>IF(M4086=1,oneday(G4085,G4086,K4086,L4086,Summary!$E$13/2,Data!N4085,Data!O4085,Summary!$E$15,Summary!$E$14,Summary!$E$16,3),0)</f>
        <v>0</v>
      </c>
    </row>
    <row r="4087" spans="1:17" x14ac:dyDescent="0.25">
      <c r="A4087" s="32">
        <f>VLOOKUP(B4087,'Expiration Dates'!$C$40:$J$272,8)</f>
        <v>36332</v>
      </c>
      <c r="B4087" s="1">
        <v>36321</v>
      </c>
      <c r="C4087">
        <f t="shared" si="190"/>
        <v>4087</v>
      </c>
      <c r="D4087" s="27">
        <v>18</v>
      </c>
      <c r="E4087" s="28">
        <v>18.170000076293945</v>
      </c>
      <c r="F4087" s="28">
        <v>17.770000457763672</v>
      </c>
      <c r="G4087" s="24">
        <v>17.850000381469727</v>
      </c>
      <c r="H4087" s="13">
        <v>18.030000686645508</v>
      </c>
      <c r="I4087" s="14">
        <v>18.25</v>
      </c>
      <c r="J4087" s="14">
        <v>17.879999160766602</v>
      </c>
      <c r="K4087" s="24">
        <v>17.950000762939453</v>
      </c>
      <c r="L4087">
        <f t="shared" si="192"/>
        <v>0</v>
      </c>
      <c r="M4087">
        <f>IF(AND(B4087&gt;Summary!$E$17,B4087&lt;Summary!$E$18),1,0)</f>
        <v>1</v>
      </c>
      <c r="N4087">
        <f>IF(M4087=1,oneday(G4086,G4087,K4087,L4087,Summary!$E$13/2,Data!N4086,Data!O4086,Summary!$E$15,Summary!$E$14,Summary!$E$16,1),0)</f>
        <v>-600</v>
      </c>
      <c r="O4087" s="31">
        <f>IF(M4087=1,oneday(G4086,G4087,K4087,L4087,Summary!$E$13/2,Data!N4086,Data!O4086,Summary!$E$15,Summary!$E$14,Summary!$E$16,2),0)</f>
        <v>2909110.9635429382</v>
      </c>
      <c r="P4087" s="31">
        <f t="shared" si="191"/>
        <v>2095.9996337890625</v>
      </c>
      <c r="Q4087" s="31">
        <f>IF(M4087=1,oneday(G4086,G4087,K4087,L4087,Summary!$E$13/2,Data!N4086,Data!O4086,Summary!$E$15,Summary!$E$14,Summary!$E$16,3),0)</f>
        <v>0</v>
      </c>
    </row>
    <row r="4088" spans="1:17" x14ac:dyDescent="0.25">
      <c r="A4088" s="32">
        <f>VLOOKUP(B4088,'Expiration Dates'!$C$40:$J$272,8)</f>
        <v>36332</v>
      </c>
      <c r="B4088" s="1">
        <v>36322</v>
      </c>
      <c r="C4088">
        <f t="shared" si="190"/>
        <v>4088</v>
      </c>
      <c r="D4088" s="27">
        <v>17.850000381469727</v>
      </c>
      <c r="E4088" s="28">
        <v>18.450000762939453</v>
      </c>
      <c r="F4088" s="28">
        <v>17.809999465942383</v>
      </c>
      <c r="G4088" s="24">
        <v>18.430000305175781</v>
      </c>
      <c r="H4088" s="13">
        <v>17.930000305175781</v>
      </c>
      <c r="I4088" s="14">
        <v>18.559999465942383</v>
      </c>
      <c r="J4088" s="14">
        <v>17.920000076293945</v>
      </c>
      <c r="K4088" s="24">
        <v>18.530000686645508</v>
      </c>
      <c r="L4088">
        <f t="shared" si="192"/>
        <v>0</v>
      </c>
      <c r="M4088">
        <f>IF(AND(B4088&gt;Summary!$E$17,B4088&lt;Summary!$E$18),1,0)</f>
        <v>1</v>
      </c>
      <c r="N4088">
        <f>IF(M4088=1,oneday(G4087,G4088,K4088,L4088,Summary!$E$13/2,Data!N4087,Data!O4087,Summary!$E$15,Summary!$E$14,Summary!$E$16,1),0)</f>
        <v>-2000</v>
      </c>
      <c r="O4088" s="31">
        <f>IF(M4088=1,oneday(G4087,G4088,K4088,L4088,Summary!$E$13/2,Data!N4087,Data!O4087,Summary!$E$15,Summary!$E$14,Summary!$E$16,2),0)</f>
        <v>2910314.9636955261</v>
      </c>
      <c r="P4088" s="31">
        <f t="shared" si="191"/>
        <v>1204.0001525878906</v>
      </c>
      <c r="Q4088" s="31">
        <f>IF(M4088=1,oneday(G4087,G4088,K4088,L4088,Summary!$E$13/2,Data!N4087,Data!O4087,Summary!$E$15,Summary!$E$14,Summary!$E$16,3),0)</f>
        <v>0</v>
      </c>
    </row>
    <row r="4089" spans="1:17" x14ac:dyDescent="0.25">
      <c r="A4089" s="32">
        <f>VLOOKUP(B4089,'Expiration Dates'!$C$40:$J$272,8)</f>
        <v>36332</v>
      </c>
      <c r="B4089" s="1">
        <v>36325</v>
      </c>
      <c r="C4089">
        <f t="shared" si="190"/>
        <v>4089</v>
      </c>
      <c r="D4089" s="27">
        <v>18.379999160766602</v>
      </c>
      <c r="E4089" s="28">
        <v>18.620000839233398</v>
      </c>
      <c r="F4089" s="28">
        <v>18.25</v>
      </c>
      <c r="G4089" s="24">
        <v>18.329999923706055</v>
      </c>
      <c r="H4089" s="13">
        <v>18.5</v>
      </c>
      <c r="I4089" s="14">
        <v>18.719999313354492</v>
      </c>
      <c r="J4089" s="14">
        <v>18.389999389648438</v>
      </c>
      <c r="K4089" s="24">
        <v>18.440000534057617</v>
      </c>
      <c r="L4089">
        <f t="shared" si="192"/>
        <v>0</v>
      </c>
      <c r="M4089">
        <f>IF(AND(B4089&gt;Summary!$E$17,B4089&lt;Summary!$E$18),1,0)</f>
        <v>1</v>
      </c>
      <c r="N4089">
        <f>IF(M4089=1,oneday(G4088,G4089,K4089,L4089,Summary!$E$13/2,Data!N4088,Data!O4088,Summary!$E$15,Summary!$E$14,Summary!$E$16,1),0)</f>
        <v>-1800</v>
      </c>
      <c r="O4089" s="31">
        <f>IF(M4089=1,oneday(G4088,G4089,K4089,L4089,Summary!$E$13/2,Data!N4088,Data!O4088,Summary!$E$15,Summary!$E$14,Summary!$E$16,2),0)</f>
        <v>2912498.9643821716</v>
      </c>
      <c r="P4089" s="31">
        <f t="shared" si="191"/>
        <v>2184.0006866455078</v>
      </c>
      <c r="Q4089" s="31">
        <f>IF(M4089=1,oneday(G4088,G4089,K4089,L4089,Summary!$E$13/2,Data!N4088,Data!O4088,Summary!$E$15,Summary!$E$14,Summary!$E$16,3),0)</f>
        <v>0</v>
      </c>
    </row>
    <row r="4090" spans="1:17" x14ac:dyDescent="0.25">
      <c r="A4090" s="32">
        <f>VLOOKUP(B4090,'Expiration Dates'!$C$40:$J$272,8)</f>
        <v>36332</v>
      </c>
      <c r="B4090" s="1">
        <v>36326</v>
      </c>
      <c r="C4090">
        <f t="shared" si="190"/>
        <v>4090</v>
      </c>
      <c r="D4090" s="27">
        <v>18.229999542236328</v>
      </c>
      <c r="E4090" s="28">
        <v>18.649999618530273</v>
      </c>
      <c r="F4090" s="28">
        <v>18.159999847412109</v>
      </c>
      <c r="G4090" s="24">
        <v>18.549999237060547</v>
      </c>
      <c r="H4090" s="13">
        <v>18.329999923706055</v>
      </c>
      <c r="I4090" s="14">
        <v>18.790000915527344</v>
      </c>
      <c r="J4090" s="14">
        <v>18.299999237060547</v>
      </c>
      <c r="K4090" s="24">
        <v>18.670000076293945</v>
      </c>
      <c r="L4090">
        <f t="shared" si="192"/>
        <v>0</v>
      </c>
      <c r="M4090">
        <f>IF(AND(B4090&gt;Summary!$E$17,B4090&lt;Summary!$E$18),1,0)</f>
        <v>1</v>
      </c>
      <c r="N4090">
        <f>IF(M4090=1,oneday(G4089,G4090,K4090,L4090,Summary!$E$13/2,Data!N4089,Data!O4089,Summary!$E$15,Summary!$E$14,Summary!$E$16,1),0)</f>
        <v>-2300</v>
      </c>
      <c r="O4090" s="31">
        <f>IF(M4090=1,oneday(G4089,G4090,K4090,L4090,Summary!$E$13/2,Data!N4089,Data!O4089,Summary!$E$15,Summary!$E$14,Summary!$E$16,2),0)</f>
        <v>2914032.9659614563</v>
      </c>
      <c r="P4090" s="31">
        <f t="shared" si="191"/>
        <v>1534.001579284668</v>
      </c>
      <c r="Q4090" s="31">
        <f>IF(M4090=1,oneday(G4089,G4090,K4090,L4090,Summary!$E$13/2,Data!N4089,Data!O4089,Summary!$E$15,Summary!$E$14,Summary!$E$16,3),0)</f>
        <v>0</v>
      </c>
    </row>
    <row r="4091" spans="1:17" x14ac:dyDescent="0.25">
      <c r="A4091" s="32">
        <f>VLOOKUP(B4091,'Expiration Dates'!$C$40:$J$272,8)</f>
        <v>36332</v>
      </c>
      <c r="B4091" s="1">
        <v>36327</v>
      </c>
      <c r="C4091">
        <f t="shared" si="190"/>
        <v>4091</v>
      </c>
      <c r="D4091" s="27">
        <v>18.649999618530273</v>
      </c>
      <c r="E4091" s="28">
        <v>18.719999313354492</v>
      </c>
      <c r="F4091" s="28">
        <v>17.899999618530273</v>
      </c>
      <c r="G4091" s="24">
        <v>17.940000534057617</v>
      </c>
      <c r="H4091" s="13">
        <v>18.770000457763672</v>
      </c>
      <c r="I4091" s="14">
        <v>18.870000839233398</v>
      </c>
      <c r="J4091" s="14">
        <v>18.100000381469727</v>
      </c>
      <c r="K4091" s="24">
        <v>18.129999160766602</v>
      </c>
      <c r="L4091">
        <f t="shared" si="192"/>
        <v>0</v>
      </c>
      <c r="M4091">
        <f>IF(AND(B4091&gt;Summary!$E$17,B4091&lt;Summary!$E$18),1,0)</f>
        <v>1</v>
      </c>
      <c r="N4091">
        <f>IF(M4091=1,oneday(G4090,G4091,K4091,L4091,Summary!$E$13/2,Data!N4090,Data!O4090,Summary!$E$15,Summary!$E$14,Summary!$E$16,1),0)</f>
        <v>-800</v>
      </c>
      <c r="O4091" s="31">
        <f>IF(M4091=1,oneday(G4090,G4091,K4091,L4091,Summary!$E$13/2,Data!N4090,Data!O4090,Summary!$E$15,Summary!$E$14,Summary!$E$16,2),0)</f>
        <v>2916940.9649238586</v>
      </c>
      <c r="P4091" s="31">
        <f t="shared" si="191"/>
        <v>2907.9989624023438</v>
      </c>
      <c r="Q4091" s="31">
        <f>IF(M4091=1,oneday(G4090,G4091,K4091,L4091,Summary!$E$13/2,Data!N4090,Data!O4090,Summary!$E$15,Summary!$E$14,Summary!$E$16,3),0)</f>
        <v>0</v>
      </c>
    </row>
    <row r="4092" spans="1:17" x14ac:dyDescent="0.25">
      <c r="A4092" s="32">
        <f>VLOOKUP(B4092,'Expiration Dates'!$C$40:$J$272,8)</f>
        <v>36332</v>
      </c>
      <c r="B4092" s="1">
        <v>36328</v>
      </c>
      <c r="C4092">
        <f t="shared" si="190"/>
        <v>4092</v>
      </c>
      <c r="D4092" s="27">
        <v>17.950000762939453</v>
      </c>
      <c r="E4092" s="28">
        <v>18.25</v>
      </c>
      <c r="F4092" s="28">
        <v>17.860000610351563</v>
      </c>
      <c r="G4092" s="24">
        <v>18.190000534057617</v>
      </c>
      <c r="H4092" s="13">
        <v>18.170000076293945</v>
      </c>
      <c r="I4092" s="14">
        <v>18.5</v>
      </c>
      <c r="J4092" s="14">
        <v>18.079999923706055</v>
      </c>
      <c r="K4092" s="24">
        <v>18.409999847412109</v>
      </c>
      <c r="L4092">
        <f t="shared" si="192"/>
        <v>0</v>
      </c>
      <c r="M4092">
        <f>IF(AND(B4092&gt;Summary!$E$17,B4092&lt;Summary!$E$18),1,0)</f>
        <v>1</v>
      </c>
      <c r="N4092">
        <f>IF(M4092=1,oneday(G4091,G4092,K4092,L4092,Summary!$E$13/2,Data!N4091,Data!O4091,Summary!$E$15,Summary!$E$14,Summary!$E$16,1),0)</f>
        <v>-1400</v>
      </c>
      <c r="O4092" s="31">
        <f>IF(M4092=1,oneday(G4091,G4092,K4092,L4092,Summary!$E$13/2,Data!N4091,Data!O4091,Summary!$E$15,Summary!$E$14,Summary!$E$16,2),0)</f>
        <v>2918650.9649238586</v>
      </c>
      <c r="P4092" s="31">
        <f t="shared" si="191"/>
        <v>1710</v>
      </c>
      <c r="Q4092" s="31">
        <f>IF(M4092=1,oneday(G4091,G4092,K4092,L4092,Summary!$E$13/2,Data!N4091,Data!O4091,Summary!$E$15,Summary!$E$14,Summary!$E$16,3),0)</f>
        <v>0</v>
      </c>
    </row>
    <row r="4093" spans="1:17" x14ac:dyDescent="0.25">
      <c r="A4093" s="32">
        <f>VLOOKUP(B4093,'Expiration Dates'!$C$40:$J$272,8)</f>
        <v>36332</v>
      </c>
      <c r="B4093" s="1">
        <v>36329</v>
      </c>
      <c r="C4093">
        <f t="shared" si="190"/>
        <v>4093</v>
      </c>
      <c r="D4093" s="27">
        <v>18.229999542236328</v>
      </c>
      <c r="E4093" s="28">
        <v>18.350000381469727</v>
      </c>
      <c r="F4093" s="28">
        <v>17.879999160766602</v>
      </c>
      <c r="G4093" s="24">
        <v>17.989999771118164</v>
      </c>
      <c r="H4093" s="13">
        <v>18.420000076293945</v>
      </c>
      <c r="I4093" s="14">
        <v>18.549999237060547</v>
      </c>
      <c r="J4093" s="14">
        <v>18.079999923706055</v>
      </c>
      <c r="K4093" s="24">
        <v>18.180000305175781</v>
      </c>
      <c r="L4093">
        <f t="shared" si="192"/>
        <v>0</v>
      </c>
      <c r="M4093">
        <f>IF(AND(B4093&gt;Summary!$E$17,B4093&lt;Summary!$E$18),1,0)</f>
        <v>1</v>
      </c>
      <c r="N4093">
        <f>IF(M4093=1,oneday(G4092,G4093,K4093,L4093,Summary!$E$13/2,Data!N4092,Data!O4092,Summary!$E$15,Summary!$E$14,Summary!$E$16,1),0)</f>
        <v>-900</v>
      </c>
      <c r="O4093" s="31">
        <f>IF(M4093=1,oneday(G4092,G4093,K4093,L4093,Summary!$E$13/2,Data!N4092,Data!O4092,Summary!$E$15,Summary!$E$14,Summary!$E$16,2),0)</f>
        <v>2920870.9656105042</v>
      </c>
      <c r="P4093" s="31">
        <f t="shared" si="191"/>
        <v>2220.0006866455078</v>
      </c>
      <c r="Q4093" s="31">
        <f>IF(M4093=1,oneday(G4092,G4093,K4093,L4093,Summary!$E$13/2,Data!N4092,Data!O4092,Summary!$E$15,Summary!$E$14,Summary!$E$16,3),0)</f>
        <v>0</v>
      </c>
    </row>
    <row r="4094" spans="1:17" x14ac:dyDescent="0.25">
      <c r="A4094" s="32">
        <f>VLOOKUP(B4094,'Expiration Dates'!$C$40:$J$272,8)</f>
        <v>36332</v>
      </c>
      <c r="B4094" s="1">
        <v>36332</v>
      </c>
      <c r="C4094">
        <f t="shared" si="190"/>
        <v>4094</v>
      </c>
      <c r="D4094" s="27">
        <v>17.870000839233398</v>
      </c>
      <c r="E4094" s="28">
        <v>17.899999618530273</v>
      </c>
      <c r="F4094" s="28">
        <v>17.549999237060547</v>
      </c>
      <c r="G4094" s="24">
        <v>17.700000762939453</v>
      </c>
      <c r="H4094" s="13">
        <v>18.069999694824219</v>
      </c>
      <c r="I4094" s="14">
        <v>18.069999694824219</v>
      </c>
      <c r="J4094" s="14">
        <v>17.760000228881836</v>
      </c>
      <c r="K4094" s="24">
        <v>17.909999847412109</v>
      </c>
      <c r="L4094">
        <f t="shared" si="192"/>
        <v>1</v>
      </c>
      <c r="M4094">
        <f>IF(AND(B4094&gt;Summary!$E$17,B4094&lt;Summary!$E$18),1,0)</f>
        <v>1</v>
      </c>
      <c r="N4094">
        <f>IF(M4094=1,oneday(G4093,G4094,K4094,L4094,Summary!$E$13/2,Data!N4093,Data!O4093,Summary!$E$15,Summary!$E$14,Summary!$E$16,1),0)</f>
        <v>-200</v>
      </c>
      <c r="O4094" s="31">
        <f>IF(M4094=1,oneday(G4093,G4094,K4094,L4094,Summary!$E$13/2,Data!N4093,Data!O4093,Summary!$E$15,Summary!$E$14,Summary!$E$16,2),0)</f>
        <v>2923054.9652290344</v>
      </c>
      <c r="P4094" s="31">
        <f t="shared" si="191"/>
        <v>2183.9996185302734</v>
      </c>
      <c r="Q4094" s="31">
        <f>IF(M4094=1,oneday(G4093,G4094,K4094,L4094,Summary!$E$13/2,Data!N4093,Data!O4093,Summary!$E$15,Summary!$E$14,Summary!$E$16,3),0)</f>
        <v>41.99981689453125</v>
      </c>
    </row>
    <row r="4095" spans="1:17" x14ac:dyDescent="0.25">
      <c r="A4095" s="32">
        <f>VLOOKUP(B4095,'Expiration Dates'!$C$40:$J$272,8)</f>
        <v>36332</v>
      </c>
      <c r="B4095" s="1">
        <v>36333</v>
      </c>
      <c r="C4095">
        <f t="shared" si="190"/>
        <v>4095</v>
      </c>
      <c r="D4095" s="27">
        <v>17.579999923706055</v>
      </c>
      <c r="E4095" s="28">
        <v>17.829999923706055</v>
      </c>
      <c r="F4095" s="28">
        <v>17.450000762939453</v>
      </c>
      <c r="G4095" s="24">
        <v>17.610000610351563</v>
      </c>
      <c r="H4095" s="13">
        <v>17.799999237060547</v>
      </c>
      <c r="I4095" s="14">
        <v>18.049999237060547</v>
      </c>
      <c r="J4095" s="14">
        <v>17.719999313354492</v>
      </c>
      <c r="K4095" s="24">
        <v>17.75</v>
      </c>
      <c r="L4095">
        <f t="shared" si="192"/>
        <v>0</v>
      </c>
      <c r="M4095">
        <f>IF(AND(B4095&gt;Summary!$E$17,B4095&lt;Summary!$E$18),1,0)</f>
        <v>1</v>
      </c>
      <c r="N4095">
        <f>IF(M4095=1,oneday(G4094,G4095,K4095,L4095,Summary!$E$13/2,Data!N4094,Data!O4094,Summary!$E$15,Summary!$E$14,Summary!$E$16,1),0)</f>
        <v>0</v>
      </c>
      <c r="O4095" s="31">
        <f>IF(M4095=1,oneday(G4094,G4095,K4095,L4095,Summary!$E$13/2,Data!N4094,Data!O4094,Summary!$E$15,Summary!$E$14,Summary!$E$16,2),0)</f>
        <v>2925058.9652290344</v>
      </c>
      <c r="P4095" s="31">
        <f t="shared" si="191"/>
        <v>2004</v>
      </c>
      <c r="Q4095" s="31">
        <f>IF(M4095=1,oneday(G4094,G4095,K4095,L4095,Summary!$E$13/2,Data!N4094,Data!O4094,Summary!$E$15,Summary!$E$14,Summary!$E$16,3),0)</f>
        <v>0</v>
      </c>
    </row>
    <row r="4096" spans="1:17" x14ac:dyDescent="0.25">
      <c r="A4096" s="32">
        <f>VLOOKUP(B4096,'Expiration Dates'!$C$40:$J$272,8)</f>
        <v>36332</v>
      </c>
      <c r="B4096" s="1">
        <v>36334</v>
      </c>
      <c r="C4096">
        <f t="shared" si="190"/>
        <v>4096</v>
      </c>
      <c r="D4096" s="27">
        <v>17.959999084472656</v>
      </c>
      <c r="E4096" s="28">
        <v>18.489999771118164</v>
      </c>
      <c r="F4096" s="28">
        <v>17.950000762939453</v>
      </c>
      <c r="G4096" s="24">
        <v>18.450000762939453</v>
      </c>
      <c r="H4096" s="13">
        <v>18.020000457763672</v>
      </c>
      <c r="I4096" s="14">
        <v>18.510000228881836</v>
      </c>
      <c r="J4096" s="14">
        <v>18.020000457763672</v>
      </c>
      <c r="K4096" s="24">
        <v>18.469999313354492</v>
      </c>
      <c r="L4096">
        <f t="shared" si="192"/>
        <v>0</v>
      </c>
      <c r="M4096">
        <f>IF(AND(B4096&gt;Summary!$E$17,B4096&lt;Summary!$E$18),1,0)</f>
        <v>1</v>
      </c>
      <c r="N4096">
        <f>IF(M4096=1,oneday(G4095,G4096,K4096,L4096,Summary!$E$13/2,Data!N4095,Data!O4095,Summary!$E$15,Summary!$E$14,Summary!$E$16,1),0)</f>
        <v>-2100</v>
      </c>
      <c r="O4096" s="31">
        <f>IF(M4096=1,oneday(G4095,G4096,K4096,L4096,Summary!$E$13/2,Data!N4095,Data!O4095,Summary!$E$15,Summary!$E$14,Summary!$E$16,2),0)</f>
        <v>2926134.9649085999</v>
      </c>
      <c r="P4096" s="31">
        <f t="shared" si="191"/>
        <v>1075.9996795654297</v>
      </c>
      <c r="Q4096" s="31">
        <f>IF(M4096=1,oneday(G4095,G4096,K4096,L4096,Summary!$E$13/2,Data!N4095,Data!O4095,Summary!$E$15,Summary!$E$14,Summary!$E$16,3),0)</f>
        <v>0</v>
      </c>
    </row>
    <row r="4097" spans="1:17" x14ac:dyDescent="0.25">
      <c r="A4097" s="32">
        <f>VLOOKUP(B4097,'Expiration Dates'!$C$40:$J$272,8)</f>
        <v>36332</v>
      </c>
      <c r="B4097" s="1">
        <v>36335</v>
      </c>
      <c r="C4097">
        <f t="shared" si="190"/>
        <v>4097</v>
      </c>
      <c r="D4097" s="27">
        <v>18.409999847412109</v>
      </c>
      <c r="E4097" s="28">
        <v>18.629999160766602</v>
      </c>
      <c r="F4097" s="28">
        <v>18.239999771118164</v>
      </c>
      <c r="G4097" s="24">
        <v>18.290000915527344</v>
      </c>
      <c r="H4097" s="13">
        <v>18.440000534057617</v>
      </c>
      <c r="I4097" s="14">
        <v>18.649999618530273</v>
      </c>
      <c r="J4097" s="14">
        <v>18.319999694824219</v>
      </c>
      <c r="K4097" s="24">
        <v>18.379999160766602</v>
      </c>
      <c r="L4097">
        <f t="shared" si="192"/>
        <v>0</v>
      </c>
      <c r="M4097">
        <f>IF(AND(B4097&gt;Summary!$E$17,B4097&lt;Summary!$E$18),1,0)</f>
        <v>1</v>
      </c>
      <c r="N4097">
        <f>IF(M4097=1,oneday(G4096,G4097,K4097,L4097,Summary!$E$13/2,Data!N4096,Data!O4096,Summary!$E$15,Summary!$E$14,Summary!$E$16,1),0)</f>
        <v>-1800</v>
      </c>
      <c r="O4097" s="31">
        <f>IF(M4097=1,oneday(G4096,G4097,K4097,L4097,Summary!$E$13/2,Data!N4096,Data!O4096,Summary!$E$15,Summary!$E$14,Summary!$E$16,2),0)</f>
        <v>2928434.9646339417</v>
      </c>
      <c r="P4097" s="31">
        <f t="shared" si="191"/>
        <v>2299.9997253417969</v>
      </c>
      <c r="Q4097" s="31">
        <f>IF(M4097=1,oneday(G4096,G4097,K4097,L4097,Summary!$E$13/2,Data!N4096,Data!O4096,Summary!$E$15,Summary!$E$14,Summary!$E$16,3),0)</f>
        <v>0</v>
      </c>
    </row>
    <row r="4098" spans="1:17" x14ac:dyDescent="0.25">
      <c r="A4098" s="32">
        <f>VLOOKUP(B4098,'Expiration Dates'!$C$40:$J$272,8)</f>
        <v>36332</v>
      </c>
      <c r="B4098" s="1">
        <v>36336</v>
      </c>
      <c r="C4098">
        <f t="shared" si="190"/>
        <v>4098</v>
      </c>
      <c r="D4098" s="27">
        <v>18.370000839233398</v>
      </c>
      <c r="E4098" s="28">
        <v>18.420000076293945</v>
      </c>
      <c r="F4098" s="28">
        <v>18.209999084472656</v>
      </c>
      <c r="G4098" s="24">
        <v>18.389999389648438</v>
      </c>
      <c r="H4098" s="13">
        <v>18.450000762939453</v>
      </c>
      <c r="I4098" s="14">
        <v>18.510000228881836</v>
      </c>
      <c r="J4098" s="14">
        <v>18.309999465942383</v>
      </c>
      <c r="K4098" s="24">
        <v>18.459999084472656</v>
      </c>
      <c r="L4098">
        <f t="shared" si="192"/>
        <v>0</v>
      </c>
      <c r="M4098">
        <f>IF(AND(B4098&gt;Summary!$E$17,B4098&lt;Summary!$E$18),1,0)</f>
        <v>1</v>
      </c>
      <c r="N4098">
        <f>IF(M4098=1,oneday(G4097,G4098,K4098,L4098,Summary!$E$13/2,Data!N4097,Data!O4097,Summary!$E$15,Summary!$E$14,Summary!$E$16,1),0)</f>
        <v>-2000</v>
      </c>
      <c r="O4098" s="31">
        <f>IF(M4098=1,oneday(G4097,G4098,K4098,L4098,Summary!$E$13/2,Data!N4097,Data!O4097,Summary!$E$15,Summary!$E$14,Summary!$E$16,2),0)</f>
        <v>2930238.9676856995</v>
      </c>
      <c r="P4098" s="31">
        <f t="shared" si="191"/>
        <v>1804.0030517578125</v>
      </c>
      <c r="Q4098" s="31">
        <f>IF(M4098=1,oneday(G4097,G4098,K4098,L4098,Summary!$E$13/2,Data!N4097,Data!O4097,Summary!$E$15,Summary!$E$14,Summary!$E$16,3),0)</f>
        <v>0</v>
      </c>
    </row>
    <row r="4099" spans="1:17" x14ac:dyDescent="0.25">
      <c r="A4099" s="32">
        <f>VLOOKUP(B4099,'Expiration Dates'!$C$40:$J$272,8)</f>
        <v>36332</v>
      </c>
      <c r="B4099" s="1">
        <v>36339</v>
      </c>
      <c r="C4099">
        <f t="shared" si="190"/>
        <v>4099</v>
      </c>
      <c r="D4099" s="27">
        <v>18.299999237060547</v>
      </c>
      <c r="E4099" s="28">
        <v>18.360000610351563</v>
      </c>
      <c r="F4099" s="28">
        <v>18.180000305175781</v>
      </c>
      <c r="G4099" s="24">
        <v>18.229999542236328</v>
      </c>
      <c r="H4099" s="13">
        <v>18.379999160766602</v>
      </c>
      <c r="I4099" s="14">
        <v>18.459999084472656</v>
      </c>
      <c r="J4099" s="14">
        <v>18.319999694824219</v>
      </c>
      <c r="K4099" s="24">
        <v>18.340000152587891</v>
      </c>
      <c r="L4099">
        <f t="shared" si="192"/>
        <v>0</v>
      </c>
      <c r="M4099">
        <f>IF(AND(B4099&gt;Summary!$E$17,B4099&lt;Summary!$E$18),1,0)</f>
        <v>1</v>
      </c>
      <c r="N4099">
        <f>IF(M4099=1,oneday(G4098,G4099,K4099,L4099,Summary!$E$13/2,Data!N4098,Data!O4098,Summary!$E$15,Summary!$E$14,Summary!$E$16,1),0)</f>
        <v>-1700</v>
      </c>
      <c r="O4099" s="31">
        <f>IF(M4099=1,oneday(G4098,G4099,K4099,L4099,Summary!$E$13/2,Data!N4098,Data!O4098,Summary!$E$15,Summary!$E$14,Summary!$E$16,2),0)</f>
        <v>2932522.9674263</v>
      </c>
      <c r="P4099" s="31">
        <f t="shared" si="191"/>
        <v>2283.9997406005859</v>
      </c>
      <c r="Q4099" s="31">
        <f>IF(M4099=1,oneday(G4098,G4099,K4099,L4099,Summary!$E$13/2,Data!N4098,Data!O4098,Summary!$E$15,Summary!$E$14,Summary!$E$16,3),0)</f>
        <v>0</v>
      </c>
    </row>
    <row r="4100" spans="1:17" x14ac:dyDescent="0.25">
      <c r="A4100" s="32">
        <f>VLOOKUP(B4100,'Expiration Dates'!$C$40:$J$272,8)</f>
        <v>36332</v>
      </c>
      <c r="B4100" s="1">
        <v>36340</v>
      </c>
      <c r="C4100">
        <f t="shared" si="190"/>
        <v>4100</v>
      </c>
      <c r="D4100" s="27">
        <v>18.270000457763672</v>
      </c>
      <c r="E4100" s="28">
        <v>18.5</v>
      </c>
      <c r="F4100" s="28">
        <v>18.209999084472656</v>
      </c>
      <c r="G4100" s="24">
        <v>18.440000534057617</v>
      </c>
      <c r="H4100" s="13">
        <v>18.340000152587891</v>
      </c>
      <c r="I4100" s="14">
        <v>18.610000610351563</v>
      </c>
      <c r="J4100" s="14">
        <v>18.340000152587891</v>
      </c>
      <c r="K4100" s="24">
        <v>18.540000915527344</v>
      </c>
      <c r="L4100">
        <f t="shared" si="192"/>
        <v>0</v>
      </c>
      <c r="M4100">
        <f>IF(AND(B4100&gt;Summary!$E$17,B4100&lt;Summary!$E$18),1,0)</f>
        <v>1</v>
      </c>
      <c r="N4100">
        <f>IF(M4100=1,oneday(G4099,G4100,K4100,L4100,Summary!$E$13/2,Data!N4099,Data!O4099,Summary!$E$15,Summary!$E$14,Summary!$E$16,1),0)</f>
        <v>-2200</v>
      </c>
      <c r="O4100" s="31">
        <f>IF(M4100=1,oneday(G4099,G4100,K4100,L4100,Summary!$E$13/2,Data!N4099,Data!O4099,Summary!$E$15,Summary!$E$14,Summary!$E$16,2),0)</f>
        <v>2934100.9652442932</v>
      </c>
      <c r="P4100" s="31">
        <f t="shared" si="191"/>
        <v>1577.9978179931641</v>
      </c>
      <c r="Q4100" s="31">
        <f>IF(M4100=1,oneday(G4099,G4100,K4100,L4100,Summary!$E$13/2,Data!N4099,Data!O4099,Summary!$E$15,Summary!$E$14,Summary!$E$16,3),0)</f>
        <v>0</v>
      </c>
    </row>
    <row r="4101" spans="1:17" x14ac:dyDescent="0.25">
      <c r="A4101" s="32">
        <f>VLOOKUP(B4101,'Expiration Dates'!$C$40:$J$272,8)</f>
        <v>36332</v>
      </c>
      <c r="B4101" s="1">
        <v>36341</v>
      </c>
      <c r="C4101">
        <f t="shared" si="190"/>
        <v>4101</v>
      </c>
      <c r="D4101" s="27">
        <v>18.680000305175781</v>
      </c>
      <c r="E4101" s="28">
        <v>19.370000839233398</v>
      </c>
      <c r="F4101" s="28">
        <v>18.670000076293945</v>
      </c>
      <c r="G4101" s="24">
        <v>19.290000915527344</v>
      </c>
      <c r="H4101" s="13">
        <v>18.899999618530273</v>
      </c>
      <c r="I4101" s="14">
        <v>19.399999618530273</v>
      </c>
      <c r="J4101" s="14">
        <v>18.819999694824219</v>
      </c>
      <c r="K4101" s="24">
        <v>19.299999237060547</v>
      </c>
      <c r="L4101">
        <f t="shared" si="192"/>
        <v>0</v>
      </c>
      <c r="M4101">
        <f>IF(AND(B4101&gt;Summary!$E$17,B4101&lt;Summary!$E$18),1,0)</f>
        <v>1</v>
      </c>
      <c r="N4101">
        <f>IF(M4101=1,oneday(G4100,G4101,K4101,L4101,Summary!$E$13/2,Data!N4100,Data!O4100,Summary!$E$15,Summary!$E$14,Summary!$E$16,1),0)</f>
        <v>-3000</v>
      </c>
      <c r="O4101" s="31">
        <f>IF(M4101=1,oneday(G4100,G4101,K4101,L4101,Summary!$E$13/2,Data!N4100,Data!O4100,Summary!$E$15,Summary!$E$14,Summary!$E$16,2),0)</f>
        <v>2933285.9636039734</v>
      </c>
      <c r="P4101" s="31">
        <f t="shared" si="191"/>
        <v>-815.00164031982422</v>
      </c>
      <c r="Q4101" s="31">
        <f>IF(M4101=1,oneday(G4100,G4101,K4101,L4101,Summary!$E$13/2,Data!N4100,Data!O4100,Summary!$E$15,Summary!$E$14,Summary!$E$16,3),0)</f>
        <v>0</v>
      </c>
    </row>
    <row r="4102" spans="1:17" x14ac:dyDescent="0.25">
      <c r="A4102" s="32">
        <f>VLOOKUP(B4102,'Expiration Dates'!$C$40:$J$272,8)</f>
        <v>36362</v>
      </c>
      <c r="B4102" s="1">
        <v>36342</v>
      </c>
      <c r="C4102">
        <f t="shared" si="190"/>
        <v>4102</v>
      </c>
      <c r="D4102" s="27">
        <v>19.450000762939453</v>
      </c>
      <c r="E4102" s="28">
        <v>19.559999465942383</v>
      </c>
      <c r="F4102" s="28">
        <v>19.219999313354492</v>
      </c>
      <c r="G4102" s="24">
        <v>19.389999389648438</v>
      </c>
      <c r="H4102" s="13">
        <v>19.459999084472656</v>
      </c>
      <c r="I4102" s="14">
        <v>19.520000457763672</v>
      </c>
      <c r="J4102" s="14">
        <v>19.229999542236328</v>
      </c>
      <c r="K4102" s="24">
        <v>19.379999160766602</v>
      </c>
      <c r="L4102">
        <f t="shared" si="192"/>
        <v>0</v>
      </c>
      <c r="M4102">
        <f>IF(AND(B4102&gt;Summary!$E$17,B4102&lt;Summary!$E$18),1,0)</f>
        <v>1</v>
      </c>
      <c r="N4102">
        <f>IF(M4102=1,oneday(G4101,G4102,K4102,L4102,Summary!$E$13/2,Data!N4101,Data!O4101,Summary!$E$15,Summary!$E$14,Summary!$E$16,1),0)</f>
        <v>-3000</v>
      </c>
      <c r="O4102" s="31">
        <f>IF(M4102=1,oneday(G4101,G4102,K4102,L4102,Summary!$E$13/2,Data!N4101,Data!O4101,Summary!$E$15,Summary!$E$14,Summary!$E$16,2),0)</f>
        <v>2934969.9684867859</v>
      </c>
      <c r="P4102" s="31">
        <f t="shared" si="191"/>
        <v>1684.0048828125</v>
      </c>
      <c r="Q4102" s="31">
        <f>IF(M4102=1,oneday(G4101,G4102,K4102,L4102,Summary!$E$13/2,Data!N4101,Data!O4101,Summary!$E$15,Summary!$E$14,Summary!$E$16,3),0)</f>
        <v>0</v>
      </c>
    </row>
    <row r="4103" spans="1:17" x14ac:dyDescent="0.25">
      <c r="A4103" s="32">
        <f>VLOOKUP(B4103,'Expiration Dates'!$C$40:$J$272,8)</f>
        <v>36362</v>
      </c>
      <c r="B4103" s="1">
        <v>36343</v>
      </c>
      <c r="C4103">
        <f t="shared" si="190"/>
        <v>4103</v>
      </c>
      <c r="D4103" s="27">
        <v>19.350000381469727</v>
      </c>
      <c r="E4103" s="28">
        <v>19.700000762939453</v>
      </c>
      <c r="F4103" s="28">
        <v>19.290000915527344</v>
      </c>
      <c r="G4103" s="24">
        <v>19.690000534057617</v>
      </c>
      <c r="H4103" s="13">
        <v>19.350000381469727</v>
      </c>
      <c r="I4103" s="14">
        <v>19.690000534057617</v>
      </c>
      <c r="J4103" s="14">
        <v>19.290000915527344</v>
      </c>
      <c r="K4103" s="24">
        <v>19.659999847412109</v>
      </c>
      <c r="L4103">
        <f t="shared" si="192"/>
        <v>0</v>
      </c>
      <c r="M4103">
        <f>IF(AND(B4103&gt;Summary!$E$17,B4103&lt;Summary!$E$18),1,0)</f>
        <v>1</v>
      </c>
      <c r="N4103">
        <f>IF(M4103=1,oneday(G4102,G4103,K4103,L4103,Summary!$E$13/2,Data!N4102,Data!O4102,Summary!$E$15,Summary!$E$14,Summary!$E$16,1),0)</f>
        <v>-3000</v>
      </c>
      <c r="O4103" s="31">
        <f>IF(M4103=1,oneday(G4102,G4103,K4103,L4103,Summary!$E$13/2,Data!N4102,Data!O4102,Summary!$E$15,Summary!$E$14,Summary!$E$16,2),0)</f>
        <v>2935943.9642524719</v>
      </c>
      <c r="P4103" s="31">
        <f t="shared" si="191"/>
        <v>973.99576568603516</v>
      </c>
      <c r="Q4103" s="31">
        <f>IF(M4103=1,oneday(G4102,G4103,K4103,L4103,Summary!$E$13/2,Data!N4102,Data!O4102,Summary!$E$15,Summary!$E$14,Summary!$E$16,3),0)</f>
        <v>0</v>
      </c>
    </row>
    <row r="4104" spans="1:17" x14ac:dyDescent="0.25">
      <c r="A4104" s="32">
        <f>VLOOKUP(B4104,'Expiration Dates'!$C$40:$J$272,8)</f>
        <v>36362</v>
      </c>
      <c r="B4104" s="1">
        <v>36347</v>
      </c>
      <c r="C4104">
        <f t="shared" si="190"/>
        <v>4104</v>
      </c>
      <c r="D4104" s="27">
        <v>19.979999542236328</v>
      </c>
      <c r="E4104" s="28">
        <v>19.989999771118164</v>
      </c>
      <c r="F4104" s="28">
        <v>19.510000228881836</v>
      </c>
      <c r="G4104" s="24">
        <v>19.780000686645508</v>
      </c>
      <c r="H4104" s="13">
        <v>19.899999618530273</v>
      </c>
      <c r="I4104" s="14">
        <v>20.020000457763672</v>
      </c>
      <c r="J4104" s="14">
        <v>19.569999694824219</v>
      </c>
      <c r="K4104" s="24">
        <v>19.780000686645508</v>
      </c>
      <c r="L4104">
        <f t="shared" si="192"/>
        <v>0</v>
      </c>
      <c r="M4104">
        <f>IF(AND(B4104&gt;Summary!$E$17,B4104&lt;Summary!$E$18),1,0)</f>
        <v>1</v>
      </c>
      <c r="N4104">
        <f>IF(M4104=1,oneday(G4103,G4104,K4104,L4104,Summary!$E$13/2,Data!N4103,Data!O4103,Summary!$E$15,Summary!$E$14,Summary!$E$16,1),0)</f>
        <v>-3000</v>
      </c>
      <c r="O4104" s="31">
        <f>IF(M4104=1,oneday(G4103,G4104,K4104,L4104,Summary!$E$13/2,Data!N4103,Data!O4103,Summary!$E$15,Summary!$E$14,Summary!$E$16,2),0)</f>
        <v>2937659.9637641907</v>
      </c>
      <c r="P4104" s="31">
        <f t="shared" si="191"/>
        <v>1715.99951171875</v>
      </c>
      <c r="Q4104" s="31">
        <f>IF(M4104=1,oneday(G4103,G4104,K4104,L4104,Summary!$E$13/2,Data!N4103,Data!O4103,Summary!$E$15,Summary!$E$14,Summary!$E$16,3),0)</f>
        <v>0</v>
      </c>
    </row>
    <row r="4105" spans="1:17" x14ac:dyDescent="0.25">
      <c r="A4105" s="32">
        <f>VLOOKUP(B4105,'Expiration Dates'!$C$40:$J$272,8)</f>
        <v>36362</v>
      </c>
      <c r="B4105" s="1">
        <v>36348</v>
      </c>
      <c r="C4105">
        <f t="shared" si="190"/>
        <v>4105</v>
      </c>
      <c r="D4105" s="27">
        <v>19.649999618530273</v>
      </c>
      <c r="E4105" s="28">
        <v>19.840000152587891</v>
      </c>
      <c r="F4105" s="28">
        <v>19.569999694824219</v>
      </c>
      <c r="G4105" s="24">
        <v>19.770000457763672</v>
      </c>
      <c r="H4105" s="13">
        <v>19.680000305175781</v>
      </c>
      <c r="I4105" s="14">
        <v>19.879999160766602</v>
      </c>
      <c r="J4105" s="14">
        <v>19.649999618530273</v>
      </c>
      <c r="K4105" s="24">
        <v>19.819999694824219</v>
      </c>
      <c r="L4105">
        <f t="shared" si="192"/>
        <v>0</v>
      </c>
      <c r="M4105">
        <f>IF(AND(B4105&gt;Summary!$E$17,B4105&lt;Summary!$E$18),1,0)</f>
        <v>1</v>
      </c>
      <c r="N4105">
        <f>IF(M4105=1,oneday(G4104,G4105,K4105,L4105,Summary!$E$13/2,Data!N4104,Data!O4104,Summary!$E$15,Summary!$E$14,Summary!$E$16,1),0)</f>
        <v>3000</v>
      </c>
      <c r="O4105" s="31">
        <f>IF(M4105=1,oneday(G4104,G4105,K4105,L4105,Summary!$E$13/2,Data!N4104,Data!O4104,Summary!$E$15,Summary!$E$14,Summary!$E$16,2),0)</f>
        <v>2939689.9644508362</v>
      </c>
      <c r="P4105" s="31">
        <f t="shared" si="191"/>
        <v>2030.0006866455078</v>
      </c>
      <c r="Q4105" s="31">
        <f>IF(M4105=1,oneday(G4104,G4105,K4105,L4105,Summary!$E$13/2,Data!N4104,Data!O4104,Summary!$E$15,Summary!$E$14,Summary!$E$16,3),0)</f>
        <v>0</v>
      </c>
    </row>
    <row r="4106" spans="1:17" x14ac:dyDescent="0.25">
      <c r="A4106" s="32">
        <f>VLOOKUP(B4106,'Expiration Dates'!$C$40:$J$272,8)</f>
        <v>36362</v>
      </c>
      <c r="B4106" s="1">
        <v>36349</v>
      </c>
      <c r="C4106">
        <f t="shared" si="190"/>
        <v>4106</v>
      </c>
      <c r="D4106" s="27">
        <v>20.120000839233398</v>
      </c>
      <c r="E4106" s="28">
        <v>20.149999618530273</v>
      </c>
      <c r="F4106" s="28">
        <v>19.649999618530273</v>
      </c>
      <c r="G4106" s="24">
        <v>19.709999084472656</v>
      </c>
      <c r="H4106" s="13">
        <v>20.149999618530273</v>
      </c>
      <c r="I4106" s="14">
        <v>20.180000305175781</v>
      </c>
      <c r="J4106" s="14">
        <v>19.780000686645508</v>
      </c>
      <c r="K4106" s="24">
        <v>19.829999923706055</v>
      </c>
      <c r="L4106">
        <f t="shared" si="192"/>
        <v>0</v>
      </c>
      <c r="M4106">
        <f>IF(AND(B4106&gt;Summary!$E$17,B4106&lt;Summary!$E$18),1,0)</f>
        <v>1</v>
      </c>
      <c r="N4106">
        <f>IF(M4106=1,oneday(G4105,G4106,K4106,L4106,Summary!$E$13/2,Data!N4105,Data!O4105,Summary!$E$15,Summary!$E$14,Summary!$E$16,1),0)</f>
        <v>3000</v>
      </c>
      <c r="O4106" s="31">
        <f>IF(M4106=1,oneday(G4105,G4106,K4106,L4106,Summary!$E$13/2,Data!N4105,Data!O4105,Summary!$E$15,Summary!$E$14,Summary!$E$16,2),0)</f>
        <v>2941503.960193634</v>
      </c>
      <c r="P4106" s="31">
        <f t="shared" si="191"/>
        <v>1813.9957427978516</v>
      </c>
      <c r="Q4106" s="31">
        <f>IF(M4106=1,oneday(G4105,G4106,K4106,L4106,Summary!$E$13/2,Data!N4105,Data!O4105,Summary!$E$15,Summary!$E$14,Summary!$E$16,3),0)</f>
        <v>0</v>
      </c>
    </row>
    <row r="4107" spans="1:17" x14ac:dyDescent="0.25">
      <c r="A4107" s="32">
        <f>VLOOKUP(B4107,'Expiration Dates'!$C$40:$J$272,8)</f>
        <v>36362</v>
      </c>
      <c r="B4107" s="1">
        <v>36350</v>
      </c>
      <c r="C4107">
        <f t="shared" si="190"/>
        <v>4107</v>
      </c>
      <c r="D4107" s="27">
        <v>19.5</v>
      </c>
      <c r="E4107" s="28">
        <v>19.979999542236328</v>
      </c>
      <c r="F4107" s="28">
        <v>19.479999542236328</v>
      </c>
      <c r="G4107" s="24">
        <v>19.940000534057617</v>
      </c>
      <c r="H4107" s="13">
        <v>19.649999618530273</v>
      </c>
      <c r="I4107" s="14">
        <v>20.079999923706055</v>
      </c>
      <c r="J4107" s="14">
        <v>19.649999618530273</v>
      </c>
      <c r="K4107" s="24">
        <v>20.059999465942383</v>
      </c>
      <c r="L4107">
        <f t="shared" si="192"/>
        <v>0</v>
      </c>
      <c r="M4107">
        <f>IF(AND(B4107&gt;Summary!$E$17,B4107&lt;Summary!$E$18),1,0)</f>
        <v>1</v>
      </c>
      <c r="N4107">
        <f>IF(M4107=1,oneday(G4106,G4107,K4107,L4107,Summary!$E$13/2,Data!N4106,Data!O4106,Summary!$E$15,Summary!$E$14,Summary!$E$16,1),0)</f>
        <v>2500</v>
      </c>
      <c r="O4107" s="31">
        <f>IF(M4107=1,oneday(G4106,G4107,K4107,L4107,Summary!$E$13/2,Data!N4106,Data!O4106,Summary!$E$15,Summary!$E$14,Summary!$E$16,2),0)</f>
        <v>2944118.9638175964</v>
      </c>
      <c r="P4107" s="31">
        <f t="shared" si="191"/>
        <v>2615.0036239624023</v>
      </c>
      <c r="Q4107" s="31">
        <f>IF(M4107=1,oneday(G4106,G4107,K4107,L4107,Summary!$E$13/2,Data!N4106,Data!O4106,Summary!$E$15,Summary!$E$14,Summary!$E$16,3),0)</f>
        <v>0</v>
      </c>
    </row>
    <row r="4108" spans="1:17" x14ac:dyDescent="0.25">
      <c r="A4108" s="32">
        <f>VLOOKUP(B4108,'Expiration Dates'!$C$40:$J$272,8)</f>
        <v>36362</v>
      </c>
      <c r="B4108" s="1">
        <v>36353</v>
      </c>
      <c r="C4108">
        <f t="shared" si="190"/>
        <v>4108</v>
      </c>
      <c r="D4108" s="27">
        <v>19.819999694824219</v>
      </c>
      <c r="E4108" s="28">
        <v>19.940000534057617</v>
      </c>
      <c r="F4108" s="28">
        <v>19.659999847412109</v>
      </c>
      <c r="G4108" s="24">
        <v>19.909999847412109</v>
      </c>
      <c r="H4108" s="13">
        <v>19.920000076293945</v>
      </c>
      <c r="I4108" s="14">
        <v>20.100000381469727</v>
      </c>
      <c r="J4108" s="14">
        <v>19.799999237060547</v>
      </c>
      <c r="K4108" s="24">
        <v>20.079999923706055</v>
      </c>
      <c r="L4108">
        <f t="shared" si="192"/>
        <v>0</v>
      </c>
      <c r="M4108">
        <f>IF(AND(B4108&gt;Summary!$E$17,B4108&lt;Summary!$E$18),1,0)</f>
        <v>1</v>
      </c>
      <c r="N4108">
        <f>IF(M4108=1,oneday(G4107,G4108,K4108,L4108,Summary!$E$13/2,Data!N4107,Data!O4107,Summary!$E$15,Summary!$E$14,Summary!$E$16,1),0)</f>
        <v>2500</v>
      </c>
      <c r="O4108" s="31">
        <f>IF(M4108=1,oneday(G4107,G4108,K4108,L4108,Summary!$E$13/2,Data!N4107,Data!O4107,Summary!$E$15,Summary!$E$14,Summary!$E$16,2),0)</f>
        <v>2946043.9621009827</v>
      </c>
      <c r="P4108" s="31">
        <f t="shared" si="191"/>
        <v>1924.9982833862305</v>
      </c>
      <c r="Q4108" s="31">
        <f>IF(M4108=1,oneday(G4107,G4108,K4108,L4108,Summary!$E$13/2,Data!N4107,Data!O4107,Summary!$E$15,Summary!$E$14,Summary!$E$16,3),0)</f>
        <v>0</v>
      </c>
    </row>
    <row r="4109" spans="1:17" x14ac:dyDescent="0.25">
      <c r="A4109" s="32">
        <f>VLOOKUP(B4109,'Expiration Dates'!$C$40:$J$272,8)</f>
        <v>36362</v>
      </c>
      <c r="B4109" s="1">
        <v>36354</v>
      </c>
      <c r="C4109">
        <f t="shared" si="190"/>
        <v>4109</v>
      </c>
      <c r="D4109" s="27">
        <v>20</v>
      </c>
      <c r="E4109" s="28">
        <v>20.25</v>
      </c>
      <c r="F4109" s="28">
        <v>19.870000839233398</v>
      </c>
      <c r="G4109" s="24">
        <v>20.149999618530273</v>
      </c>
      <c r="H4109" s="13">
        <v>20.170000076293945</v>
      </c>
      <c r="I4109" s="14">
        <v>20.420000076293945</v>
      </c>
      <c r="J4109" s="14">
        <v>20.049999237060547</v>
      </c>
      <c r="K4109" s="24">
        <v>20.350000381469727</v>
      </c>
      <c r="L4109">
        <f t="shared" si="192"/>
        <v>0</v>
      </c>
      <c r="M4109">
        <f>IF(AND(B4109&gt;Summary!$E$17,B4109&lt;Summary!$E$18),1,0)</f>
        <v>1</v>
      </c>
      <c r="N4109">
        <f>IF(M4109=1,oneday(G4108,G4109,K4109,L4109,Summary!$E$13/2,Data!N4108,Data!O4108,Summary!$E$15,Summary!$E$14,Summary!$E$16,1),0)</f>
        <v>2000</v>
      </c>
      <c r="O4109" s="31">
        <f>IF(M4109=1,oneday(G4108,G4109,K4109,L4109,Summary!$E$13/2,Data!N4108,Data!O4108,Summary!$E$15,Summary!$E$14,Summary!$E$16,2),0)</f>
        <v>2948563.961643219</v>
      </c>
      <c r="P4109" s="31">
        <f t="shared" si="191"/>
        <v>2519.9995422363281</v>
      </c>
      <c r="Q4109" s="31">
        <f>IF(M4109=1,oneday(G4108,G4109,K4109,L4109,Summary!$E$13/2,Data!N4108,Data!O4108,Summary!$E$15,Summary!$E$14,Summary!$E$16,3),0)</f>
        <v>0</v>
      </c>
    </row>
    <row r="4110" spans="1:17" x14ac:dyDescent="0.25">
      <c r="A4110" s="32">
        <f>VLOOKUP(B4110,'Expiration Dates'!$C$40:$J$272,8)</f>
        <v>36362</v>
      </c>
      <c r="B4110" s="1">
        <v>36355</v>
      </c>
      <c r="C4110">
        <f t="shared" si="190"/>
        <v>4110</v>
      </c>
      <c r="D4110" s="27">
        <v>20.200000762939453</v>
      </c>
      <c r="E4110" s="28">
        <v>20.299999237060547</v>
      </c>
      <c r="F4110" s="28">
        <v>19.819999694824219</v>
      </c>
      <c r="G4110" s="24">
        <v>19.920000076293945</v>
      </c>
      <c r="H4110" s="13">
        <v>20.389999389648438</v>
      </c>
      <c r="I4110" s="14">
        <v>20.469999313354492</v>
      </c>
      <c r="J4110" s="14">
        <v>20.049999237060547</v>
      </c>
      <c r="K4110" s="24">
        <v>20.139999389648438</v>
      </c>
      <c r="L4110">
        <f t="shared" si="192"/>
        <v>0</v>
      </c>
      <c r="M4110">
        <f>IF(AND(B4110&gt;Summary!$E$17,B4110&lt;Summary!$E$18),1,0)</f>
        <v>1</v>
      </c>
      <c r="N4110">
        <f>IF(M4110=1,oneday(G4109,G4110,K4110,L4110,Summary!$E$13/2,Data!N4109,Data!O4109,Summary!$E$15,Summary!$E$14,Summary!$E$16,1),0)</f>
        <v>2500</v>
      </c>
      <c r="O4110" s="31">
        <f>IF(M4110=1,oneday(G4109,G4110,K4110,L4110,Summary!$E$13/2,Data!N4109,Data!O4109,Summary!$E$15,Summary!$E$14,Summary!$E$16,2),0)</f>
        <v>2950028.9627876282</v>
      </c>
      <c r="P4110" s="31">
        <f t="shared" si="191"/>
        <v>1465.0011444091797</v>
      </c>
      <c r="Q4110" s="31">
        <f>IF(M4110=1,oneday(G4109,G4110,K4110,L4110,Summary!$E$13/2,Data!N4109,Data!O4109,Summary!$E$15,Summary!$E$14,Summary!$E$16,3),0)</f>
        <v>0</v>
      </c>
    </row>
    <row r="4111" spans="1:17" x14ac:dyDescent="0.25">
      <c r="A4111" s="32">
        <f>VLOOKUP(B4111,'Expiration Dates'!$C$40:$J$272,8)</f>
        <v>36362</v>
      </c>
      <c r="B4111" s="1">
        <v>36356</v>
      </c>
      <c r="C4111">
        <f t="shared" ref="C4111:C4174" si="193">ROW(B4111)</f>
        <v>4111</v>
      </c>
      <c r="D4111" s="27">
        <v>19.799999237060547</v>
      </c>
      <c r="E4111" s="28">
        <v>20.25</v>
      </c>
      <c r="F4111" s="28">
        <v>19.579999923706055</v>
      </c>
      <c r="G4111" s="24">
        <v>20.159999847412109</v>
      </c>
      <c r="H4111" s="13">
        <v>20.040000915527344</v>
      </c>
      <c r="I4111" s="14">
        <v>20.5</v>
      </c>
      <c r="J4111" s="14">
        <v>19.879999160766602</v>
      </c>
      <c r="K4111" s="24">
        <v>20.399999618530273</v>
      </c>
      <c r="L4111">
        <f t="shared" si="192"/>
        <v>0</v>
      </c>
      <c r="M4111">
        <f>IF(AND(B4111&gt;Summary!$E$17,B4111&lt;Summary!$E$18),1,0)</f>
        <v>1</v>
      </c>
      <c r="N4111">
        <f>IF(M4111=1,oneday(G4110,G4111,K4111,L4111,Summary!$E$13/2,Data!N4110,Data!O4110,Summary!$E$15,Summary!$E$14,Summary!$E$16,1),0)</f>
        <v>2000</v>
      </c>
      <c r="O4111" s="31">
        <f>IF(M4111=1,oneday(G4110,G4111,K4111,L4111,Summary!$E$13/2,Data!N4110,Data!O4110,Summary!$E$15,Summary!$E$14,Summary!$E$16,2),0)</f>
        <v>2952548.9623298645</v>
      </c>
      <c r="P4111" s="31">
        <f t="shared" si="191"/>
        <v>2519.9995422363281</v>
      </c>
      <c r="Q4111" s="31">
        <f>IF(M4111=1,oneday(G4110,G4111,K4111,L4111,Summary!$E$13/2,Data!N4110,Data!O4110,Summary!$E$15,Summary!$E$14,Summary!$E$16,3),0)</f>
        <v>0</v>
      </c>
    </row>
    <row r="4112" spans="1:17" x14ac:dyDescent="0.25">
      <c r="A4112" s="32">
        <f>VLOOKUP(B4112,'Expiration Dates'!$C$40:$J$272,8)</f>
        <v>36362</v>
      </c>
      <c r="B4112" s="1">
        <v>36357</v>
      </c>
      <c r="C4112">
        <f t="shared" si="193"/>
        <v>4112</v>
      </c>
      <c r="D4112" s="27">
        <v>20.180000305175781</v>
      </c>
      <c r="E4112" s="28">
        <v>20.700000762939453</v>
      </c>
      <c r="F4112" s="28">
        <v>19.950000762939453</v>
      </c>
      <c r="G4112" s="24">
        <v>20.620000839233398</v>
      </c>
      <c r="H4112" s="13">
        <v>20.399999618530273</v>
      </c>
      <c r="I4112" s="14">
        <v>20.799999237060547</v>
      </c>
      <c r="J4112" s="14">
        <v>20.209999084472656</v>
      </c>
      <c r="K4112" s="24">
        <v>20.719999313354492</v>
      </c>
      <c r="L4112">
        <f t="shared" si="192"/>
        <v>0</v>
      </c>
      <c r="M4112">
        <f>IF(AND(B4112&gt;Summary!$E$17,B4112&lt;Summary!$E$18),1,0)</f>
        <v>1</v>
      </c>
      <c r="N4112">
        <f>IF(M4112=1,oneday(G4111,G4112,K4112,L4112,Summary!$E$13/2,Data!N4111,Data!O4111,Summary!$E$15,Summary!$E$14,Summary!$E$16,1),0)</f>
        <v>900</v>
      </c>
      <c r="O4112" s="31">
        <f>IF(M4112=1,oneday(G4111,G4112,K4112,L4112,Summary!$E$13/2,Data!N4111,Data!O4111,Summary!$E$15,Summary!$E$14,Summary!$E$16,2),0)</f>
        <v>2955182.9632225037</v>
      </c>
      <c r="P4112" s="31">
        <f t="shared" ref="P4112:P4175" si="194">IF(M4112=1,O4112-O4111,0)</f>
        <v>2634.0008926391602</v>
      </c>
      <c r="Q4112" s="31">
        <f>IF(M4112=1,oneday(G4111,G4112,K4112,L4112,Summary!$E$13/2,Data!N4111,Data!O4111,Summary!$E$15,Summary!$E$14,Summary!$E$16,3),0)</f>
        <v>0</v>
      </c>
    </row>
    <row r="4113" spans="1:17" x14ac:dyDescent="0.25">
      <c r="A4113" s="32">
        <f>VLOOKUP(B4113,'Expiration Dates'!$C$40:$J$272,8)</f>
        <v>36362</v>
      </c>
      <c r="B4113" s="1">
        <v>36360</v>
      </c>
      <c r="C4113">
        <f t="shared" si="193"/>
        <v>4113</v>
      </c>
      <c r="D4113" s="27">
        <v>20.430000305175781</v>
      </c>
      <c r="E4113" s="28">
        <v>20.700000762939453</v>
      </c>
      <c r="F4113" s="28">
        <v>20.280000686645508</v>
      </c>
      <c r="G4113" s="24">
        <v>20.440000534057617</v>
      </c>
      <c r="H4113" s="13">
        <v>20.549999237060547</v>
      </c>
      <c r="I4113" s="14">
        <v>20.870000839233398</v>
      </c>
      <c r="J4113" s="14">
        <v>20.5</v>
      </c>
      <c r="K4113" s="24">
        <v>20.649999618530273</v>
      </c>
      <c r="L4113">
        <f t="shared" si="192"/>
        <v>0</v>
      </c>
      <c r="M4113">
        <f>IF(AND(B4113&gt;Summary!$E$17,B4113&lt;Summary!$E$18),1,0)</f>
        <v>1</v>
      </c>
      <c r="N4113">
        <f>IF(M4113=1,oneday(G4112,G4113,K4113,L4113,Summary!$E$13/2,Data!N4112,Data!O4112,Summary!$E$15,Summary!$E$14,Summary!$E$16,1),0)</f>
        <v>1300</v>
      </c>
      <c r="O4113" s="31">
        <f>IF(M4113=1,oneday(G4112,G4113,K4113,L4113,Summary!$E$13/2,Data!N4112,Data!O4112,Summary!$E$15,Summary!$E$14,Summary!$E$16,2),0)</f>
        <v>2956972.9628257751</v>
      </c>
      <c r="P4113" s="31">
        <f t="shared" si="194"/>
        <v>1789.9996032714844</v>
      </c>
      <c r="Q4113" s="31">
        <f>IF(M4113=1,oneday(G4112,G4113,K4113,L4113,Summary!$E$13/2,Data!N4112,Data!O4112,Summary!$E$15,Summary!$E$14,Summary!$E$16,3),0)</f>
        <v>0</v>
      </c>
    </row>
    <row r="4114" spans="1:17" x14ac:dyDescent="0.25">
      <c r="A4114" s="32">
        <f>VLOOKUP(B4114,'Expiration Dates'!$C$40:$J$272,8)</f>
        <v>36362</v>
      </c>
      <c r="B4114" s="1">
        <v>36361</v>
      </c>
      <c r="C4114">
        <f t="shared" si="193"/>
        <v>4114</v>
      </c>
      <c r="D4114" s="27">
        <v>20.209999084472656</v>
      </c>
      <c r="E4114" s="28">
        <v>20.25</v>
      </c>
      <c r="F4114" s="28">
        <v>19.149999618530273</v>
      </c>
      <c r="G4114" s="24">
        <v>19.370000839233398</v>
      </c>
      <c r="H4114" s="13">
        <v>20.5</v>
      </c>
      <c r="I4114" s="14">
        <v>20.5</v>
      </c>
      <c r="J4114" s="14">
        <v>19.549999237060547</v>
      </c>
      <c r="K4114" s="24">
        <v>19.75</v>
      </c>
      <c r="L4114">
        <f t="shared" si="192"/>
        <v>0</v>
      </c>
      <c r="M4114">
        <f>IF(AND(B4114&gt;Summary!$E$17,B4114&lt;Summary!$E$18),1,0)</f>
        <v>1</v>
      </c>
      <c r="N4114">
        <f>IF(M4114=1,oneday(G4113,G4114,K4114,L4114,Summary!$E$13/2,Data!N4113,Data!O4113,Summary!$E$15,Summary!$E$14,Summary!$E$16,1),0)</f>
        <v>3000</v>
      </c>
      <c r="O4114" s="31">
        <f>IF(M4114=1,oneday(G4113,G4114,K4114,L4114,Summary!$E$13/2,Data!N4113,Data!O4113,Summary!$E$15,Summary!$E$14,Summary!$E$16,2),0)</f>
        <v>2956099.9640159607</v>
      </c>
      <c r="P4114" s="31">
        <f t="shared" si="194"/>
        <v>-872.99880981445313</v>
      </c>
      <c r="Q4114" s="31">
        <f>IF(M4114=1,oneday(G4113,G4114,K4114,L4114,Summary!$E$13/2,Data!N4113,Data!O4113,Summary!$E$15,Summary!$E$14,Summary!$E$16,3),0)</f>
        <v>0</v>
      </c>
    </row>
    <row r="4115" spans="1:17" x14ac:dyDescent="0.25">
      <c r="A4115" s="32">
        <f>VLOOKUP(B4115,'Expiration Dates'!$C$40:$J$272,8)</f>
        <v>36362</v>
      </c>
      <c r="B4115" s="1">
        <v>36362</v>
      </c>
      <c r="C4115">
        <f t="shared" si="193"/>
        <v>4115</v>
      </c>
      <c r="D4115" s="27">
        <v>19.600000381469727</v>
      </c>
      <c r="E4115" s="28">
        <v>19.860000610351563</v>
      </c>
      <c r="F4115" s="28">
        <v>19.219999313354492</v>
      </c>
      <c r="G4115" s="24">
        <v>19.649999618530273</v>
      </c>
      <c r="H4115" s="13">
        <v>19.639999389648438</v>
      </c>
      <c r="I4115" s="14">
        <v>19.920000076293945</v>
      </c>
      <c r="J4115" s="14">
        <v>19.319999694824219</v>
      </c>
      <c r="K4115" s="24">
        <v>19.739999771118164</v>
      </c>
      <c r="L4115">
        <f t="shared" si="192"/>
        <v>1</v>
      </c>
      <c r="M4115">
        <f>IF(AND(B4115&gt;Summary!$E$17,B4115&lt;Summary!$E$18),1,0)</f>
        <v>1</v>
      </c>
      <c r="N4115">
        <f>IF(M4115=1,oneday(G4114,G4115,K4115,L4115,Summary!$E$13/2,Data!N4114,Data!O4114,Summary!$E$15,Summary!$E$14,Summary!$E$16,1),0)</f>
        <v>2400</v>
      </c>
      <c r="O4115" s="31">
        <f>IF(M4115=1,oneday(G4114,G4115,K4115,L4115,Summary!$E$13/2,Data!N4114,Data!O4114,Summary!$E$15,Summary!$E$14,Summary!$E$16,2),0)</f>
        <v>2958615.9607200623</v>
      </c>
      <c r="P4115" s="31">
        <f t="shared" si="194"/>
        <v>2515.9967041015625</v>
      </c>
      <c r="Q4115" s="31">
        <f>IF(M4115=1,oneday(G4114,G4115,K4115,L4115,Summary!$E$13/2,Data!N4114,Data!O4114,Summary!$E$15,Summary!$E$14,Summary!$E$16,3),0)</f>
        <v>-216.0003662109375</v>
      </c>
    </row>
    <row r="4116" spans="1:17" x14ac:dyDescent="0.25">
      <c r="A4116" s="32">
        <f>VLOOKUP(B4116,'Expiration Dates'!$C$40:$J$272,8)</f>
        <v>36362</v>
      </c>
      <c r="B4116" s="1">
        <v>36363</v>
      </c>
      <c r="C4116">
        <f t="shared" si="193"/>
        <v>4116</v>
      </c>
      <c r="D4116" s="27">
        <v>19.719999313354492</v>
      </c>
      <c r="E4116" s="28">
        <v>19.979999542236328</v>
      </c>
      <c r="F4116" s="28">
        <v>19.520000457763672</v>
      </c>
      <c r="G4116" s="24">
        <v>19.940000534057617</v>
      </c>
      <c r="H4116" s="13">
        <v>19.790000915527344</v>
      </c>
      <c r="I4116" s="14">
        <v>20.049999237060547</v>
      </c>
      <c r="J4116" s="14">
        <v>19.649999618530273</v>
      </c>
      <c r="K4116" s="24">
        <v>20.010000228881836</v>
      </c>
      <c r="L4116">
        <f t="shared" si="192"/>
        <v>0</v>
      </c>
      <c r="M4116">
        <f>IF(AND(B4116&gt;Summary!$E$17,B4116&lt;Summary!$E$18),1,0)</f>
        <v>1</v>
      </c>
      <c r="N4116">
        <f>IF(M4116=1,oneday(G4115,G4116,K4116,L4116,Summary!$E$13/2,Data!N4115,Data!O4115,Summary!$E$15,Summary!$E$14,Summary!$E$16,1),0)</f>
        <v>1700</v>
      </c>
      <c r="O4116" s="31">
        <f>IF(M4116=1,oneday(G4115,G4116,K4116,L4116,Summary!$E$13/2,Data!N4115,Data!O4115,Summary!$E$15,Summary!$E$14,Summary!$E$16,2),0)</f>
        <v>2961192.9622764587</v>
      </c>
      <c r="P4116" s="31">
        <f t="shared" si="194"/>
        <v>2577.0015563964844</v>
      </c>
      <c r="Q4116" s="31">
        <f>IF(M4116=1,oneday(G4115,G4116,K4116,L4116,Summary!$E$13/2,Data!N4115,Data!O4115,Summary!$E$15,Summary!$E$14,Summary!$E$16,3),0)</f>
        <v>0</v>
      </c>
    </row>
    <row r="4117" spans="1:17" x14ac:dyDescent="0.25">
      <c r="A4117" s="32">
        <f>VLOOKUP(B4117,'Expiration Dates'!$C$40:$J$272,8)</f>
        <v>36362</v>
      </c>
      <c r="B4117" s="1">
        <v>36364</v>
      </c>
      <c r="C4117">
        <f t="shared" si="193"/>
        <v>4117</v>
      </c>
      <c r="D4117" s="27">
        <v>20.049999237060547</v>
      </c>
      <c r="E4117" s="28">
        <v>20.649999618530273</v>
      </c>
      <c r="F4117" s="28">
        <v>20.020000457763672</v>
      </c>
      <c r="G4117" s="24">
        <v>20.629999160766602</v>
      </c>
      <c r="H4117" s="13">
        <v>20.170000076293945</v>
      </c>
      <c r="I4117" s="14">
        <v>20.700000762939453</v>
      </c>
      <c r="J4117" s="14">
        <v>20.149999618530273</v>
      </c>
      <c r="K4117" s="24">
        <v>20.659999847412109</v>
      </c>
      <c r="L4117">
        <f t="shared" si="192"/>
        <v>0</v>
      </c>
      <c r="M4117">
        <f>IF(AND(B4117&gt;Summary!$E$17,B4117&lt;Summary!$E$18),1,0)</f>
        <v>1</v>
      </c>
      <c r="N4117">
        <f>IF(M4117=1,oneday(G4116,G4117,K4117,L4117,Summary!$E$13/2,Data!N4116,Data!O4116,Summary!$E$15,Summary!$E$14,Summary!$E$16,1),0)</f>
        <v>0</v>
      </c>
      <c r="O4117" s="31">
        <f>IF(M4117=1,oneday(G4116,G4117,K4117,L4117,Summary!$E$13/2,Data!N4116,Data!O4116,Summary!$E$15,Summary!$E$14,Summary!$E$16,2),0)</f>
        <v>2963736.9622764587</v>
      </c>
      <c r="P4117" s="31">
        <f t="shared" si="194"/>
        <v>2544</v>
      </c>
      <c r="Q4117" s="31">
        <f>IF(M4117=1,oneday(G4116,G4117,K4117,L4117,Summary!$E$13/2,Data!N4116,Data!O4116,Summary!$E$15,Summary!$E$14,Summary!$E$16,3),0)</f>
        <v>0</v>
      </c>
    </row>
    <row r="4118" spans="1:17" x14ac:dyDescent="0.25">
      <c r="A4118" s="32">
        <f>VLOOKUP(B4118,'Expiration Dates'!$C$40:$J$272,8)</f>
        <v>36362</v>
      </c>
      <c r="B4118" s="1">
        <v>36367</v>
      </c>
      <c r="C4118">
        <f t="shared" si="193"/>
        <v>4118</v>
      </c>
      <c r="D4118" s="27">
        <v>20.5</v>
      </c>
      <c r="E4118" s="28">
        <v>20.690000534057617</v>
      </c>
      <c r="F4118" s="28">
        <v>20.309999465942383</v>
      </c>
      <c r="G4118" s="24">
        <v>20.520000457763672</v>
      </c>
      <c r="H4118" s="13">
        <v>20.549999237060547</v>
      </c>
      <c r="I4118" s="14">
        <v>20.75</v>
      </c>
      <c r="J4118" s="14">
        <v>20.450000762939453</v>
      </c>
      <c r="K4118" s="24">
        <v>20.590000152587891</v>
      </c>
      <c r="L4118">
        <f t="shared" si="192"/>
        <v>0</v>
      </c>
      <c r="M4118">
        <f>IF(AND(B4118&gt;Summary!$E$17,B4118&lt;Summary!$E$18),1,0)</f>
        <v>1</v>
      </c>
      <c r="N4118">
        <f>IF(M4118=1,oneday(G4117,G4118,K4118,L4118,Summary!$E$13/2,Data!N4117,Data!O4117,Summary!$E$15,Summary!$E$14,Summary!$E$16,1),0)</f>
        <v>200</v>
      </c>
      <c r="O4118" s="31">
        <f>IF(M4118=1,oneday(G4117,G4118,K4118,L4118,Summary!$E$13/2,Data!N4117,Data!O4117,Summary!$E$15,Summary!$E$14,Summary!$E$16,2),0)</f>
        <v>2965718.9625358582</v>
      </c>
      <c r="P4118" s="31">
        <f t="shared" si="194"/>
        <v>1982.0002593994141</v>
      </c>
      <c r="Q4118" s="31">
        <f>IF(M4118=1,oneday(G4117,G4118,K4118,L4118,Summary!$E$13/2,Data!N4117,Data!O4117,Summary!$E$15,Summary!$E$14,Summary!$E$16,3),0)</f>
        <v>0</v>
      </c>
    </row>
    <row r="4119" spans="1:17" x14ac:dyDescent="0.25">
      <c r="A4119" s="32">
        <f>VLOOKUP(B4119,'Expiration Dates'!$C$40:$J$272,8)</f>
        <v>36362</v>
      </c>
      <c r="B4119" s="1">
        <v>36368</v>
      </c>
      <c r="C4119">
        <f t="shared" si="193"/>
        <v>4119</v>
      </c>
      <c r="D4119" s="27">
        <v>20.299999237060547</v>
      </c>
      <c r="E4119" s="28">
        <v>20.510000228881836</v>
      </c>
      <c r="F4119" s="28">
        <v>20.090000152587891</v>
      </c>
      <c r="G4119" s="24">
        <v>20.379999160766602</v>
      </c>
      <c r="H4119" s="13">
        <v>20.399999618530273</v>
      </c>
      <c r="I4119" s="14">
        <v>20.579999923706055</v>
      </c>
      <c r="J4119" s="14">
        <v>20.190000534057617</v>
      </c>
      <c r="K4119" s="24">
        <v>20.450000762939453</v>
      </c>
      <c r="L4119">
        <f t="shared" si="192"/>
        <v>0</v>
      </c>
      <c r="M4119">
        <f>IF(AND(B4119&gt;Summary!$E$17,B4119&lt;Summary!$E$18),1,0)</f>
        <v>1</v>
      </c>
      <c r="N4119">
        <f>IF(M4119=1,oneday(G4118,G4119,K4119,L4119,Summary!$E$13/2,Data!N4118,Data!O4118,Summary!$E$15,Summary!$E$14,Summary!$E$16,1),0)</f>
        <v>500</v>
      </c>
      <c r="O4119" s="31">
        <f>IF(M4119=1,oneday(G4118,G4119,K4119,L4119,Summary!$E$13/2,Data!N4118,Data!O4118,Summary!$E$15,Summary!$E$14,Summary!$E$16,2),0)</f>
        <v>2967660.9618873596</v>
      </c>
      <c r="P4119" s="31">
        <f t="shared" si="194"/>
        <v>1941.9993515014648</v>
      </c>
      <c r="Q4119" s="31">
        <f>IF(M4119=1,oneday(G4118,G4119,K4119,L4119,Summary!$E$13/2,Data!N4118,Data!O4118,Summary!$E$15,Summary!$E$14,Summary!$E$16,3),0)</f>
        <v>0</v>
      </c>
    </row>
    <row r="4120" spans="1:17" x14ac:dyDescent="0.25">
      <c r="A4120" s="32">
        <f>VLOOKUP(B4120,'Expiration Dates'!$C$40:$J$272,8)</f>
        <v>36362</v>
      </c>
      <c r="B4120" s="1">
        <v>36369</v>
      </c>
      <c r="C4120">
        <f t="shared" si="193"/>
        <v>4120</v>
      </c>
      <c r="D4120" s="27">
        <v>20.5</v>
      </c>
      <c r="E4120" s="28">
        <v>20.75</v>
      </c>
      <c r="F4120" s="28">
        <v>20.200000762939453</v>
      </c>
      <c r="G4120" s="24">
        <v>20.540000915527344</v>
      </c>
      <c r="H4120" s="13">
        <v>20.649999618530273</v>
      </c>
      <c r="I4120" s="14">
        <v>20.780000686645508</v>
      </c>
      <c r="J4120" s="14">
        <v>20.299999237060547</v>
      </c>
      <c r="K4120" s="24">
        <v>20.610000610351563</v>
      </c>
      <c r="L4120">
        <f t="shared" si="192"/>
        <v>0</v>
      </c>
      <c r="M4120">
        <f>IF(AND(B4120&gt;Summary!$E$17,B4120&lt;Summary!$E$18),1,0)</f>
        <v>1</v>
      </c>
      <c r="N4120">
        <f>IF(M4120=1,oneday(G4119,G4120,K4120,L4120,Summary!$E$13/2,Data!N4119,Data!O4119,Summary!$E$15,Summary!$E$14,Summary!$E$16,1),0)</f>
        <v>100</v>
      </c>
      <c r="O4120" s="31">
        <f>IF(M4120=1,oneday(G4119,G4120,K4120,L4120,Summary!$E$13/2,Data!N4119,Data!O4119,Summary!$E$15,Summary!$E$14,Summary!$E$16,2),0)</f>
        <v>2969700.9620628357</v>
      </c>
      <c r="P4120" s="31">
        <f t="shared" si="194"/>
        <v>2040.0001754760742</v>
      </c>
      <c r="Q4120" s="31">
        <f>IF(M4120=1,oneday(G4119,G4120,K4120,L4120,Summary!$E$13/2,Data!N4119,Data!O4119,Summary!$E$15,Summary!$E$14,Summary!$E$16,3),0)</f>
        <v>0</v>
      </c>
    </row>
    <row r="4121" spans="1:17" x14ac:dyDescent="0.25">
      <c r="A4121" s="32">
        <f>VLOOKUP(B4121,'Expiration Dates'!$C$40:$J$272,8)</f>
        <v>36362</v>
      </c>
      <c r="B4121" s="1">
        <v>36370</v>
      </c>
      <c r="C4121">
        <f t="shared" si="193"/>
        <v>4121</v>
      </c>
      <c r="D4121" s="27">
        <v>20.649999618530273</v>
      </c>
      <c r="E4121" s="28">
        <v>21.120000839233398</v>
      </c>
      <c r="F4121" s="28">
        <v>20.610000610351563</v>
      </c>
      <c r="G4121" s="24">
        <v>20.969999313354492</v>
      </c>
      <c r="H4121" s="13">
        <v>20.700000762939453</v>
      </c>
      <c r="I4121" s="14">
        <v>21.139999389648438</v>
      </c>
      <c r="J4121" s="14">
        <v>20.680000305175781</v>
      </c>
      <c r="K4121" s="24">
        <v>20.979999542236328</v>
      </c>
      <c r="L4121">
        <f t="shared" si="192"/>
        <v>0</v>
      </c>
      <c r="M4121">
        <f>IF(AND(B4121&gt;Summary!$E$17,B4121&lt;Summary!$E$18),1,0)</f>
        <v>1</v>
      </c>
      <c r="N4121">
        <f>IF(M4121=1,oneday(G4120,G4121,K4121,L4121,Summary!$E$13/2,Data!N4120,Data!O4120,Summary!$E$15,Summary!$E$14,Summary!$E$16,1),0)</f>
        <v>-900</v>
      </c>
      <c r="O4121" s="31">
        <f>IF(M4121=1,oneday(G4120,G4121,K4121,L4121,Summary!$E$13/2,Data!N4120,Data!O4120,Summary!$E$15,Summary!$E$14,Summary!$E$16,2),0)</f>
        <v>2971493.9635047913</v>
      </c>
      <c r="P4121" s="31">
        <f t="shared" si="194"/>
        <v>1793.0014419555664</v>
      </c>
      <c r="Q4121" s="31">
        <f>IF(M4121=1,oneday(G4120,G4121,K4121,L4121,Summary!$E$13/2,Data!N4120,Data!O4120,Summary!$E$15,Summary!$E$14,Summary!$E$16,3),0)</f>
        <v>0</v>
      </c>
    </row>
    <row r="4122" spans="1:17" x14ac:dyDescent="0.25">
      <c r="A4122" s="32">
        <f>VLOOKUP(B4122,'Expiration Dates'!$C$40:$J$272,8)</f>
        <v>36362</v>
      </c>
      <c r="B4122" s="1">
        <v>36371</v>
      </c>
      <c r="C4122">
        <f t="shared" si="193"/>
        <v>4122</v>
      </c>
      <c r="D4122" s="27">
        <v>20.899999618530273</v>
      </c>
      <c r="E4122" s="28">
        <v>21.100000381469727</v>
      </c>
      <c r="F4122" s="28">
        <v>20.450000762939453</v>
      </c>
      <c r="G4122" s="24">
        <v>20.530000686645508</v>
      </c>
      <c r="H4122" s="13">
        <v>20.879999160766602</v>
      </c>
      <c r="I4122" s="14">
        <v>21.100000381469727</v>
      </c>
      <c r="J4122" s="14">
        <v>20.5</v>
      </c>
      <c r="K4122" s="24">
        <v>20.559999465942383</v>
      </c>
      <c r="L4122">
        <f t="shared" si="192"/>
        <v>0</v>
      </c>
      <c r="M4122">
        <f>IF(AND(B4122&gt;Summary!$E$17,B4122&lt;Summary!$E$18),1,0)</f>
        <v>1</v>
      </c>
      <c r="N4122">
        <f>IF(M4122=1,oneday(G4121,G4122,K4122,L4122,Summary!$E$13/2,Data!N4121,Data!O4121,Summary!$E$15,Summary!$E$14,Summary!$E$16,1),0)</f>
        <v>100</v>
      </c>
      <c r="O4122" s="31">
        <f>IF(M4122=1,oneday(G4121,G4122,K4122,L4122,Summary!$E$13/2,Data!N4121,Data!O4121,Summary!$E$15,Summary!$E$14,Summary!$E$16,2),0)</f>
        <v>2973629.9636421204</v>
      </c>
      <c r="P4122" s="31">
        <f t="shared" si="194"/>
        <v>2136.0001373291016</v>
      </c>
      <c r="Q4122" s="31">
        <f>IF(M4122=1,oneday(G4121,G4122,K4122,L4122,Summary!$E$13/2,Data!N4121,Data!O4121,Summary!$E$15,Summary!$E$14,Summary!$E$16,3),0)</f>
        <v>0</v>
      </c>
    </row>
    <row r="4123" spans="1:17" x14ac:dyDescent="0.25">
      <c r="A4123" s="32">
        <f>VLOOKUP(B4123,'Expiration Dates'!$C$40:$J$272,8)</f>
        <v>36391</v>
      </c>
      <c r="B4123" s="1">
        <v>36374</v>
      </c>
      <c r="C4123">
        <f t="shared" si="193"/>
        <v>4123</v>
      </c>
      <c r="D4123" s="27">
        <v>20.549999237060547</v>
      </c>
      <c r="E4123" s="28">
        <v>20.549999237060547</v>
      </c>
      <c r="F4123" s="28">
        <v>20.100000381469727</v>
      </c>
      <c r="G4123" s="24">
        <v>20.450000762939453</v>
      </c>
      <c r="H4123" s="13">
        <v>20.530000686645508</v>
      </c>
      <c r="I4123" s="14">
        <v>20.629999160766602</v>
      </c>
      <c r="J4123" s="14">
        <v>20.229999542236328</v>
      </c>
      <c r="K4123" s="24">
        <v>20.530000686645508</v>
      </c>
      <c r="L4123">
        <f t="shared" si="192"/>
        <v>0</v>
      </c>
      <c r="M4123">
        <f>IF(AND(B4123&gt;Summary!$E$17,B4123&lt;Summary!$E$18),1,0)</f>
        <v>1</v>
      </c>
      <c r="N4123">
        <f>IF(M4123=1,oneday(G4122,G4123,K4123,L4123,Summary!$E$13/2,Data!N4122,Data!O4122,Summary!$E$15,Summary!$E$14,Summary!$E$16,1),0)</f>
        <v>200</v>
      </c>
      <c r="O4123" s="31">
        <f>IF(M4123=1,oneday(G4122,G4123,K4123,L4123,Summary!$E$13/2,Data!N4122,Data!O4122,Summary!$E$15,Summary!$E$14,Summary!$E$16,2),0)</f>
        <v>2975613.9636573792</v>
      </c>
      <c r="P4123" s="31">
        <f t="shared" si="194"/>
        <v>1984.0000152587891</v>
      </c>
      <c r="Q4123" s="31">
        <f>IF(M4123=1,oneday(G4122,G4123,K4123,L4123,Summary!$E$13/2,Data!N4122,Data!O4122,Summary!$E$15,Summary!$E$14,Summary!$E$16,3),0)</f>
        <v>0</v>
      </c>
    </row>
    <row r="4124" spans="1:17" x14ac:dyDescent="0.25">
      <c r="A4124" s="32">
        <f>VLOOKUP(B4124,'Expiration Dates'!$C$40:$J$272,8)</f>
        <v>36391</v>
      </c>
      <c r="B4124" s="1">
        <v>36375</v>
      </c>
      <c r="C4124">
        <f t="shared" si="193"/>
        <v>4124</v>
      </c>
      <c r="D4124" s="27">
        <v>20.530000686645508</v>
      </c>
      <c r="E4124" s="28">
        <v>20.530000686645508</v>
      </c>
      <c r="F4124" s="28">
        <v>20.120000839233398</v>
      </c>
      <c r="G4124" s="24">
        <v>20.299999237060547</v>
      </c>
      <c r="H4124" s="13">
        <v>20.579999923706055</v>
      </c>
      <c r="I4124" s="14">
        <v>20.610000610351563</v>
      </c>
      <c r="J4124" s="14">
        <v>20.280000686645508</v>
      </c>
      <c r="K4124" s="24">
        <v>20.430000305175781</v>
      </c>
      <c r="L4124">
        <f t="shared" si="192"/>
        <v>0</v>
      </c>
      <c r="M4124">
        <f>IF(AND(B4124&gt;Summary!$E$17,B4124&lt;Summary!$E$18),1,0)</f>
        <v>1</v>
      </c>
      <c r="N4124">
        <f>IF(M4124=1,oneday(G4123,G4124,K4124,L4124,Summary!$E$13/2,Data!N4123,Data!O4123,Summary!$E$15,Summary!$E$14,Summary!$E$16,1),0)</f>
        <v>500</v>
      </c>
      <c r="O4124" s="31">
        <f>IF(M4124=1,oneday(G4123,G4124,K4124,L4124,Summary!$E$13/2,Data!N4123,Data!O4123,Summary!$E$15,Summary!$E$14,Summary!$E$16,2),0)</f>
        <v>2977550.9628944397</v>
      </c>
      <c r="P4124" s="31">
        <f t="shared" si="194"/>
        <v>1936.9992370605469</v>
      </c>
      <c r="Q4124" s="31">
        <f>IF(M4124=1,oneday(G4123,G4124,K4124,L4124,Summary!$E$13/2,Data!N4123,Data!O4123,Summary!$E$15,Summary!$E$14,Summary!$E$16,3),0)</f>
        <v>0</v>
      </c>
    </row>
    <row r="4125" spans="1:17" x14ac:dyDescent="0.25">
      <c r="A4125" s="32">
        <f>VLOOKUP(B4125,'Expiration Dates'!$C$40:$J$272,8)</f>
        <v>36391</v>
      </c>
      <c r="B4125" s="1">
        <v>36376</v>
      </c>
      <c r="C4125">
        <f t="shared" si="193"/>
        <v>4125</v>
      </c>
      <c r="D4125" s="27">
        <v>20.549999237060547</v>
      </c>
      <c r="E4125" s="28">
        <v>20.75</v>
      </c>
      <c r="F4125" s="28">
        <v>20.100000381469727</v>
      </c>
      <c r="G4125" s="24">
        <v>20.440000534057617</v>
      </c>
      <c r="H4125" s="13">
        <v>20.700000762939453</v>
      </c>
      <c r="I4125" s="14">
        <v>20.850000381469727</v>
      </c>
      <c r="J4125" s="14">
        <v>20.299999237060547</v>
      </c>
      <c r="K4125" s="24">
        <v>20.549999237060547</v>
      </c>
      <c r="L4125">
        <f t="shared" si="192"/>
        <v>0</v>
      </c>
      <c r="M4125">
        <f>IF(AND(B4125&gt;Summary!$E$17,B4125&lt;Summary!$E$18),1,0)</f>
        <v>1</v>
      </c>
      <c r="N4125">
        <f>IF(M4125=1,oneday(G4124,G4125,K4125,L4125,Summary!$E$13/2,Data!N4124,Data!O4124,Summary!$E$15,Summary!$E$14,Summary!$E$16,1),0)</f>
        <v>200</v>
      </c>
      <c r="O4125" s="31">
        <f>IF(M4125=1,oneday(G4124,G4125,K4125,L4125,Summary!$E$13/2,Data!N4124,Data!O4124,Summary!$E$15,Summary!$E$14,Summary!$E$16,2),0)</f>
        <v>2979590.9631538391</v>
      </c>
      <c r="P4125" s="31">
        <f t="shared" si="194"/>
        <v>2040.0002593994141</v>
      </c>
      <c r="Q4125" s="31">
        <f>IF(M4125=1,oneday(G4124,G4125,K4125,L4125,Summary!$E$13/2,Data!N4124,Data!O4124,Summary!$E$15,Summary!$E$14,Summary!$E$16,3),0)</f>
        <v>0</v>
      </c>
    </row>
    <row r="4126" spans="1:17" x14ac:dyDescent="0.25">
      <c r="A4126" s="32">
        <f>VLOOKUP(B4126,'Expiration Dates'!$C$40:$J$272,8)</f>
        <v>36391</v>
      </c>
      <c r="B4126" s="1">
        <v>36377</v>
      </c>
      <c r="C4126">
        <f t="shared" si="193"/>
        <v>4126</v>
      </c>
      <c r="D4126" s="27">
        <v>20.579999923706055</v>
      </c>
      <c r="E4126" s="28">
        <v>20.639999389648438</v>
      </c>
      <c r="F4126" s="28">
        <v>20.309999465942383</v>
      </c>
      <c r="G4126" s="24">
        <v>20.559999465942383</v>
      </c>
      <c r="H4126" s="13">
        <v>20.700000762939453</v>
      </c>
      <c r="I4126" s="14">
        <v>20.75</v>
      </c>
      <c r="J4126" s="14">
        <v>20.459999084472656</v>
      </c>
      <c r="K4126" s="24">
        <v>20.680000305175781</v>
      </c>
      <c r="L4126">
        <f t="shared" si="192"/>
        <v>0</v>
      </c>
      <c r="M4126">
        <f>IF(AND(B4126&gt;Summary!$E$17,B4126&lt;Summary!$E$18),1,0)</f>
        <v>1</v>
      </c>
      <c r="N4126">
        <f>IF(M4126=1,oneday(G4125,G4126,K4126,L4126,Summary!$E$13/2,Data!N4125,Data!O4125,Summary!$E$15,Summary!$E$14,Summary!$E$16,1),0)</f>
        <v>0</v>
      </c>
      <c r="O4126" s="31">
        <f>IF(M4126=1,oneday(G4125,G4126,K4126,L4126,Summary!$E$13/2,Data!N4125,Data!O4125,Summary!$E$15,Summary!$E$14,Summary!$E$16,2),0)</f>
        <v>2981594.9631538391</v>
      </c>
      <c r="P4126" s="31">
        <f t="shared" si="194"/>
        <v>2004</v>
      </c>
      <c r="Q4126" s="31">
        <f>IF(M4126=1,oneday(G4125,G4126,K4126,L4126,Summary!$E$13/2,Data!N4125,Data!O4125,Summary!$E$15,Summary!$E$14,Summary!$E$16,3),0)</f>
        <v>0</v>
      </c>
    </row>
    <row r="4127" spans="1:17" x14ac:dyDescent="0.25">
      <c r="A4127" s="32">
        <f>VLOOKUP(B4127,'Expiration Dates'!$C$40:$J$272,8)</f>
        <v>36391</v>
      </c>
      <c r="B4127" s="1">
        <v>36378</v>
      </c>
      <c r="C4127">
        <f t="shared" si="193"/>
        <v>4127</v>
      </c>
      <c r="D4127" s="27">
        <v>20.700000762939453</v>
      </c>
      <c r="E4127" s="28">
        <v>20.920000076293945</v>
      </c>
      <c r="F4127" s="28">
        <v>20.370000839233398</v>
      </c>
      <c r="G4127" s="24">
        <v>20.879999160766602</v>
      </c>
      <c r="H4127" s="13">
        <v>20.799999237060547</v>
      </c>
      <c r="I4127" s="14">
        <v>21</v>
      </c>
      <c r="J4127" s="14">
        <v>20.530000686645508</v>
      </c>
      <c r="K4127" s="24">
        <v>20.969999313354492</v>
      </c>
      <c r="L4127">
        <f t="shared" si="192"/>
        <v>0</v>
      </c>
      <c r="M4127">
        <f>IF(AND(B4127&gt;Summary!$E$17,B4127&lt;Summary!$E$18),1,0)</f>
        <v>1</v>
      </c>
      <c r="N4127">
        <f>IF(M4127=1,oneday(G4126,G4127,K4127,L4127,Summary!$E$13/2,Data!N4126,Data!O4126,Summary!$E$15,Summary!$E$14,Summary!$E$16,1),0)</f>
        <v>-700</v>
      </c>
      <c r="O4127" s="31">
        <f>IF(M4127=1,oneday(G4126,G4127,K4127,L4127,Summary!$E$13/2,Data!N4126,Data!O4126,Summary!$E$15,Summary!$E$14,Summary!$E$16,2),0)</f>
        <v>2983454.9633674622</v>
      </c>
      <c r="P4127" s="31">
        <f t="shared" si="194"/>
        <v>1860.0002136230469</v>
      </c>
      <c r="Q4127" s="31">
        <f>IF(M4127=1,oneday(G4126,G4127,K4127,L4127,Summary!$E$13/2,Data!N4126,Data!O4126,Summary!$E$15,Summary!$E$14,Summary!$E$16,3),0)</f>
        <v>0</v>
      </c>
    </row>
    <row r="4128" spans="1:17" x14ac:dyDescent="0.25">
      <c r="A4128" s="32">
        <f>VLOOKUP(B4128,'Expiration Dates'!$C$40:$J$272,8)</f>
        <v>36391</v>
      </c>
      <c r="B4128" s="1">
        <v>36381</v>
      </c>
      <c r="C4128">
        <f t="shared" si="193"/>
        <v>4128</v>
      </c>
      <c r="D4128" s="27">
        <v>20.899999618530273</v>
      </c>
      <c r="E4128" s="28">
        <v>21.299999237060547</v>
      </c>
      <c r="F4128" s="28">
        <v>20.760000228881836</v>
      </c>
      <c r="G4128" s="24">
        <v>21.270000457763672</v>
      </c>
      <c r="H4128" s="13">
        <v>20.989999771118164</v>
      </c>
      <c r="I4128" s="14">
        <v>21.420000076293945</v>
      </c>
      <c r="J4128" s="14">
        <v>20.889999389648438</v>
      </c>
      <c r="K4128" s="24">
        <v>21.370000839233398</v>
      </c>
      <c r="L4128">
        <f t="shared" si="192"/>
        <v>0</v>
      </c>
      <c r="M4128">
        <f>IF(AND(B4128&gt;Summary!$E$17,B4128&lt;Summary!$E$18),1,0)</f>
        <v>1</v>
      </c>
      <c r="N4128">
        <f>IF(M4128=1,oneday(G4127,G4128,K4128,L4128,Summary!$E$13/2,Data!N4127,Data!O4127,Summary!$E$15,Summary!$E$14,Summary!$E$16,1),0)</f>
        <v>-1600</v>
      </c>
      <c r="O4128" s="31">
        <f>IF(M4128=1,oneday(G4127,G4128,K4128,L4128,Summary!$E$13/2,Data!N4127,Data!O4127,Summary!$E$15,Summary!$E$14,Summary!$E$16,2),0)</f>
        <v>2984974.9612922668</v>
      </c>
      <c r="P4128" s="31">
        <f t="shared" si="194"/>
        <v>1519.9979248046875</v>
      </c>
      <c r="Q4128" s="31">
        <f>IF(M4128=1,oneday(G4127,G4128,K4128,L4128,Summary!$E$13/2,Data!N4127,Data!O4127,Summary!$E$15,Summary!$E$14,Summary!$E$16,3),0)</f>
        <v>0</v>
      </c>
    </row>
    <row r="4129" spans="1:17" x14ac:dyDescent="0.25">
      <c r="A4129" s="32">
        <f>VLOOKUP(B4129,'Expiration Dates'!$C$40:$J$272,8)</f>
        <v>36391</v>
      </c>
      <c r="B4129" s="1">
        <v>36382</v>
      </c>
      <c r="C4129">
        <f t="shared" si="193"/>
        <v>4129</v>
      </c>
      <c r="D4129" s="27">
        <v>21.200000762939453</v>
      </c>
      <c r="E4129" s="28">
        <v>21.350000381469727</v>
      </c>
      <c r="F4129" s="28">
        <v>20.989999771118164</v>
      </c>
      <c r="G4129" s="24">
        <v>21.299999237060547</v>
      </c>
      <c r="H4129" s="13">
        <v>21.299999237060547</v>
      </c>
      <c r="I4129" s="14">
        <v>21.5</v>
      </c>
      <c r="J4129" s="14">
        <v>21.139999389648438</v>
      </c>
      <c r="K4129" s="24">
        <v>21.389999389648438</v>
      </c>
      <c r="L4129">
        <f t="shared" si="192"/>
        <v>0</v>
      </c>
      <c r="M4129">
        <f>IF(AND(B4129&gt;Summary!$E$17,B4129&lt;Summary!$E$18),1,0)</f>
        <v>1</v>
      </c>
      <c r="N4129">
        <f>IF(M4129=1,oneday(G4128,G4129,K4129,L4129,Summary!$E$13/2,Data!N4128,Data!O4128,Summary!$E$15,Summary!$E$14,Summary!$E$16,1),0)</f>
        <v>-1600</v>
      </c>
      <c r="O4129" s="31">
        <f>IF(M4129=1,oneday(G4128,G4129,K4129,L4129,Summary!$E$13/2,Data!N4128,Data!O4128,Summary!$E$15,Summary!$E$14,Summary!$E$16,2),0)</f>
        <v>2986926.9632453918</v>
      </c>
      <c r="P4129" s="31">
        <f t="shared" si="194"/>
        <v>1952.001953125</v>
      </c>
      <c r="Q4129" s="31">
        <f>IF(M4129=1,oneday(G4128,G4129,K4129,L4129,Summary!$E$13/2,Data!N4128,Data!O4128,Summary!$E$15,Summary!$E$14,Summary!$E$16,3),0)</f>
        <v>0</v>
      </c>
    </row>
    <row r="4130" spans="1:17" x14ac:dyDescent="0.25">
      <c r="A4130" s="32">
        <f>VLOOKUP(B4130,'Expiration Dates'!$C$40:$J$272,8)</f>
        <v>36391</v>
      </c>
      <c r="B4130" s="1">
        <v>36383</v>
      </c>
      <c r="C4130">
        <f t="shared" si="193"/>
        <v>4130</v>
      </c>
      <c r="D4130" s="27">
        <v>21.25</v>
      </c>
      <c r="E4130" s="28">
        <v>21.790000915527344</v>
      </c>
      <c r="F4130" s="28">
        <v>21.200000762939453</v>
      </c>
      <c r="G4130" s="24">
        <v>21.520000457763672</v>
      </c>
      <c r="H4130" s="13">
        <v>21.329999923706055</v>
      </c>
      <c r="I4130" s="14">
        <v>21.860000610351563</v>
      </c>
      <c r="J4130" s="14">
        <v>21.319999694824219</v>
      </c>
      <c r="K4130" s="24">
        <v>21.610000610351563</v>
      </c>
      <c r="L4130">
        <f t="shared" si="192"/>
        <v>0</v>
      </c>
      <c r="M4130">
        <f>IF(AND(B4130&gt;Summary!$E$17,B4130&lt;Summary!$E$18),1,0)</f>
        <v>1</v>
      </c>
      <c r="N4130">
        <f>IF(M4130=1,oneday(G4129,G4130,K4130,L4130,Summary!$E$13/2,Data!N4129,Data!O4129,Summary!$E$15,Summary!$E$14,Summary!$E$16,1),0)</f>
        <v>-2100</v>
      </c>
      <c r="O4130" s="31">
        <f>IF(M4130=1,oneday(G4129,G4130,K4130,L4130,Summary!$E$13/2,Data!N4129,Data!O4129,Summary!$E$15,Summary!$E$14,Summary!$E$16,2),0)</f>
        <v>2988504.9606819153</v>
      </c>
      <c r="P4130" s="31">
        <f t="shared" si="194"/>
        <v>1577.9974365234375</v>
      </c>
      <c r="Q4130" s="31">
        <f>IF(M4130=1,oneday(G4129,G4130,K4130,L4130,Summary!$E$13/2,Data!N4129,Data!O4129,Summary!$E$15,Summary!$E$14,Summary!$E$16,3),0)</f>
        <v>0</v>
      </c>
    </row>
    <row r="4131" spans="1:17" x14ac:dyDescent="0.25">
      <c r="A4131" s="32">
        <f>VLOOKUP(B4131,'Expiration Dates'!$C$40:$J$272,8)</f>
        <v>36391</v>
      </c>
      <c r="B4131" s="1">
        <v>36384</v>
      </c>
      <c r="C4131">
        <f t="shared" si="193"/>
        <v>4131</v>
      </c>
      <c r="D4131" s="27">
        <v>21.450000762939453</v>
      </c>
      <c r="E4131" s="28">
        <v>21.629999160766602</v>
      </c>
      <c r="F4131" s="28">
        <v>21.319999694824219</v>
      </c>
      <c r="G4131" s="24">
        <v>21.479999542236328</v>
      </c>
      <c r="H4131" s="13">
        <v>21.569999694824219</v>
      </c>
      <c r="I4131" s="14">
        <v>21.709999084472656</v>
      </c>
      <c r="J4131" s="14">
        <v>21.430000305175781</v>
      </c>
      <c r="K4131" s="24">
        <v>21.579999923706055</v>
      </c>
      <c r="L4131">
        <f t="shared" si="192"/>
        <v>0</v>
      </c>
      <c r="M4131">
        <f>IF(AND(B4131&gt;Summary!$E$17,B4131&lt;Summary!$E$18),1,0)</f>
        <v>1</v>
      </c>
      <c r="N4131">
        <f>IF(M4131=1,oneday(G4130,G4131,K4131,L4131,Summary!$E$13/2,Data!N4130,Data!O4130,Summary!$E$15,Summary!$E$14,Summary!$E$16,1),0)</f>
        <v>-2000</v>
      </c>
      <c r="O4131" s="31">
        <f>IF(M4131=1,oneday(G4130,G4131,K4131,L4131,Summary!$E$13/2,Data!N4130,Data!O4130,Summary!$E$15,Summary!$E$14,Summary!$E$16,2),0)</f>
        <v>2990584.96251297</v>
      </c>
      <c r="P4131" s="31">
        <f t="shared" si="194"/>
        <v>2080.0018310546875</v>
      </c>
      <c r="Q4131" s="31">
        <f>IF(M4131=1,oneday(G4130,G4131,K4131,L4131,Summary!$E$13/2,Data!N4130,Data!O4130,Summary!$E$15,Summary!$E$14,Summary!$E$16,3),0)</f>
        <v>0</v>
      </c>
    </row>
    <row r="4132" spans="1:17" x14ac:dyDescent="0.25">
      <c r="A4132" s="32">
        <f>VLOOKUP(B4132,'Expiration Dates'!$C$40:$J$272,8)</f>
        <v>36391</v>
      </c>
      <c r="B4132" s="1">
        <v>36385</v>
      </c>
      <c r="C4132">
        <f t="shared" si="193"/>
        <v>4132</v>
      </c>
      <c r="D4132" s="27">
        <v>21.600000381469727</v>
      </c>
      <c r="E4132" s="28">
        <v>21.930000305175781</v>
      </c>
      <c r="F4132" s="28">
        <v>21.299999237060547</v>
      </c>
      <c r="G4132" s="24">
        <v>21.670000076293945</v>
      </c>
      <c r="H4132" s="13">
        <v>21.729999542236328</v>
      </c>
      <c r="I4132" s="14">
        <v>22.010000228881836</v>
      </c>
      <c r="J4132" s="14">
        <v>21.5</v>
      </c>
      <c r="K4132" s="24">
        <v>21.770000457763672</v>
      </c>
      <c r="L4132">
        <f t="shared" ref="L4132:L4195" si="195">IF(A4132=B4132,1,0)</f>
        <v>0</v>
      </c>
      <c r="M4132">
        <f>IF(AND(B4132&gt;Summary!$E$17,B4132&lt;Summary!$E$18),1,0)</f>
        <v>1</v>
      </c>
      <c r="N4132">
        <f>IF(M4132=1,oneday(G4131,G4132,K4132,L4132,Summary!$E$13/2,Data!N4131,Data!O4131,Summary!$E$15,Summary!$E$14,Summary!$E$16,1),0)</f>
        <v>-2400</v>
      </c>
      <c r="O4132" s="31">
        <f>IF(M4132=1,oneday(G4131,G4132,K4132,L4132,Summary!$E$13/2,Data!N4131,Data!O4131,Summary!$E$15,Summary!$E$14,Summary!$E$16,2),0)</f>
        <v>2992152.9612312317</v>
      </c>
      <c r="P4132" s="31">
        <f t="shared" si="194"/>
        <v>1567.9987182617188</v>
      </c>
      <c r="Q4132" s="31">
        <f>IF(M4132=1,oneday(G4131,G4132,K4132,L4132,Summary!$E$13/2,Data!N4131,Data!O4131,Summary!$E$15,Summary!$E$14,Summary!$E$16,3),0)</f>
        <v>0</v>
      </c>
    </row>
    <row r="4133" spans="1:17" x14ac:dyDescent="0.25">
      <c r="A4133" s="32">
        <f>VLOOKUP(B4133,'Expiration Dates'!$C$40:$J$272,8)</f>
        <v>36391</v>
      </c>
      <c r="B4133" s="1">
        <v>36388</v>
      </c>
      <c r="C4133">
        <f t="shared" si="193"/>
        <v>4133</v>
      </c>
      <c r="D4133" s="27">
        <v>21.700000762939453</v>
      </c>
      <c r="E4133" s="28">
        <v>21.700000762939453</v>
      </c>
      <c r="F4133" s="28">
        <v>21.319999694824219</v>
      </c>
      <c r="G4133" s="24">
        <v>21.360000610351563</v>
      </c>
      <c r="H4133" s="13">
        <v>21.770000457763672</v>
      </c>
      <c r="I4133" s="14">
        <v>21.790000915527344</v>
      </c>
      <c r="J4133" s="14">
        <v>21.5</v>
      </c>
      <c r="K4133" s="24">
        <v>21.520000457763672</v>
      </c>
      <c r="L4133">
        <f t="shared" si="195"/>
        <v>0</v>
      </c>
      <c r="M4133">
        <f>IF(AND(B4133&gt;Summary!$E$17,B4133&lt;Summary!$E$18),1,0)</f>
        <v>1</v>
      </c>
      <c r="N4133">
        <f>IF(M4133=1,oneday(G4132,G4133,K4133,L4133,Summary!$E$13/2,Data!N4132,Data!O4132,Summary!$E$15,Summary!$E$14,Summary!$E$16,1),0)</f>
        <v>-1700</v>
      </c>
      <c r="O4133" s="31">
        <f>IF(M4133=1,oneday(G4132,G4133,K4133,L4133,Summary!$E$13/2,Data!N4132,Data!O4132,Summary!$E$15,Summary!$E$14,Summary!$E$16,2),0)</f>
        <v>2994763.9603233337</v>
      </c>
      <c r="P4133" s="31">
        <f t="shared" si="194"/>
        <v>2610.9990921020508</v>
      </c>
      <c r="Q4133" s="31">
        <f>IF(M4133=1,oneday(G4132,G4133,K4133,L4133,Summary!$E$13/2,Data!N4132,Data!O4132,Summary!$E$15,Summary!$E$14,Summary!$E$16,3),0)</f>
        <v>0</v>
      </c>
    </row>
    <row r="4134" spans="1:17" x14ac:dyDescent="0.25">
      <c r="A4134" s="32">
        <f>VLOOKUP(B4134,'Expiration Dates'!$C$40:$J$272,8)</f>
        <v>36391</v>
      </c>
      <c r="B4134" s="1">
        <v>36389</v>
      </c>
      <c r="C4134">
        <f t="shared" si="193"/>
        <v>4134</v>
      </c>
      <c r="D4134" s="27">
        <v>21.280000686645508</v>
      </c>
      <c r="E4134" s="28">
        <v>21.780000686645508</v>
      </c>
      <c r="F4134" s="28">
        <v>21.159999847412109</v>
      </c>
      <c r="G4134" s="24">
        <v>21.739999771118164</v>
      </c>
      <c r="H4134" s="13">
        <v>21.450000762939453</v>
      </c>
      <c r="I4134" s="14">
        <v>21.950000762939453</v>
      </c>
      <c r="J4134" s="14">
        <v>21.350000381469727</v>
      </c>
      <c r="K4134" s="24">
        <v>21.909999847412109</v>
      </c>
      <c r="L4134">
        <f t="shared" si="195"/>
        <v>0</v>
      </c>
      <c r="M4134">
        <f>IF(AND(B4134&gt;Summary!$E$17,B4134&lt;Summary!$E$18),1,0)</f>
        <v>1</v>
      </c>
      <c r="N4134">
        <f>IF(M4134=1,oneday(G4133,G4134,K4134,L4134,Summary!$E$13/2,Data!N4133,Data!O4133,Summary!$E$15,Summary!$E$14,Summary!$E$16,1),0)</f>
        <v>-2600</v>
      </c>
      <c r="O4134" s="31">
        <f>IF(M4134=1,oneday(G4133,G4134,K4134,L4134,Summary!$E$13/2,Data!N4133,Data!O4133,Summary!$E$15,Summary!$E$14,Summary!$E$16,2),0)</f>
        <v>2995919.9625053406</v>
      </c>
      <c r="P4134" s="31">
        <f t="shared" si="194"/>
        <v>1156.0021820068359</v>
      </c>
      <c r="Q4134" s="31">
        <f>IF(M4134=1,oneday(G4133,G4134,K4134,L4134,Summary!$E$13/2,Data!N4133,Data!O4133,Summary!$E$15,Summary!$E$14,Summary!$E$16,3),0)</f>
        <v>0</v>
      </c>
    </row>
    <row r="4135" spans="1:17" x14ac:dyDescent="0.25">
      <c r="A4135" s="32">
        <f>VLOOKUP(B4135,'Expiration Dates'!$C$40:$J$272,8)</f>
        <v>36391</v>
      </c>
      <c r="B4135" s="1">
        <v>36390</v>
      </c>
      <c r="C4135">
        <f t="shared" si="193"/>
        <v>4135</v>
      </c>
      <c r="D4135" s="27">
        <v>21.610000610351563</v>
      </c>
      <c r="E4135" s="28">
        <v>21.680000305175781</v>
      </c>
      <c r="F4135" s="28">
        <v>21.450000762939453</v>
      </c>
      <c r="G4135" s="24">
        <v>21.520000457763672</v>
      </c>
      <c r="H4135" s="13">
        <v>21.850000381469727</v>
      </c>
      <c r="I4135" s="14">
        <v>21.860000610351563</v>
      </c>
      <c r="J4135" s="14">
        <v>21.659999847412109</v>
      </c>
      <c r="K4135" s="24">
        <v>21.729999542236328</v>
      </c>
      <c r="L4135">
        <f t="shared" si="195"/>
        <v>0</v>
      </c>
      <c r="M4135">
        <f>IF(AND(B4135&gt;Summary!$E$17,B4135&lt;Summary!$E$18),1,0)</f>
        <v>1</v>
      </c>
      <c r="N4135">
        <f>IF(M4135=1,oneday(G4134,G4135,K4135,L4135,Summary!$E$13/2,Data!N4134,Data!O4134,Summary!$E$15,Summary!$E$14,Summary!$E$16,1),0)</f>
        <v>-2100</v>
      </c>
      <c r="O4135" s="31">
        <f>IF(M4135=1,oneday(G4134,G4135,K4135,L4135,Summary!$E$13/2,Data!N4134,Data!O4134,Summary!$E$15,Summary!$E$14,Summary!$E$16,2),0)</f>
        <v>2998421.961063385</v>
      </c>
      <c r="P4135" s="31">
        <f t="shared" si="194"/>
        <v>2501.9985580444336</v>
      </c>
      <c r="Q4135" s="31">
        <f>IF(M4135=1,oneday(G4134,G4135,K4135,L4135,Summary!$E$13/2,Data!N4134,Data!O4134,Summary!$E$15,Summary!$E$14,Summary!$E$16,3),0)</f>
        <v>0</v>
      </c>
    </row>
    <row r="4136" spans="1:17" x14ac:dyDescent="0.25">
      <c r="A4136" s="32">
        <f>VLOOKUP(B4136,'Expiration Dates'!$C$40:$J$272,8)</f>
        <v>36391</v>
      </c>
      <c r="B4136" s="1">
        <v>36391</v>
      </c>
      <c r="C4136">
        <f t="shared" si="193"/>
        <v>4136</v>
      </c>
      <c r="D4136" s="27">
        <v>21.600000381469727</v>
      </c>
      <c r="E4136" s="28">
        <v>21.899999618530273</v>
      </c>
      <c r="F4136" s="28">
        <v>21.579999923706055</v>
      </c>
      <c r="G4136" s="24">
        <v>21.770000457763672</v>
      </c>
      <c r="H4136" s="13">
        <v>21.799999237060547</v>
      </c>
      <c r="I4136" s="14">
        <v>22.120000839233398</v>
      </c>
      <c r="J4136" s="14">
        <v>21.780000686645508</v>
      </c>
      <c r="K4136" s="24">
        <v>21.969999313354492</v>
      </c>
      <c r="L4136">
        <f t="shared" si="195"/>
        <v>1</v>
      </c>
      <c r="M4136">
        <f>IF(AND(B4136&gt;Summary!$E$17,B4136&lt;Summary!$E$18),1,0)</f>
        <v>1</v>
      </c>
      <c r="N4136">
        <f>IF(M4136=1,oneday(G4135,G4136,K4136,L4136,Summary!$E$13/2,Data!N4135,Data!O4135,Summary!$E$15,Summary!$E$14,Summary!$E$16,1),0)</f>
        <v>-2700</v>
      </c>
      <c r="O4136" s="31">
        <f>IF(M4136=1,oneday(G4135,G4136,K4136,L4136,Summary!$E$13/2,Data!N4135,Data!O4135,Summary!$E$15,Summary!$E$14,Summary!$E$16,2),0)</f>
        <v>3000346.9579734802</v>
      </c>
      <c r="P4136" s="31">
        <f t="shared" si="194"/>
        <v>1924.9969100952148</v>
      </c>
      <c r="Q4136" s="31">
        <f>IF(M4136=1,oneday(G4135,G4136,K4136,L4136,Summary!$E$13/2,Data!N4135,Data!O4135,Summary!$E$15,Summary!$E$14,Summary!$E$16,3),0)</f>
        <v>539.99691009521484</v>
      </c>
    </row>
    <row r="4137" spans="1:17" x14ac:dyDescent="0.25">
      <c r="A4137" s="32">
        <f>VLOOKUP(B4137,'Expiration Dates'!$C$40:$J$272,8)</f>
        <v>36391</v>
      </c>
      <c r="B4137" s="1">
        <v>36392</v>
      </c>
      <c r="C4137">
        <f t="shared" si="193"/>
        <v>4137</v>
      </c>
      <c r="D4137" s="27">
        <v>21.920000076293945</v>
      </c>
      <c r="E4137" s="28">
        <v>21.950000762939453</v>
      </c>
      <c r="F4137" s="28">
        <v>21.549999237060547</v>
      </c>
      <c r="G4137" s="24">
        <v>21.649999618530273</v>
      </c>
      <c r="H4137" s="13">
        <v>22.100000381469727</v>
      </c>
      <c r="I4137" s="14">
        <v>22.159999847412109</v>
      </c>
      <c r="J4137" s="14">
        <v>21.760000228881836</v>
      </c>
      <c r="K4137" s="24">
        <v>21.879999160766602</v>
      </c>
      <c r="L4137">
        <f t="shared" si="195"/>
        <v>0</v>
      </c>
      <c r="M4137">
        <f>IF(AND(B4137&gt;Summary!$E$17,B4137&lt;Summary!$E$18),1,0)</f>
        <v>1</v>
      </c>
      <c r="N4137">
        <f>IF(M4137=1,oneday(G4136,G4137,K4137,L4137,Summary!$E$13/2,Data!N4136,Data!O4136,Summary!$E$15,Summary!$E$14,Summary!$E$16,1),0)</f>
        <v>-2400</v>
      </c>
      <c r="O4137" s="31">
        <f>IF(M4137=1,oneday(G4136,G4137,K4137,L4137,Summary!$E$13/2,Data!N4136,Data!O4136,Summary!$E$15,Summary!$E$14,Summary!$E$16,2),0)</f>
        <v>3002646.9599876404</v>
      </c>
      <c r="P4137" s="31">
        <f t="shared" si="194"/>
        <v>2300.0020141601563</v>
      </c>
      <c r="Q4137" s="31">
        <f>IF(M4137=1,oneday(G4136,G4137,K4137,L4137,Summary!$E$13/2,Data!N4136,Data!O4136,Summary!$E$15,Summary!$E$14,Summary!$E$16,3),0)</f>
        <v>0</v>
      </c>
    </row>
    <row r="4138" spans="1:17" x14ac:dyDescent="0.25">
      <c r="A4138" s="32">
        <f>VLOOKUP(B4138,'Expiration Dates'!$C$40:$J$272,8)</f>
        <v>36391</v>
      </c>
      <c r="B4138" s="1">
        <v>36395</v>
      </c>
      <c r="C4138">
        <f t="shared" si="193"/>
        <v>4138</v>
      </c>
      <c r="D4138" s="27">
        <v>22</v>
      </c>
      <c r="E4138" s="28">
        <v>22.100000381469727</v>
      </c>
      <c r="F4138" s="28">
        <v>21.739999771118164</v>
      </c>
      <c r="G4138" s="24">
        <v>21.840000152587891</v>
      </c>
      <c r="H4138" s="13">
        <v>21.930000305175781</v>
      </c>
      <c r="I4138" s="14">
        <v>22.100000381469727</v>
      </c>
      <c r="J4138" s="14">
        <v>21.770000457763672</v>
      </c>
      <c r="K4138" s="24">
        <v>21.860000610351563</v>
      </c>
      <c r="L4138">
        <f t="shared" si="195"/>
        <v>0</v>
      </c>
      <c r="M4138">
        <f>IF(AND(B4138&gt;Summary!$E$17,B4138&lt;Summary!$E$18),1,0)</f>
        <v>1</v>
      </c>
      <c r="N4138">
        <f>IF(M4138=1,oneday(G4137,G4138,K4138,L4138,Summary!$E$13/2,Data!N4137,Data!O4137,Summary!$E$15,Summary!$E$14,Summary!$E$16,1),0)</f>
        <v>-2800</v>
      </c>
      <c r="O4138" s="31">
        <f>IF(M4138=1,oneday(G4137,G4138,K4138,L4138,Summary!$E$13/2,Data!N4137,Data!O4137,Summary!$E$15,Summary!$E$14,Summary!$E$16,2),0)</f>
        <v>3004138.9584922791</v>
      </c>
      <c r="P4138" s="31">
        <f t="shared" si="194"/>
        <v>1491.9985046386719</v>
      </c>
      <c r="Q4138" s="31">
        <f>IF(M4138=1,oneday(G4137,G4138,K4138,L4138,Summary!$E$13/2,Data!N4137,Data!O4137,Summary!$E$15,Summary!$E$14,Summary!$E$16,3),0)</f>
        <v>0</v>
      </c>
    </row>
    <row r="4139" spans="1:17" x14ac:dyDescent="0.25">
      <c r="A4139" s="32">
        <f>VLOOKUP(B4139,'Expiration Dates'!$C$40:$J$272,8)</f>
        <v>36391</v>
      </c>
      <c r="B4139" s="1">
        <v>36396</v>
      </c>
      <c r="C4139">
        <f t="shared" si="193"/>
        <v>4139</v>
      </c>
      <c r="D4139" s="27">
        <v>21.530000686645508</v>
      </c>
      <c r="E4139" s="28">
        <v>21.639999389648438</v>
      </c>
      <c r="F4139" s="28">
        <v>21.420000076293945</v>
      </c>
      <c r="G4139" s="24">
        <v>21.469999313354492</v>
      </c>
      <c r="H4139" s="13">
        <v>21.549999237060547</v>
      </c>
      <c r="I4139" s="14">
        <v>21.700000762939453</v>
      </c>
      <c r="J4139" s="14">
        <v>21.469999313354492</v>
      </c>
      <c r="K4139" s="24">
        <v>21.530000686645508</v>
      </c>
      <c r="L4139">
        <f t="shared" si="195"/>
        <v>0</v>
      </c>
      <c r="M4139">
        <f>IF(AND(B4139&gt;Summary!$E$17,B4139&lt;Summary!$E$18),1,0)</f>
        <v>1</v>
      </c>
      <c r="N4139">
        <f>IF(M4139=1,oneday(G4138,G4139,K4139,L4139,Summary!$E$13/2,Data!N4138,Data!O4138,Summary!$E$15,Summary!$E$14,Summary!$E$16,1),0)</f>
        <v>-1900</v>
      </c>
      <c r="O4139" s="31">
        <f>IF(M4139=1,oneday(G4138,G4139,K4139,L4139,Summary!$E$13/2,Data!N4138,Data!O4138,Summary!$E$15,Summary!$E$14,Summary!$E$16,2),0)</f>
        <v>3006985.9600868225</v>
      </c>
      <c r="P4139" s="31">
        <f t="shared" si="194"/>
        <v>2847.001594543457</v>
      </c>
      <c r="Q4139" s="31">
        <f>IF(M4139=1,oneday(G4138,G4139,K4139,L4139,Summary!$E$13/2,Data!N4138,Data!O4138,Summary!$E$15,Summary!$E$14,Summary!$E$16,3),0)</f>
        <v>0</v>
      </c>
    </row>
    <row r="4140" spans="1:17" x14ac:dyDescent="0.25">
      <c r="A4140" s="32">
        <f>VLOOKUP(B4140,'Expiration Dates'!$C$40:$J$272,8)</f>
        <v>36391</v>
      </c>
      <c r="B4140" s="1">
        <v>36397</v>
      </c>
      <c r="C4140">
        <f t="shared" si="193"/>
        <v>4140</v>
      </c>
      <c r="D4140" s="27">
        <v>21.25</v>
      </c>
      <c r="E4140" s="28">
        <v>21.290000915527344</v>
      </c>
      <c r="F4140" s="28">
        <v>20.399999618530273</v>
      </c>
      <c r="G4140" s="24">
        <v>20.579999923706055</v>
      </c>
      <c r="H4140" s="13">
        <v>21.25</v>
      </c>
      <c r="I4140" s="14">
        <v>21.370000839233398</v>
      </c>
      <c r="J4140" s="14">
        <v>20.540000915527344</v>
      </c>
      <c r="K4140" s="24">
        <v>20.670000076293945</v>
      </c>
      <c r="L4140">
        <f t="shared" si="195"/>
        <v>0</v>
      </c>
      <c r="M4140">
        <f>IF(AND(B4140&gt;Summary!$E$17,B4140&lt;Summary!$E$18),1,0)</f>
        <v>1</v>
      </c>
      <c r="N4140">
        <f>IF(M4140=1,oneday(G4139,G4140,K4140,L4140,Summary!$E$13/2,Data!N4139,Data!O4139,Summary!$E$15,Summary!$E$14,Summary!$E$16,1),0)</f>
        <v>300</v>
      </c>
      <c r="O4140" s="31">
        <f>IF(M4140=1,oneday(G4139,G4140,K4140,L4140,Summary!$E$13/2,Data!N4139,Data!O4139,Summary!$E$15,Summary!$E$14,Summary!$E$16,2),0)</f>
        <v>3009642.960269928</v>
      </c>
      <c r="P4140" s="31">
        <f t="shared" si="194"/>
        <v>2657.0001831054688</v>
      </c>
      <c r="Q4140" s="31">
        <f>IF(M4140=1,oneday(G4139,G4140,K4140,L4140,Summary!$E$13/2,Data!N4139,Data!O4139,Summary!$E$15,Summary!$E$14,Summary!$E$16,3),0)</f>
        <v>0</v>
      </c>
    </row>
    <row r="4141" spans="1:17" x14ac:dyDescent="0.25">
      <c r="A4141" s="32">
        <f>VLOOKUP(B4141,'Expiration Dates'!$C$40:$J$272,8)</f>
        <v>36391</v>
      </c>
      <c r="B4141" s="1">
        <v>36398</v>
      </c>
      <c r="C4141">
        <f t="shared" si="193"/>
        <v>4141</v>
      </c>
      <c r="D4141" s="27">
        <v>20.629999160766602</v>
      </c>
      <c r="E4141" s="28">
        <v>21</v>
      </c>
      <c r="F4141" s="28">
        <v>20.5</v>
      </c>
      <c r="G4141" s="24">
        <v>20.950000762939453</v>
      </c>
      <c r="H4141" s="13">
        <v>20.729999542236328</v>
      </c>
      <c r="I4141" s="14">
        <v>21.040000915527344</v>
      </c>
      <c r="J4141" s="14">
        <v>20.590000152587891</v>
      </c>
      <c r="K4141" s="24">
        <v>20.989999771118164</v>
      </c>
      <c r="L4141">
        <f t="shared" si="195"/>
        <v>0</v>
      </c>
      <c r="M4141">
        <f>IF(AND(B4141&gt;Summary!$E$17,B4141&lt;Summary!$E$18),1,0)</f>
        <v>1</v>
      </c>
      <c r="N4141">
        <f>IF(M4141=1,oneday(G4140,G4141,K4141,L4141,Summary!$E$13/2,Data!N4140,Data!O4140,Summary!$E$15,Summary!$E$14,Summary!$E$16,1),0)</f>
        <v>-600</v>
      </c>
      <c r="O4141" s="31">
        <f>IF(M4141=1,oneday(G4140,G4141,K4141,L4141,Summary!$E$13/2,Data!N4140,Data!O4140,Summary!$E$15,Summary!$E$14,Summary!$E$16,2),0)</f>
        <v>3011564.9597663879</v>
      </c>
      <c r="P4141" s="31">
        <f t="shared" si="194"/>
        <v>1921.9994964599609</v>
      </c>
      <c r="Q4141" s="31">
        <f>IF(M4141=1,oneday(G4140,G4141,K4141,L4141,Summary!$E$13/2,Data!N4140,Data!O4140,Summary!$E$15,Summary!$E$14,Summary!$E$16,3),0)</f>
        <v>0</v>
      </c>
    </row>
    <row r="4142" spans="1:17" x14ac:dyDescent="0.25">
      <c r="A4142" s="32">
        <f>VLOOKUP(B4142,'Expiration Dates'!$C$40:$J$272,8)</f>
        <v>36391</v>
      </c>
      <c r="B4142" s="1">
        <v>36399</v>
      </c>
      <c r="C4142">
        <f t="shared" si="193"/>
        <v>4142</v>
      </c>
      <c r="D4142" s="27">
        <v>20.979999542236328</v>
      </c>
      <c r="E4142" s="28">
        <v>21.299999237060547</v>
      </c>
      <c r="F4142" s="28">
        <v>20.770000457763672</v>
      </c>
      <c r="G4142" s="24">
        <v>21.270000457763672</v>
      </c>
      <c r="H4142" s="13">
        <v>21.049999237060547</v>
      </c>
      <c r="I4142" s="14">
        <v>21.329999923706055</v>
      </c>
      <c r="J4142" s="14">
        <v>20.870000839233398</v>
      </c>
      <c r="K4142" s="24">
        <v>21.260000228881836</v>
      </c>
      <c r="L4142">
        <f t="shared" si="195"/>
        <v>0</v>
      </c>
      <c r="M4142">
        <f>IF(AND(B4142&gt;Summary!$E$17,B4142&lt;Summary!$E$18),1,0)</f>
        <v>1</v>
      </c>
      <c r="N4142">
        <f>IF(M4142=1,oneday(G4141,G4142,K4142,L4142,Summary!$E$13/2,Data!N4141,Data!O4141,Summary!$E$15,Summary!$E$14,Summary!$E$16,1),0)</f>
        <v>-1300</v>
      </c>
      <c r="O4142" s="31">
        <f>IF(M4142=1,oneday(G4141,G4142,K4142,L4142,Summary!$E$13/2,Data!N4141,Data!O4141,Summary!$E$15,Summary!$E$14,Summary!$E$16,2),0)</f>
        <v>3013232.9601631165</v>
      </c>
      <c r="P4142" s="31">
        <f t="shared" si="194"/>
        <v>1668.0003967285156</v>
      </c>
      <c r="Q4142" s="31">
        <f>IF(M4142=1,oneday(G4141,G4142,K4142,L4142,Summary!$E$13/2,Data!N4141,Data!O4141,Summary!$E$15,Summary!$E$14,Summary!$E$16,3),0)</f>
        <v>0</v>
      </c>
    </row>
    <row r="4143" spans="1:17" x14ac:dyDescent="0.25">
      <c r="A4143" s="32">
        <f>VLOOKUP(B4143,'Expiration Dates'!$C$40:$J$272,8)</f>
        <v>36391</v>
      </c>
      <c r="B4143" s="1">
        <v>36402</v>
      </c>
      <c r="C4143">
        <f t="shared" si="193"/>
        <v>4143</v>
      </c>
      <c r="D4143" s="27">
        <v>21.329999923706055</v>
      </c>
      <c r="E4143" s="28">
        <v>22.079999923706055</v>
      </c>
      <c r="F4143" s="28">
        <v>21.200000762939453</v>
      </c>
      <c r="G4143" s="24">
        <v>22.010000228881836</v>
      </c>
      <c r="H4143" s="13">
        <v>21.360000610351563</v>
      </c>
      <c r="I4143" s="14">
        <v>22.049999237060547</v>
      </c>
      <c r="J4143" s="14">
        <v>21.260000228881836</v>
      </c>
      <c r="K4143" s="24">
        <v>21.979999542236328</v>
      </c>
      <c r="L4143">
        <f t="shared" si="195"/>
        <v>0</v>
      </c>
      <c r="M4143">
        <f>IF(AND(B4143&gt;Summary!$E$17,B4143&lt;Summary!$E$18),1,0)</f>
        <v>1</v>
      </c>
      <c r="N4143">
        <f>IF(M4143=1,oneday(G4142,G4143,K4143,L4143,Summary!$E$13/2,Data!N4142,Data!O4142,Summary!$E$15,Summary!$E$14,Summary!$E$16,1),0)</f>
        <v>-3000</v>
      </c>
      <c r="O4143" s="31">
        <f>IF(M4143=1,oneday(G4142,G4143,K4143,L4143,Summary!$E$13/2,Data!N4142,Data!O4142,Summary!$E$15,Summary!$E$14,Summary!$E$16,2),0)</f>
        <v>3013550.9608726501</v>
      </c>
      <c r="P4143" s="31">
        <f t="shared" si="194"/>
        <v>318.00070953369141</v>
      </c>
      <c r="Q4143" s="31">
        <f>IF(M4143=1,oneday(G4142,G4143,K4143,L4143,Summary!$E$13/2,Data!N4142,Data!O4142,Summary!$E$15,Summary!$E$14,Summary!$E$16,3),0)</f>
        <v>0</v>
      </c>
    </row>
    <row r="4144" spans="1:17" x14ac:dyDescent="0.25">
      <c r="A4144" s="32">
        <f>VLOOKUP(B4144,'Expiration Dates'!$C$40:$J$272,8)</f>
        <v>36391</v>
      </c>
      <c r="B4144" s="1">
        <v>36403</v>
      </c>
      <c r="C4144">
        <f t="shared" si="193"/>
        <v>4144</v>
      </c>
      <c r="D4144" s="27">
        <v>21.850000381469727</v>
      </c>
      <c r="E4144" s="28">
        <v>22.280000686645508</v>
      </c>
      <c r="F4144" s="28">
        <v>21.799999237060547</v>
      </c>
      <c r="G4144" s="24">
        <v>22.110000610351563</v>
      </c>
      <c r="H4144" s="13">
        <v>21.850000381469727</v>
      </c>
      <c r="I4144" s="14">
        <v>22.219999313354492</v>
      </c>
      <c r="J4144" s="14">
        <v>21.819999694824219</v>
      </c>
      <c r="K4144" s="24">
        <v>22.069999694824219</v>
      </c>
      <c r="L4144">
        <f t="shared" si="195"/>
        <v>0</v>
      </c>
      <c r="M4144">
        <f>IF(AND(B4144&gt;Summary!$E$17,B4144&lt;Summary!$E$18),1,0)</f>
        <v>1</v>
      </c>
      <c r="N4144">
        <f>IF(M4144=1,oneday(G4143,G4144,K4144,L4144,Summary!$E$13/2,Data!N4143,Data!O4143,Summary!$E$15,Summary!$E$14,Summary!$E$16,1),0)</f>
        <v>-3000</v>
      </c>
      <c r="O4144" s="31">
        <f>IF(M4144=1,oneday(G4143,G4144,K4144,L4144,Summary!$E$13/2,Data!N4143,Data!O4143,Summary!$E$15,Summary!$E$14,Summary!$E$16,2),0)</f>
        <v>3015234.959651947</v>
      </c>
      <c r="P4144" s="31">
        <f t="shared" si="194"/>
        <v>1683.998779296875</v>
      </c>
      <c r="Q4144" s="31">
        <f>IF(M4144=1,oneday(G4143,G4144,K4144,L4144,Summary!$E$13/2,Data!N4143,Data!O4143,Summary!$E$15,Summary!$E$14,Summary!$E$16,3),0)</f>
        <v>0</v>
      </c>
    </row>
    <row r="4145" spans="1:17" x14ac:dyDescent="0.25">
      <c r="A4145" s="32">
        <f>VLOOKUP(B4145,'Expiration Dates'!$C$40:$J$272,8)</f>
        <v>36425</v>
      </c>
      <c r="B4145" s="1">
        <v>36404</v>
      </c>
      <c r="C4145">
        <f t="shared" si="193"/>
        <v>4145</v>
      </c>
      <c r="D4145" s="27">
        <v>21.950000762939453</v>
      </c>
      <c r="E4145" s="28">
        <v>22.290000915527344</v>
      </c>
      <c r="F4145" s="28">
        <v>21.760000228881836</v>
      </c>
      <c r="G4145" s="24">
        <v>21.989999771118164</v>
      </c>
      <c r="H4145" s="13">
        <v>21.940000534057617</v>
      </c>
      <c r="I4145" s="14">
        <v>22.239999771118164</v>
      </c>
      <c r="J4145" s="14">
        <v>21.780000686645508</v>
      </c>
      <c r="K4145" s="24">
        <v>21.989999771118164</v>
      </c>
      <c r="L4145">
        <f t="shared" si="195"/>
        <v>0</v>
      </c>
      <c r="M4145">
        <f>IF(AND(B4145&gt;Summary!$E$17,B4145&lt;Summary!$E$18),1,0)</f>
        <v>1</v>
      </c>
      <c r="N4145">
        <f>IF(M4145=1,oneday(G4144,G4145,K4145,L4145,Summary!$E$13/2,Data!N4144,Data!O4144,Summary!$E$15,Summary!$E$14,Summary!$E$16,1),0)</f>
        <v>-2700</v>
      </c>
      <c r="O4145" s="31">
        <f>IF(M4145=1,oneday(G4144,G4145,K4145,L4145,Summary!$E$13/2,Data!N4144,Data!O4144,Summary!$E$15,Summary!$E$14,Summary!$E$16,2),0)</f>
        <v>3017570.9619178772</v>
      </c>
      <c r="P4145" s="31">
        <f t="shared" si="194"/>
        <v>2336.0022659301758</v>
      </c>
      <c r="Q4145" s="31">
        <f>IF(M4145=1,oneday(G4144,G4145,K4145,L4145,Summary!$E$13/2,Data!N4144,Data!O4144,Summary!$E$15,Summary!$E$14,Summary!$E$16,3),0)</f>
        <v>0</v>
      </c>
    </row>
    <row r="4146" spans="1:17" x14ac:dyDescent="0.25">
      <c r="A4146" s="32">
        <f>VLOOKUP(B4146,'Expiration Dates'!$C$40:$J$272,8)</f>
        <v>36425</v>
      </c>
      <c r="B4146" s="1">
        <v>36405</v>
      </c>
      <c r="C4146">
        <f t="shared" si="193"/>
        <v>4146</v>
      </c>
      <c r="D4146" s="27">
        <v>21.700000762939453</v>
      </c>
      <c r="E4146" s="28">
        <v>21.860000610351563</v>
      </c>
      <c r="F4146" s="28">
        <v>21.420000076293945</v>
      </c>
      <c r="G4146" s="24">
        <v>21.489999771118164</v>
      </c>
      <c r="H4146" s="13">
        <v>21.700000762939453</v>
      </c>
      <c r="I4146" s="14">
        <v>21.879999160766602</v>
      </c>
      <c r="J4146" s="14">
        <v>21.5</v>
      </c>
      <c r="K4146" s="24">
        <v>21.549999237060547</v>
      </c>
      <c r="L4146">
        <f t="shared" si="195"/>
        <v>0</v>
      </c>
      <c r="M4146">
        <f>IF(AND(B4146&gt;Summary!$E$17,B4146&lt;Summary!$E$18),1,0)</f>
        <v>1</v>
      </c>
      <c r="N4146">
        <f>IF(M4146=1,oneday(G4145,G4146,K4146,L4146,Summary!$E$13/2,Data!N4145,Data!O4145,Summary!$E$15,Summary!$E$14,Summary!$E$16,1),0)</f>
        <v>-1500</v>
      </c>
      <c r="O4146" s="31">
        <f>IF(M4146=1,oneday(G4145,G4146,K4146,L4146,Summary!$E$13/2,Data!N4145,Data!O4145,Summary!$E$15,Summary!$E$14,Summary!$E$16,2),0)</f>
        <v>3020584.9619178772</v>
      </c>
      <c r="P4146" s="31">
        <f t="shared" si="194"/>
        <v>3014</v>
      </c>
      <c r="Q4146" s="31">
        <f>IF(M4146=1,oneday(G4145,G4146,K4146,L4146,Summary!$E$13/2,Data!N4145,Data!O4145,Summary!$E$15,Summary!$E$14,Summary!$E$16,3),0)</f>
        <v>0</v>
      </c>
    </row>
    <row r="4147" spans="1:17" x14ac:dyDescent="0.25">
      <c r="A4147" s="32">
        <f>VLOOKUP(B4147,'Expiration Dates'!$C$40:$J$272,8)</f>
        <v>36425</v>
      </c>
      <c r="B4147" s="1">
        <v>36406</v>
      </c>
      <c r="C4147">
        <f t="shared" si="193"/>
        <v>4147</v>
      </c>
      <c r="D4147" s="27">
        <v>21.700000762939453</v>
      </c>
      <c r="E4147" s="28">
        <v>22.040000915527344</v>
      </c>
      <c r="F4147" s="28">
        <v>21.610000610351563</v>
      </c>
      <c r="G4147" s="24">
        <v>22</v>
      </c>
      <c r="H4147" s="13">
        <v>21.719999313354492</v>
      </c>
      <c r="I4147" s="14">
        <v>22.020000457763672</v>
      </c>
      <c r="J4147" s="14">
        <v>21.649999618530273</v>
      </c>
      <c r="K4147" s="24">
        <v>21.979999542236328</v>
      </c>
      <c r="L4147">
        <f t="shared" si="195"/>
        <v>0</v>
      </c>
      <c r="M4147">
        <f>IF(AND(B4147&gt;Summary!$E$17,B4147&lt;Summary!$E$18),1,0)</f>
        <v>1</v>
      </c>
      <c r="N4147">
        <f>IF(M4147=1,oneday(G4146,G4147,K4147,L4147,Summary!$E$13/2,Data!N4146,Data!O4146,Summary!$E$15,Summary!$E$14,Summary!$E$16,1),0)</f>
        <v>-2700</v>
      </c>
      <c r="O4147" s="31">
        <f>IF(M4147=1,oneday(G4146,G4147,K4147,L4147,Summary!$E$13/2,Data!N4146,Data!O4146,Summary!$E$15,Summary!$E$14,Summary!$E$16,2),0)</f>
        <v>3021471.9612998962</v>
      </c>
      <c r="P4147" s="31">
        <f t="shared" si="194"/>
        <v>886.99938201904297</v>
      </c>
      <c r="Q4147" s="31">
        <f>IF(M4147=1,oneday(G4146,G4147,K4147,L4147,Summary!$E$13/2,Data!N4146,Data!O4146,Summary!$E$15,Summary!$E$14,Summary!$E$16,3),0)</f>
        <v>0</v>
      </c>
    </row>
    <row r="4148" spans="1:17" x14ac:dyDescent="0.25">
      <c r="A4148" s="32">
        <f>VLOOKUP(B4148,'Expiration Dates'!$C$40:$J$272,8)</f>
        <v>36425</v>
      </c>
      <c r="B4148" s="1">
        <v>36410</v>
      </c>
      <c r="C4148">
        <f t="shared" si="193"/>
        <v>4148</v>
      </c>
      <c r="D4148" s="27">
        <v>22.149999618530273</v>
      </c>
      <c r="E4148" s="28">
        <v>22.739999771118164</v>
      </c>
      <c r="F4148" s="28">
        <v>21.959999084472656</v>
      </c>
      <c r="G4148" s="24">
        <v>22.610000610351563</v>
      </c>
      <c r="H4148" s="13">
        <v>22.120000839233398</v>
      </c>
      <c r="I4148" s="14">
        <v>22.729999542236328</v>
      </c>
      <c r="J4148" s="14">
        <v>21.989999771118164</v>
      </c>
      <c r="K4148" s="24">
        <v>22.600000381469727</v>
      </c>
      <c r="L4148">
        <f t="shared" si="195"/>
        <v>0</v>
      </c>
      <c r="M4148">
        <f>IF(AND(B4148&gt;Summary!$E$17,B4148&lt;Summary!$E$18),1,0)</f>
        <v>1</v>
      </c>
      <c r="N4148">
        <f>IF(M4148=1,oneday(G4147,G4148,K4148,L4148,Summary!$E$13/2,Data!N4147,Data!O4147,Summary!$E$15,Summary!$E$14,Summary!$E$16,1),0)</f>
        <v>-3000</v>
      </c>
      <c r="O4148" s="31">
        <f>IF(M4148=1,oneday(G4147,G4148,K4148,L4148,Summary!$E$13/2,Data!N4147,Data!O4147,Summary!$E$15,Summary!$E$14,Summary!$E$16,2),0)</f>
        <v>3021329.9587364197</v>
      </c>
      <c r="P4148" s="31">
        <f t="shared" si="194"/>
        <v>-142.0025634765625</v>
      </c>
      <c r="Q4148" s="31">
        <f>IF(M4148=1,oneday(G4147,G4148,K4148,L4148,Summary!$E$13/2,Data!N4147,Data!O4147,Summary!$E$15,Summary!$E$14,Summary!$E$16,3),0)</f>
        <v>0</v>
      </c>
    </row>
    <row r="4149" spans="1:17" x14ac:dyDescent="0.25">
      <c r="A4149" s="32">
        <f>VLOOKUP(B4149,'Expiration Dates'!$C$40:$J$272,8)</f>
        <v>36425</v>
      </c>
      <c r="B4149" s="1">
        <v>36411</v>
      </c>
      <c r="C4149">
        <f t="shared" si="193"/>
        <v>4149</v>
      </c>
      <c r="D4149" s="27">
        <v>22.549999237060547</v>
      </c>
      <c r="E4149" s="28">
        <v>22.860000610351563</v>
      </c>
      <c r="F4149" s="28">
        <v>22.5</v>
      </c>
      <c r="G4149" s="24">
        <v>22.659999847412109</v>
      </c>
      <c r="H4149" s="13">
        <v>22.579999923706055</v>
      </c>
      <c r="I4149" s="14">
        <v>22.860000610351563</v>
      </c>
      <c r="J4149" s="14">
        <v>22.510000228881836</v>
      </c>
      <c r="K4149" s="24">
        <v>22.719999313354492</v>
      </c>
      <c r="L4149">
        <f t="shared" si="195"/>
        <v>0</v>
      </c>
      <c r="M4149">
        <f>IF(AND(B4149&gt;Summary!$E$17,B4149&lt;Summary!$E$18),1,0)</f>
        <v>1</v>
      </c>
      <c r="N4149">
        <f>IF(M4149=1,oneday(G4148,G4149,K4149,L4149,Summary!$E$13/2,Data!N4148,Data!O4148,Summary!$E$15,Summary!$E$14,Summary!$E$16,1),0)</f>
        <v>-3000</v>
      </c>
      <c r="O4149" s="31">
        <f>IF(M4149=1,oneday(G4148,G4149,K4149,L4149,Summary!$E$13/2,Data!N4148,Data!O4148,Summary!$E$15,Summary!$E$14,Summary!$E$16,2),0)</f>
        <v>3023174.961101532</v>
      </c>
      <c r="P4149" s="31">
        <f t="shared" si="194"/>
        <v>1845.0023651123047</v>
      </c>
      <c r="Q4149" s="31">
        <f>IF(M4149=1,oneday(G4148,G4149,K4149,L4149,Summary!$E$13/2,Data!N4148,Data!O4148,Summary!$E$15,Summary!$E$14,Summary!$E$16,3),0)</f>
        <v>0</v>
      </c>
    </row>
    <row r="4150" spans="1:17" x14ac:dyDescent="0.25">
      <c r="A4150" s="32">
        <f>VLOOKUP(B4150,'Expiration Dates'!$C$40:$J$272,8)</f>
        <v>36425</v>
      </c>
      <c r="B4150" s="1">
        <v>36412</v>
      </c>
      <c r="C4150">
        <f t="shared" si="193"/>
        <v>4150</v>
      </c>
      <c r="D4150" s="27">
        <v>23.100000381469727</v>
      </c>
      <c r="E4150" s="28">
        <v>23.329999923706055</v>
      </c>
      <c r="F4150" s="28">
        <v>22.930000305175781</v>
      </c>
      <c r="G4150" s="24">
        <v>23.200000762939453</v>
      </c>
      <c r="H4150" s="13">
        <v>23.090000152587891</v>
      </c>
      <c r="I4150" s="14">
        <v>23.340000152587891</v>
      </c>
      <c r="J4150" s="14">
        <v>23</v>
      </c>
      <c r="K4150" s="24">
        <v>23.219999313354492</v>
      </c>
      <c r="L4150">
        <f t="shared" si="195"/>
        <v>0</v>
      </c>
      <c r="M4150">
        <f>IF(AND(B4150&gt;Summary!$E$17,B4150&lt;Summary!$E$18),1,0)</f>
        <v>1</v>
      </c>
      <c r="N4150">
        <f>IF(M4150=1,oneday(G4149,G4150,K4150,L4150,Summary!$E$13/2,Data!N4149,Data!O4149,Summary!$E$15,Summary!$E$14,Summary!$E$16,1),0)</f>
        <v>-3000</v>
      </c>
      <c r="O4150" s="31">
        <f>IF(M4150=1,oneday(G4149,G4150,K4150,L4150,Summary!$E$13/2,Data!N4149,Data!O4149,Summary!$E$15,Summary!$E$14,Summary!$E$16,2),0)</f>
        <v>3023164.9571647644</v>
      </c>
      <c r="P4150" s="31">
        <f t="shared" si="194"/>
        <v>-10.003936767578125</v>
      </c>
      <c r="Q4150" s="31">
        <f>IF(M4150=1,oneday(G4149,G4150,K4150,L4150,Summary!$E$13/2,Data!N4149,Data!O4149,Summary!$E$15,Summary!$E$14,Summary!$E$16,3),0)</f>
        <v>0</v>
      </c>
    </row>
    <row r="4151" spans="1:17" x14ac:dyDescent="0.25">
      <c r="A4151" s="32">
        <f>VLOOKUP(B4151,'Expiration Dates'!$C$40:$J$272,8)</f>
        <v>36425</v>
      </c>
      <c r="B4151" s="1">
        <v>36413</v>
      </c>
      <c r="C4151">
        <f t="shared" si="193"/>
        <v>4151</v>
      </c>
      <c r="D4151" s="27">
        <v>22.969999313354492</v>
      </c>
      <c r="E4151" s="28">
        <v>23.600000381469727</v>
      </c>
      <c r="F4151" s="28">
        <v>22.950000762939453</v>
      </c>
      <c r="G4151" s="24">
        <v>23.549999237060547</v>
      </c>
      <c r="H4151" s="13">
        <v>23</v>
      </c>
      <c r="I4151" s="14">
        <v>23.569999694824219</v>
      </c>
      <c r="J4151" s="14">
        <v>22.979999542236328</v>
      </c>
      <c r="K4151" s="24">
        <v>23.530000686645508</v>
      </c>
      <c r="L4151">
        <f t="shared" si="195"/>
        <v>0</v>
      </c>
      <c r="M4151">
        <f>IF(AND(B4151&gt;Summary!$E$17,B4151&lt;Summary!$E$18),1,0)</f>
        <v>1</v>
      </c>
      <c r="N4151">
        <f>IF(M4151=1,oneday(G4150,G4151,K4151,L4151,Summary!$E$13/2,Data!N4150,Data!O4150,Summary!$E$15,Summary!$E$14,Summary!$E$16,1),0)</f>
        <v>-3000</v>
      </c>
      <c r="O4151" s="31">
        <f>IF(M4151=1,oneday(G4150,G4151,K4151,L4151,Summary!$E$13/2,Data!N4150,Data!O4150,Summary!$E$15,Summary!$E$14,Summary!$E$16,2),0)</f>
        <v>3023946.9629631042</v>
      </c>
      <c r="P4151" s="31">
        <f t="shared" si="194"/>
        <v>782.00579833984375</v>
      </c>
      <c r="Q4151" s="31">
        <f>IF(M4151=1,oneday(G4150,G4151,K4151,L4151,Summary!$E$13/2,Data!N4150,Data!O4150,Summary!$E$15,Summary!$E$14,Summary!$E$16,3),0)</f>
        <v>0</v>
      </c>
    </row>
    <row r="4152" spans="1:17" x14ac:dyDescent="0.25">
      <c r="A4152" s="32">
        <f>VLOOKUP(B4152,'Expiration Dates'!$C$40:$J$272,8)</f>
        <v>36425</v>
      </c>
      <c r="B4152" s="1">
        <v>36416</v>
      </c>
      <c r="C4152">
        <f t="shared" si="193"/>
        <v>4152</v>
      </c>
      <c r="D4152" s="27">
        <v>23.420000076293945</v>
      </c>
      <c r="E4152" s="28">
        <v>24.290000915527344</v>
      </c>
      <c r="F4152" s="28">
        <v>23.370000839233398</v>
      </c>
      <c r="G4152" s="24">
        <v>24.209999084472656</v>
      </c>
      <c r="H4152" s="13">
        <v>23.450000762939453</v>
      </c>
      <c r="I4152" s="14">
        <v>24.079999923706055</v>
      </c>
      <c r="J4152" s="14">
        <v>23.350000381469727</v>
      </c>
      <c r="K4152" s="24">
        <v>24.020000457763672</v>
      </c>
      <c r="L4152">
        <f t="shared" si="195"/>
        <v>0</v>
      </c>
      <c r="M4152">
        <f>IF(AND(B4152&gt;Summary!$E$17,B4152&lt;Summary!$E$18),1,0)</f>
        <v>1</v>
      </c>
      <c r="N4152">
        <f>IF(M4152=1,oneday(G4151,G4152,K4152,L4152,Summary!$E$13/2,Data!N4151,Data!O4151,Summary!$E$15,Summary!$E$14,Summary!$E$16,1),0)</f>
        <v>-3000</v>
      </c>
      <c r="O4152" s="31">
        <f>IF(M4152=1,oneday(G4151,G4152,K4152,L4152,Summary!$E$13/2,Data!N4151,Data!O4151,Summary!$E$15,Summary!$E$14,Summary!$E$16,2),0)</f>
        <v>3023390.9636650085</v>
      </c>
      <c r="P4152" s="31">
        <f t="shared" si="194"/>
        <v>-555.99929809570313</v>
      </c>
      <c r="Q4152" s="31">
        <f>IF(M4152=1,oneday(G4151,G4152,K4152,L4152,Summary!$E$13/2,Data!N4151,Data!O4151,Summary!$E$15,Summary!$E$14,Summary!$E$16,3),0)</f>
        <v>0</v>
      </c>
    </row>
    <row r="4153" spans="1:17" x14ac:dyDescent="0.25">
      <c r="A4153" s="32">
        <f>VLOOKUP(B4153,'Expiration Dates'!$C$40:$J$272,8)</f>
        <v>36425</v>
      </c>
      <c r="B4153" s="1">
        <v>36417</v>
      </c>
      <c r="C4153">
        <f t="shared" si="193"/>
        <v>4153</v>
      </c>
      <c r="D4153" s="27">
        <v>24.299999237060547</v>
      </c>
      <c r="E4153" s="28">
        <v>24.309999465942383</v>
      </c>
      <c r="F4153" s="28">
        <v>23.649999618530273</v>
      </c>
      <c r="G4153" s="24">
        <v>23.860000610351563</v>
      </c>
      <c r="H4153" s="13">
        <v>24.030000686645508</v>
      </c>
      <c r="I4153" s="14">
        <v>24.059999465942383</v>
      </c>
      <c r="J4153" s="14">
        <v>23.540000915527344</v>
      </c>
      <c r="K4153" s="24">
        <v>23.75</v>
      </c>
      <c r="L4153">
        <f t="shared" si="195"/>
        <v>0</v>
      </c>
      <c r="M4153">
        <f>IF(AND(B4153&gt;Summary!$E$17,B4153&lt;Summary!$E$18),1,0)</f>
        <v>1</v>
      </c>
      <c r="N4153">
        <f>IF(M4153=1,oneday(G4152,G4153,K4153,L4153,Summary!$E$13/2,Data!N4152,Data!O4152,Summary!$E$15,Summary!$E$14,Summary!$E$16,1),0)</f>
        <v>-2200</v>
      </c>
      <c r="O4153" s="31">
        <f>IF(M4153=1,oneday(G4152,G4153,K4153,L4153,Summary!$E$13/2,Data!N4152,Data!O4152,Summary!$E$15,Summary!$E$14,Summary!$E$16,2),0)</f>
        <v>3026272.960308075</v>
      </c>
      <c r="P4153" s="31">
        <f t="shared" si="194"/>
        <v>2881.9966430664063</v>
      </c>
      <c r="Q4153" s="31">
        <f>IF(M4153=1,oneday(G4152,G4153,K4153,L4153,Summary!$E$13/2,Data!N4152,Data!O4152,Summary!$E$15,Summary!$E$14,Summary!$E$16,3),0)</f>
        <v>0</v>
      </c>
    </row>
    <row r="4154" spans="1:17" x14ac:dyDescent="0.25">
      <c r="A4154" s="32">
        <f>VLOOKUP(B4154,'Expiration Dates'!$C$40:$J$272,8)</f>
        <v>36425</v>
      </c>
      <c r="B4154" s="1">
        <v>36418</v>
      </c>
      <c r="C4154">
        <f t="shared" si="193"/>
        <v>4154</v>
      </c>
      <c r="D4154" s="27">
        <v>23.389999389648438</v>
      </c>
      <c r="E4154" s="28">
        <v>24.489999771118164</v>
      </c>
      <c r="F4154" s="28">
        <v>23.379999160766602</v>
      </c>
      <c r="G4154" s="24">
        <v>24.129999160766602</v>
      </c>
      <c r="H4154" s="13">
        <v>23.299999237060547</v>
      </c>
      <c r="I4154" s="14">
        <v>24.239999771118164</v>
      </c>
      <c r="J4154" s="14">
        <v>23.280000686645508</v>
      </c>
      <c r="K4154" s="24">
        <v>23.879999160766602</v>
      </c>
      <c r="L4154">
        <f t="shared" si="195"/>
        <v>0</v>
      </c>
      <c r="M4154">
        <f>IF(AND(B4154&gt;Summary!$E$17,B4154&lt;Summary!$E$18),1,0)</f>
        <v>1</v>
      </c>
      <c r="N4154">
        <f>IF(M4154=1,oneday(G4153,G4154,K4154,L4154,Summary!$E$13/2,Data!N4153,Data!O4153,Summary!$E$15,Summary!$E$14,Summary!$E$16,1),0)</f>
        <v>-2800</v>
      </c>
      <c r="O4154" s="31">
        <f>IF(M4154=1,oneday(G4153,G4154,K4154,L4154,Summary!$E$13/2,Data!N4153,Data!O4153,Summary!$E$15,Summary!$E$14,Summary!$E$16,2),0)</f>
        <v>3027576.9643669128</v>
      </c>
      <c r="P4154" s="31">
        <f t="shared" si="194"/>
        <v>1304.0040588378906</v>
      </c>
      <c r="Q4154" s="31">
        <f>IF(M4154=1,oneday(G4153,G4154,K4154,L4154,Summary!$E$13/2,Data!N4153,Data!O4153,Summary!$E$15,Summary!$E$14,Summary!$E$16,3),0)</f>
        <v>0</v>
      </c>
    </row>
    <row r="4155" spans="1:17" x14ac:dyDescent="0.25">
      <c r="A4155" s="32">
        <f>VLOOKUP(B4155,'Expiration Dates'!$C$40:$J$272,8)</f>
        <v>36425</v>
      </c>
      <c r="B4155" s="1">
        <v>36419</v>
      </c>
      <c r="C4155">
        <f t="shared" si="193"/>
        <v>4155</v>
      </c>
      <c r="D4155" s="27">
        <v>24.479999542236328</v>
      </c>
      <c r="E4155" s="28">
        <v>24.799999237060547</v>
      </c>
      <c r="F4155" s="28">
        <v>24.25</v>
      </c>
      <c r="G4155" s="24">
        <v>24.510000228881836</v>
      </c>
      <c r="H4155" s="13">
        <v>24.25</v>
      </c>
      <c r="I4155" s="14">
        <v>24.399999618530273</v>
      </c>
      <c r="J4155" s="14">
        <v>23.909999847412109</v>
      </c>
      <c r="K4155" s="24">
        <v>24.090000152587891</v>
      </c>
      <c r="L4155">
        <f t="shared" si="195"/>
        <v>0</v>
      </c>
      <c r="M4155">
        <f>IF(AND(B4155&gt;Summary!$E$17,B4155&lt;Summary!$E$18),1,0)</f>
        <v>1</v>
      </c>
      <c r="N4155">
        <f>IF(M4155=1,oneday(G4154,G4155,K4155,L4155,Summary!$E$13/2,Data!N4154,Data!O4154,Summary!$E$15,Summary!$E$14,Summary!$E$16,1),0)</f>
        <v>-3000</v>
      </c>
      <c r="O4155" s="31">
        <f>IF(M4155=1,oneday(G4154,G4155,K4155,L4155,Summary!$E$13/2,Data!N4154,Data!O4154,Summary!$E$15,Summary!$E$14,Summary!$E$16,2),0)</f>
        <v>3028314.9604148865</v>
      </c>
      <c r="P4155" s="31">
        <f t="shared" si="194"/>
        <v>737.99604797363281</v>
      </c>
      <c r="Q4155" s="31">
        <f>IF(M4155=1,oneday(G4154,G4155,K4155,L4155,Summary!$E$13/2,Data!N4154,Data!O4154,Summary!$E$15,Summary!$E$14,Summary!$E$16,3),0)</f>
        <v>0</v>
      </c>
    </row>
    <row r="4156" spans="1:17" x14ac:dyDescent="0.25">
      <c r="A4156" s="32">
        <f>VLOOKUP(B4156,'Expiration Dates'!$C$40:$J$272,8)</f>
        <v>36425</v>
      </c>
      <c r="B4156" s="1">
        <v>36420</v>
      </c>
      <c r="C4156">
        <f t="shared" si="193"/>
        <v>4156</v>
      </c>
      <c r="D4156" s="27">
        <v>24.5</v>
      </c>
      <c r="E4156" s="28">
        <v>24.850000381469727</v>
      </c>
      <c r="F4156" s="28">
        <v>24.370000839233398</v>
      </c>
      <c r="G4156" s="24">
        <v>24.719999313354492</v>
      </c>
      <c r="H4156" s="13">
        <v>24.149999618530273</v>
      </c>
      <c r="I4156" s="14">
        <v>24.319999694824219</v>
      </c>
      <c r="J4156" s="14">
        <v>23.879999160766602</v>
      </c>
      <c r="K4156" s="24">
        <v>24.180000305175781</v>
      </c>
      <c r="L4156">
        <f t="shared" si="195"/>
        <v>0</v>
      </c>
      <c r="M4156">
        <f>IF(AND(B4156&gt;Summary!$E$17,B4156&lt;Summary!$E$18),1,0)</f>
        <v>1</v>
      </c>
      <c r="N4156">
        <f>IF(M4156=1,oneday(G4155,G4156,K4156,L4156,Summary!$E$13/2,Data!N4155,Data!O4155,Summary!$E$15,Summary!$E$14,Summary!$E$16,1),0)</f>
        <v>-3000</v>
      </c>
      <c r="O4156" s="31">
        <f>IF(M4156=1,oneday(G4155,G4156,K4156,L4156,Summary!$E$13/2,Data!N4155,Data!O4155,Summary!$E$15,Summary!$E$14,Summary!$E$16,2),0)</f>
        <v>3029619.9636192322</v>
      </c>
      <c r="P4156" s="31">
        <f t="shared" si="194"/>
        <v>1305.0032043457031</v>
      </c>
      <c r="Q4156" s="31">
        <f>IF(M4156=1,oneday(G4155,G4156,K4156,L4156,Summary!$E$13/2,Data!N4155,Data!O4155,Summary!$E$15,Summary!$E$14,Summary!$E$16,3),0)</f>
        <v>0</v>
      </c>
    </row>
    <row r="4157" spans="1:17" x14ac:dyDescent="0.25">
      <c r="A4157" s="32">
        <f>VLOOKUP(B4157,'Expiration Dates'!$C$40:$J$272,8)</f>
        <v>36425</v>
      </c>
      <c r="B4157" s="1">
        <v>36423</v>
      </c>
      <c r="C4157">
        <f t="shared" si="193"/>
        <v>4157</v>
      </c>
      <c r="D4157" s="27">
        <v>24.719999313354492</v>
      </c>
      <c r="E4157" s="28">
        <v>24.739999771118164</v>
      </c>
      <c r="F4157" s="28">
        <v>24.180000305175781</v>
      </c>
      <c r="G4157" s="24">
        <v>24.290000915527344</v>
      </c>
      <c r="H4157" s="13">
        <v>24.149999618530273</v>
      </c>
      <c r="I4157" s="14">
        <v>24.239999771118164</v>
      </c>
      <c r="J4157" s="14">
        <v>23.799999237060547</v>
      </c>
      <c r="K4157" s="24">
        <v>23.850000381469727</v>
      </c>
      <c r="L4157">
        <f t="shared" si="195"/>
        <v>0</v>
      </c>
      <c r="M4157">
        <f>IF(AND(B4157&gt;Summary!$E$17,B4157&lt;Summary!$E$18),1,0)</f>
        <v>1</v>
      </c>
      <c r="N4157">
        <f>IF(M4157=1,oneday(G4156,G4157,K4157,L4157,Summary!$E$13/2,Data!N4156,Data!O4156,Summary!$E$15,Summary!$E$14,Summary!$E$16,1),0)</f>
        <v>-2000</v>
      </c>
      <c r="O4157" s="31">
        <f>IF(M4157=1,oneday(G4156,G4157,K4157,L4157,Summary!$E$13/2,Data!N4156,Data!O4156,Summary!$E$15,Summary!$E$14,Summary!$E$16,2),0)</f>
        <v>3032659.9604148865</v>
      </c>
      <c r="P4157" s="31">
        <f t="shared" si="194"/>
        <v>3039.9967956542969</v>
      </c>
      <c r="Q4157" s="31">
        <f>IF(M4157=1,oneday(G4156,G4157,K4157,L4157,Summary!$E$13/2,Data!N4156,Data!O4156,Summary!$E$15,Summary!$E$14,Summary!$E$16,3),0)</f>
        <v>0</v>
      </c>
    </row>
    <row r="4158" spans="1:17" x14ac:dyDescent="0.25">
      <c r="A4158" s="32">
        <f>VLOOKUP(B4158,'Expiration Dates'!$C$40:$J$272,8)</f>
        <v>36425</v>
      </c>
      <c r="B4158" s="1">
        <v>36424</v>
      </c>
      <c r="C4158">
        <f t="shared" si="193"/>
        <v>4158</v>
      </c>
      <c r="D4158" s="27">
        <v>24.100000381469727</v>
      </c>
      <c r="E4158" s="28">
        <v>24.790000915527344</v>
      </c>
      <c r="F4158" s="28">
        <v>23.909999847412109</v>
      </c>
      <c r="G4158" s="24">
        <v>24.459999084472656</v>
      </c>
      <c r="H4158" s="13">
        <v>23.649999618530273</v>
      </c>
      <c r="I4158" s="14">
        <v>24.270000457763672</v>
      </c>
      <c r="J4158" s="14">
        <v>23.510000228881836</v>
      </c>
      <c r="K4158" s="24">
        <v>23.940000534057617</v>
      </c>
      <c r="L4158">
        <f t="shared" si="195"/>
        <v>0</v>
      </c>
      <c r="M4158">
        <f>IF(AND(B4158&gt;Summary!$E$17,B4158&lt;Summary!$E$18),1,0)</f>
        <v>1</v>
      </c>
      <c r="N4158">
        <f>IF(M4158=1,oneday(G4157,G4158,K4158,L4158,Summary!$E$13/2,Data!N4157,Data!O4157,Summary!$E$15,Summary!$E$14,Summary!$E$16,1),0)</f>
        <v>-2400</v>
      </c>
      <c r="O4158" s="31">
        <f>IF(M4158=1,oneday(G4157,G4158,K4158,L4158,Summary!$E$13/2,Data!N4157,Data!O4157,Summary!$E$15,Summary!$E$14,Summary!$E$16,2),0)</f>
        <v>3034275.9648094177</v>
      </c>
      <c r="P4158" s="31">
        <f t="shared" si="194"/>
        <v>1616.00439453125</v>
      </c>
      <c r="Q4158" s="31">
        <f>IF(M4158=1,oneday(G4157,G4158,K4158,L4158,Summary!$E$13/2,Data!N4157,Data!O4157,Summary!$E$15,Summary!$E$14,Summary!$E$16,3),0)</f>
        <v>0</v>
      </c>
    </row>
    <row r="4159" spans="1:17" x14ac:dyDescent="0.25">
      <c r="A4159" s="32">
        <f>VLOOKUP(B4159,'Expiration Dates'!$C$40:$J$272,8)</f>
        <v>36425</v>
      </c>
      <c r="B4159" s="1">
        <v>36425</v>
      </c>
      <c r="C4159">
        <f t="shared" si="193"/>
        <v>4159</v>
      </c>
      <c r="D4159" s="27">
        <v>24.079999923706055</v>
      </c>
      <c r="E4159" s="28">
        <v>24.350000381469727</v>
      </c>
      <c r="F4159" s="28">
        <v>23.920000076293945</v>
      </c>
      <c r="G4159" s="24">
        <v>24.120000839233398</v>
      </c>
      <c r="H4159" s="13">
        <v>23.569999694824219</v>
      </c>
      <c r="I4159" s="14">
        <v>23.799999237060547</v>
      </c>
      <c r="J4159" s="14">
        <v>23.450000762939453</v>
      </c>
      <c r="K4159" s="24">
        <v>23.610000610351563</v>
      </c>
      <c r="L4159">
        <f t="shared" si="195"/>
        <v>1</v>
      </c>
      <c r="M4159">
        <f>IF(AND(B4159&gt;Summary!$E$17,B4159&lt;Summary!$E$18),1,0)</f>
        <v>1</v>
      </c>
      <c r="N4159">
        <f>IF(M4159=1,oneday(G4158,G4159,K4159,L4159,Summary!$E$13/2,Data!N4158,Data!O4158,Summary!$E$15,Summary!$E$14,Summary!$E$16,1),0)</f>
        <v>-1600</v>
      </c>
      <c r="O4159" s="31">
        <f>IF(M4159=1,oneday(G4158,G4159,K4159,L4159,Summary!$E$13/2,Data!N4158,Data!O4158,Summary!$E$15,Summary!$E$14,Summary!$E$16,2),0)</f>
        <v>3036115.9616355896</v>
      </c>
      <c r="P4159" s="31">
        <f t="shared" si="194"/>
        <v>1839.996826171875</v>
      </c>
      <c r="Q4159" s="31">
        <f>IF(M4159=1,oneday(G4158,G4159,K4159,L4159,Summary!$E$13/2,Data!N4158,Data!O4158,Summary!$E$15,Summary!$E$14,Summary!$E$16,3),0)</f>
        <v>-816.0003662109375</v>
      </c>
    </row>
    <row r="4160" spans="1:17" x14ac:dyDescent="0.25">
      <c r="A4160" s="32">
        <f>VLOOKUP(B4160,'Expiration Dates'!$C$40:$J$272,8)</f>
        <v>36425</v>
      </c>
      <c r="B4160" s="1">
        <v>36426</v>
      </c>
      <c r="C4160">
        <f t="shared" si="193"/>
        <v>4160</v>
      </c>
      <c r="D4160" s="27">
        <v>24.600000381469727</v>
      </c>
      <c r="E4160" s="28">
        <v>24.989999771118164</v>
      </c>
      <c r="F4160" s="28">
        <v>24.549999237060547</v>
      </c>
      <c r="G4160" s="24">
        <v>24.870000839233398</v>
      </c>
      <c r="H4160" s="13">
        <v>24</v>
      </c>
      <c r="I4160" s="14">
        <v>24.469999313354492</v>
      </c>
      <c r="J4160" s="14">
        <v>24</v>
      </c>
      <c r="K4160" s="24">
        <v>24.370000839233398</v>
      </c>
      <c r="L4160">
        <f t="shared" si="195"/>
        <v>0</v>
      </c>
      <c r="M4160">
        <f>IF(AND(B4160&gt;Summary!$E$17,B4160&lt;Summary!$E$18),1,0)</f>
        <v>1</v>
      </c>
      <c r="N4160">
        <f>IF(M4160=1,oneday(G4159,G4160,K4160,L4160,Summary!$E$13/2,Data!N4159,Data!O4159,Summary!$E$15,Summary!$E$14,Summary!$E$16,1),0)</f>
        <v>-3000</v>
      </c>
      <c r="O4160" s="31">
        <f>IF(M4160=1,oneday(G4159,G4160,K4160,L4160,Summary!$E$13/2,Data!N4159,Data!O4159,Summary!$E$15,Summary!$E$14,Summary!$E$16,2),0)</f>
        <v>3036177.9616355896</v>
      </c>
      <c r="P4160" s="31">
        <f t="shared" si="194"/>
        <v>62</v>
      </c>
      <c r="Q4160" s="31">
        <f>IF(M4160=1,oneday(G4159,G4160,K4160,L4160,Summary!$E$13/2,Data!N4159,Data!O4159,Summary!$E$15,Summary!$E$14,Summary!$E$16,3),0)</f>
        <v>0</v>
      </c>
    </row>
    <row r="4161" spans="1:17" x14ac:dyDescent="0.25">
      <c r="A4161" s="32">
        <f>VLOOKUP(B4161,'Expiration Dates'!$C$40:$J$272,8)</f>
        <v>36425</v>
      </c>
      <c r="B4161" s="1">
        <v>36427</v>
      </c>
      <c r="C4161">
        <f t="shared" si="193"/>
        <v>4161</v>
      </c>
      <c r="D4161" s="27">
        <v>24.729999542236328</v>
      </c>
      <c r="E4161" s="28">
        <v>24.959999084472656</v>
      </c>
      <c r="F4161" s="28">
        <v>24.600000381469727</v>
      </c>
      <c r="G4161" s="24">
        <v>24.760000228881836</v>
      </c>
      <c r="H4161" s="13">
        <v>24.229999542236328</v>
      </c>
      <c r="I4161" s="14">
        <v>24.479999542236328</v>
      </c>
      <c r="J4161" s="14">
        <v>24.180000305175781</v>
      </c>
      <c r="K4161" s="24">
        <v>24.399999618530273</v>
      </c>
      <c r="L4161">
        <f t="shared" si="195"/>
        <v>0</v>
      </c>
      <c r="M4161">
        <f>IF(AND(B4161&gt;Summary!$E$17,B4161&lt;Summary!$E$18),1,0)</f>
        <v>1</v>
      </c>
      <c r="N4161">
        <f>IF(M4161=1,oneday(G4160,G4161,K4161,L4161,Summary!$E$13/2,Data!N4160,Data!O4160,Summary!$E$15,Summary!$E$14,Summary!$E$16,1),0)</f>
        <v>-2800</v>
      </c>
      <c r="O4161" s="31">
        <f>IF(M4161=1,oneday(G4160,G4161,K4161,L4161,Summary!$E$13/2,Data!N4160,Data!O4160,Summary!$E$15,Summary!$E$14,Summary!$E$16,2),0)</f>
        <v>3038489.963344574</v>
      </c>
      <c r="P4161" s="31">
        <f t="shared" si="194"/>
        <v>2312.001708984375</v>
      </c>
      <c r="Q4161" s="31">
        <f>IF(M4161=1,oneday(G4160,G4161,K4161,L4161,Summary!$E$13/2,Data!N4160,Data!O4160,Summary!$E$15,Summary!$E$14,Summary!$E$16,3),0)</f>
        <v>0</v>
      </c>
    </row>
    <row r="4162" spans="1:17" x14ac:dyDescent="0.25">
      <c r="A4162" s="32">
        <f>VLOOKUP(B4162,'Expiration Dates'!$C$40:$J$272,8)</f>
        <v>36425</v>
      </c>
      <c r="B4162" s="1">
        <v>36430</v>
      </c>
      <c r="C4162">
        <f t="shared" si="193"/>
        <v>4162</v>
      </c>
      <c r="D4162" s="27">
        <v>24.770000457763672</v>
      </c>
      <c r="E4162" s="28">
        <v>24.819999694824219</v>
      </c>
      <c r="F4162" s="28">
        <v>24.450000762939453</v>
      </c>
      <c r="G4162" s="24">
        <v>24.610000610351563</v>
      </c>
      <c r="H4162" s="13">
        <v>24.430000305175781</v>
      </c>
      <c r="I4162" s="14">
        <v>24.459999084472656</v>
      </c>
      <c r="J4162" s="14">
        <v>24.200000762939453</v>
      </c>
      <c r="K4162" s="24">
        <v>24.290000915527344</v>
      </c>
      <c r="L4162">
        <f t="shared" si="195"/>
        <v>0</v>
      </c>
      <c r="M4162">
        <f>IF(AND(B4162&gt;Summary!$E$17,B4162&lt;Summary!$E$18),1,0)</f>
        <v>1</v>
      </c>
      <c r="N4162">
        <f>IF(M4162=1,oneday(G4161,G4162,K4162,L4162,Summary!$E$13/2,Data!N4161,Data!O4161,Summary!$E$15,Summary!$E$14,Summary!$E$16,1),0)</f>
        <v>-2500</v>
      </c>
      <c r="O4162" s="31">
        <f>IF(M4162=1,oneday(G4161,G4162,K4162,L4162,Summary!$E$13/2,Data!N4161,Data!O4161,Summary!$E$15,Summary!$E$14,Summary!$E$16,2),0)</f>
        <v>3040876.9623908997</v>
      </c>
      <c r="P4162" s="31">
        <f t="shared" si="194"/>
        <v>2386.9990463256836</v>
      </c>
      <c r="Q4162" s="31">
        <f>IF(M4162=1,oneday(G4161,G4162,K4162,L4162,Summary!$E$13/2,Data!N4161,Data!O4161,Summary!$E$15,Summary!$E$14,Summary!$E$16,3),0)</f>
        <v>0</v>
      </c>
    </row>
    <row r="4163" spans="1:17" x14ac:dyDescent="0.25">
      <c r="A4163" s="32">
        <f>VLOOKUP(B4163,'Expiration Dates'!$C$40:$J$272,8)</f>
        <v>36425</v>
      </c>
      <c r="B4163" s="1">
        <v>36431</v>
      </c>
      <c r="C4163">
        <f t="shared" si="193"/>
        <v>4163</v>
      </c>
      <c r="D4163" s="27">
        <v>24.350000381469727</v>
      </c>
      <c r="E4163" s="28">
        <v>24.579999923706055</v>
      </c>
      <c r="F4163" s="28">
        <v>24.180000305175781</v>
      </c>
      <c r="G4163" s="24">
        <v>24.329999923706055</v>
      </c>
      <c r="H4163" s="13">
        <v>24</v>
      </c>
      <c r="I4163" s="14">
        <v>24.270000457763672</v>
      </c>
      <c r="J4163" s="14">
        <v>23.889999389648438</v>
      </c>
      <c r="K4163" s="24">
        <v>24.069999694824219</v>
      </c>
      <c r="L4163">
        <f t="shared" si="195"/>
        <v>0</v>
      </c>
      <c r="M4163">
        <f>IF(AND(B4163&gt;Summary!$E$17,B4163&lt;Summary!$E$18),1,0)</f>
        <v>1</v>
      </c>
      <c r="N4163">
        <f>IF(M4163=1,oneday(G4162,G4163,K4163,L4163,Summary!$E$13/2,Data!N4162,Data!O4162,Summary!$E$15,Summary!$E$14,Summary!$E$16,1),0)</f>
        <v>-1800</v>
      </c>
      <c r="O4163" s="31">
        <f>IF(M4163=1,oneday(G4162,G4163,K4163,L4163,Summary!$E$13/2,Data!N4162,Data!O4162,Summary!$E$15,Summary!$E$14,Summary!$E$16,2),0)</f>
        <v>3043464.9636268616</v>
      </c>
      <c r="P4163" s="31">
        <f t="shared" si="194"/>
        <v>2588.0012359619141</v>
      </c>
      <c r="Q4163" s="31">
        <f>IF(M4163=1,oneday(G4162,G4163,K4163,L4163,Summary!$E$13/2,Data!N4162,Data!O4162,Summary!$E$15,Summary!$E$14,Summary!$E$16,3),0)</f>
        <v>0</v>
      </c>
    </row>
    <row r="4164" spans="1:17" x14ac:dyDescent="0.25">
      <c r="A4164" s="32">
        <f>VLOOKUP(B4164,'Expiration Dates'!$C$40:$J$272,8)</f>
        <v>36425</v>
      </c>
      <c r="B4164" s="1">
        <v>36432</v>
      </c>
      <c r="C4164">
        <f t="shared" si="193"/>
        <v>4164</v>
      </c>
      <c r="D4164" s="27">
        <v>24.850000381469727</v>
      </c>
      <c r="E4164" s="28">
        <v>25.120000839233398</v>
      </c>
      <c r="F4164" s="28">
        <v>24.620000839233398</v>
      </c>
      <c r="G4164" s="24">
        <v>24.690000534057617</v>
      </c>
      <c r="H4164" s="13">
        <v>24.549999237060547</v>
      </c>
      <c r="I4164" s="14">
        <v>24.729999542236328</v>
      </c>
      <c r="J4164" s="14">
        <v>24.219999313354492</v>
      </c>
      <c r="K4164" s="24">
        <v>24.290000915527344</v>
      </c>
      <c r="L4164">
        <f t="shared" si="195"/>
        <v>0</v>
      </c>
      <c r="M4164">
        <f>IF(AND(B4164&gt;Summary!$E$17,B4164&lt;Summary!$E$18),1,0)</f>
        <v>1</v>
      </c>
      <c r="N4164">
        <f>IF(M4164=1,oneday(G4163,G4164,K4164,L4164,Summary!$E$13/2,Data!N4163,Data!O4163,Summary!$E$15,Summary!$E$14,Summary!$E$16,1),0)</f>
        <v>-2700</v>
      </c>
      <c r="O4164" s="31">
        <f>IF(M4164=1,oneday(G4163,G4164,K4164,L4164,Summary!$E$13/2,Data!N4163,Data!O4163,Summary!$E$15,Summary!$E$14,Summary!$E$16,2),0)</f>
        <v>3044636.9619789124</v>
      </c>
      <c r="P4164" s="31">
        <f t="shared" si="194"/>
        <v>1171.9983520507813</v>
      </c>
      <c r="Q4164" s="31">
        <f>IF(M4164=1,oneday(G4163,G4164,K4164,L4164,Summary!$E$13/2,Data!N4163,Data!O4163,Summary!$E$15,Summary!$E$14,Summary!$E$16,3),0)</f>
        <v>0</v>
      </c>
    </row>
    <row r="4165" spans="1:17" x14ac:dyDescent="0.25">
      <c r="A4165" s="32">
        <f>VLOOKUP(B4165,'Expiration Dates'!$C$40:$J$272,8)</f>
        <v>36425</v>
      </c>
      <c r="B4165" s="1">
        <v>36433</v>
      </c>
      <c r="C4165">
        <f t="shared" si="193"/>
        <v>4165</v>
      </c>
      <c r="D4165" s="27">
        <v>24.5</v>
      </c>
      <c r="E4165" s="28">
        <v>24.700000762939453</v>
      </c>
      <c r="F4165" s="28">
        <v>24.280000686645508</v>
      </c>
      <c r="G4165" s="24">
        <v>24.510000228881836</v>
      </c>
      <c r="H4165" s="13">
        <v>23.979999542236328</v>
      </c>
      <c r="I4165" s="14">
        <v>24.299999237060547</v>
      </c>
      <c r="J4165" s="14">
        <v>23.950000762939453</v>
      </c>
      <c r="K4165" s="24">
        <v>24.139999389648438</v>
      </c>
      <c r="L4165">
        <f t="shared" si="195"/>
        <v>0</v>
      </c>
      <c r="M4165">
        <f>IF(AND(B4165&gt;Summary!$E$17,B4165&lt;Summary!$E$18),1,0)</f>
        <v>1</v>
      </c>
      <c r="N4165">
        <f>IF(M4165=1,oneday(G4164,G4165,K4165,L4165,Summary!$E$13/2,Data!N4164,Data!O4164,Summary!$E$15,Summary!$E$14,Summary!$E$16,1),0)</f>
        <v>-2300</v>
      </c>
      <c r="O4165" s="31">
        <f>IF(M4165=1,oneday(G4164,G4165,K4165,L4165,Summary!$E$13/2,Data!N4164,Data!O4164,Summary!$E$15,Summary!$E$14,Summary!$E$16,2),0)</f>
        <v>3047074.9626808167</v>
      </c>
      <c r="P4165" s="31">
        <f t="shared" si="194"/>
        <v>2438.0007019042969</v>
      </c>
      <c r="Q4165" s="31">
        <f>IF(M4165=1,oneday(G4164,G4165,K4165,L4165,Summary!$E$13/2,Data!N4164,Data!O4164,Summary!$E$15,Summary!$E$14,Summary!$E$16,3),0)</f>
        <v>0</v>
      </c>
    </row>
    <row r="4166" spans="1:17" x14ac:dyDescent="0.25">
      <c r="A4166" s="32">
        <f>VLOOKUP(B4166,'Expiration Dates'!$C$40:$J$272,8)</f>
        <v>36453</v>
      </c>
      <c r="B4166" s="1">
        <v>36434</v>
      </c>
      <c r="C4166">
        <f t="shared" si="193"/>
        <v>4166</v>
      </c>
      <c r="D4166" s="27">
        <v>24.680000305175781</v>
      </c>
      <c r="E4166" s="28">
        <v>24.850000381469727</v>
      </c>
      <c r="F4166" s="28">
        <v>24.459999084472656</v>
      </c>
      <c r="G4166" s="24">
        <v>24.540000915527344</v>
      </c>
      <c r="H4166" s="13">
        <v>24.420000076293945</v>
      </c>
      <c r="I4166" s="14">
        <v>24.5</v>
      </c>
      <c r="J4166" s="14">
        <v>24.149999618530273</v>
      </c>
      <c r="K4166" s="24">
        <v>24.209999084472656</v>
      </c>
      <c r="L4166">
        <f t="shared" si="195"/>
        <v>0</v>
      </c>
      <c r="M4166">
        <f>IF(AND(B4166&gt;Summary!$E$17,B4166&lt;Summary!$E$18),1,0)</f>
        <v>1</v>
      </c>
      <c r="N4166">
        <f>IF(M4166=1,oneday(G4165,G4166,K4166,L4166,Summary!$E$13/2,Data!N4165,Data!O4165,Summary!$E$15,Summary!$E$14,Summary!$E$16,1),0)</f>
        <v>-2300</v>
      </c>
      <c r="O4166" s="31">
        <f>IF(M4166=1,oneday(G4165,G4166,K4166,L4166,Summary!$E$13/2,Data!N4165,Data!O4165,Summary!$E$15,Summary!$E$14,Summary!$E$16,2),0)</f>
        <v>3049005.961101532</v>
      </c>
      <c r="P4166" s="31">
        <f t="shared" si="194"/>
        <v>1930.998420715332</v>
      </c>
      <c r="Q4166" s="31">
        <f>IF(M4166=1,oneday(G4165,G4166,K4166,L4166,Summary!$E$13/2,Data!N4165,Data!O4165,Summary!$E$15,Summary!$E$14,Summary!$E$16,3),0)</f>
        <v>0</v>
      </c>
    </row>
    <row r="4167" spans="1:17" x14ac:dyDescent="0.25">
      <c r="A4167" s="32">
        <f>VLOOKUP(B4167,'Expiration Dates'!$C$40:$J$272,8)</f>
        <v>36453</v>
      </c>
      <c r="B4167" s="1">
        <v>36437</v>
      </c>
      <c r="C4167">
        <f t="shared" si="193"/>
        <v>4167</v>
      </c>
      <c r="D4167" s="27">
        <v>24.069999694824219</v>
      </c>
      <c r="E4167" s="28">
        <v>24.100000381469727</v>
      </c>
      <c r="F4167" s="28">
        <v>23.649999618530273</v>
      </c>
      <c r="G4167" s="24">
        <v>23.760000228881836</v>
      </c>
      <c r="H4167" s="13">
        <v>23.850000381469727</v>
      </c>
      <c r="I4167" s="14">
        <v>23.850000381469727</v>
      </c>
      <c r="J4167" s="14">
        <v>23.479999542236328</v>
      </c>
      <c r="K4167" s="24">
        <v>23.549999237060547</v>
      </c>
      <c r="L4167">
        <f t="shared" si="195"/>
        <v>0</v>
      </c>
      <c r="M4167">
        <f>IF(AND(B4167&gt;Summary!$E$17,B4167&lt;Summary!$E$18),1,0)</f>
        <v>1</v>
      </c>
      <c r="N4167">
        <f>IF(M4167=1,oneday(G4166,G4167,K4167,L4167,Summary!$E$13/2,Data!N4166,Data!O4166,Summary!$E$15,Summary!$E$14,Summary!$E$16,1),0)</f>
        <v>-400</v>
      </c>
      <c r="O4167" s="31">
        <f>IF(M4167=1,oneday(G4166,G4167,K4167,L4167,Summary!$E$13/2,Data!N4166,Data!O4166,Summary!$E$15,Summary!$E$14,Summary!$E$16,2),0)</f>
        <v>3052001.9613761902</v>
      </c>
      <c r="P4167" s="31">
        <f t="shared" si="194"/>
        <v>2996.0002746582031</v>
      </c>
      <c r="Q4167" s="31">
        <f>IF(M4167=1,oneday(G4166,G4167,K4167,L4167,Summary!$E$13/2,Data!N4166,Data!O4166,Summary!$E$15,Summary!$E$14,Summary!$E$16,3),0)</f>
        <v>0</v>
      </c>
    </row>
    <row r="4168" spans="1:17" x14ac:dyDescent="0.25">
      <c r="A4168" s="32">
        <f>VLOOKUP(B4168,'Expiration Dates'!$C$40:$J$272,8)</f>
        <v>36453</v>
      </c>
      <c r="B4168" s="1">
        <v>36438</v>
      </c>
      <c r="C4168">
        <f t="shared" si="193"/>
        <v>4168</v>
      </c>
      <c r="D4168" s="27">
        <v>23.5</v>
      </c>
      <c r="E4168" s="28">
        <v>23.729999542236328</v>
      </c>
      <c r="F4168" s="28">
        <v>22.899999618530273</v>
      </c>
      <c r="G4168" s="24">
        <v>23.450000762939453</v>
      </c>
      <c r="H4168" s="13">
        <v>23.350000381469727</v>
      </c>
      <c r="I4168" s="14">
        <v>23.549999237060547</v>
      </c>
      <c r="J4168" s="14">
        <v>22.799999237060547</v>
      </c>
      <c r="K4168" s="24">
        <v>23.239999771118164</v>
      </c>
      <c r="L4168">
        <f t="shared" si="195"/>
        <v>0</v>
      </c>
      <c r="M4168">
        <f>IF(AND(B4168&gt;Summary!$E$17,B4168&lt;Summary!$E$18),1,0)</f>
        <v>1</v>
      </c>
      <c r="N4168">
        <f>IF(M4168=1,oneday(G4167,G4168,K4168,L4168,Summary!$E$13/2,Data!N4167,Data!O4167,Summary!$E$15,Summary!$E$14,Summary!$E$16,1),0)</f>
        <v>300</v>
      </c>
      <c r="O4168" s="31">
        <f>IF(M4168=1,oneday(G4167,G4168,K4168,L4168,Summary!$E$13/2,Data!N4167,Data!O4167,Summary!$E$15,Summary!$E$14,Summary!$E$16,2),0)</f>
        <v>3053992.9615364075</v>
      </c>
      <c r="P4168" s="31">
        <f t="shared" si="194"/>
        <v>1991.0001602172852</v>
      </c>
      <c r="Q4168" s="31">
        <f>IF(M4168=1,oneday(G4167,G4168,K4168,L4168,Summary!$E$13/2,Data!N4167,Data!O4167,Summary!$E$15,Summary!$E$14,Summary!$E$16,3),0)</f>
        <v>0</v>
      </c>
    </row>
    <row r="4169" spans="1:17" x14ac:dyDescent="0.25">
      <c r="A4169" s="32">
        <f>VLOOKUP(B4169,'Expiration Dates'!$C$40:$J$272,8)</f>
        <v>36453</v>
      </c>
      <c r="B4169" s="1">
        <v>36439</v>
      </c>
      <c r="C4169">
        <f t="shared" si="193"/>
        <v>4169</v>
      </c>
      <c r="D4169" s="27">
        <v>23.450000762939453</v>
      </c>
      <c r="E4169" s="28">
        <v>23.600000381469727</v>
      </c>
      <c r="F4169" s="28">
        <v>23.180000305175781</v>
      </c>
      <c r="G4169" s="24">
        <v>23.270000457763672</v>
      </c>
      <c r="H4169" s="13">
        <v>23.270000457763672</v>
      </c>
      <c r="I4169" s="14">
        <v>23.370000839233398</v>
      </c>
      <c r="J4169" s="14">
        <v>23.020000457763672</v>
      </c>
      <c r="K4169" s="24">
        <v>23.090000152587891</v>
      </c>
      <c r="L4169">
        <f t="shared" si="195"/>
        <v>0</v>
      </c>
      <c r="M4169">
        <f>IF(AND(B4169&gt;Summary!$E$17,B4169&lt;Summary!$E$18),1,0)</f>
        <v>1</v>
      </c>
      <c r="N4169">
        <f>IF(M4169=1,oneday(G4168,G4169,K4169,L4169,Summary!$E$13/2,Data!N4168,Data!O4168,Summary!$E$15,Summary!$E$14,Summary!$E$16,1),0)</f>
        <v>700</v>
      </c>
      <c r="O4169" s="31">
        <f>IF(M4169=1,oneday(G4168,G4169,K4169,L4169,Summary!$E$13/2,Data!N4168,Data!O4168,Summary!$E$15,Summary!$E$14,Summary!$E$16,2),0)</f>
        <v>3055890.9613227844</v>
      </c>
      <c r="P4169" s="31">
        <f t="shared" si="194"/>
        <v>1897.9997863769531</v>
      </c>
      <c r="Q4169" s="31">
        <f>IF(M4169=1,oneday(G4168,G4169,K4169,L4169,Summary!$E$13/2,Data!N4168,Data!O4168,Summary!$E$15,Summary!$E$14,Summary!$E$16,3),0)</f>
        <v>0</v>
      </c>
    </row>
    <row r="4170" spans="1:17" x14ac:dyDescent="0.25">
      <c r="A4170" s="32">
        <f>VLOOKUP(B4170,'Expiration Dates'!$C$40:$J$272,8)</f>
        <v>36453</v>
      </c>
      <c r="B4170" s="1">
        <v>36440</v>
      </c>
      <c r="C4170">
        <f t="shared" si="193"/>
        <v>4170</v>
      </c>
      <c r="D4170" s="27">
        <v>22.700000762939453</v>
      </c>
      <c r="E4170" s="28">
        <v>22.850000381469727</v>
      </c>
      <c r="F4170" s="28">
        <v>22.350000381469727</v>
      </c>
      <c r="G4170" s="24">
        <v>22.450000762939453</v>
      </c>
      <c r="H4170" s="13">
        <v>22.5</v>
      </c>
      <c r="I4170" s="14">
        <v>22.709999084472656</v>
      </c>
      <c r="J4170" s="14">
        <v>22.299999237060547</v>
      </c>
      <c r="K4170" s="24">
        <v>22.379999160766602</v>
      </c>
      <c r="L4170">
        <f t="shared" si="195"/>
        <v>0</v>
      </c>
      <c r="M4170">
        <f>IF(AND(B4170&gt;Summary!$E$17,B4170&lt;Summary!$E$18),1,0)</f>
        <v>1</v>
      </c>
      <c r="N4170">
        <f>IF(M4170=1,oneday(G4169,G4170,K4170,L4170,Summary!$E$13/2,Data!N4169,Data!O4169,Summary!$E$15,Summary!$E$14,Summary!$E$16,1),0)</f>
        <v>2700</v>
      </c>
      <c r="O4170" s="31">
        <f>IF(M4170=1,oneday(G4169,G4170,K4170,L4170,Summary!$E$13/2,Data!N4169,Data!O4169,Summary!$E$15,Summary!$E$14,Summary!$E$16,2),0)</f>
        <v>3056436.962146759</v>
      </c>
      <c r="P4170" s="31">
        <f t="shared" si="194"/>
        <v>546.00082397460938</v>
      </c>
      <c r="Q4170" s="31">
        <f>IF(M4170=1,oneday(G4169,G4170,K4170,L4170,Summary!$E$13/2,Data!N4169,Data!O4169,Summary!$E$15,Summary!$E$14,Summary!$E$16,3),0)</f>
        <v>0</v>
      </c>
    </row>
    <row r="4171" spans="1:17" x14ac:dyDescent="0.25">
      <c r="A4171" s="32">
        <f>VLOOKUP(B4171,'Expiration Dates'!$C$40:$J$272,8)</f>
        <v>36453</v>
      </c>
      <c r="B4171" s="1">
        <v>36441</v>
      </c>
      <c r="C4171">
        <f t="shared" si="193"/>
        <v>4171</v>
      </c>
      <c r="D4171" s="27">
        <v>21</v>
      </c>
      <c r="E4171" s="28">
        <v>21.549999237060547</v>
      </c>
      <c r="F4171" s="28">
        <v>20.709999084472656</v>
      </c>
      <c r="G4171" s="24">
        <v>20.899999618530273</v>
      </c>
      <c r="H4171" s="13">
        <v>21</v>
      </c>
      <c r="I4171" s="14">
        <v>21.5</v>
      </c>
      <c r="J4171" s="14">
        <v>20.799999237060547</v>
      </c>
      <c r="K4171" s="24">
        <v>20.920000076293945</v>
      </c>
      <c r="L4171">
        <f t="shared" si="195"/>
        <v>0</v>
      </c>
      <c r="M4171">
        <f>IF(AND(B4171&gt;Summary!$E$17,B4171&lt;Summary!$E$18),1,0)</f>
        <v>1</v>
      </c>
      <c r="N4171">
        <f>IF(M4171=1,oneday(G4170,G4171,K4171,L4171,Summary!$E$13/2,Data!N4170,Data!O4170,Summary!$E$15,Summary!$E$14,Summary!$E$16,1),0)</f>
        <v>3000</v>
      </c>
      <c r="O4171" s="31">
        <f>IF(M4171=1,oneday(G4170,G4171,K4171,L4171,Summary!$E$13/2,Data!N4170,Data!O4170,Summary!$E$15,Summary!$E$14,Summary!$E$16,2),0)</f>
        <v>3051173.9547080994</v>
      </c>
      <c r="P4171" s="31">
        <f t="shared" si="194"/>
        <v>-5263.007438659668</v>
      </c>
      <c r="Q4171" s="31">
        <f>IF(M4171=1,oneday(G4170,G4171,K4171,L4171,Summary!$E$13/2,Data!N4170,Data!O4170,Summary!$E$15,Summary!$E$14,Summary!$E$16,3),0)</f>
        <v>0</v>
      </c>
    </row>
    <row r="4172" spans="1:17" x14ac:dyDescent="0.25">
      <c r="A4172" s="32">
        <f>VLOOKUP(B4172,'Expiration Dates'!$C$40:$J$272,8)</f>
        <v>36453</v>
      </c>
      <c r="B4172" s="1">
        <v>36444</v>
      </c>
      <c r="C4172">
        <f t="shared" si="193"/>
        <v>4172</v>
      </c>
      <c r="D4172" s="27">
        <v>21.229999542236328</v>
      </c>
      <c r="E4172" s="28">
        <v>21.350000381469727</v>
      </c>
      <c r="F4172" s="28">
        <v>20.549999237060547</v>
      </c>
      <c r="G4172" s="24">
        <v>21.270000457763672</v>
      </c>
      <c r="H4172" s="13">
        <v>21.229999542236328</v>
      </c>
      <c r="I4172" s="14">
        <v>21.350000381469727</v>
      </c>
      <c r="J4172" s="14">
        <v>20.549999237060547</v>
      </c>
      <c r="K4172" s="24">
        <v>21.280000686645508</v>
      </c>
      <c r="L4172">
        <f t="shared" si="195"/>
        <v>0</v>
      </c>
      <c r="M4172">
        <f>IF(AND(B4172&gt;Summary!$E$17,B4172&lt;Summary!$E$18),1,0)</f>
        <v>1</v>
      </c>
      <c r="N4172">
        <f>IF(M4172=1,oneday(G4171,G4172,K4172,L4172,Summary!$E$13/2,Data!N4171,Data!O4171,Summary!$E$15,Summary!$E$14,Summary!$E$16,1),0)</f>
        <v>2100</v>
      </c>
      <c r="O4172" s="31">
        <f>IF(M4172=1,oneday(G4171,G4172,K4172,L4172,Summary!$E$13/2,Data!N4171,Data!O4171,Summary!$E$15,Summary!$E$14,Summary!$E$16,2),0)</f>
        <v>3054094.9564704895</v>
      </c>
      <c r="P4172" s="31">
        <f t="shared" si="194"/>
        <v>2921.0017623901367</v>
      </c>
      <c r="Q4172" s="31">
        <f>IF(M4172=1,oneday(G4171,G4172,K4172,L4172,Summary!$E$13/2,Data!N4171,Data!O4171,Summary!$E$15,Summary!$E$14,Summary!$E$16,3),0)</f>
        <v>0</v>
      </c>
    </row>
    <row r="4173" spans="1:17" x14ac:dyDescent="0.25">
      <c r="A4173" s="32">
        <f>VLOOKUP(B4173,'Expiration Dates'!$C$40:$J$272,8)</f>
        <v>36453</v>
      </c>
      <c r="B4173" s="1">
        <v>36445</v>
      </c>
      <c r="C4173">
        <f t="shared" si="193"/>
        <v>4173</v>
      </c>
      <c r="D4173" s="27">
        <v>21.899999618530273</v>
      </c>
      <c r="E4173" s="28">
        <v>22.350000381469727</v>
      </c>
      <c r="F4173" s="28">
        <v>21.610000610351563</v>
      </c>
      <c r="G4173" s="24">
        <v>22.299999237060547</v>
      </c>
      <c r="H4173" s="13">
        <v>21.799999237060547</v>
      </c>
      <c r="I4173" s="14">
        <v>22.350000381469727</v>
      </c>
      <c r="J4173" s="14">
        <v>21.649999618530273</v>
      </c>
      <c r="K4173" s="24">
        <v>22.299999237060547</v>
      </c>
      <c r="L4173">
        <f t="shared" si="195"/>
        <v>0</v>
      </c>
      <c r="M4173">
        <f>IF(AND(B4173&gt;Summary!$E$17,B4173&lt;Summary!$E$18),1,0)</f>
        <v>1</v>
      </c>
      <c r="N4173">
        <f>IF(M4173=1,oneday(G4172,G4173,K4173,L4173,Summary!$E$13/2,Data!N4172,Data!O4172,Summary!$E$15,Summary!$E$14,Summary!$E$16,1),0)</f>
        <v>-400</v>
      </c>
      <c r="O4173" s="31">
        <f>IF(M4173=1,oneday(G4172,G4173,K4173,L4173,Summary!$E$13/2,Data!N4172,Data!O4172,Summary!$E$15,Summary!$E$14,Summary!$E$16,2),0)</f>
        <v>3056882.9569587708</v>
      </c>
      <c r="P4173" s="31">
        <f t="shared" si="194"/>
        <v>2788.00048828125</v>
      </c>
      <c r="Q4173" s="31">
        <f>IF(M4173=1,oneday(G4172,G4173,K4173,L4173,Summary!$E$13/2,Data!N4172,Data!O4172,Summary!$E$15,Summary!$E$14,Summary!$E$16,3),0)</f>
        <v>0</v>
      </c>
    </row>
    <row r="4174" spans="1:17" x14ac:dyDescent="0.25">
      <c r="A4174" s="32">
        <f>VLOOKUP(B4174,'Expiration Dates'!$C$40:$J$272,8)</f>
        <v>36453</v>
      </c>
      <c r="B4174" s="1">
        <v>36446</v>
      </c>
      <c r="C4174">
        <f t="shared" si="193"/>
        <v>4174</v>
      </c>
      <c r="D4174" s="27">
        <v>22.75</v>
      </c>
      <c r="E4174" s="28">
        <v>23.159999847412109</v>
      </c>
      <c r="F4174" s="28">
        <v>22.600000381469727</v>
      </c>
      <c r="G4174" s="24">
        <v>23.059999465942383</v>
      </c>
      <c r="H4174" s="13">
        <v>22.75</v>
      </c>
      <c r="I4174" s="14">
        <v>23.100000381469727</v>
      </c>
      <c r="J4174" s="14">
        <v>22.579999923706055</v>
      </c>
      <c r="K4174" s="24">
        <v>23</v>
      </c>
      <c r="L4174">
        <f t="shared" si="195"/>
        <v>0</v>
      </c>
      <c r="M4174">
        <f>IF(AND(B4174&gt;Summary!$E$17,B4174&lt;Summary!$E$18),1,0)</f>
        <v>1</v>
      </c>
      <c r="N4174">
        <f>IF(M4174=1,oneday(G4173,G4174,K4174,L4174,Summary!$E$13/2,Data!N4173,Data!O4173,Summary!$E$15,Summary!$E$14,Summary!$E$16,1),0)</f>
        <v>-2300</v>
      </c>
      <c r="O4174" s="31">
        <f>IF(M4174=1,oneday(G4173,G4174,K4174,L4174,Summary!$E$13/2,Data!N4173,Data!O4173,Summary!$E$15,Summary!$E$14,Summary!$E$16,2),0)</f>
        <v>3057818.9564323425</v>
      </c>
      <c r="P4174" s="31">
        <f t="shared" si="194"/>
        <v>935.99947357177734</v>
      </c>
      <c r="Q4174" s="31">
        <f>IF(M4174=1,oneday(G4173,G4174,K4174,L4174,Summary!$E$13/2,Data!N4173,Data!O4173,Summary!$E$15,Summary!$E$14,Summary!$E$16,3),0)</f>
        <v>0</v>
      </c>
    </row>
    <row r="4175" spans="1:17" x14ac:dyDescent="0.25">
      <c r="A4175" s="32">
        <f>VLOOKUP(B4175,'Expiration Dates'!$C$40:$J$272,8)</f>
        <v>36453</v>
      </c>
      <c r="B4175" s="1">
        <v>36447</v>
      </c>
      <c r="C4175">
        <f t="shared" ref="C4175:C4238" si="196">ROW(B4175)</f>
        <v>4175</v>
      </c>
      <c r="D4175" s="27">
        <v>23</v>
      </c>
      <c r="E4175" s="28">
        <v>23.100000381469727</v>
      </c>
      <c r="F4175" s="28">
        <v>22.399999618530273</v>
      </c>
      <c r="G4175" s="24">
        <v>22.450000762939453</v>
      </c>
      <c r="H4175" s="13">
        <v>22.899999618530273</v>
      </c>
      <c r="I4175" s="14">
        <v>23.030000686645508</v>
      </c>
      <c r="J4175" s="14">
        <v>22.299999237060547</v>
      </c>
      <c r="K4175" s="24">
        <v>22.399999618530273</v>
      </c>
      <c r="L4175">
        <f t="shared" si="195"/>
        <v>0</v>
      </c>
      <c r="M4175">
        <f>IF(AND(B4175&gt;Summary!$E$17,B4175&lt;Summary!$E$18),1,0)</f>
        <v>1</v>
      </c>
      <c r="N4175">
        <f>IF(M4175=1,oneday(G4174,G4175,K4175,L4175,Summary!$E$13/2,Data!N4174,Data!O4174,Summary!$E$15,Summary!$E$14,Summary!$E$16,1),0)</f>
        <v>-800</v>
      </c>
      <c r="O4175" s="31">
        <f>IF(M4175=1,oneday(G4174,G4175,K4175,L4175,Summary!$E$13/2,Data!N4174,Data!O4174,Summary!$E$15,Summary!$E$14,Summary!$E$16,2),0)</f>
        <v>3060726.9553947449</v>
      </c>
      <c r="P4175" s="31">
        <f t="shared" si="194"/>
        <v>2907.9989624023438</v>
      </c>
      <c r="Q4175" s="31">
        <f>IF(M4175=1,oneday(G4174,G4175,K4175,L4175,Summary!$E$13/2,Data!N4174,Data!O4174,Summary!$E$15,Summary!$E$14,Summary!$E$16,3),0)</f>
        <v>0</v>
      </c>
    </row>
    <row r="4176" spans="1:17" x14ac:dyDescent="0.25">
      <c r="A4176" s="32">
        <f>VLOOKUP(B4176,'Expiration Dates'!$C$40:$J$272,8)</f>
        <v>36453</v>
      </c>
      <c r="B4176" s="1">
        <v>36448</v>
      </c>
      <c r="C4176">
        <f t="shared" si="196"/>
        <v>4176</v>
      </c>
      <c r="D4176" s="27">
        <v>22.170000076293945</v>
      </c>
      <c r="E4176" s="28">
        <v>22.899999618530273</v>
      </c>
      <c r="F4176" s="28">
        <v>21.950000762939453</v>
      </c>
      <c r="G4176" s="24">
        <v>22.819999694824219</v>
      </c>
      <c r="H4176" s="13">
        <v>22.149999618530273</v>
      </c>
      <c r="I4176" s="14">
        <v>22.899999618530273</v>
      </c>
      <c r="J4176" s="14">
        <v>21.930000305175781</v>
      </c>
      <c r="K4176" s="24">
        <v>22.819999694824219</v>
      </c>
      <c r="L4176">
        <f t="shared" si="195"/>
        <v>0</v>
      </c>
      <c r="M4176">
        <f>IF(AND(B4176&gt;Summary!$E$17,B4176&lt;Summary!$E$18),1,0)</f>
        <v>1</v>
      </c>
      <c r="N4176">
        <f>IF(M4176=1,oneday(G4175,G4176,K4176,L4176,Summary!$E$13/2,Data!N4175,Data!O4175,Summary!$E$15,Summary!$E$14,Summary!$E$16,1),0)</f>
        <v>-1700</v>
      </c>
      <c r="O4176" s="31">
        <f>IF(M4176=1,oneday(G4175,G4176,K4176,L4176,Summary!$E$13/2,Data!N4175,Data!O4175,Summary!$E$15,Summary!$E$14,Summary!$E$16,2),0)</f>
        <v>3062241.9572105408</v>
      </c>
      <c r="P4176" s="31">
        <f t="shared" ref="P4176:P4239" si="197">IF(M4176=1,O4176-O4175,0)</f>
        <v>1515.0018157958984</v>
      </c>
      <c r="Q4176" s="31">
        <f>IF(M4176=1,oneday(G4175,G4176,K4176,L4176,Summary!$E$13/2,Data!N4175,Data!O4175,Summary!$E$15,Summary!$E$14,Summary!$E$16,3),0)</f>
        <v>0</v>
      </c>
    </row>
    <row r="4177" spans="1:17" x14ac:dyDescent="0.25">
      <c r="A4177" s="32">
        <f>VLOOKUP(B4177,'Expiration Dates'!$C$40:$J$272,8)</f>
        <v>36453</v>
      </c>
      <c r="B4177" s="1">
        <v>36451</v>
      </c>
      <c r="C4177">
        <f t="shared" si="196"/>
        <v>4177</v>
      </c>
      <c r="D4177" s="27">
        <v>22.700000762939453</v>
      </c>
      <c r="E4177" s="28">
        <v>22.899999618530273</v>
      </c>
      <c r="F4177" s="28">
        <v>22.299999237060547</v>
      </c>
      <c r="G4177" s="24">
        <v>22.530000686645508</v>
      </c>
      <c r="H4177" s="13">
        <v>22.700000762939453</v>
      </c>
      <c r="I4177" s="14">
        <v>22.950000762939453</v>
      </c>
      <c r="J4177" s="14">
        <v>22.450000762939453</v>
      </c>
      <c r="K4177" s="24">
        <v>22.709999084472656</v>
      </c>
      <c r="L4177">
        <f t="shared" si="195"/>
        <v>0</v>
      </c>
      <c r="M4177">
        <f>IF(AND(B4177&gt;Summary!$E$17,B4177&lt;Summary!$E$18),1,0)</f>
        <v>1</v>
      </c>
      <c r="N4177">
        <f>IF(M4177=1,oneday(G4176,G4177,K4177,L4177,Summary!$E$13/2,Data!N4176,Data!O4176,Summary!$E$15,Summary!$E$14,Summary!$E$16,1),0)</f>
        <v>-1000</v>
      </c>
      <c r="O4177" s="31">
        <f>IF(M4177=1,oneday(G4176,G4177,K4177,L4177,Summary!$E$13/2,Data!N4176,Data!O4176,Summary!$E$15,Summary!$E$14,Summary!$E$16,2),0)</f>
        <v>3064615.9562187195</v>
      </c>
      <c r="P4177" s="31">
        <f t="shared" si="197"/>
        <v>2373.9990081787109</v>
      </c>
      <c r="Q4177" s="31">
        <f>IF(M4177=1,oneday(G4176,G4177,K4177,L4177,Summary!$E$13/2,Data!N4176,Data!O4176,Summary!$E$15,Summary!$E$14,Summary!$E$16,3),0)</f>
        <v>0</v>
      </c>
    </row>
    <row r="4178" spans="1:17" x14ac:dyDescent="0.25">
      <c r="A4178" s="32">
        <f>VLOOKUP(B4178,'Expiration Dates'!$C$40:$J$272,8)</f>
        <v>36453</v>
      </c>
      <c r="B4178" s="1">
        <v>36452</v>
      </c>
      <c r="C4178">
        <f t="shared" si="196"/>
        <v>4178</v>
      </c>
      <c r="D4178" s="27">
        <v>22.299999237060547</v>
      </c>
      <c r="E4178" s="28">
        <v>22.610000610351563</v>
      </c>
      <c r="F4178" s="28">
        <v>22.079999923706055</v>
      </c>
      <c r="G4178" s="24">
        <v>22.219999313354492</v>
      </c>
      <c r="H4178" s="13">
        <v>22.450000762939453</v>
      </c>
      <c r="I4178" s="14">
        <v>22.799999237060547</v>
      </c>
      <c r="J4178" s="14">
        <v>22.280000686645508</v>
      </c>
      <c r="K4178" s="24">
        <v>22.340000152587891</v>
      </c>
      <c r="L4178">
        <f t="shared" si="195"/>
        <v>0</v>
      </c>
      <c r="M4178">
        <f>IF(AND(B4178&gt;Summary!$E$17,B4178&lt;Summary!$E$18),1,0)</f>
        <v>1</v>
      </c>
      <c r="N4178">
        <f>IF(M4178=1,oneday(G4177,G4178,K4178,L4178,Summary!$E$13/2,Data!N4177,Data!O4177,Summary!$E$15,Summary!$E$14,Summary!$E$16,1),0)</f>
        <v>-300</v>
      </c>
      <c r="O4178" s="31">
        <f>IF(M4178=1,oneday(G4177,G4178,K4178,L4178,Summary!$E$13/2,Data!N4177,Data!O4177,Summary!$E$15,Summary!$E$14,Summary!$E$16,2),0)</f>
        <v>3066792.9566307068</v>
      </c>
      <c r="P4178" s="31">
        <f t="shared" si="197"/>
        <v>2177.0004119873047</v>
      </c>
      <c r="Q4178" s="31">
        <f>IF(M4178=1,oneday(G4177,G4178,K4178,L4178,Summary!$E$13/2,Data!N4177,Data!O4177,Summary!$E$15,Summary!$E$14,Summary!$E$16,3),0)</f>
        <v>0</v>
      </c>
    </row>
    <row r="4179" spans="1:17" x14ac:dyDescent="0.25">
      <c r="A4179" s="32">
        <f>VLOOKUP(B4179,'Expiration Dates'!$C$40:$J$272,8)</f>
        <v>36453</v>
      </c>
      <c r="B4179" s="1">
        <v>36453</v>
      </c>
      <c r="C4179">
        <f t="shared" si="196"/>
        <v>4179</v>
      </c>
      <c r="D4179" s="27">
        <v>22.100000381469727</v>
      </c>
      <c r="E4179" s="28">
        <v>22.5</v>
      </c>
      <c r="F4179" s="28">
        <v>21.799999237060547</v>
      </c>
      <c r="G4179" s="24">
        <v>22.200000762939453</v>
      </c>
      <c r="H4179" s="13">
        <v>22.229999542236328</v>
      </c>
      <c r="I4179" s="14">
        <v>22.700000762939453</v>
      </c>
      <c r="J4179" s="14">
        <v>22.049999237060547</v>
      </c>
      <c r="K4179" s="24">
        <v>22.479999542236328</v>
      </c>
      <c r="L4179">
        <f t="shared" si="195"/>
        <v>1</v>
      </c>
      <c r="M4179">
        <f>IF(AND(B4179&gt;Summary!$E$17,B4179&lt;Summary!$E$18),1,0)</f>
        <v>1</v>
      </c>
      <c r="N4179">
        <f>IF(M4179=1,oneday(G4178,G4179,K4179,L4179,Summary!$E$13/2,Data!N4178,Data!O4178,Summary!$E$15,Summary!$E$14,Summary!$E$16,1),0)</f>
        <v>-300</v>
      </c>
      <c r="O4179" s="31">
        <f>IF(M4179=1,oneday(G4178,G4179,K4179,L4179,Summary!$E$13/2,Data!N4178,Data!O4178,Summary!$E$15,Summary!$E$14,Summary!$E$16,2),0)</f>
        <v>3068882.9558296204</v>
      </c>
      <c r="P4179" s="31">
        <f t="shared" si="197"/>
        <v>2089.9991989135742</v>
      </c>
      <c r="Q4179" s="31">
        <f>IF(M4179=1,oneday(G4178,G4179,K4179,L4179,Summary!$E$13/2,Data!N4178,Data!O4178,Summary!$E$15,Summary!$E$14,Summary!$E$16,3),0)</f>
        <v>83.9996337890625</v>
      </c>
    </row>
    <row r="4180" spans="1:17" x14ac:dyDescent="0.25">
      <c r="A4180" s="32">
        <f>VLOOKUP(B4180,'Expiration Dates'!$C$40:$J$272,8)</f>
        <v>36453</v>
      </c>
      <c r="B4180" s="1">
        <v>36454</v>
      </c>
      <c r="C4180">
        <f t="shared" si="196"/>
        <v>4180</v>
      </c>
      <c r="D4180" s="27">
        <v>22.600000381469727</v>
      </c>
      <c r="E4180" s="28">
        <v>22.840000152587891</v>
      </c>
      <c r="F4180" s="28">
        <v>22.559999465942383</v>
      </c>
      <c r="G4180" s="24">
        <v>22.610000610351563</v>
      </c>
      <c r="H4180" s="13">
        <v>22.629999160766602</v>
      </c>
      <c r="I4180" s="14">
        <v>22.780000686645508</v>
      </c>
      <c r="J4180" s="14">
        <v>22.520000457763672</v>
      </c>
      <c r="K4180" s="24">
        <v>22.549999237060547</v>
      </c>
      <c r="L4180">
        <f t="shared" si="195"/>
        <v>0</v>
      </c>
      <c r="M4180">
        <f>IF(AND(B4180&gt;Summary!$E$17,B4180&lt;Summary!$E$18),1,0)</f>
        <v>1</v>
      </c>
      <c r="N4180">
        <f>IF(M4180=1,oneday(G4179,G4180,K4180,L4180,Summary!$E$13/2,Data!N4179,Data!O4179,Summary!$E$15,Summary!$E$14,Summary!$E$16,1),0)</f>
        <v>-1300</v>
      </c>
      <c r="O4180" s="31">
        <f>IF(M4180=1,oneday(G4179,G4180,K4180,L4180,Summary!$E$13/2,Data!N4179,Data!O4179,Summary!$E$15,Summary!$E$14,Summary!$E$16,2),0)</f>
        <v>3070529.9560279846</v>
      </c>
      <c r="P4180" s="31">
        <f t="shared" si="197"/>
        <v>1647.0001983642578</v>
      </c>
      <c r="Q4180" s="31">
        <f>IF(M4180=1,oneday(G4179,G4180,K4180,L4180,Summary!$E$13/2,Data!N4179,Data!O4179,Summary!$E$15,Summary!$E$14,Summary!$E$16,3),0)</f>
        <v>0</v>
      </c>
    </row>
    <row r="4181" spans="1:17" x14ac:dyDescent="0.25">
      <c r="A4181" s="32">
        <f>VLOOKUP(B4181,'Expiration Dates'!$C$40:$J$272,8)</f>
        <v>36453</v>
      </c>
      <c r="B4181" s="1">
        <v>36455</v>
      </c>
      <c r="C4181">
        <f t="shared" si="196"/>
        <v>4181</v>
      </c>
      <c r="D4181" s="27">
        <v>22.979999542236328</v>
      </c>
      <c r="E4181" s="28">
        <v>23.520000457763672</v>
      </c>
      <c r="F4181" s="28">
        <v>22.950000762939453</v>
      </c>
      <c r="G4181" s="24">
        <v>23.450000762939453</v>
      </c>
      <c r="H4181" s="13">
        <v>22.899999618530273</v>
      </c>
      <c r="I4181" s="14">
        <v>23.399999618530273</v>
      </c>
      <c r="J4181" s="14">
        <v>22.899999618530273</v>
      </c>
      <c r="K4181" s="24">
        <v>23.329999923706055</v>
      </c>
      <c r="L4181">
        <f t="shared" si="195"/>
        <v>0</v>
      </c>
      <c r="M4181">
        <f>IF(AND(B4181&gt;Summary!$E$17,B4181&lt;Summary!$E$18),1,0)</f>
        <v>1</v>
      </c>
      <c r="N4181">
        <f>IF(M4181=1,oneday(G4180,G4181,K4181,L4181,Summary!$E$13/2,Data!N4180,Data!O4180,Summary!$E$15,Summary!$E$14,Summary!$E$16,1),0)</f>
        <v>-3000</v>
      </c>
      <c r="O4181" s="31">
        <f>IF(M4181=1,oneday(G4180,G4181,K4181,L4181,Summary!$E$13/2,Data!N4180,Data!O4180,Summary!$E$15,Summary!$E$14,Summary!$E$16,2),0)</f>
        <v>3070513.9555091858</v>
      </c>
      <c r="P4181" s="31">
        <f t="shared" si="197"/>
        <v>-16.000518798828125</v>
      </c>
      <c r="Q4181" s="31">
        <f>IF(M4181=1,oneday(G4180,G4181,K4181,L4181,Summary!$E$13/2,Data!N4180,Data!O4180,Summary!$E$15,Summary!$E$14,Summary!$E$16,3),0)</f>
        <v>0</v>
      </c>
    </row>
    <row r="4182" spans="1:17" x14ac:dyDescent="0.25">
      <c r="A4182" s="32">
        <f>VLOOKUP(B4182,'Expiration Dates'!$C$40:$J$272,8)</f>
        <v>36453</v>
      </c>
      <c r="B4182" s="1">
        <v>36458</v>
      </c>
      <c r="C4182">
        <f t="shared" si="196"/>
        <v>4182</v>
      </c>
      <c r="D4182" s="27">
        <v>23.510000228881836</v>
      </c>
      <c r="E4182" s="28">
        <v>23.770000457763672</v>
      </c>
      <c r="F4182" s="28">
        <v>23.299999237060547</v>
      </c>
      <c r="G4182" s="24">
        <v>23.350000381469727</v>
      </c>
      <c r="H4182" s="13">
        <v>23.409999847412109</v>
      </c>
      <c r="I4182" s="14">
        <v>23.649999618530273</v>
      </c>
      <c r="J4182" s="14">
        <v>23.25</v>
      </c>
      <c r="K4182" s="24">
        <v>23.290000915527344</v>
      </c>
      <c r="L4182">
        <f t="shared" si="195"/>
        <v>0</v>
      </c>
      <c r="M4182">
        <f>IF(AND(B4182&gt;Summary!$E$17,B4182&lt;Summary!$E$18),1,0)</f>
        <v>1</v>
      </c>
      <c r="N4182">
        <f>IF(M4182=1,oneday(G4181,G4182,K4182,L4182,Summary!$E$13/2,Data!N4181,Data!O4181,Summary!$E$15,Summary!$E$14,Summary!$E$16,1),0)</f>
        <v>-2800</v>
      </c>
      <c r="O4182" s="31">
        <f>IF(M4182=1,oneday(G4181,G4182,K4182,L4182,Summary!$E$13/2,Data!N4181,Data!O4181,Summary!$E$15,Summary!$E$14,Summary!$E$16,2),0)</f>
        <v>3072797.956577301</v>
      </c>
      <c r="P4182" s="31">
        <f t="shared" si="197"/>
        <v>2284.0010681152344</v>
      </c>
      <c r="Q4182" s="31">
        <f>IF(M4182=1,oneday(G4181,G4182,K4182,L4182,Summary!$E$13/2,Data!N4181,Data!O4181,Summary!$E$15,Summary!$E$14,Summary!$E$16,3),0)</f>
        <v>0</v>
      </c>
    </row>
    <row r="4183" spans="1:17" x14ac:dyDescent="0.25">
      <c r="A4183" s="32">
        <f>VLOOKUP(B4183,'Expiration Dates'!$C$40:$J$272,8)</f>
        <v>36453</v>
      </c>
      <c r="B4183" s="1">
        <v>36459</v>
      </c>
      <c r="C4183">
        <f t="shared" si="196"/>
        <v>4183</v>
      </c>
      <c r="D4183" s="27">
        <v>23.229999542236328</v>
      </c>
      <c r="E4183" s="28">
        <v>23.540000915527344</v>
      </c>
      <c r="F4183" s="28">
        <v>23.170000076293945</v>
      </c>
      <c r="G4183" s="24">
        <v>23.190000534057617</v>
      </c>
      <c r="H4183" s="13">
        <v>23.170000076293945</v>
      </c>
      <c r="I4183" s="14">
        <v>23.5</v>
      </c>
      <c r="J4183" s="14">
        <v>23.129999160766602</v>
      </c>
      <c r="K4183" s="24">
        <v>23.159999847412109</v>
      </c>
      <c r="L4183">
        <f t="shared" si="195"/>
        <v>0</v>
      </c>
      <c r="M4183">
        <f>IF(AND(B4183&gt;Summary!$E$17,B4183&lt;Summary!$E$18),1,0)</f>
        <v>1</v>
      </c>
      <c r="N4183">
        <f>IF(M4183=1,oneday(G4182,G4183,K4183,L4183,Summary!$E$13/2,Data!N4182,Data!O4182,Summary!$E$15,Summary!$E$14,Summary!$E$16,1),0)</f>
        <v>-2500</v>
      </c>
      <c r="O4183" s="31">
        <f>IF(M4183=1,oneday(G4182,G4183,K4183,L4183,Summary!$E$13/2,Data!N4182,Data!O4182,Summary!$E$15,Summary!$E$14,Summary!$E$16,2),0)</f>
        <v>3075209.9561958313</v>
      </c>
      <c r="P4183" s="31">
        <f t="shared" si="197"/>
        <v>2411.9996185302734</v>
      </c>
      <c r="Q4183" s="31">
        <f>IF(M4183=1,oneday(G4182,G4183,K4183,L4183,Summary!$E$13/2,Data!N4182,Data!O4182,Summary!$E$15,Summary!$E$14,Summary!$E$16,3),0)</f>
        <v>0</v>
      </c>
    </row>
    <row r="4184" spans="1:17" x14ac:dyDescent="0.25">
      <c r="A4184" s="32">
        <f>VLOOKUP(B4184,'Expiration Dates'!$C$40:$J$272,8)</f>
        <v>36453</v>
      </c>
      <c r="B4184" s="1">
        <v>36460</v>
      </c>
      <c r="C4184">
        <f t="shared" si="196"/>
        <v>4184</v>
      </c>
      <c r="D4184" s="27">
        <v>23.299999237060547</v>
      </c>
      <c r="E4184" s="28">
        <v>23.319999694824219</v>
      </c>
      <c r="F4184" s="28">
        <v>22.899999618530273</v>
      </c>
      <c r="G4184" s="24">
        <v>22.920000076293945</v>
      </c>
      <c r="H4184" s="13">
        <v>23.200000762939453</v>
      </c>
      <c r="I4184" s="14">
        <v>23.309999465942383</v>
      </c>
      <c r="J4184" s="14">
        <v>22.899999618530273</v>
      </c>
      <c r="K4184" s="24">
        <v>22.920000076293945</v>
      </c>
      <c r="L4184">
        <f t="shared" si="195"/>
        <v>0</v>
      </c>
      <c r="M4184">
        <f>IF(AND(B4184&gt;Summary!$E$17,B4184&lt;Summary!$E$18),1,0)</f>
        <v>1</v>
      </c>
      <c r="N4184">
        <f>IF(M4184=1,oneday(G4183,G4184,K4184,L4184,Summary!$E$13/2,Data!N4183,Data!O4183,Summary!$E$15,Summary!$E$14,Summary!$E$16,1),0)</f>
        <v>-1900</v>
      </c>
      <c r="O4184" s="31">
        <f>IF(M4184=1,oneday(G4183,G4184,K4184,L4184,Summary!$E$13/2,Data!N4183,Data!O4183,Summary!$E$15,Summary!$E$14,Summary!$E$16,2),0)</f>
        <v>3077782.9570655823</v>
      </c>
      <c r="P4184" s="31">
        <f t="shared" si="197"/>
        <v>2573.0008697509766</v>
      </c>
      <c r="Q4184" s="31">
        <f>IF(M4184=1,oneday(G4183,G4184,K4184,L4184,Summary!$E$13/2,Data!N4183,Data!O4183,Summary!$E$15,Summary!$E$14,Summary!$E$16,3),0)</f>
        <v>0</v>
      </c>
    </row>
    <row r="4185" spans="1:17" x14ac:dyDescent="0.25">
      <c r="A4185" s="32">
        <f>VLOOKUP(B4185,'Expiration Dates'!$C$40:$J$272,8)</f>
        <v>36453</v>
      </c>
      <c r="B4185" s="1">
        <v>36461</v>
      </c>
      <c r="C4185">
        <f t="shared" si="196"/>
        <v>4185</v>
      </c>
      <c r="D4185" s="27">
        <v>22.700000762939453</v>
      </c>
      <c r="E4185" s="28">
        <v>22.719999313354492</v>
      </c>
      <c r="F4185" s="28">
        <v>21.649999618530273</v>
      </c>
      <c r="G4185" s="24">
        <v>21.680000305175781</v>
      </c>
      <c r="H4185" s="13">
        <v>22.729999542236328</v>
      </c>
      <c r="I4185" s="14">
        <v>22.75</v>
      </c>
      <c r="J4185" s="14">
        <v>21.700000762939453</v>
      </c>
      <c r="K4185" s="24">
        <v>21.729999542236328</v>
      </c>
      <c r="L4185">
        <f t="shared" si="195"/>
        <v>0</v>
      </c>
      <c r="M4185">
        <f>IF(AND(B4185&gt;Summary!$E$17,B4185&lt;Summary!$E$18),1,0)</f>
        <v>1</v>
      </c>
      <c r="N4185">
        <f>IF(M4185=1,oneday(G4184,G4185,K4185,L4185,Summary!$E$13/2,Data!N4184,Data!O4184,Summary!$E$15,Summary!$E$14,Summary!$E$16,1),0)</f>
        <v>1100</v>
      </c>
      <c r="O4185" s="31">
        <f>IF(M4185=1,oneday(G4184,G4185,K4185,L4185,Summary!$E$13/2,Data!N4184,Data!O4184,Summary!$E$15,Summary!$E$14,Summary!$E$16,2),0)</f>
        <v>3080158.9573173523</v>
      </c>
      <c r="P4185" s="31">
        <f t="shared" si="197"/>
        <v>2376.0002517700195</v>
      </c>
      <c r="Q4185" s="31">
        <f>IF(M4185=1,oneday(G4184,G4185,K4185,L4185,Summary!$E$13/2,Data!N4184,Data!O4184,Summary!$E$15,Summary!$E$14,Summary!$E$16,3),0)</f>
        <v>0</v>
      </c>
    </row>
    <row r="4186" spans="1:17" x14ac:dyDescent="0.25">
      <c r="A4186" s="32">
        <f>VLOOKUP(B4186,'Expiration Dates'!$C$40:$J$272,8)</f>
        <v>36453</v>
      </c>
      <c r="B4186" s="1">
        <v>36462</v>
      </c>
      <c r="C4186">
        <f t="shared" si="196"/>
        <v>4186</v>
      </c>
      <c r="D4186" s="27">
        <v>21.850000381469727</v>
      </c>
      <c r="E4186" s="28">
        <v>22.040000915527344</v>
      </c>
      <c r="F4186" s="28">
        <v>21.549999237060547</v>
      </c>
      <c r="G4186" s="24">
        <v>21.75</v>
      </c>
      <c r="H4186" s="13">
        <v>21.860000610351563</v>
      </c>
      <c r="I4186" s="14">
        <v>22.079999923706055</v>
      </c>
      <c r="J4186" s="14">
        <v>21.629999160766602</v>
      </c>
      <c r="K4186" s="24">
        <v>21.760000228881836</v>
      </c>
      <c r="L4186">
        <f t="shared" si="195"/>
        <v>0</v>
      </c>
      <c r="M4186">
        <f>IF(AND(B4186&gt;Summary!$E$17,B4186&lt;Summary!$E$18),1,0)</f>
        <v>1</v>
      </c>
      <c r="N4186">
        <f>IF(M4186=1,oneday(G4185,G4186,K4186,L4186,Summary!$E$13/2,Data!N4185,Data!O4185,Summary!$E$15,Summary!$E$14,Summary!$E$16,1),0)</f>
        <v>1000</v>
      </c>
      <c r="O4186" s="31">
        <f>IF(M4186=1,oneday(G4185,G4186,K4186,L4186,Summary!$E$13/2,Data!N4185,Data!O4185,Summary!$E$15,Summary!$E$14,Summary!$E$16,2),0)</f>
        <v>3082228.9570121765</v>
      </c>
      <c r="P4186" s="31">
        <f t="shared" si="197"/>
        <v>2069.9996948242188</v>
      </c>
      <c r="Q4186" s="31">
        <f>IF(M4186=1,oneday(G4185,G4186,K4186,L4186,Summary!$E$13/2,Data!N4185,Data!O4185,Summary!$E$15,Summary!$E$14,Summary!$E$16,3),0)</f>
        <v>0</v>
      </c>
    </row>
    <row r="4187" spans="1:17" x14ac:dyDescent="0.25">
      <c r="A4187" s="32">
        <f>VLOOKUP(B4187,'Expiration Dates'!$C$40:$J$272,8)</f>
        <v>36481</v>
      </c>
      <c r="B4187" s="1">
        <v>36465</v>
      </c>
      <c r="C4187">
        <f t="shared" si="196"/>
        <v>4187</v>
      </c>
      <c r="D4187" s="27">
        <v>21.959999084472656</v>
      </c>
      <c r="E4187" s="28">
        <v>22.549999237060547</v>
      </c>
      <c r="F4187" s="28">
        <v>21.770000457763672</v>
      </c>
      <c r="G4187" s="24">
        <v>22.510000228881836</v>
      </c>
      <c r="H4187" s="13">
        <v>22.030000686645508</v>
      </c>
      <c r="I4187" s="14">
        <v>22.549999237060547</v>
      </c>
      <c r="J4187" s="14">
        <v>21.829999923706055</v>
      </c>
      <c r="K4187" s="24">
        <v>22.5</v>
      </c>
      <c r="L4187">
        <f t="shared" si="195"/>
        <v>0</v>
      </c>
      <c r="M4187">
        <f>IF(AND(B4187&gt;Summary!$E$17,B4187&lt;Summary!$E$18),1,0)</f>
        <v>1</v>
      </c>
      <c r="N4187">
        <f>IF(M4187=1,oneday(G4186,G4187,K4187,L4187,Summary!$E$13/2,Data!N4186,Data!O4186,Summary!$E$15,Summary!$E$14,Summary!$E$16,1),0)</f>
        <v>-900</v>
      </c>
      <c r="O4187" s="31">
        <f>IF(M4187=1,oneday(G4186,G4187,K4187,L4187,Summary!$E$13/2,Data!N4186,Data!O4186,Summary!$E$15,Summary!$E$14,Summary!$E$16,2),0)</f>
        <v>3084228.9568061829</v>
      </c>
      <c r="P4187" s="31">
        <f t="shared" si="197"/>
        <v>1999.9997940063477</v>
      </c>
      <c r="Q4187" s="31">
        <f>IF(M4187=1,oneday(G4186,G4187,K4187,L4187,Summary!$E$13/2,Data!N4186,Data!O4186,Summary!$E$15,Summary!$E$14,Summary!$E$16,3),0)</f>
        <v>0</v>
      </c>
    </row>
    <row r="4188" spans="1:17" x14ac:dyDescent="0.25">
      <c r="A4188" s="32">
        <f>VLOOKUP(B4188,'Expiration Dates'!$C$40:$J$272,8)</f>
        <v>36481</v>
      </c>
      <c r="B4188" s="1">
        <v>36466</v>
      </c>
      <c r="C4188">
        <f t="shared" si="196"/>
        <v>4188</v>
      </c>
      <c r="D4188" s="27">
        <v>22.340000152587891</v>
      </c>
      <c r="E4188" s="28">
        <v>22.770000457763672</v>
      </c>
      <c r="F4188" s="28">
        <v>22.319999694824219</v>
      </c>
      <c r="G4188" s="24">
        <v>22.389999389648438</v>
      </c>
      <c r="H4188" s="13">
        <v>22.379999160766602</v>
      </c>
      <c r="I4188" s="14">
        <v>22.75</v>
      </c>
      <c r="J4188" s="14">
        <v>22.350000381469727</v>
      </c>
      <c r="K4188" s="24">
        <v>22.389999389648438</v>
      </c>
      <c r="L4188">
        <f t="shared" si="195"/>
        <v>0</v>
      </c>
      <c r="M4188">
        <f>IF(AND(B4188&gt;Summary!$E$17,B4188&lt;Summary!$E$18),1,0)</f>
        <v>1</v>
      </c>
      <c r="N4188">
        <f>IF(M4188=1,oneday(G4187,G4188,K4188,L4188,Summary!$E$13/2,Data!N4187,Data!O4187,Summary!$E$15,Summary!$E$14,Summary!$E$16,1),0)</f>
        <v>-600</v>
      </c>
      <c r="O4188" s="31">
        <f>IF(M4188=1,oneday(G4187,G4188,K4188,L4188,Summary!$E$13/2,Data!N4187,Data!O4187,Summary!$E$15,Summary!$E$14,Summary!$E$16,2),0)</f>
        <v>3086312.9573097229</v>
      </c>
      <c r="P4188" s="31">
        <f t="shared" si="197"/>
        <v>2084.0005035400391</v>
      </c>
      <c r="Q4188" s="31">
        <f>IF(M4188=1,oneday(G4187,G4188,K4188,L4188,Summary!$E$13/2,Data!N4187,Data!O4187,Summary!$E$15,Summary!$E$14,Summary!$E$16,3),0)</f>
        <v>0</v>
      </c>
    </row>
    <row r="4189" spans="1:17" x14ac:dyDescent="0.25">
      <c r="A4189" s="32">
        <f>VLOOKUP(B4189,'Expiration Dates'!$C$40:$J$272,8)</f>
        <v>36481</v>
      </c>
      <c r="B4189" s="1">
        <v>36467</v>
      </c>
      <c r="C4189">
        <f t="shared" si="196"/>
        <v>4189</v>
      </c>
      <c r="D4189" s="27">
        <v>22.379999160766602</v>
      </c>
      <c r="E4189" s="28">
        <v>22.829999923706055</v>
      </c>
      <c r="F4189" s="28">
        <v>22.149999618530273</v>
      </c>
      <c r="G4189" s="24">
        <v>22.559999465942383</v>
      </c>
      <c r="H4189" s="13">
        <v>22.350000381469727</v>
      </c>
      <c r="I4189" s="14">
        <v>22.799999237060547</v>
      </c>
      <c r="J4189" s="14">
        <v>22.200000762939453</v>
      </c>
      <c r="K4189" s="24">
        <v>22.549999237060547</v>
      </c>
      <c r="L4189">
        <f t="shared" si="195"/>
        <v>0</v>
      </c>
      <c r="M4189">
        <f>IF(AND(B4189&gt;Summary!$E$17,B4189&lt;Summary!$E$18),1,0)</f>
        <v>1</v>
      </c>
      <c r="N4189">
        <f>IF(M4189=1,oneday(G4188,G4189,K4189,L4189,Summary!$E$13/2,Data!N4188,Data!O4188,Summary!$E$15,Summary!$E$14,Summary!$E$16,1),0)</f>
        <v>-1000</v>
      </c>
      <c r="O4189" s="31">
        <f>IF(M4189=1,oneday(G4188,G4189,K4189,L4189,Summary!$E$13/2,Data!N4188,Data!O4188,Summary!$E$15,Summary!$E$14,Summary!$E$16,2),0)</f>
        <v>3088166.957233429</v>
      </c>
      <c r="P4189" s="31">
        <f t="shared" si="197"/>
        <v>1853.9999237060547</v>
      </c>
      <c r="Q4189" s="31">
        <f>IF(M4189=1,oneday(G4188,G4189,K4189,L4189,Summary!$E$13/2,Data!N4188,Data!O4188,Summary!$E$15,Summary!$E$14,Summary!$E$16,3),0)</f>
        <v>0</v>
      </c>
    </row>
    <row r="4190" spans="1:17" x14ac:dyDescent="0.25">
      <c r="A4190" s="32">
        <f>VLOOKUP(B4190,'Expiration Dates'!$C$40:$J$272,8)</f>
        <v>36481</v>
      </c>
      <c r="B4190" s="1">
        <v>36468</v>
      </c>
      <c r="C4190">
        <f t="shared" si="196"/>
        <v>4190</v>
      </c>
      <c r="D4190" s="27">
        <v>22.569999694824219</v>
      </c>
      <c r="E4190" s="28">
        <v>23.229999542236328</v>
      </c>
      <c r="F4190" s="28">
        <v>22.520000457763672</v>
      </c>
      <c r="G4190" s="24">
        <v>23.139999389648438</v>
      </c>
      <c r="H4190" s="13">
        <v>22.559999465942383</v>
      </c>
      <c r="I4190" s="14">
        <v>23.049999237060547</v>
      </c>
      <c r="J4190" s="14">
        <v>22.540000915527344</v>
      </c>
      <c r="K4190" s="24">
        <v>23.010000228881836</v>
      </c>
      <c r="L4190">
        <f t="shared" si="195"/>
        <v>0</v>
      </c>
      <c r="M4190">
        <f>IF(AND(B4190&gt;Summary!$E$17,B4190&lt;Summary!$E$18),1,0)</f>
        <v>1</v>
      </c>
      <c r="N4190">
        <f>IF(M4190=1,oneday(G4189,G4190,K4190,L4190,Summary!$E$13/2,Data!N4189,Data!O4189,Summary!$E$15,Summary!$E$14,Summary!$E$16,1),0)</f>
        <v>-2400</v>
      </c>
      <c r="O4190" s="31">
        <f>IF(M4190=1,oneday(G4189,G4190,K4190,L4190,Summary!$E$13/2,Data!N4189,Data!O4189,Summary!$E$15,Summary!$E$14,Summary!$E$16,2),0)</f>
        <v>3089138.9574165344</v>
      </c>
      <c r="P4190" s="31">
        <f t="shared" si="197"/>
        <v>972.00018310546875</v>
      </c>
      <c r="Q4190" s="31">
        <f>IF(M4190=1,oneday(G4189,G4190,K4190,L4190,Summary!$E$13/2,Data!N4189,Data!O4189,Summary!$E$15,Summary!$E$14,Summary!$E$16,3),0)</f>
        <v>0</v>
      </c>
    </row>
    <row r="4191" spans="1:17" x14ac:dyDescent="0.25">
      <c r="A4191" s="32">
        <f>VLOOKUP(B4191,'Expiration Dates'!$C$40:$J$272,8)</f>
        <v>36481</v>
      </c>
      <c r="B4191" s="1">
        <v>36469</v>
      </c>
      <c r="C4191">
        <f t="shared" si="196"/>
        <v>4191</v>
      </c>
      <c r="D4191" s="27">
        <v>23.309999465942383</v>
      </c>
      <c r="E4191" s="28">
        <v>23.5</v>
      </c>
      <c r="F4191" s="28">
        <v>22.799999237060547</v>
      </c>
      <c r="G4191" s="24">
        <v>23</v>
      </c>
      <c r="H4191" s="13">
        <v>23.219999313354492</v>
      </c>
      <c r="I4191" s="14">
        <v>23.350000381469727</v>
      </c>
      <c r="J4191" s="14">
        <v>22.729999542236328</v>
      </c>
      <c r="K4191" s="24">
        <v>22.879999160766602</v>
      </c>
      <c r="L4191">
        <f t="shared" si="195"/>
        <v>0</v>
      </c>
      <c r="M4191">
        <f>IF(AND(B4191&gt;Summary!$E$17,B4191&lt;Summary!$E$18),1,0)</f>
        <v>1</v>
      </c>
      <c r="N4191">
        <f>IF(M4191=1,oneday(G4190,G4191,K4191,L4191,Summary!$E$13/2,Data!N4190,Data!O4190,Summary!$E$15,Summary!$E$14,Summary!$E$16,1),0)</f>
        <v>-2100</v>
      </c>
      <c r="O4191" s="31">
        <f>IF(M4191=1,oneday(G4190,G4191,K4191,L4191,Summary!$E$13/2,Data!N4190,Data!O4190,Summary!$E$15,Summary!$E$14,Summary!$E$16,2),0)</f>
        <v>3091444.9561347961</v>
      </c>
      <c r="P4191" s="31">
        <f t="shared" si="197"/>
        <v>2305.9987182617188</v>
      </c>
      <c r="Q4191" s="31">
        <f>IF(M4191=1,oneday(G4190,G4191,K4191,L4191,Summary!$E$13/2,Data!N4190,Data!O4190,Summary!$E$15,Summary!$E$14,Summary!$E$16,3),0)</f>
        <v>0</v>
      </c>
    </row>
    <row r="4192" spans="1:17" x14ac:dyDescent="0.25">
      <c r="A4192" s="32">
        <f>VLOOKUP(B4192,'Expiration Dates'!$C$40:$J$272,8)</f>
        <v>36481</v>
      </c>
      <c r="B4192" s="1">
        <v>36472</v>
      </c>
      <c r="C4192">
        <f t="shared" si="196"/>
        <v>4192</v>
      </c>
      <c r="D4192" s="27">
        <v>22.850000381469727</v>
      </c>
      <c r="E4192" s="28">
        <v>23.329999923706055</v>
      </c>
      <c r="F4192" s="28">
        <v>22.780000686645508</v>
      </c>
      <c r="G4192" s="24">
        <v>23.270000457763672</v>
      </c>
      <c r="H4192" s="13">
        <v>22.799999237060547</v>
      </c>
      <c r="I4192" s="14">
        <v>23.219999313354492</v>
      </c>
      <c r="J4192" s="14">
        <v>22.700000762939453</v>
      </c>
      <c r="K4192" s="24">
        <v>23.149999618530273</v>
      </c>
      <c r="L4192">
        <f t="shared" si="195"/>
        <v>0</v>
      </c>
      <c r="M4192">
        <f>IF(AND(B4192&gt;Summary!$E$17,B4192&lt;Summary!$E$18),1,0)</f>
        <v>1</v>
      </c>
      <c r="N4192">
        <f>IF(M4192=1,oneday(G4191,G4192,K4192,L4192,Summary!$E$13/2,Data!N4191,Data!O4191,Summary!$E$15,Summary!$E$14,Summary!$E$16,1),0)</f>
        <v>-2700</v>
      </c>
      <c r="O4192" s="31">
        <f>IF(M4192=1,oneday(G4191,G4192,K4192,L4192,Summary!$E$13/2,Data!N4191,Data!O4191,Summary!$E$15,Summary!$E$14,Summary!$E$16,2),0)</f>
        <v>3092775.9548988342</v>
      </c>
      <c r="P4192" s="31">
        <f t="shared" si="197"/>
        <v>1330.9987640380859</v>
      </c>
      <c r="Q4192" s="31">
        <f>IF(M4192=1,oneday(G4191,G4192,K4192,L4192,Summary!$E$13/2,Data!N4191,Data!O4191,Summary!$E$15,Summary!$E$14,Summary!$E$16,3),0)</f>
        <v>0</v>
      </c>
    </row>
    <row r="4193" spans="1:17" x14ac:dyDescent="0.25">
      <c r="A4193" s="32">
        <f>VLOOKUP(B4193,'Expiration Dates'!$C$40:$J$272,8)</f>
        <v>36481</v>
      </c>
      <c r="B4193" s="1">
        <v>36473</v>
      </c>
      <c r="C4193">
        <f t="shared" si="196"/>
        <v>4193</v>
      </c>
      <c r="D4193" s="27">
        <v>23.549999237060547</v>
      </c>
      <c r="E4193" s="28">
        <v>24.069999694824219</v>
      </c>
      <c r="F4193" s="28">
        <v>23.5</v>
      </c>
      <c r="G4193" s="24">
        <v>24.030000686645508</v>
      </c>
      <c r="H4193" s="13">
        <v>23.450000762939453</v>
      </c>
      <c r="I4193" s="14">
        <v>23.950000762939453</v>
      </c>
      <c r="J4193" s="14">
        <v>23.379999160766602</v>
      </c>
      <c r="K4193" s="24">
        <v>23.850000381469727</v>
      </c>
      <c r="L4193">
        <f t="shared" si="195"/>
        <v>0</v>
      </c>
      <c r="M4193">
        <f>IF(AND(B4193&gt;Summary!$E$17,B4193&lt;Summary!$E$18),1,0)</f>
        <v>1</v>
      </c>
      <c r="N4193">
        <f>IF(M4193=1,oneday(G4192,G4193,K4193,L4193,Summary!$E$13/2,Data!N4192,Data!O4192,Summary!$E$15,Summary!$E$14,Summary!$E$16,1),0)</f>
        <v>-3000</v>
      </c>
      <c r="O4193" s="31">
        <f>IF(M4193=1,oneday(G4192,G4193,K4193,L4193,Summary!$E$13/2,Data!N4192,Data!O4192,Summary!$E$15,Summary!$E$14,Summary!$E$16,2),0)</f>
        <v>3091963.9538459778</v>
      </c>
      <c r="P4193" s="31">
        <f t="shared" si="197"/>
        <v>-812.00105285644531</v>
      </c>
      <c r="Q4193" s="31">
        <f>IF(M4193=1,oneday(G4192,G4193,K4193,L4193,Summary!$E$13/2,Data!N4192,Data!O4192,Summary!$E$15,Summary!$E$14,Summary!$E$16,3),0)</f>
        <v>0</v>
      </c>
    </row>
    <row r="4194" spans="1:17" x14ac:dyDescent="0.25">
      <c r="A4194" s="32">
        <f>VLOOKUP(B4194,'Expiration Dates'!$C$40:$J$272,8)</f>
        <v>36481</v>
      </c>
      <c r="B4194" s="1">
        <v>36474</v>
      </c>
      <c r="C4194">
        <f t="shared" si="196"/>
        <v>4194</v>
      </c>
      <c r="D4194" s="27">
        <v>24.25</v>
      </c>
      <c r="E4194" s="28">
        <v>24.979999542236328</v>
      </c>
      <c r="F4194" s="28">
        <v>24.25</v>
      </c>
      <c r="G4194" s="24">
        <v>24.469999313354492</v>
      </c>
      <c r="H4194" s="13">
        <v>24.129999160766602</v>
      </c>
      <c r="I4194" s="14">
        <v>24.780000686645508</v>
      </c>
      <c r="J4194" s="14">
        <v>24.129999160766602</v>
      </c>
      <c r="K4194" s="24">
        <v>24.260000228881836</v>
      </c>
      <c r="L4194">
        <f t="shared" si="195"/>
        <v>0</v>
      </c>
      <c r="M4194">
        <f>IF(AND(B4194&gt;Summary!$E$17,B4194&lt;Summary!$E$18),1,0)</f>
        <v>1</v>
      </c>
      <c r="N4194">
        <f>IF(M4194=1,oneday(G4193,G4194,K4194,L4194,Summary!$E$13/2,Data!N4193,Data!O4193,Summary!$E$15,Summary!$E$14,Summary!$E$16,1),0)</f>
        <v>-3000</v>
      </c>
      <c r="O4194" s="31">
        <f>IF(M4194=1,oneday(G4193,G4194,K4194,L4194,Summary!$E$13/2,Data!N4193,Data!O4193,Summary!$E$15,Summary!$E$14,Summary!$E$16,2),0)</f>
        <v>3092383.9593391418</v>
      </c>
      <c r="P4194" s="31">
        <f t="shared" si="197"/>
        <v>420.0054931640625</v>
      </c>
      <c r="Q4194" s="31">
        <f>IF(M4194=1,oneday(G4193,G4194,K4194,L4194,Summary!$E$13/2,Data!N4193,Data!O4193,Summary!$E$15,Summary!$E$14,Summary!$E$16,3),0)</f>
        <v>0</v>
      </c>
    </row>
    <row r="4195" spans="1:17" x14ac:dyDescent="0.25">
      <c r="A4195" s="32">
        <f>VLOOKUP(B4195,'Expiration Dates'!$C$40:$J$272,8)</f>
        <v>36481</v>
      </c>
      <c r="B4195" s="1">
        <v>36475</v>
      </c>
      <c r="C4195">
        <f t="shared" si="196"/>
        <v>4195</v>
      </c>
      <c r="D4195" s="27">
        <v>24.149999618530273</v>
      </c>
      <c r="E4195" s="28">
        <v>24.639999389648438</v>
      </c>
      <c r="F4195" s="28">
        <v>24.010000228881836</v>
      </c>
      <c r="G4195" s="24">
        <v>24.329999923706055</v>
      </c>
      <c r="H4195" s="13">
        <v>23.989999771118164</v>
      </c>
      <c r="I4195" s="14">
        <v>24.450000762939453</v>
      </c>
      <c r="J4195" s="14">
        <v>23.920000076293945</v>
      </c>
      <c r="K4195" s="24">
        <v>24.209999084472656</v>
      </c>
      <c r="L4195">
        <f t="shared" si="195"/>
        <v>0</v>
      </c>
      <c r="M4195">
        <f>IF(AND(B4195&gt;Summary!$E$17,B4195&lt;Summary!$E$18),1,0)</f>
        <v>1</v>
      </c>
      <c r="N4195">
        <f>IF(M4195=1,oneday(G4194,G4195,K4195,L4195,Summary!$E$13/2,Data!N4194,Data!O4194,Summary!$E$15,Summary!$E$14,Summary!$E$16,1),0)</f>
        <v>-2700</v>
      </c>
      <c r="O4195" s="31">
        <f>IF(M4195=1,oneday(G4194,G4195,K4195,L4195,Summary!$E$13/2,Data!N4194,Data!O4194,Summary!$E$15,Summary!$E$14,Summary!$E$16,2),0)</f>
        <v>3094773.9576911926</v>
      </c>
      <c r="P4195" s="31">
        <f t="shared" si="197"/>
        <v>2389.9983520507813</v>
      </c>
      <c r="Q4195" s="31">
        <f>IF(M4195=1,oneday(G4194,G4195,K4195,L4195,Summary!$E$13/2,Data!N4194,Data!O4194,Summary!$E$15,Summary!$E$14,Summary!$E$16,3),0)</f>
        <v>0</v>
      </c>
    </row>
    <row r="4196" spans="1:17" x14ac:dyDescent="0.25">
      <c r="A4196" s="32">
        <f>VLOOKUP(B4196,'Expiration Dates'!$C$40:$J$272,8)</f>
        <v>36481</v>
      </c>
      <c r="B4196" s="1">
        <v>36476</v>
      </c>
      <c r="C4196">
        <f t="shared" si="196"/>
        <v>4196</v>
      </c>
      <c r="D4196" s="27">
        <v>24.110000610351563</v>
      </c>
      <c r="E4196" s="28">
        <v>24.950000762939453</v>
      </c>
      <c r="F4196" s="28">
        <v>24.059999465942383</v>
      </c>
      <c r="G4196" s="24">
        <v>24.909999847412109</v>
      </c>
      <c r="H4196" s="13">
        <v>24.049999237060547</v>
      </c>
      <c r="I4196" s="14">
        <v>24.799999237060547</v>
      </c>
      <c r="J4196" s="14">
        <v>24</v>
      </c>
      <c r="K4196" s="24">
        <v>24.770000457763672</v>
      </c>
      <c r="L4196">
        <f t="shared" ref="L4196:L4259" si="198">IF(A4196=B4196,1,0)</f>
        <v>0</v>
      </c>
      <c r="M4196">
        <f>IF(AND(B4196&gt;Summary!$E$17,B4196&lt;Summary!$E$18),1,0)</f>
        <v>1</v>
      </c>
      <c r="N4196">
        <f>IF(M4196=1,oneday(G4195,G4196,K4196,L4196,Summary!$E$13/2,Data!N4195,Data!O4195,Summary!$E$15,Summary!$E$14,Summary!$E$16,1),0)</f>
        <v>-3000</v>
      </c>
      <c r="O4196" s="31">
        <f>IF(M4196=1,oneday(G4195,G4196,K4196,L4196,Summary!$E$13/2,Data!N4195,Data!O4195,Summary!$E$15,Summary!$E$14,Summary!$E$16,2),0)</f>
        <v>3094759.9580039978</v>
      </c>
      <c r="P4196" s="31">
        <f t="shared" si="197"/>
        <v>-13.999687194824219</v>
      </c>
      <c r="Q4196" s="31">
        <f>IF(M4196=1,oneday(G4195,G4196,K4196,L4196,Summary!$E$13/2,Data!N4195,Data!O4195,Summary!$E$15,Summary!$E$14,Summary!$E$16,3),0)</f>
        <v>0</v>
      </c>
    </row>
    <row r="4197" spans="1:17" x14ac:dyDescent="0.25">
      <c r="A4197" s="32">
        <f>VLOOKUP(B4197,'Expiration Dates'!$C$40:$J$272,8)</f>
        <v>36481</v>
      </c>
      <c r="B4197" s="1">
        <v>36479</v>
      </c>
      <c r="C4197">
        <f t="shared" si="196"/>
        <v>4197</v>
      </c>
      <c r="D4197" s="27">
        <v>25</v>
      </c>
      <c r="E4197" s="28">
        <v>25.450000762939453</v>
      </c>
      <c r="F4197" s="28">
        <v>25</v>
      </c>
      <c r="G4197" s="24">
        <v>25.129999160766602</v>
      </c>
      <c r="H4197" s="13">
        <v>24.899999618530273</v>
      </c>
      <c r="I4197" s="14">
        <v>25.360000610351563</v>
      </c>
      <c r="J4197" s="14">
        <v>24.899999618530273</v>
      </c>
      <c r="K4197" s="24">
        <v>25.049999237060547</v>
      </c>
      <c r="L4197">
        <f t="shared" si="198"/>
        <v>0</v>
      </c>
      <c r="M4197">
        <f>IF(AND(B4197&gt;Summary!$E$17,B4197&lt;Summary!$E$18),1,0)</f>
        <v>1</v>
      </c>
      <c r="N4197">
        <f>IF(M4197=1,oneday(G4196,G4197,K4197,L4197,Summary!$E$13/2,Data!N4196,Data!O4196,Summary!$E$15,Summary!$E$14,Summary!$E$16,1),0)</f>
        <v>-3000</v>
      </c>
      <c r="O4197" s="31">
        <f>IF(M4197=1,oneday(G4196,G4197,K4197,L4197,Summary!$E$13/2,Data!N4196,Data!O4196,Summary!$E$15,Summary!$E$14,Summary!$E$16,2),0)</f>
        <v>3096029.9604072571</v>
      </c>
      <c r="P4197" s="31">
        <f t="shared" si="197"/>
        <v>1270.0024032592773</v>
      </c>
      <c r="Q4197" s="31">
        <f>IF(M4197=1,oneday(G4196,G4197,K4197,L4197,Summary!$E$13/2,Data!N4196,Data!O4196,Summary!$E$15,Summary!$E$14,Summary!$E$16,3),0)</f>
        <v>0</v>
      </c>
    </row>
    <row r="4198" spans="1:17" x14ac:dyDescent="0.25">
      <c r="A4198" s="32">
        <f>VLOOKUP(B4198,'Expiration Dates'!$C$40:$J$272,8)</f>
        <v>36481</v>
      </c>
      <c r="B4198" s="1">
        <v>36480</v>
      </c>
      <c r="C4198">
        <f t="shared" si="196"/>
        <v>4198</v>
      </c>
      <c r="D4198" s="27">
        <v>25.069999694824219</v>
      </c>
      <c r="E4198" s="28">
        <v>25.75</v>
      </c>
      <c r="F4198" s="28">
        <v>24.950000762939453</v>
      </c>
      <c r="G4198" s="24">
        <v>25.700000762939453</v>
      </c>
      <c r="H4198" s="13">
        <v>25</v>
      </c>
      <c r="I4198" s="14">
        <v>25.469999313354492</v>
      </c>
      <c r="J4198" s="14">
        <v>24.850000381469727</v>
      </c>
      <c r="K4198" s="24">
        <v>25.440000534057617</v>
      </c>
      <c r="L4198">
        <f t="shared" si="198"/>
        <v>0</v>
      </c>
      <c r="M4198">
        <f>IF(AND(B4198&gt;Summary!$E$17,B4198&lt;Summary!$E$18),1,0)</f>
        <v>1</v>
      </c>
      <c r="N4198">
        <f>IF(M4198=1,oneday(G4197,G4198,K4198,L4198,Summary!$E$13/2,Data!N4197,Data!O4197,Summary!$E$15,Summary!$E$14,Summary!$E$16,1),0)</f>
        <v>-3000</v>
      </c>
      <c r="O4198" s="31">
        <f>IF(M4198=1,oneday(G4197,G4198,K4198,L4198,Summary!$E$13/2,Data!N4197,Data!O4197,Summary!$E$15,Summary!$E$14,Summary!$E$16,2),0)</f>
        <v>3095885.9533576965</v>
      </c>
      <c r="P4198" s="31">
        <f t="shared" si="197"/>
        <v>-144.00704956054688</v>
      </c>
      <c r="Q4198" s="31">
        <f>IF(M4198=1,oneday(G4197,G4198,K4198,L4198,Summary!$E$13/2,Data!N4197,Data!O4197,Summary!$E$15,Summary!$E$14,Summary!$E$16,3),0)</f>
        <v>0</v>
      </c>
    </row>
    <row r="4199" spans="1:17" x14ac:dyDescent="0.25">
      <c r="A4199" s="32">
        <f>VLOOKUP(B4199,'Expiration Dates'!$C$40:$J$272,8)</f>
        <v>36481</v>
      </c>
      <c r="B4199" s="1">
        <v>36481</v>
      </c>
      <c r="C4199">
        <f t="shared" si="196"/>
        <v>4199</v>
      </c>
      <c r="D4199" s="27">
        <v>26.149999618530273</v>
      </c>
      <c r="E4199" s="28">
        <v>26.700000762939453</v>
      </c>
      <c r="F4199" s="28">
        <v>26.079999923706055</v>
      </c>
      <c r="G4199" s="24">
        <v>26.600000381469727</v>
      </c>
      <c r="H4199" s="13">
        <v>25.799999237060547</v>
      </c>
      <c r="I4199" s="14">
        <v>26.180000305175781</v>
      </c>
      <c r="J4199" s="14">
        <v>25.739999771118164</v>
      </c>
      <c r="K4199" s="24">
        <v>26</v>
      </c>
      <c r="L4199">
        <f t="shared" si="198"/>
        <v>1</v>
      </c>
      <c r="M4199">
        <f>IF(AND(B4199&gt;Summary!$E$17,B4199&lt;Summary!$E$18),1,0)</f>
        <v>1</v>
      </c>
      <c r="N4199">
        <f>IF(M4199=1,oneday(G4198,G4199,K4199,L4199,Summary!$E$13/2,Data!N4198,Data!O4198,Summary!$E$15,Summary!$E$14,Summary!$E$16,1),0)</f>
        <v>-3000</v>
      </c>
      <c r="O4199" s="31">
        <f>IF(M4199=1,oneday(G4198,G4199,K4199,L4199,Summary!$E$13/2,Data!N4198,Data!O4198,Summary!$E$15,Summary!$E$14,Summary!$E$16,2),0)</f>
        <v>3092329.9541969299</v>
      </c>
      <c r="P4199" s="31">
        <f t="shared" si="197"/>
        <v>-3555.9991607666016</v>
      </c>
      <c r="Q4199" s="31">
        <f>IF(M4199=1,oneday(G4198,G4199,K4199,L4199,Summary!$E$13/2,Data!N4198,Data!O4198,Summary!$E$15,Summary!$E$14,Summary!$E$16,3),0)</f>
        <v>-1800.0011444091797</v>
      </c>
    </row>
    <row r="4200" spans="1:17" x14ac:dyDescent="0.25">
      <c r="A4200" s="32">
        <f>VLOOKUP(B4200,'Expiration Dates'!$C$40:$J$272,8)</f>
        <v>36481</v>
      </c>
      <c r="B4200" s="1">
        <v>36482</v>
      </c>
      <c r="C4200">
        <f t="shared" si="196"/>
        <v>4200</v>
      </c>
      <c r="D4200" s="27">
        <v>26.399999618530273</v>
      </c>
      <c r="E4200" s="28">
        <v>26.799999237060547</v>
      </c>
      <c r="F4200" s="28">
        <v>25.75</v>
      </c>
      <c r="G4200" s="24">
        <v>25.799999237060547</v>
      </c>
      <c r="H4200" s="13">
        <v>25.879999160766602</v>
      </c>
      <c r="I4200" s="14">
        <v>26.25</v>
      </c>
      <c r="J4200" s="14">
        <v>25.299999237060547</v>
      </c>
      <c r="K4200" s="24">
        <v>25.329999923706055</v>
      </c>
      <c r="L4200">
        <f t="shared" si="198"/>
        <v>0</v>
      </c>
      <c r="M4200">
        <f>IF(AND(B4200&gt;Summary!$E$17,B4200&lt;Summary!$E$18),1,0)</f>
        <v>1</v>
      </c>
      <c r="N4200">
        <f>IF(M4200=1,oneday(G4199,G4200,K4200,L4200,Summary!$E$13/2,Data!N4199,Data!O4199,Summary!$E$15,Summary!$E$14,Summary!$E$16,1),0)</f>
        <v>-1000</v>
      </c>
      <c r="O4200" s="31">
        <f>IF(M4200=1,oneday(G4199,G4200,K4200,L4200,Summary!$E$13/2,Data!N4199,Data!O4199,Summary!$E$15,Summary!$E$14,Summary!$E$16,2),0)</f>
        <v>3095889.9553413391</v>
      </c>
      <c r="P4200" s="31">
        <f t="shared" si="197"/>
        <v>3560.0011444091797</v>
      </c>
      <c r="Q4200" s="31">
        <f>IF(M4200=1,oneday(G4199,G4200,K4200,L4200,Summary!$E$13/2,Data!N4199,Data!O4199,Summary!$E$15,Summary!$E$14,Summary!$E$16,3),0)</f>
        <v>0</v>
      </c>
    </row>
    <row r="4201" spans="1:17" x14ac:dyDescent="0.25">
      <c r="A4201" s="32">
        <f>VLOOKUP(B4201,'Expiration Dates'!$C$40:$J$272,8)</f>
        <v>36481</v>
      </c>
      <c r="B4201" s="1">
        <v>36483</v>
      </c>
      <c r="C4201">
        <f t="shared" si="196"/>
        <v>4201</v>
      </c>
      <c r="D4201" s="27">
        <v>26.25</v>
      </c>
      <c r="E4201" s="28">
        <v>27</v>
      </c>
      <c r="F4201" s="28">
        <v>26</v>
      </c>
      <c r="G4201" s="24">
        <v>26.559999465942383</v>
      </c>
      <c r="H4201" s="13">
        <v>25.899999618530273</v>
      </c>
      <c r="I4201" s="14">
        <v>26.25</v>
      </c>
      <c r="J4201" s="14">
        <v>25.549999237060547</v>
      </c>
      <c r="K4201" s="24">
        <v>26.139999389648438</v>
      </c>
      <c r="L4201">
        <f t="shared" si="198"/>
        <v>0</v>
      </c>
      <c r="M4201">
        <f>IF(AND(B4201&gt;Summary!$E$17,B4201&lt;Summary!$E$18),1,0)</f>
        <v>1</v>
      </c>
      <c r="N4201">
        <f>IF(M4201=1,oneday(G4200,G4201,K4201,L4201,Summary!$E$13/2,Data!N4200,Data!O4200,Summary!$E$15,Summary!$E$14,Summary!$E$16,1),0)</f>
        <v>-2900</v>
      </c>
      <c r="O4201" s="31">
        <f>IF(M4201=1,oneday(G4200,G4201,K4201,L4201,Summary!$E$13/2,Data!N4200,Data!O4200,Summary!$E$15,Summary!$E$14,Summary!$E$16,2),0)</f>
        <v>3096369.9546775818</v>
      </c>
      <c r="P4201" s="31">
        <f t="shared" si="197"/>
        <v>479.99933624267578</v>
      </c>
      <c r="Q4201" s="31">
        <f>IF(M4201=1,oneday(G4200,G4201,K4201,L4201,Summary!$E$13/2,Data!N4200,Data!O4200,Summary!$E$15,Summary!$E$14,Summary!$E$16,3),0)</f>
        <v>0</v>
      </c>
    </row>
    <row r="4202" spans="1:17" x14ac:dyDescent="0.25">
      <c r="A4202" s="32">
        <f>VLOOKUP(B4202,'Expiration Dates'!$C$40:$J$272,8)</f>
        <v>36481</v>
      </c>
      <c r="B4202" s="1">
        <v>36486</v>
      </c>
      <c r="C4202">
        <f t="shared" si="196"/>
        <v>4202</v>
      </c>
      <c r="D4202" s="27">
        <v>26.700000762939453</v>
      </c>
      <c r="E4202" s="28">
        <v>27.149999618530273</v>
      </c>
      <c r="F4202" s="28">
        <v>26.649999618530273</v>
      </c>
      <c r="G4202" s="24">
        <v>27.069999694824219</v>
      </c>
      <c r="H4202" s="13">
        <v>26.049999237060547</v>
      </c>
      <c r="I4202" s="14">
        <v>26.100000381469727</v>
      </c>
      <c r="J4202" s="14">
        <v>25.75</v>
      </c>
      <c r="K4202" s="24">
        <v>26.020000457763672</v>
      </c>
      <c r="L4202">
        <f t="shared" si="198"/>
        <v>0</v>
      </c>
      <c r="M4202">
        <f>IF(AND(B4202&gt;Summary!$E$17,B4202&lt;Summary!$E$18),1,0)</f>
        <v>1</v>
      </c>
      <c r="N4202">
        <f>IF(M4202=1,oneday(G4201,G4202,K4202,L4202,Summary!$E$13/2,Data!N4201,Data!O4201,Summary!$E$15,Summary!$E$14,Summary!$E$16,1),0)</f>
        <v>-3000</v>
      </c>
      <c r="O4202" s="31">
        <f>IF(M4202=1,oneday(G4201,G4202,K4202,L4202,Summary!$E$13/2,Data!N4201,Data!O4201,Summary!$E$15,Summary!$E$14,Summary!$E$16,2),0)</f>
        <v>3096542.9537391663</v>
      </c>
      <c r="P4202" s="31">
        <f t="shared" si="197"/>
        <v>172.99906158447266</v>
      </c>
      <c r="Q4202" s="31">
        <f>IF(M4202=1,oneday(G4201,G4202,K4202,L4202,Summary!$E$13/2,Data!N4201,Data!O4201,Summary!$E$15,Summary!$E$14,Summary!$E$16,3),0)</f>
        <v>0</v>
      </c>
    </row>
    <row r="4203" spans="1:17" x14ac:dyDescent="0.25">
      <c r="A4203" s="32">
        <f>VLOOKUP(B4203,'Expiration Dates'!$C$40:$J$272,8)</f>
        <v>36481</v>
      </c>
      <c r="B4203" s="1">
        <v>36487</v>
      </c>
      <c r="C4203">
        <f t="shared" si="196"/>
        <v>4203</v>
      </c>
      <c r="D4203" s="27">
        <v>26.879999160766602</v>
      </c>
      <c r="E4203" s="28">
        <v>27.049999237060547</v>
      </c>
      <c r="F4203" s="28">
        <v>26.379999160766602</v>
      </c>
      <c r="G4203" s="24">
        <v>26.440000534057617</v>
      </c>
      <c r="H4203" s="13">
        <v>25.860000610351563</v>
      </c>
      <c r="I4203" s="14">
        <v>26.040000915527344</v>
      </c>
      <c r="J4203" s="14">
        <v>25.5</v>
      </c>
      <c r="K4203" s="24">
        <v>25.569999694824219</v>
      </c>
      <c r="L4203">
        <f t="shared" si="198"/>
        <v>0</v>
      </c>
      <c r="M4203">
        <f>IF(AND(B4203&gt;Summary!$E$17,B4203&lt;Summary!$E$18),1,0)</f>
        <v>1</v>
      </c>
      <c r="N4203">
        <f>IF(M4203=1,oneday(G4202,G4203,K4203,L4203,Summary!$E$13/2,Data!N4202,Data!O4202,Summary!$E$15,Summary!$E$14,Summary!$E$16,1),0)</f>
        <v>-1500</v>
      </c>
      <c r="O4203" s="31">
        <f>IF(M4203=1,oneday(G4202,G4203,K4203,L4203,Summary!$E$13/2,Data!N4202,Data!O4202,Summary!$E$15,Summary!$E$14,Summary!$E$16,2),0)</f>
        <v>3099907.9524803162</v>
      </c>
      <c r="P4203" s="31">
        <f t="shared" si="197"/>
        <v>3364.9987411499023</v>
      </c>
      <c r="Q4203" s="31">
        <f>IF(M4203=1,oneday(G4202,G4203,K4203,L4203,Summary!$E$13/2,Data!N4202,Data!O4202,Summary!$E$15,Summary!$E$14,Summary!$E$16,3),0)</f>
        <v>0</v>
      </c>
    </row>
    <row r="4204" spans="1:17" x14ac:dyDescent="0.25">
      <c r="A4204" s="32">
        <f>VLOOKUP(B4204,'Expiration Dates'!$C$40:$J$272,8)</f>
        <v>36481</v>
      </c>
      <c r="B4204" s="1">
        <v>36488</v>
      </c>
      <c r="C4204">
        <f t="shared" si="196"/>
        <v>4204</v>
      </c>
      <c r="D4204" s="27">
        <v>26.870000839233398</v>
      </c>
      <c r="E4204" s="28">
        <v>27.100000381469727</v>
      </c>
      <c r="F4204" s="28">
        <v>26.729999542236328</v>
      </c>
      <c r="G4204" s="24">
        <v>26.870000839233398</v>
      </c>
      <c r="H4204" s="13">
        <v>26</v>
      </c>
      <c r="I4204" s="14">
        <v>26.090000152587891</v>
      </c>
      <c r="J4204" s="14">
        <v>25.75</v>
      </c>
      <c r="K4204" s="24">
        <v>25.840000152587891</v>
      </c>
      <c r="L4204">
        <f t="shared" si="198"/>
        <v>0</v>
      </c>
      <c r="M4204">
        <f>IF(AND(B4204&gt;Summary!$E$17,B4204&lt;Summary!$E$18),1,0)</f>
        <v>1</v>
      </c>
      <c r="N4204">
        <f>IF(M4204=1,oneday(G4203,G4204,K4204,L4204,Summary!$E$13/2,Data!N4203,Data!O4203,Summary!$E$15,Summary!$E$14,Summary!$E$16,1),0)</f>
        <v>-2500</v>
      </c>
      <c r="O4204" s="31">
        <f>IF(M4204=1,oneday(G4203,G4204,K4204,L4204,Summary!$E$13/2,Data!N4203,Data!O4203,Summary!$E$15,Summary!$E$14,Summary!$E$16,2),0)</f>
        <v>3101012.9517173767</v>
      </c>
      <c r="P4204" s="31">
        <f t="shared" si="197"/>
        <v>1104.9992370605469</v>
      </c>
      <c r="Q4204" s="31">
        <f>IF(M4204=1,oneday(G4203,G4204,K4204,L4204,Summary!$E$13/2,Data!N4203,Data!O4203,Summary!$E$15,Summary!$E$14,Summary!$E$16,3),0)</f>
        <v>0</v>
      </c>
    </row>
    <row r="4205" spans="1:17" x14ac:dyDescent="0.25">
      <c r="A4205" s="32">
        <f>VLOOKUP(B4205,'Expiration Dates'!$C$40:$J$272,8)</f>
        <v>36481</v>
      </c>
      <c r="B4205" s="1">
        <v>36493</v>
      </c>
      <c r="C4205">
        <f t="shared" si="196"/>
        <v>4205</v>
      </c>
      <c r="D4205" s="27">
        <v>26.350000381469727</v>
      </c>
      <c r="E4205" s="28">
        <v>26.350000381469727</v>
      </c>
      <c r="F4205" s="28">
        <v>25.920000076293945</v>
      </c>
      <c r="G4205" s="24">
        <v>25.959999084472656</v>
      </c>
      <c r="H4205" s="13">
        <v>25.200000762939453</v>
      </c>
      <c r="I4205" s="14">
        <v>25.379999160766602</v>
      </c>
      <c r="J4205" s="14">
        <v>24.920000076293945</v>
      </c>
      <c r="K4205" s="24">
        <v>24.979999542236328</v>
      </c>
      <c r="L4205">
        <f t="shared" si="198"/>
        <v>0</v>
      </c>
      <c r="M4205">
        <f>IF(AND(B4205&gt;Summary!$E$17,B4205&lt;Summary!$E$18),1,0)</f>
        <v>1</v>
      </c>
      <c r="N4205">
        <f>IF(M4205=1,oneday(G4204,G4205,K4205,L4205,Summary!$E$13/2,Data!N4204,Data!O4204,Summary!$E$15,Summary!$E$14,Summary!$E$16,1),0)</f>
        <v>-300</v>
      </c>
      <c r="O4205" s="31">
        <f>IF(M4205=1,oneday(G4204,G4205,K4205,L4205,Summary!$E$13/2,Data!N4204,Data!O4204,Summary!$E$15,Summary!$E$14,Summary!$E$16,2),0)</f>
        <v>3104209.9522438049</v>
      </c>
      <c r="P4205" s="31">
        <f t="shared" si="197"/>
        <v>3197.0005264282227</v>
      </c>
      <c r="Q4205" s="31">
        <f>IF(M4205=1,oneday(G4204,G4205,K4205,L4205,Summary!$E$13/2,Data!N4204,Data!O4204,Summary!$E$15,Summary!$E$14,Summary!$E$16,3),0)</f>
        <v>0</v>
      </c>
    </row>
    <row r="4206" spans="1:17" x14ac:dyDescent="0.25">
      <c r="A4206" s="32">
        <f>VLOOKUP(B4206,'Expiration Dates'!$C$40:$J$272,8)</f>
        <v>36481</v>
      </c>
      <c r="B4206" s="1">
        <v>36494</v>
      </c>
      <c r="C4206">
        <f t="shared" si="196"/>
        <v>4206</v>
      </c>
      <c r="D4206" s="27">
        <v>25.600000381469727</v>
      </c>
      <c r="E4206" s="28">
        <v>25.75</v>
      </c>
      <c r="F4206" s="28">
        <v>24.520000457763672</v>
      </c>
      <c r="G4206" s="24">
        <v>24.590000152587891</v>
      </c>
      <c r="H4206" s="13">
        <v>24.600000381469727</v>
      </c>
      <c r="I4206" s="14">
        <v>24.950000762939453</v>
      </c>
      <c r="J4206" s="14">
        <v>23.899999618530273</v>
      </c>
      <c r="K4206" s="24">
        <v>23.950000762939453</v>
      </c>
      <c r="L4206">
        <f t="shared" si="198"/>
        <v>0</v>
      </c>
      <c r="M4206">
        <f>IF(AND(B4206&gt;Summary!$E$17,B4206&lt;Summary!$E$18),1,0)</f>
        <v>1</v>
      </c>
      <c r="N4206">
        <f>IF(M4206=1,oneday(G4205,G4206,K4206,L4206,Summary!$E$13/2,Data!N4205,Data!O4205,Summary!$E$15,Summary!$E$14,Summary!$E$16,1),0)</f>
        <v>3000</v>
      </c>
      <c r="O4206" s="31">
        <f>IF(M4206=1,oneday(G4205,G4206,K4206,L4206,Summary!$E$13/2,Data!N4205,Data!O4205,Summary!$E$15,Summary!$E$14,Summary!$E$16,2),0)</f>
        <v>3104206.9555549622</v>
      </c>
      <c r="P4206" s="31">
        <f t="shared" si="197"/>
        <v>-2.9966888427734375</v>
      </c>
      <c r="Q4206" s="31">
        <f>IF(M4206=1,oneday(G4205,G4206,K4206,L4206,Summary!$E$13/2,Data!N4205,Data!O4205,Summary!$E$15,Summary!$E$14,Summary!$E$16,3),0)</f>
        <v>0</v>
      </c>
    </row>
    <row r="4207" spans="1:17" x14ac:dyDescent="0.25">
      <c r="A4207" s="32">
        <f>VLOOKUP(B4207,'Expiration Dates'!$C$40:$J$272,8)</f>
        <v>36515</v>
      </c>
      <c r="B4207" s="1">
        <v>36495</v>
      </c>
      <c r="C4207">
        <f t="shared" si="196"/>
        <v>4207</v>
      </c>
      <c r="D4207" s="27">
        <v>24.450000762939453</v>
      </c>
      <c r="E4207" s="28">
        <v>25.100000381469727</v>
      </c>
      <c r="F4207" s="28">
        <v>24.100000381469727</v>
      </c>
      <c r="G4207" s="24">
        <v>25</v>
      </c>
      <c r="H4207" s="13">
        <v>23.850000381469727</v>
      </c>
      <c r="I4207" s="14">
        <v>24.399999618530273</v>
      </c>
      <c r="J4207" s="14">
        <v>23.5</v>
      </c>
      <c r="K4207" s="24">
        <v>24.270000457763672</v>
      </c>
      <c r="L4207">
        <f t="shared" si="198"/>
        <v>0</v>
      </c>
      <c r="M4207">
        <f>IF(AND(B4207&gt;Summary!$E$17,B4207&lt;Summary!$E$18),1,0)</f>
        <v>1</v>
      </c>
      <c r="N4207">
        <f>IF(M4207=1,oneday(G4206,G4207,K4207,L4207,Summary!$E$13/2,Data!N4206,Data!O4206,Summary!$E$15,Summary!$E$14,Summary!$E$16,1),0)</f>
        <v>2000</v>
      </c>
      <c r="O4207" s="31">
        <f>IF(M4207=1,oneday(G4206,G4207,K4207,L4207,Summary!$E$13/2,Data!N4206,Data!O4206,Summary!$E$15,Summary!$E$14,Summary!$E$16,2),0)</f>
        <v>3107206.9552497864</v>
      </c>
      <c r="P4207" s="31">
        <f t="shared" si="197"/>
        <v>2999.9996948242188</v>
      </c>
      <c r="Q4207" s="31">
        <f>IF(M4207=1,oneday(G4206,G4207,K4207,L4207,Summary!$E$13/2,Data!N4206,Data!O4206,Summary!$E$15,Summary!$E$14,Summary!$E$16,3),0)</f>
        <v>0</v>
      </c>
    </row>
    <row r="4208" spans="1:17" x14ac:dyDescent="0.25">
      <c r="A4208" s="32">
        <f>VLOOKUP(B4208,'Expiration Dates'!$C$40:$J$272,8)</f>
        <v>36515</v>
      </c>
      <c r="B4208" s="1">
        <v>36496</v>
      </c>
      <c r="C4208">
        <f t="shared" si="196"/>
        <v>4208</v>
      </c>
      <c r="D4208" s="27">
        <v>25.299999237060547</v>
      </c>
      <c r="E4208" s="28">
        <v>25.850000381469727</v>
      </c>
      <c r="F4208" s="28">
        <v>25.120000839233398</v>
      </c>
      <c r="G4208" s="24">
        <v>25.819999694824219</v>
      </c>
      <c r="H4208" s="13">
        <v>24.5</v>
      </c>
      <c r="I4208" s="14">
        <v>25.100000381469727</v>
      </c>
      <c r="J4208" s="14">
        <v>24.450000762939453</v>
      </c>
      <c r="K4208" s="24">
        <v>25.069999694824219</v>
      </c>
      <c r="L4208">
        <f t="shared" si="198"/>
        <v>0</v>
      </c>
      <c r="M4208">
        <f>IF(AND(B4208&gt;Summary!$E$17,B4208&lt;Summary!$E$18),1,0)</f>
        <v>1</v>
      </c>
      <c r="N4208">
        <f>IF(M4208=1,oneday(G4207,G4208,K4208,L4208,Summary!$E$13/2,Data!N4207,Data!O4207,Summary!$E$15,Summary!$E$14,Summary!$E$16,1),0)</f>
        <v>0</v>
      </c>
      <c r="O4208" s="31">
        <f>IF(M4208=1,oneday(G4207,G4208,K4208,L4208,Summary!$E$13/2,Data!N4207,Data!O4207,Summary!$E$15,Summary!$E$14,Summary!$E$16,2),0)</f>
        <v>3109966.9552497864</v>
      </c>
      <c r="P4208" s="31">
        <f t="shared" si="197"/>
        <v>2760</v>
      </c>
      <c r="Q4208" s="31">
        <f>IF(M4208=1,oneday(G4207,G4208,K4208,L4208,Summary!$E$13/2,Data!N4207,Data!O4207,Summary!$E$15,Summary!$E$14,Summary!$E$16,3),0)</f>
        <v>0</v>
      </c>
    </row>
    <row r="4209" spans="1:17" x14ac:dyDescent="0.25">
      <c r="A4209" s="32">
        <f>VLOOKUP(B4209,'Expiration Dates'!$C$40:$J$272,8)</f>
        <v>36515</v>
      </c>
      <c r="B4209" s="1">
        <v>36497</v>
      </c>
      <c r="C4209">
        <f t="shared" si="196"/>
        <v>4209</v>
      </c>
      <c r="D4209" s="27">
        <v>25.850000381469727</v>
      </c>
      <c r="E4209" s="28">
        <v>26</v>
      </c>
      <c r="F4209" s="28">
        <v>25.629999160766602</v>
      </c>
      <c r="G4209" s="24">
        <v>25.809999465942383</v>
      </c>
      <c r="H4209" s="13">
        <v>25.049999237060547</v>
      </c>
      <c r="I4209" s="14">
        <v>25.299999237060547</v>
      </c>
      <c r="J4209" s="14">
        <v>24.940000534057617</v>
      </c>
      <c r="K4209" s="24">
        <v>25.100000381469727</v>
      </c>
      <c r="L4209">
        <f t="shared" si="198"/>
        <v>0</v>
      </c>
      <c r="M4209">
        <f>IF(AND(B4209&gt;Summary!$E$17,B4209&lt;Summary!$E$18),1,0)</f>
        <v>1</v>
      </c>
      <c r="N4209">
        <f>IF(M4209=1,oneday(G4208,G4209,K4209,L4209,Summary!$E$13/2,Data!N4208,Data!O4208,Summary!$E$15,Summary!$E$14,Summary!$E$16,1),0)</f>
        <v>0</v>
      </c>
      <c r="O4209" s="31">
        <f>IF(M4209=1,oneday(G4208,G4209,K4209,L4209,Summary!$E$13/2,Data!N4208,Data!O4208,Summary!$E$15,Summary!$E$14,Summary!$E$16,2),0)</f>
        <v>3111966.9552497864</v>
      </c>
      <c r="P4209" s="31">
        <f t="shared" si="197"/>
        <v>2000</v>
      </c>
      <c r="Q4209" s="31">
        <f>IF(M4209=1,oneday(G4208,G4209,K4209,L4209,Summary!$E$13/2,Data!N4208,Data!O4208,Summary!$E$15,Summary!$E$14,Summary!$E$16,3),0)</f>
        <v>0</v>
      </c>
    </row>
    <row r="4210" spans="1:17" x14ac:dyDescent="0.25">
      <c r="A4210" s="32">
        <f>VLOOKUP(B4210,'Expiration Dates'!$C$40:$J$272,8)</f>
        <v>36515</v>
      </c>
      <c r="B4210" s="1">
        <v>36500</v>
      </c>
      <c r="C4210">
        <f t="shared" si="196"/>
        <v>4210</v>
      </c>
      <c r="D4210" s="27">
        <v>26.049999237060547</v>
      </c>
      <c r="E4210" s="28">
        <v>26.719999313354492</v>
      </c>
      <c r="F4210" s="28">
        <v>26.049999237060547</v>
      </c>
      <c r="G4210" s="24">
        <v>26.659999847412109</v>
      </c>
      <c r="H4210" s="13">
        <v>25.5</v>
      </c>
      <c r="I4210" s="14">
        <v>25.870000839233398</v>
      </c>
      <c r="J4210" s="14">
        <v>25.5</v>
      </c>
      <c r="K4210" s="24">
        <v>25.799999237060547</v>
      </c>
      <c r="L4210">
        <f t="shared" si="198"/>
        <v>0</v>
      </c>
      <c r="M4210">
        <f>IF(AND(B4210&gt;Summary!$E$17,B4210&lt;Summary!$E$18),1,0)</f>
        <v>1</v>
      </c>
      <c r="N4210">
        <f>IF(M4210=1,oneday(G4209,G4210,K4210,L4210,Summary!$E$13/2,Data!N4209,Data!O4209,Summary!$E$15,Summary!$E$14,Summary!$E$16,1),0)</f>
        <v>-2100</v>
      </c>
      <c r="O4210" s="31">
        <f>IF(M4210=1,oneday(G4209,G4210,K4210,L4210,Summary!$E$13/2,Data!N4209,Data!O4209,Summary!$E$15,Summary!$E$14,Summary!$E$16,2),0)</f>
        <v>3113021.9544487</v>
      </c>
      <c r="P4210" s="31">
        <f t="shared" si="197"/>
        <v>1054.9991989135742</v>
      </c>
      <c r="Q4210" s="31">
        <f>IF(M4210=1,oneday(G4209,G4210,K4210,L4210,Summary!$E$13/2,Data!N4209,Data!O4209,Summary!$E$15,Summary!$E$14,Summary!$E$16,3),0)</f>
        <v>0</v>
      </c>
    </row>
    <row r="4211" spans="1:17" x14ac:dyDescent="0.25">
      <c r="A4211" s="32">
        <f>VLOOKUP(B4211,'Expiration Dates'!$C$40:$J$272,8)</f>
        <v>36515</v>
      </c>
      <c r="B4211" s="1">
        <v>36501</v>
      </c>
      <c r="C4211">
        <f t="shared" si="196"/>
        <v>4211</v>
      </c>
      <c r="D4211" s="27">
        <v>26.459999084472656</v>
      </c>
      <c r="E4211" s="28">
        <v>26.649999618530273</v>
      </c>
      <c r="F4211" s="28">
        <v>26</v>
      </c>
      <c r="G4211" s="24">
        <v>26.219999313354492</v>
      </c>
      <c r="H4211" s="13">
        <v>25.700000762939453</v>
      </c>
      <c r="I4211" s="14">
        <v>25.840000152587891</v>
      </c>
      <c r="J4211" s="14">
        <v>25.299999237060547</v>
      </c>
      <c r="K4211" s="24">
        <v>25.489999771118164</v>
      </c>
      <c r="L4211">
        <f t="shared" si="198"/>
        <v>0</v>
      </c>
      <c r="M4211">
        <f>IF(AND(B4211&gt;Summary!$E$17,B4211&lt;Summary!$E$18),1,0)</f>
        <v>1</v>
      </c>
      <c r="N4211">
        <f>IF(M4211=1,oneday(G4210,G4211,K4211,L4211,Summary!$E$13/2,Data!N4210,Data!O4210,Summary!$E$15,Summary!$E$14,Summary!$E$16,1),0)</f>
        <v>-1000</v>
      </c>
      <c r="O4211" s="31">
        <f>IF(M4211=1,oneday(G4210,G4211,K4211,L4211,Summary!$E$13/2,Data!N4210,Data!O4210,Summary!$E$15,Summary!$E$14,Summary!$E$16,2),0)</f>
        <v>3115681.9549827576</v>
      </c>
      <c r="P4211" s="31">
        <f t="shared" si="197"/>
        <v>2660.0005340576172</v>
      </c>
      <c r="Q4211" s="31">
        <f>IF(M4211=1,oneday(G4210,G4211,K4211,L4211,Summary!$E$13/2,Data!N4210,Data!O4210,Summary!$E$15,Summary!$E$14,Summary!$E$16,3),0)</f>
        <v>0</v>
      </c>
    </row>
    <row r="4212" spans="1:17" x14ac:dyDescent="0.25">
      <c r="A4212" s="32">
        <f>VLOOKUP(B4212,'Expiration Dates'!$C$40:$J$272,8)</f>
        <v>36515</v>
      </c>
      <c r="B4212" s="1">
        <v>36502</v>
      </c>
      <c r="C4212">
        <f t="shared" si="196"/>
        <v>4212</v>
      </c>
      <c r="D4212" s="27">
        <v>25.399999618530273</v>
      </c>
      <c r="E4212" s="28">
        <v>26.649999618530273</v>
      </c>
      <c r="F4212" s="28">
        <v>25.290000915527344</v>
      </c>
      <c r="G4212" s="24">
        <v>26.540000915527344</v>
      </c>
      <c r="H4212" s="13">
        <v>24.799999237060547</v>
      </c>
      <c r="I4212" s="14">
        <v>26.049999237060547</v>
      </c>
      <c r="J4212" s="14">
        <v>24.799999237060547</v>
      </c>
      <c r="K4212" s="24">
        <v>25.889999389648438</v>
      </c>
      <c r="L4212">
        <f t="shared" si="198"/>
        <v>0</v>
      </c>
      <c r="M4212">
        <f>IF(AND(B4212&gt;Summary!$E$17,B4212&lt;Summary!$E$18),1,0)</f>
        <v>1</v>
      </c>
      <c r="N4212">
        <f>IF(M4212=1,oneday(G4211,G4212,K4212,L4212,Summary!$E$13/2,Data!N4211,Data!O4211,Summary!$E$15,Summary!$E$14,Summary!$E$16,1),0)</f>
        <v>-1800</v>
      </c>
      <c r="O4212" s="31">
        <f>IF(M4212=1,oneday(G4211,G4212,K4212,L4212,Summary!$E$13/2,Data!N4211,Data!O4211,Summary!$E$15,Summary!$E$14,Summary!$E$16,2),0)</f>
        <v>3117217.9520988464</v>
      </c>
      <c r="P4212" s="31">
        <f t="shared" si="197"/>
        <v>1535.9971160888672</v>
      </c>
      <c r="Q4212" s="31">
        <f>IF(M4212=1,oneday(G4211,G4212,K4212,L4212,Summary!$E$13/2,Data!N4211,Data!O4211,Summary!$E$15,Summary!$E$14,Summary!$E$16,3),0)</f>
        <v>0</v>
      </c>
    </row>
    <row r="4213" spans="1:17" x14ac:dyDescent="0.25">
      <c r="A4213" s="32">
        <f>VLOOKUP(B4213,'Expiration Dates'!$C$40:$J$272,8)</f>
        <v>36515</v>
      </c>
      <c r="B4213" s="1">
        <v>36503</v>
      </c>
      <c r="C4213">
        <f t="shared" si="196"/>
        <v>4213</v>
      </c>
      <c r="D4213" s="27">
        <v>26.420000076293945</v>
      </c>
      <c r="E4213" s="28">
        <v>26.680000305175781</v>
      </c>
      <c r="F4213" s="28">
        <v>25.879999160766602</v>
      </c>
      <c r="G4213" s="24">
        <v>26.149999618530273</v>
      </c>
      <c r="H4213" s="13">
        <v>25.870000839233398</v>
      </c>
      <c r="I4213" s="14">
        <v>26</v>
      </c>
      <c r="J4213" s="14">
        <v>25.25</v>
      </c>
      <c r="K4213" s="24">
        <v>25.459999084472656</v>
      </c>
      <c r="L4213">
        <f t="shared" si="198"/>
        <v>0</v>
      </c>
      <c r="M4213">
        <f>IF(AND(B4213&gt;Summary!$E$17,B4213&lt;Summary!$E$18),1,0)</f>
        <v>1</v>
      </c>
      <c r="N4213">
        <f>IF(M4213=1,oneday(G4212,G4213,K4213,L4213,Summary!$E$13/2,Data!N4212,Data!O4212,Summary!$E$15,Summary!$E$14,Summary!$E$16,1),0)</f>
        <v>-900</v>
      </c>
      <c r="O4213" s="31">
        <f>IF(M4213=1,oneday(G4212,G4213,K4213,L4213,Summary!$E$13/2,Data!N4212,Data!O4212,Summary!$E$15,Summary!$E$14,Summary!$E$16,2),0)</f>
        <v>3119712.9532661438</v>
      </c>
      <c r="P4213" s="31">
        <f t="shared" si="197"/>
        <v>2495.0011672973633</v>
      </c>
      <c r="Q4213" s="31">
        <f>IF(M4213=1,oneday(G4212,G4213,K4213,L4213,Summary!$E$13/2,Data!N4212,Data!O4212,Summary!$E$15,Summary!$E$14,Summary!$E$16,3),0)</f>
        <v>0</v>
      </c>
    </row>
    <row r="4214" spans="1:17" x14ac:dyDescent="0.25">
      <c r="A4214" s="32">
        <f>VLOOKUP(B4214,'Expiration Dates'!$C$40:$J$272,8)</f>
        <v>36515</v>
      </c>
      <c r="B4214" s="1">
        <v>36504</v>
      </c>
      <c r="C4214">
        <f t="shared" si="196"/>
        <v>4214</v>
      </c>
      <c r="D4214" s="27">
        <v>25.700000762939453</v>
      </c>
      <c r="E4214" s="28">
        <v>25.899999618530273</v>
      </c>
      <c r="F4214" s="28">
        <v>24.600000381469727</v>
      </c>
      <c r="G4214" s="24">
        <v>25.229999542236328</v>
      </c>
      <c r="H4214" s="13">
        <v>25.100000381469727</v>
      </c>
      <c r="I4214" s="14">
        <v>25.270000457763672</v>
      </c>
      <c r="J4214" s="14">
        <v>24.100000381469727</v>
      </c>
      <c r="K4214" s="24">
        <v>24.709999084472656</v>
      </c>
      <c r="L4214">
        <f t="shared" si="198"/>
        <v>0</v>
      </c>
      <c r="M4214">
        <f>IF(AND(B4214&gt;Summary!$E$17,B4214&lt;Summary!$E$18),1,0)</f>
        <v>1</v>
      </c>
      <c r="N4214">
        <f>IF(M4214=1,oneday(G4213,G4214,K4214,L4214,Summary!$E$13/2,Data!N4213,Data!O4213,Summary!$E$15,Summary!$E$14,Summary!$E$16,1),0)</f>
        <v>1400</v>
      </c>
      <c r="O4214" s="31">
        <f>IF(M4214=1,oneday(G4213,G4214,K4214,L4214,Summary!$E$13/2,Data!N4213,Data!O4213,Summary!$E$15,Summary!$E$14,Summary!$E$16,2),0)</f>
        <v>3121436.9531593323</v>
      </c>
      <c r="P4214" s="31">
        <f t="shared" si="197"/>
        <v>1723.9998931884766</v>
      </c>
      <c r="Q4214" s="31">
        <f>IF(M4214=1,oneday(G4213,G4214,K4214,L4214,Summary!$E$13/2,Data!N4213,Data!O4213,Summary!$E$15,Summary!$E$14,Summary!$E$16,3),0)</f>
        <v>0</v>
      </c>
    </row>
    <row r="4215" spans="1:17" x14ac:dyDescent="0.25">
      <c r="A4215" s="32">
        <f>VLOOKUP(B4215,'Expiration Dates'!$C$40:$J$272,8)</f>
        <v>36515</v>
      </c>
      <c r="B4215" s="1">
        <v>36507</v>
      </c>
      <c r="C4215">
        <f t="shared" si="196"/>
        <v>4215</v>
      </c>
      <c r="D4215" s="27">
        <v>25.5</v>
      </c>
      <c r="E4215" s="28">
        <v>25.649999618530273</v>
      </c>
      <c r="F4215" s="28">
        <v>24.899999618530273</v>
      </c>
      <c r="G4215" s="24">
        <v>25.379999160766602</v>
      </c>
      <c r="H4215" s="13">
        <v>25</v>
      </c>
      <c r="I4215" s="14">
        <v>25.100000381469727</v>
      </c>
      <c r="J4215" s="14">
        <v>24.5</v>
      </c>
      <c r="K4215" s="24">
        <v>24.889999389648438</v>
      </c>
      <c r="L4215">
        <f t="shared" si="198"/>
        <v>0</v>
      </c>
      <c r="M4215">
        <f>IF(AND(B4215&gt;Summary!$E$17,B4215&lt;Summary!$E$18),1,0)</f>
        <v>1</v>
      </c>
      <c r="N4215">
        <f>IF(M4215=1,oneday(G4214,G4215,K4215,L4215,Summary!$E$13/2,Data!N4214,Data!O4214,Summary!$E$15,Summary!$E$14,Summary!$E$16,1),0)</f>
        <v>1100</v>
      </c>
      <c r="O4215" s="31">
        <f>IF(M4215=1,oneday(G4214,G4215,K4215,L4215,Summary!$E$13/2,Data!N4214,Data!O4214,Summary!$E$15,Summary!$E$14,Summary!$E$16,2),0)</f>
        <v>3123613.9527397156</v>
      </c>
      <c r="P4215" s="31">
        <f t="shared" si="197"/>
        <v>2176.9995803833008</v>
      </c>
      <c r="Q4215" s="31">
        <f>IF(M4215=1,oneday(G4214,G4215,K4215,L4215,Summary!$E$13/2,Data!N4214,Data!O4214,Summary!$E$15,Summary!$E$14,Summary!$E$16,3),0)</f>
        <v>0</v>
      </c>
    </row>
    <row r="4216" spans="1:17" x14ac:dyDescent="0.25">
      <c r="A4216" s="32">
        <f>VLOOKUP(B4216,'Expiration Dates'!$C$40:$J$272,8)</f>
        <v>36515</v>
      </c>
      <c r="B4216" s="1">
        <v>36508</v>
      </c>
      <c r="C4216">
        <f t="shared" si="196"/>
        <v>4216</v>
      </c>
      <c r="D4216" s="27">
        <v>25.299999237060547</v>
      </c>
      <c r="E4216" s="28">
        <v>25.799999237060547</v>
      </c>
      <c r="F4216" s="28">
        <v>25.280000686645508</v>
      </c>
      <c r="G4216" s="24">
        <v>25.729999542236328</v>
      </c>
      <c r="H4216" s="13">
        <v>24.829999923706055</v>
      </c>
      <c r="I4216" s="14">
        <v>25.379999160766602</v>
      </c>
      <c r="J4216" s="14">
        <v>24.799999237060547</v>
      </c>
      <c r="K4216" s="24">
        <v>25.290000915527344</v>
      </c>
      <c r="L4216">
        <f t="shared" si="198"/>
        <v>0</v>
      </c>
      <c r="M4216">
        <f>IF(AND(B4216&gt;Summary!$E$17,B4216&lt;Summary!$E$18),1,0)</f>
        <v>1</v>
      </c>
      <c r="N4216">
        <f>IF(M4216=1,oneday(G4215,G4216,K4216,L4216,Summary!$E$13/2,Data!N4215,Data!O4215,Summary!$E$15,Summary!$E$14,Summary!$E$16,1),0)</f>
        <v>300</v>
      </c>
      <c r="O4216" s="31">
        <f>IF(M4216=1,oneday(G4215,G4216,K4216,L4216,Summary!$E$13/2,Data!N4215,Data!O4215,Summary!$E$15,Summary!$E$14,Summary!$E$16,2),0)</f>
        <v>3125830.9528541565</v>
      </c>
      <c r="P4216" s="31">
        <f t="shared" si="197"/>
        <v>2217.000114440918</v>
      </c>
      <c r="Q4216" s="31">
        <f>IF(M4216=1,oneday(G4215,G4216,K4216,L4216,Summary!$E$13/2,Data!N4215,Data!O4215,Summary!$E$15,Summary!$E$14,Summary!$E$16,3),0)</f>
        <v>0</v>
      </c>
    </row>
    <row r="4217" spans="1:17" x14ac:dyDescent="0.25">
      <c r="A4217" s="32">
        <f>VLOOKUP(B4217,'Expiration Dates'!$C$40:$J$272,8)</f>
        <v>36515</v>
      </c>
      <c r="B4217" s="1">
        <v>36509</v>
      </c>
      <c r="C4217">
        <f t="shared" si="196"/>
        <v>4217</v>
      </c>
      <c r="D4217" s="27">
        <v>26.299999237060547</v>
      </c>
      <c r="E4217" s="28">
        <v>26.450000762939453</v>
      </c>
      <c r="F4217" s="28">
        <v>26.010000228881836</v>
      </c>
      <c r="G4217" s="24">
        <v>26.360000610351563</v>
      </c>
      <c r="H4217" s="13">
        <v>25.799999237060547</v>
      </c>
      <c r="I4217" s="14">
        <v>25.940000534057617</v>
      </c>
      <c r="J4217" s="14">
        <v>25.549999237060547</v>
      </c>
      <c r="K4217" s="24">
        <v>25.829999923706055</v>
      </c>
      <c r="L4217">
        <f t="shared" si="198"/>
        <v>0</v>
      </c>
      <c r="M4217">
        <f>IF(AND(B4217&gt;Summary!$E$17,B4217&lt;Summary!$E$18),1,0)</f>
        <v>1</v>
      </c>
      <c r="N4217">
        <f>IF(M4217=1,oneday(G4216,G4217,K4217,L4217,Summary!$E$13/2,Data!N4216,Data!O4216,Summary!$E$15,Summary!$E$14,Summary!$E$16,1),0)</f>
        <v>-1200</v>
      </c>
      <c r="O4217" s="31">
        <f>IF(M4217=1,oneday(G4216,G4217,K4217,L4217,Summary!$E$13/2,Data!N4216,Data!O4216,Summary!$E$15,Summary!$E$14,Summary!$E$16,2),0)</f>
        <v>3127494.9515724182</v>
      </c>
      <c r="P4217" s="31">
        <f t="shared" si="197"/>
        <v>1663.9987182617188</v>
      </c>
      <c r="Q4217" s="31">
        <f>IF(M4217=1,oneday(G4216,G4217,K4217,L4217,Summary!$E$13/2,Data!N4216,Data!O4216,Summary!$E$15,Summary!$E$14,Summary!$E$16,3),0)</f>
        <v>0</v>
      </c>
    </row>
    <row r="4218" spans="1:17" x14ac:dyDescent="0.25">
      <c r="A4218" s="32">
        <f>VLOOKUP(B4218,'Expiration Dates'!$C$40:$J$272,8)</f>
        <v>36515</v>
      </c>
      <c r="B4218" s="1">
        <v>36510</v>
      </c>
      <c r="C4218">
        <f t="shared" si="196"/>
        <v>4218</v>
      </c>
      <c r="D4218" s="27">
        <v>26.299999237060547</v>
      </c>
      <c r="E4218" s="28">
        <v>26.920000076293945</v>
      </c>
      <c r="F4218" s="28">
        <v>26.149999618530273</v>
      </c>
      <c r="G4218" s="24">
        <v>26.829999923706055</v>
      </c>
      <c r="H4218" s="13">
        <v>25.829999923706055</v>
      </c>
      <c r="I4218" s="14">
        <v>26.450000762939453</v>
      </c>
      <c r="J4218" s="14">
        <v>25.709999084472656</v>
      </c>
      <c r="K4218" s="24">
        <v>26.420000076293945</v>
      </c>
      <c r="L4218">
        <f t="shared" si="198"/>
        <v>0</v>
      </c>
      <c r="M4218">
        <f>IF(AND(B4218&gt;Summary!$E$17,B4218&lt;Summary!$E$18),1,0)</f>
        <v>1</v>
      </c>
      <c r="N4218">
        <f>IF(M4218=1,oneday(G4217,G4218,K4218,L4218,Summary!$E$13/2,Data!N4217,Data!O4217,Summary!$E$15,Summary!$E$14,Summary!$E$16,1),0)</f>
        <v>-2300</v>
      </c>
      <c r="O4218" s="31">
        <f>IF(M4218=1,oneday(G4217,G4218,K4218,L4218,Summary!$E$13/2,Data!N4217,Data!O4217,Summary!$E$15,Summary!$E$14,Summary!$E$16,2),0)</f>
        <v>3128633.9531517029</v>
      </c>
      <c r="P4218" s="31">
        <f t="shared" si="197"/>
        <v>1139.001579284668</v>
      </c>
      <c r="Q4218" s="31">
        <f>IF(M4218=1,oneday(G4217,G4218,K4218,L4218,Summary!$E$13/2,Data!N4217,Data!O4217,Summary!$E$15,Summary!$E$14,Summary!$E$16,3),0)</f>
        <v>0</v>
      </c>
    </row>
    <row r="4219" spans="1:17" x14ac:dyDescent="0.25">
      <c r="A4219" s="32">
        <f>VLOOKUP(B4219,'Expiration Dates'!$C$40:$J$272,8)</f>
        <v>36515</v>
      </c>
      <c r="B4219" s="1">
        <v>36511</v>
      </c>
      <c r="C4219">
        <f t="shared" si="196"/>
        <v>4219</v>
      </c>
      <c r="D4219" s="27">
        <v>26.700000762939453</v>
      </c>
      <c r="E4219" s="28">
        <v>27</v>
      </c>
      <c r="F4219" s="28">
        <v>25.899999618530273</v>
      </c>
      <c r="G4219" s="24">
        <v>26.739999771118164</v>
      </c>
      <c r="H4219" s="13">
        <v>26.299999237060547</v>
      </c>
      <c r="I4219" s="14">
        <v>26.680000305175781</v>
      </c>
      <c r="J4219" s="14">
        <v>25.75</v>
      </c>
      <c r="K4219" s="24">
        <v>26.520000457763672</v>
      </c>
      <c r="L4219">
        <f t="shared" si="198"/>
        <v>0</v>
      </c>
      <c r="M4219">
        <f>IF(AND(B4219&gt;Summary!$E$17,B4219&lt;Summary!$E$18),1,0)</f>
        <v>1</v>
      </c>
      <c r="N4219">
        <f>IF(M4219=1,oneday(G4218,G4219,K4219,L4219,Summary!$E$13/2,Data!N4218,Data!O4218,Summary!$E$15,Summary!$E$14,Summary!$E$16,1),0)</f>
        <v>-2100</v>
      </c>
      <c r="O4219" s="31">
        <f>IF(M4219=1,oneday(G4218,G4219,K4219,L4219,Summary!$E$13/2,Data!N4218,Data!O4218,Summary!$E$15,Summary!$E$14,Summary!$E$16,2),0)</f>
        <v>3130826.9534721375</v>
      </c>
      <c r="P4219" s="31">
        <f t="shared" si="197"/>
        <v>2193.0003204345703</v>
      </c>
      <c r="Q4219" s="31">
        <f>IF(M4219=1,oneday(G4218,G4219,K4219,L4219,Summary!$E$13/2,Data!N4218,Data!O4218,Summary!$E$15,Summary!$E$14,Summary!$E$16,3),0)</f>
        <v>0</v>
      </c>
    </row>
    <row r="4220" spans="1:17" x14ac:dyDescent="0.25">
      <c r="A4220" s="32">
        <f>VLOOKUP(B4220,'Expiration Dates'!$C$40:$J$272,8)</f>
        <v>36515</v>
      </c>
      <c r="B4220" s="1">
        <v>36514</v>
      </c>
      <c r="C4220">
        <f t="shared" si="196"/>
        <v>4220</v>
      </c>
      <c r="D4220" s="27">
        <v>26.600000381469727</v>
      </c>
      <c r="E4220" s="28">
        <v>26.700000762939453</v>
      </c>
      <c r="F4220" s="28">
        <v>26.350000381469727</v>
      </c>
      <c r="G4220" s="24">
        <v>26.540000915527344</v>
      </c>
      <c r="H4220" s="13">
        <v>26.389999389648438</v>
      </c>
      <c r="I4220" s="14">
        <v>26.549999237060547</v>
      </c>
      <c r="J4220" s="14">
        <v>26.200000762939453</v>
      </c>
      <c r="K4220" s="24">
        <v>26.340000152587891</v>
      </c>
      <c r="L4220">
        <f t="shared" si="198"/>
        <v>0</v>
      </c>
      <c r="M4220">
        <f>IF(AND(B4220&gt;Summary!$E$17,B4220&lt;Summary!$E$18),1,0)</f>
        <v>1</v>
      </c>
      <c r="N4220">
        <f>IF(M4220=1,oneday(G4219,G4220,K4220,L4220,Summary!$E$13/2,Data!N4219,Data!O4219,Summary!$E$15,Summary!$E$14,Summary!$E$16,1),0)</f>
        <v>-1700</v>
      </c>
      <c r="O4220" s="31">
        <f>IF(M4220=1,oneday(G4219,G4220,K4220,L4220,Summary!$E$13/2,Data!N4219,Data!O4219,Summary!$E$15,Summary!$E$14,Summary!$E$16,2),0)</f>
        <v>3133190.9515266418</v>
      </c>
      <c r="P4220" s="31">
        <f t="shared" si="197"/>
        <v>2363.9980545043945</v>
      </c>
      <c r="Q4220" s="31">
        <f>IF(M4220=1,oneday(G4219,G4220,K4220,L4220,Summary!$E$13/2,Data!N4219,Data!O4219,Summary!$E$15,Summary!$E$14,Summary!$E$16,3),0)</f>
        <v>0</v>
      </c>
    </row>
    <row r="4221" spans="1:17" x14ac:dyDescent="0.25">
      <c r="A4221" s="32">
        <f>VLOOKUP(B4221,'Expiration Dates'!$C$40:$J$272,8)</f>
        <v>36515</v>
      </c>
      <c r="B4221" s="1">
        <v>36515</v>
      </c>
      <c r="C4221">
        <f t="shared" si="196"/>
        <v>4221</v>
      </c>
      <c r="D4221" s="27">
        <v>26.329999923706055</v>
      </c>
      <c r="E4221" s="28">
        <v>26.340000152587891</v>
      </c>
      <c r="F4221" s="28">
        <v>26.049999237060547</v>
      </c>
      <c r="G4221" s="24">
        <v>26.260000228881836</v>
      </c>
      <c r="H4221" s="13">
        <v>25.530000686645508</v>
      </c>
      <c r="I4221" s="14">
        <v>25.620000839233398</v>
      </c>
      <c r="J4221" s="14">
        <v>25.350000381469727</v>
      </c>
      <c r="K4221" s="24">
        <v>25.540000915527344</v>
      </c>
      <c r="L4221">
        <f t="shared" si="198"/>
        <v>1</v>
      </c>
      <c r="M4221">
        <f>IF(AND(B4221&gt;Summary!$E$17,B4221&lt;Summary!$E$18),1,0)</f>
        <v>1</v>
      </c>
      <c r="N4221">
        <f>IF(M4221=1,oneday(G4220,G4221,K4221,L4221,Summary!$E$13/2,Data!N4220,Data!O4220,Summary!$E$15,Summary!$E$14,Summary!$E$16,1),0)</f>
        <v>-1000</v>
      </c>
      <c r="O4221" s="31">
        <f>IF(M4221=1,oneday(G4220,G4221,K4221,L4221,Summary!$E$13/2,Data!N4220,Data!O4220,Summary!$E$15,Summary!$E$14,Summary!$E$16,2),0)</f>
        <v>3134834.9528999329</v>
      </c>
      <c r="P4221" s="31">
        <f t="shared" si="197"/>
        <v>1644.0013732910156</v>
      </c>
      <c r="Q4221" s="31">
        <f>IF(M4221=1,oneday(G4220,G4221,K4221,L4221,Summary!$E$13/2,Data!N4220,Data!O4220,Summary!$E$15,Summary!$E$14,Summary!$E$16,3),0)</f>
        <v>-719.99931335449219</v>
      </c>
    </row>
    <row r="4222" spans="1:17" x14ac:dyDescent="0.25">
      <c r="A4222" s="32">
        <f>VLOOKUP(B4222,'Expiration Dates'!$C$40:$J$272,8)</f>
        <v>36515</v>
      </c>
      <c r="B4222" s="1">
        <v>36516</v>
      </c>
      <c r="C4222">
        <f t="shared" si="196"/>
        <v>4222</v>
      </c>
      <c r="D4222" s="27">
        <v>26.149999618530273</v>
      </c>
      <c r="E4222" s="28">
        <v>26.180000305175781</v>
      </c>
      <c r="F4222" s="28">
        <v>25.440000534057617</v>
      </c>
      <c r="G4222" s="24">
        <v>25.5</v>
      </c>
      <c r="H4222" s="13">
        <v>25.450000762939453</v>
      </c>
      <c r="I4222" s="14">
        <v>25.450000762939453</v>
      </c>
      <c r="J4222" s="14">
        <v>24.899999618530273</v>
      </c>
      <c r="K4222" s="24">
        <v>24.930000305175781</v>
      </c>
      <c r="L4222">
        <f t="shared" si="198"/>
        <v>0</v>
      </c>
      <c r="M4222">
        <f>IF(AND(B4222&gt;Summary!$E$17,B4222&lt;Summary!$E$18),1,0)</f>
        <v>1</v>
      </c>
      <c r="N4222">
        <f>IF(M4222=1,oneday(G4221,G4222,K4222,L4222,Summary!$E$13/2,Data!N4221,Data!O4221,Summary!$E$15,Summary!$E$14,Summary!$E$16,1),0)</f>
        <v>900</v>
      </c>
      <c r="O4222" s="31">
        <f>IF(M4222=1,oneday(G4221,G4222,K4222,L4222,Summary!$E$13/2,Data!N4221,Data!O4221,Summary!$E$15,Summary!$E$14,Summary!$E$16,2),0)</f>
        <v>3136834.9526939392</v>
      </c>
      <c r="P4222" s="31">
        <f t="shared" si="197"/>
        <v>1999.9997940063477</v>
      </c>
      <c r="Q4222" s="31">
        <f>IF(M4222=1,oneday(G4221,G4222,K4222,L4222,Summary!$E$13/2,Data!N4221,Data!O4221,Summary!$E$15,Summary!$E$14,Summary!$E$16,3),0)</f>
        <v>0</v>
      </c>
    </row>
    <row r="4223" spans="1:17" x14ac:dyDescent="0.25">
      <c r="A4223" s="32">
        <f>VLOOKUP(B4223,'Expiration Dates'!$C$40:$J$272,8)</f>
        <v>36515</v>
      </c>
      <c r="B4223" s="1">
        <v>36517</v>
      </c>
      <c r="C4223">
        <f t="shared" si="196"/>
        <v>4223</v>
      </c>
      <c r="D4223" s="27">
        <v>25.649999618530273</v>
      </c>
      <c r="E4223" s="28">
        <v>26</v>
      </c>
      <c r="F4223" s="28">
        <v>25.559999465942383</v>
      </c>
      <c r="G4223" s="24">
        <v>25.870000839233398</v>
      </c>
      <c r="H4223" s="13">
        <v>25</v>
      </c>
      <c r="I4223" s="14">
        <v>25.399999618530273</v>
      </c>
      <c r="J4223" s="14">
        <v>24.950000762939453</v>
      </c>
      <c r="K4223" s="24">
        <v>25.190000534057617</v>
      </c>
      <c r="L4223">
        <f t="shared" si="198"/>
        <v>0</v>
      </c>
      <c r="M4223">
        <f>IF(AND(B4223&gt;Summary!$E$17,B4223&lt;Summary!$E$18),1,0)</f>
        <v>1</v>
      </c>
      <c r="N4223">
        <f>IF(M4223=1,oneday(G4222,G4223,K4223,L4223,Summary!$E$13/2,Data!N4222,Data!O4222,Summary!$E$15,Summary!$E$14,Summary!$E$16,1),0)</f>
        <v>0</v>
      </c>
      <c r="O4223" s="31">
        <f>IF(M4223=1,oneday(G4222,G4223,K4223,L4223,Summary!$E$13/2,Data!N4222,Data!O4222,Summary!$E$15,Summary!$E$14,Summary!$E$16,2),0)</f>
        <v>3138978.9526939392</v>
      </c>
      <c r="P4223" s="31">
        <f t="shared" si="197"/>
        <v>2144</v>
      </c>
      <c r="Q4223" s="31">
        <f>IF(M4223=1,oneday(G4222,G4223,K4223,L4223,Summary!$E$13/2,Data!N4222,Data!O4222,Summary!$E$15,Summary!$E$14,Summary!$E$16,3),0)</f>
        <v>0</v>
      </c>
    </row>
    <row r="4224" spans="1:17" x14ac:dyDescent="0.25">
      <c r="A4224" s="32">
        <f>VLOOKUP(B4224,'Expiration Dates'!$C$40:$J$272,8)</f>
        <v>36515</v>
      </c>
      <c r="B4224" s="1">
        <v>36521</v>
      </c>
      <c r="C4224">
        <f t="shared" si="196"/>
        <v>4224</v>
      </c>
      <c r="D4224" s="27">
        <v>26</v>
      </c>
      <c r="E4224" s="28">
        <v>26.379999160766602</v>
      </c>
      <c r="F4224" s="28">
        <v>25.959999084472656</v>
      </c>
      <c r="G4224" s="24">
        <v>26.329999923706055</v>
      </c>
      <c r="H4224" s="13">
        <v>25.319999694824219</v>
      </c>
      <c r="I4224" s="14">
        <v>25.530000686645508</v>
      </c>
      <c r="J4224" s="14">
        <v>25.280000686645508</v>
      </c>
      <c r="K4224" s="24">
        <v>25.5</v>
      </c>
      <c r="L4224">
        <f t="shared" si="198"/>
        <v>0</v>
      </c>
      <c r="M4224">
        <f>IF(AND(B4224&gt;Summary!$E$17,B4224&lt;Summary!$E$18),1,0)</f>
        <v>1</v>
      </c>
      <c r="N4224">
        <f>IF(M4224=1,oneday(G4223,G4224,K4224,L4224,Summary!$E$13/2,Data!N4223,Data!O4223,Summary!$E$15,Summary!$E$14,Summary!$E$16,1),0)</f>
        <v>-1100</v>
      </c>
      <c r="O4224" s="31">
        <f>IF(M4224=1,oneday(G4223,G4224,K4224,L4224,Summary!$E$13/2,Data!N4223,Data!O4223,Summary!$E$15,Summary!$E$14,Summary!$E$16,2),0)</f>
        <v>3140692.9537010193</v>
      </c>
      <c r="P4224" s="31">
        <f t="shared" si="197"/>
        <v>1714.0010070800781</v>
      </c>
      <c r="Q4224" s="31">
        <f>IF(M4224=1,oneday(G4223,G4224,K4224,L4224,Summary!$E$13/2,Data!N4223,Data!O4223,Summary!$E$15,Summary!$E$14,Summary!$E$16,3),0)</f>
        <v>0</v>
      </c>
    </row>
    <row r="4225" spans="1:17" x14ac:dyDescent="0.25">
      <c r="A4225" s="32">
        <f>VLOOKUP(B4225,'Expiration Dates'!$C$40:$J$272,8)</f>
        <v>36515</v>
      </c>
      <c r="B4225" s="1">
        <v>36522</v>
      </c>
      <c r="C4225">
        <f t="shared" si="196"/>
        <v>4225</v>
      </c>
      <c r="D4225" s="27">
        <v>26.399999618530273</v>
      </c>
      <c r="E4225" s="28">
        <v>26.850000381469727</v>
      </c>
      <c r="F4225" s="28">
        <v>26.399999618530273</v>
      </c>
      <c r="G4225" s="24">
        <v>26.819999694824219</v>
      </c>
      <c r="H4225" s="13">
        <v>25.649999618530273</v>
      </c>
      <c r="I4225" s="14">
        <v>25.899999618530273</v>
      </c>
      <c r="J4225" s="14">
        <v>25.600000381469727</v>
      </c>
      <c r="K4225" s="24">
        <v>25.829999923706055</v>
      </c>
      <c r="L4225">
        <f t="shared" si="198"/>
        <v>0</v>
      </c>
      <c r="M4225">
        <f>IF(AND(B4225&gt;Summary!$E$17,B4225&lt;Summary!$E$18),1,0)</f>
        <v>1</v>
      </c>
      <c r="N4225">
        <f>IF(M4225=1,oneday(G4224,G4225,K4225,L4225,Summary!$E$13/2,Data!N4224,Data!O4224,Summary!$E$15,Summary!$E$14,Summary!$E$16,1),0)</f>
        <v>-2300</v>
      </c>
      <c r="O4225" s="31">
        <f>IF(M4225=1,oneday(G4224,G4225,K4225,L4225,Summary!$E$13/2,Data!N4224,Data!O4224,Summary!$E$15,Summary!$E$14,Summary!$E$16,2),0)</f>
        <v>3141829.9542274475</v>
      </c>
      <c r="P4225" s="31">
        <f t="shared" si="197"/>
        <v>1137.0005264282227</v>
      </c>
      <c r="Q4225" s="31">
        <f>IF(M4225=1,oneday(G4224,G4225,K4225,L4225,Summary!$E$13/2,Data!N4224,Data!O4224,Summary!$E$15,Summary!$E$14,Summary!$E$16,3),0)</f>
        <v>0</v>
      </c>
    </row>
    <row r="4226" spans="1:17" x14ac:dyDescent="0.25">
      <c r="A4226" s="32">
        <f>VLOOKUP(B4226,'Expiration Dates'!$C$40:$J$272,8)</f>
        <v>36515</v>
      </c>
      <c r="B4226" s="1">
        <v>36523</v>
      </c>
      <c r="C4226">
        <f t="shared" si="196"/>
        <v>4226</v>
      </c>
      <c r="D4226" s="27">
        <v>26.729999542236328</v>
      </c>
      <c r="E4226" s="28">
        <v>26.850000381469727</v>
      </c>
      <c r="F4226" s="28">
        <v>26.25</v>
      </c>
      <c r="G4226" s="24">
        <v>26.469999313354492</v>
      </c>
      <c r="H4226" s="13">
        <v>25.700000762939453</v>
      </c>
      <c r="I4226" s="14">
        <v>25.829999923706055</v>
      </c>
      <c r="J4226" s="14">
        <v>25.379999160766602</v>
      </c>
      <c r="K4226" s="24">
        <v>25.549999237060547</v>
      </c>
      <c r="L4226">
        <f t="shared" si="198"/>
        <v>0</v>
      </c>
      <c r="M4226">
        <f>IF(AND(B4226&gt;Summary!$E$17,B4226&lt;Summary!$E$18),1,0)</f>
        <v>1</v>
      </c>
      <c r="N4226">
        <f>IF(M4226=1,oneday(G4225,G4226,K4226,L4226,Summary!$E$13/2,Data!N4225,Data!O4225,Summary!$E$15,Summary!$E$14,Summary!$E$16,1),0)</f>
        <v>-1500</v>
      </c>
      <c r="O4226" s="31">
        <f>IF(M4226=1,oneday(G4225,G4226,K4226,L4226,Summary!$E$13/2,Data!N4225,Data!O4225,Summary!$E$15,Summary!$E$14,Summary!$E$16,2),0)</f>
        <v>3144466.9547996521</v>
      </c>
      <c r="P4226" s="31">
        <f t="shared" si="197"/>
        <v>2637.0005722045898</v>
      </c>
      <c r="Q4226" s="31">
        <f>IF(M4226=1,oneday(G4225,G4226,K4226,L4226,Summary!$E$13/2,Data!N4225,Data!O4225,Summary!$E$15,Summary!$E$14,Summary!$E$16,3),0)</f>
        <v>0</v>
      </c>
    </row>
    <row r="4227" spans="1:17" x14ac:dyDescent="0.25">
      <c r="A4227" s="32">
        <f>VLOOKUP(B4227,'Expiration Dates'!$C$40:$J$272,8)</f>
        <v>36515</v>
      </c>
      <c r="B4227" s="1">
        <v>36524</v>
      </c>
      <c r="C4227">
        <f t="shared" si="196"/>
        <v>4227</v>
      </c>
      <c r="D4227" s="27">
        <v>26.200000762939453</v>
      </c>
      <c r="E4227" s="28">
        <v>26.549999237060547</v>
      </c>
      <c r="F4227" s="28">
        <v>25.299999237060547</v>
      </c>
      <c r="G4227" s="24">
        <v>25.600000381469727</v>
      </c>
      <c r="H4227" s="13">
        <v>25.350000381469727</v>
      </c>
      <c r="I4227" s="14">
        <v>25.690000534057617</v>
      </c>
      <c r="J4227" s="14">
        <v>24.620000839233398</v>
      </c>
      <c r="K4227" s="24">
        <v>24.790000915527344</v>
      </c>
      <c r="L4227">
        <f t="shared" si="198"/>
        <v>0</v>
      </c>
      <c r="M4227">
        <f>IF(AND(B4227&gt;Summary!$E$17,B4227&lt;Summary!$E$18),1,0)</f>
        <v>1</v>
      </c>
      <c r="N4227">
        <f>IF(M4227=1,oneday(G4226,G4227,K4227,L4227,Summary!$E$13/2,Data!N4226,Data!O4226,Summary!$E$15,Summary!$E$14,Summary!$E$16,1),0)</f>
        <v>600</v>
      </c>
      <c r="O4227" s="31">
        <f>IF(M4227=1,oneday(G4226,G4227,K4227,L4227,Summary!$E$13/2,Data!N4226,Data!O4226,Summary!$E$15,Summary!$E$14,Summary!$E$16,2),0)</f>
        <v>3146784.9554405212</v>
      </c>
      <c r="P4227" s="31">
        <f t="shared" si="197"/>
        <v>2318.0006408691406</v>
      </c>
      <c r="Q4227" s="31">
        <f>IF(M4227=1,oneday(G4226,G4227,K4227,L4227,Summary!$E$13/2,Data!N4226,Data!O4226,Summary!$E$15,Summary!$E$14,Summary!$E$16,3),0)</f>
        <v>0</v>
      </c>
    </row>
    <row r="4228" spans="1:17" x14ac:dyDescent="0.25">
      <c r="A4228" s="32">
        <f>VLOOKUP(B4228,'Expiration Dates'!$C$40:$J$272,8)</f>
        <v>36545</v>
      </c>
      <c r="B4228" s="1">
        <v>36529</v>
      </c>
      <c r="C4228">
        <f t="shared" si="196"/>
        <v>4228</v>
      </c>
      <c r="D4228" s="27">
        <v>25.049999237060547</v>
      </c>
      <c r="E4228" s="28">
        <v>25.690000534057617</v>
      </c>
      <c r="F4228" s="28">
        <v>24.75</v>
      </c>
      <c r="G4228" s="24">
        <v>25.549999237060547</v>
      </c>
      <c r="H4228" s="13">
        <v>24.25</v>
      </c>
      <c r="I4228" s="14">
        <v>25</v>
      </c>
      <c r="J4228" s="14">
        <v>24.120000839233398</v>
      </c>
      <c r="K4228" s="24">
        <v>24.840000152587891</v>
      </c>
      <c r="L4228">
        <f t="shared" si="198"/>
        <v>0</v>
      </c>
      <c r="M4228">
        <f>IF(AND(B4228&gt;Summary!$E$17,B4228&lt;Summary!$E$18),1,0)</f>
        <v>1</v>
      </c>
      <c r="N4228">
        <f>IF(M4228=1,oneday(G4227,G4228,K4228,L4228,Summary!$E$13/2,Data!N4227,Data!O4227,Summary!$E$15,Summary!$E$14,Summary!$E$16,1),0)</f>
        <v>700</v>
      </c>
      <c r="O4228" s="31">
        <f>IF(M4228=1,oneday(G4227,G4228,K4228,L4228,Summary!$E$13/2,Data!N4227,Data!O4227,Summary!$E$15,Summary!$E$14,Summary!$E$16,2),0)</f>
        <v>3148749.9546394348</v>
      </c>
      <c r="P4228" s="31">
        <f t="shared" si="197"/>
        <v>1964.9991989135742</v>
      </c>
      <c r="Q4228" s="31">
        <f>IF(M4228=1,oneday(G4227,G4228,K4228,L4228,Summary!$E$13/2,Data!N4227,Data!O4227,Summary!$E$15,Summary!$E$14,Summary!$E$16,3),0)</f>
        <v>0</v>
      </c>
    </row>
    <row r="4229" spans="1:17" x14ac:dyDescent="0.25">
      <c r="A4229" s="32">
        <f>VLOOKUP(B4229,'Expiration Dates'!$C$40:$J$272,8)</f>
        <v>36545</v>
      </c>
      <c r="B4229" s="1">
        <v>36530</v>
      </c>
      <c r="C4229">
        <f t="shared" si="196"/>
        <v>4229</v>
      </c>
      <c r="D4229" s="27">
        <v>25.149999618530273</v>
      </c>
      <c r="E4229" s="28">
        <v>25.399999618530273</v>
      </c>
      <c r="F4229" s="28">
        <v>24.870000839233398</v>
      </c>
      <c r="G4229" s="24">
        <v>24.909999847412109</v>
      </c>
      <c r="H4229" s="13">
        <v>24.5</v>
      </c>
      <c r="I4229" s="14">
        <v>24.729999542236328</v>
      </c>
      <c r="J4229" s="14">
        <v>24.229999542236328</v>
      </c>
      <c r="K4229" s="24">
        <v>24.270000457763672</v>
      </c>
      <c r="L4229">
        <f t="shared" si="198"/>
        <v>0</v>
      </c>
      <c r="M4229">
        <f>IF(AND(B4229&gt;Summary!$E$17,B4229&lt;Summary!$E$18),1,0)</f>
        <v>1</v>
      </c>
      <c r="N4229">
        <f>IF(M4229=1,oneday(G4228,G4229,K4229,L4229,Summary!$E$13/2,Data!N4228,Data!O4228,Summary!$E$15,Summary!$E$14,Summary!$E$16,1),0)</f>
        <v>2200</v>
      </c>
      <c r="O4229" s="31">
        <f>IF(M4229=1,oneday(G4228,G4229,K4229,L4229,Summary!$E$13/2,Data!N4228,Data!O4228,Summary!$E$15,Summary!$E$14,Summary!$E$16,2),0)</f>
        <v>3149761.9559822083</v>
      </c>
      <c r="P4229" s="31">
        <f t="shared" si="197"/>
        <v>1012.0013427734375</v>
      </c>
      <c r="Q4229" s="31">
        <f>IF(M4229=1,oneday(G4228,G4229,K4229,L4229,Summary!$E$13/2,Data!N4228,Data!O4228,Summary!$E$15,Summary!$E$14,Summary!$E$16,3),0)</f>
        <v>0</v>
      </c>
    </row>
    <row r="4230" spans="1:17" x14ac:dyDescent="0.25">
      <c r="A4230" s="32">
        <f>VLOOKUP(B4230,'Expiration Dates'!$C$40:$J$272,8)</f>
        <v>36545</v>
      </c>
      <c r="B4230" s="1">
        <v>36531</v>
      </c>
      <c r="C4230">
        <f t="shared" si="196"/>
        <v>4230</v>
      </c>
      <c r="D4230" s="27">
        <v>24.700000762939453</v>
      </c>
      <c r="E4230" s="28">
        <v>25.340000152587891</v>
      </c>
      <c r="F4230" s="28">
        <v>24.510000228881836</v>
      </c>
      <c r="G4230" s="24">
        <v>24.780000686645508</v>
      </c>
      <c r="H4230" s="13">
        <v>24.049999237060547</v>
      </c>
      <c r="I4230" s="14">
        <v>24.700000762939453</v>
      </c>
      <c r="J4230" s="14">
        <v>23.899999618530273</v>
      </c>
      <c r="K4230" s="24">
        <v>24.200000762939453</v>
      </c>
      <c r="L4230">
        <f t="shared" si="198"/>
        <v>0</v>
      </c>
      <c r="M4230">
        <f>IF(AND(B4230&gt;Summary!$E$17,B4230&lt;Summary!$E$18),1,0)</f>
        <v>1</v>
      </c>
      <c r="N4230">
        <f>IF(M4230=1,oneday(G4229,G4230,K4230,L4230,Summary!$E$13/2,Data!N4229,Data!O4229,Summary!$E$15,Summary!$E$14,Summary!$E$16,1),0)</f>
        <v>2500</v>
      </c>
      <c r="O4230" s="31">
        <f>IF(M4230=1,oneday(G4229,G4230,K4230,L4230,Summary!$E$13/2,Data!N4229,Data!O4229,Summary!$E$15,Summary!$E$14,Summary!$E$16,2),0)</f>
        <v>3151448.9580802917</v>
      </c>
      <c r="P4230" s="31">
        <f t="shared" si="197"/>
        <v>1687.0020980834961</v>
      </c>
      <c r="Q4230" s="31">
        <f>IF(M4230=1,oneday(G4229,G4230,K4230,L4230,Summary!$E$13/2,Data!N4229,Data!O4229,Summary!$E$15,Summary!$E$14,Summary!$E$16,3),0)</f>
        <v>0</v>
      </c>
    </row>
    <row r="4231" spans="1:17" x14ac:dyDescent="0.25">
      <c r="A4231" s="32">
        <f>VLOOKUP(B4231,'Expiration Dates'!$C$40:$J$272,8)</f>
        <v>36545</v>
      </c>
      <c r="B4231" s="1">
        <v>36532</v>
      </c>
      <c r="C4231">
        <f t="shared" si="196"/>
        <v>4231</v>
      </c>
      <c r="D4231" s="27">
        <v>24.799999237060547</v>
      </c>
      <c r="E4231" s="28">
        <v>25.020000457763672</v>
      </c>
      <c r="F4231" s="28">
        <v>24.149999618530273</v>
      </c>
      <c r="G4231" s="24">
        <v>24.219999313354492</v>
      </c>
      <c r="H4231" s="13">
        <v>24.209999084472656</v>
      </c>
      <c r="I4231" s="14">
        <v>24.459999084472656</v>
      </c>
      <c r="J4231" s="14">
        <v>23.700000762939453</v>
      </c>
      <c r="K4231" s="24">
        <v>23.760000228881836</v>
      </c>
      <c r="L4231">
        <f t="shared" si="198"/>
        <v>0</v>
      </c>
      <c r="M4231">
        <f>IF(AND(B4231&gt;Summary!$E$17,B4231&lt;Summary!$E$18),1,0)</f>
        <v>1</v>
      </c>
      <c r="N4231">
        <f>IF(M4231=1,oneday(G4230,G4231,K4231,L4231,Summary!$E$13/2,Data!N4230,Data!O4230,Summary!$E$15,Summary!$E$14,Summary!$E$16,1),0)</f>
        <v>3000</v>
      </c>
      <c r="O4231" s="31">
        <f>IF(M4231=1,oneday(G4230,G4231,K4231,L4231,Summary!$E$13/2,Data!N4230,Data!O4230,Summary!$E$15,Summary!$E$14,Summary!$E$16,2),0)</f>
        <v>3151628.9527244568</v>
      </c>
      <c r="P4231" s="31">
        <f t="shared" si="197"/>
        <v>179.99464416503906</v>
      </c>
      <c r="Q4231" s="31">
        <f>IF(M4231=1,oneday(G4230,G4231,K4231,L4231,Summary!$E$13/2,Data!N4230,Data!O4230,Summary!$E$15,Summary!$E$14,Summary!$E$16,3),0)</f>
        <v>0</v>
      </c>
    </row>
    <row r="4232" spans="1:17" x14ac:dyDescent="0.25">
      <c r="A4232" s="32">
        <f>VLOOKUP(B4232,'Expiration Dates'!$C$40:$J$272,8)</f>
        <v>36545</v>
      </c>
      <c r="B4232" s="1">
        <v>36535</v>
      </c>
      <c r="C4232">
        <f t="shared" si="196"/>
        <v>4232</v>
      </c>
      <c r="D4232" s="27">
        <v>24.350000381469727</v>
      </c>
      <c r="E4232" s="28">
        <v>24.75</v>
      </c>
      <c r="F4232" s="28">
        <v>24.020000457763672</v>
      </c>
      <c r="G4232" s="24">
        <v>24.670000076293945</v>
      </c>
      <c r="H4232" s="13">
        <v>23.899999618530273</v>
      </c>
      <c r="I4232" s="14">
        <v>24.200000762939453</v>
      </c>
      <c r="J4232" s="14">
        <v>23.569999694824219</v>
      </c>
      <c r="K4232" s="24">
        <v>24.129999160766602</v>
      </c>
      <c r="L4232">
        <f t="shared" si="198"/>
        <v>0</v>
      </c>
      <c r="M4232">
        <f>IF(AND(B4232&gt;Summary!$E$17,B4232&lt;Summary!$E$18),1,0)</f>
        <v>1</v>
      </c>
      <c r="N4232">
        <f>IF(M4232=1,oneday(G4231,G4232,K4232,L4232,Summary!$E$13/2,Data!N4231,Data!O4231,Summary!$E$15,Summary!$E$14,Summary!$E$16,1),0)</f>
        <v>1900</v>
      </c>
      <c r="O4232" s="31">
        <f>IF(M4232=1,oneday(G4231,G4232,K4232,L4232,Summary!$E$13/2,Data!N4231,Data!O4231,Summary!$E$15,Summary!$E$14,Summary!$E$16,2),0)</f>
        <v>3154703.9541740417</v>
      </c>
      <c r="P4232" s="31">
        <f t="shared" si="197"/>
        <v>3075.0014495849609</v>
      </c>
      <c r="Q4232" s="31">
        <f>IF(M4232=1,oneday(G4231,G4232,K4232,L4232,Summary!$E$13/2,Data!N4231,Data!O4231,Summary!$E$15,Summary!$E$14,Summary!$E$16,3),0)</f>
        <v>0</v>
      </c>
    </row>
    <row r="4233" spans="1:17" x14ac:dyDescent="0.25">
      <c r="A4233" s="32">
        <f>VLOOKUP(B4233,'Expiration Dates'!$C$40:$J$272,8)</f>
        <v>36545</v>
      </c>
      <c r="B4233" s="1">
        <v>36536</v>
      </c>
      <c r="C4233">
        <f t="shared" si="196"/>
        <v>4233</v>
      </c>
      <c r="D4233" s="27">
        <v>24.950000762939453</v>
      </c>
      <c r="E4233" s="28">
        <v>25.799999237060547</v>
      </c>
      <c r="F4233" s="28">
        <v>24.909999847412109</v>
      </c>
      <c r="G4233" s="24">
        <v>25.770000457763672</v>
      </c>
      <c r="H4233" s="13">
        <v>24.399999618530273</v>
      </c>
      <c r="I4233" s="14">
        <v>25.149999618530273</v>
      </c>
      <c r="J4233" s="14">
        <v>24.399999618530273</v>
      </c>
      <c r="K4233" s="24">
        <v>25.110000610351563</v>
      </c>
      <c r="L4233">
        <f t="shared" si="198"/>
        <v>0</v>
      </c>
      <c r="M4233">
        <f>IF(AND(B4233&gt;Summary!$E$17,B4233&lt;Summary!$E$18),1,0)</f>
        <v>1</v>
      </c>
      <c r="N4233">
        <f>IF(M4233=1,oneday(G4232,G4233,K4233,L4233,Summary!$E$13/2,Data!N4232,Data!O4232,Summary!$E$15,Summary!$E$14,Summary!$E$16,1),0)</f>
        <v>-800</v>
      </c>
      <c r="O4233" s="31">
        <f>IF(M4233=1,oneday(G4232,G4233,K4233,L4233,Summary!$E$13/2,Data!N4232,Data!O4232,Summary!$E$15,Summary!$E$14,Summary!$E$16,2),0)</f>
        <v>3157227.953868866</v>
      </c>
      <c r="P4233" s="31">
        <f t="shared" si="197"/>
        <v>2523.9996948242188</v>
      </c>
      <c r="Q4233" s="31">
        <f>IF(M4233=1,oneday(G4232,G4233,K4233,L4233,Summary!$E$13/2,Data!N4232,Data!O4232,Summary!$E$15,Summary!$E$14,Summary!$E$16,3),0)</f>
        <v>0</v>
      </c>
    </row>
    <row r="4234" spans="1:17" x14ac:dyDescent="0.25">
      <c r="A4234" s="32">
        <f>VLOOKUP(B4234,'Expiration Dates'!$C$40:$J$272,8)</f>
        <v>36545</v>
      </c>
      <c r="B4234" s="1">
        <v>36537</v>
      </c>
      <c r="C4234">
        <f t="shared" si="196"/>
        <v>4234</v>
      </c>
      <c r="D4234" s="27">
        <v>25.479999542236328</v>
      </c>
      <c r="E4234" s="28">
        <v>26.549999237060547</v>
      </c>
      <c r="F4234" s="28">
        <v>25.409999847412109</v>
      </c>
      <c r="G4234" s="24">
        <v>26.280000686645508</v>
      </c>
      <c r="H4234" s="13">
        <v>24.850000381469727</v>
      </c>
      <c r="I4234" s="14">
        <v>25.909999847412109</v>
      </c>
      <c r="J4234" s="14">
        <v>24.799999237060547</v>
      </c>
      <c r="K4234" s="24">
        <v>25.659999847412109</v>
      </c>
      <c r="L4234">
        <f t="shared" si="198"/>
        <v>0</v>
      </c>
      <c r="M4234">
        <f>IF(AND(B4234&gt;Summary!$E$17,B4234&lt;Summary!$E$18),1,0)</f>
        <v>1</v>
      </c>
      <c r="N4234">
        <f>IF(M4234=1,oneday(G4233,G4234,K4234,L4234,Summary!$E$13/2,Data!N4233,Data!O4233,Summary!$E$15,Summary!$E$14,Summary!$E$16,1),0)</f>
        <v>-2000</v>
      </c>
      <c r="O4234" s="31">
        <f>IF(M4234=1,oneday(G4233,G4234,K4234,L4234,Summary!$E$13/2,Data!N4233,Data!O4233,Summary!$E$15,Summary!$E$14,Summary!$E$16,2),0)</f>
        <v>3158471.9534111023</v>
      </c>
      <c r="P4234" s="31">
        <f t="shared" si="197"/>
        <v>1243.9995422363281</v>
      </c>
      <c r="Q4234" s="31">
        <f>IF(M4234=1,oneday(G4233,G4234,K4234,L4234,Summary!$E$13/2,Data!N4233,Data!O4233,Summary!$E$15,Summary!$E$14,Summary!$E$16,3),0)</f>
        <v>0</v>
      </c>
    </row>
    <row r="4235" spans="1:17" x14ac:dyDescent="0.25">
      <c r="A4235" s="32">
        <f>VLOOKUP(B4235,'Expiration Dates'!$C$40:$J$272,8)</f>
        <v>36545</v>
      </c>
      <c r="B4235" s="1">
        <v>36538</v>
      </c>
      <c r="C4235">
        <f t="shared" si="196"/>
        <v>4235</v>
      </c>
      <c r="D4235" s="27">
        <v>26.5</v>
      </c>
      <c r="E4235" s="28">
        <v>27.120000839233398</v>
      </c>
      <c r="F4235" s="28">
        <v>26.420000076293945</v>
      </c>
      <c r="G4235" s="24">
        <v>26.690000534057617</v>
      </c>
      <c r="H4235" s="13">
        <v>25.850000381469727</v>
      </c>
      <c r="I4235" s="14">
        <v>26.25</v>
      </c>
      <c r="J4235" s="14">
        <v>25.799999237060547</v>
      </c>
      <c r="K4235" s="24">
        <v>25.920000076293945</v>
      </c>
      <c r="L4235">
        <f t="shared" si="198"/>
        <v>0</v>
      </c>
      <c r="M4235">
        <f>IF(AND(B4235&gt;Summary!$E$17,B4235&lt;Summary!$E$18),1,0)</f>
        <v>1</v>
      </c>
      <c r="N4235">
        <f>IF(M4235=1,oneday(G4234,G4235,K4235,L4235,Summary!$E$13/2,Data!N4234,Data!O4234,Summary!$E$15,Summary!$E$14,Summary!$E$16,1),0)</f>
        <v>-3000</v>
      </c>
      <c r="O4235" s="31">
        <f>IF(M4235=1,oneday(G4234,G4235,K4235,L4235,Summary!$E$13/2,Data!N4234,Data!O4234,Summary!$E$15,Summary!$E$14,Summary!$E$16,2),0)</f>
        <v>3159421.953868866</v>
      </c>
      <c r="P4235" s="31">
        <f t="shared" si="197"/>
        <v>950.00045776367188</v>
      </c>
      <c r="Q4235" s="31">
        <f>IF(M4235=1,oneday(G4234,G4235,K4235,L4235,Summary!$E$13/2,Data!N4234,Data!O4234,Summary!$E$15,Summary!$E$14,Summary!$E$16,3),0)</f>
        <v>0</v>
      </c>
    </row>
    <row r="4236" spans="1:17" x14ac:dyDescent="0.25">
      <c r="A4236" s="32">
        <f>VLOOKUP(B4236,'Expiration Dates'!$C$40:$J$272,8)</f>
        <v>36545</v>
      </c>
      <c r="B4236" s="1">
        <v>36539</v>
      </c>
      <c r="C4236">
        <f t="shared" si="196"/>
        <v>4236</v>
      </c>
      <c r="D4236" s="27">
        <v>27.100000381469727</v>
      </c>
      <c r="E4236" s="28">
        <v>28.100000381469727</v>
      </c>
      <c r="F4236" s="28">
        <v>27</v>
      </c>
      <c r="G4236" s="24">
        <v>28.020000457763672</v>
      </c>
      <c r="H4236" s="13">
        <v>26.200000762939453</v>
      </c>
      <c r="I4236" s="14">
        <v>27.25</v>
      </c>
      <c r="J4236" s="14">
        <v>26.200000762939453</v>
      </c>
      <c r="K4236" s="24">
        <v>27.139999389648438</v>
      </c>
      <c r="L4236">
        <f t="shared" si="198"/>
        <v>0</v>
      </c>
      <c r="M4236">
        <f>IF(AND(B4236&gt;Summary!$E$17,B4236&lt;Summary!$E$18),1,0)</f>
        <v>1</v>
      </c>
      <c r="N4236">
        <f>IF(M4236=1,oneday(G4235,G4236,K4236,L4236,Summary!$E$13/2,Data!N4235,Data!O4235,Summary!$E$15,Summary!$E$14,Summary!$E$16,1),0)</f>
        <v>-3000</v>
      </c>
      <c r="O4236" s="31">
        <f>IF(M4236=1,oneday(G4235,G4236,K4236,L4236,Summary!$E$13/2,Data!N4235,Data!O4235,Summary!$E$15,Summary!$E$14,Summary!$E$16,2),0)</f>
        <v>3155154.9543495178</v>
      </c>
      <c r="P4236" s="31">
        <f t="shared" si="197"/>
        <v>-4266.9995193481445</v>
      </c>
      <c r="Q4236" s="31">
        <f>IF(M4236=1,oneday(G4235,G4236,K4236,L4236,Summary!$E$13/2,Data!N4235,Data!O4235,Summary!$E$15,Summary!$E$14,Summary!$E$16,3),0)</f>
        <v>0</v>
      </c>
    </row>
    <row r="4237" spans="1:17" x14ac:dyDescent="0.25">
      <c r="A4237" s="32">
        <f>VLOOKUP(B4237,'Expiration Dates'!$C$40:$J$272,8)</f>
        <v>36545</v>
      </c>
      <c r="B4237" s="1">
        <v>36543</v>
      </c>
      <c r="C4237">
        <f t="shared" si="196"/>
        <v>4237</v>
      </c>
      <c r="D4237" s="27">
        <v>28.479999542236328</v>
      </c>
      <c r="E4237" s="28">
        <v>29</v>
      </c>
      <c r="F4237" s="28">
        <v>27.959999084472656</v>
      </c>
      <c r="G4237" s="24">
        <v>28.850000381469727</v>
      </c>
      <c r="H4237" s="13">
        <v>27.549999237060547</v>
      </c>
      <c r="I4237" s="14">
        <v>27.899999618530273</v>
      </c>
      <c r="J4237" s="14">
        <v>27.149999618530273</v>
      </c>
      <c r="K4237" s="24">
        <v>27.799999237060547</v>
      </c>
      <c r="L4237">
        <f t="shared" si="198"/>
        <v>0</v>
      </c>
      <c r="M4237">
        <f>IF(AND(B4237&gt;Summary!$E$17,B4237&lt;Summary!$E$18),1,0)</f>
        <v>1</v>
      </c>
      <c r="N4237">
        <f>IF(M4237=1,oneday(G4236,G4237,K4237,L4237,Summary!$E$13/2,Data!N4236,Data!O4236,Summary!$E$15,Summary!$E$14,Summary!$E$16,1),0)</f>
        <v>-3000</v>
      </c>
      <c r="O4237" s="31">
        <f>IF(M4237=1,oneday(G4236,G4237,K4237,L4237,Summary!$E$13/2,Data!N4236,Data!O4236,Summary!$E$15,Summary!$E$14,Summary!$E$16,2),0)</f>
        <v>3153764.9547309875</v>
      </c>
      <c r="P4237" s="31">
        <f t="shared" si="197"/>
        <v>-1389.9996185302734</v>
      </c>
      <c r="Q4237" s="31">
        <f>IF(M4237=1,oneday(G4236,G4237,K4237,L4237,Summary!$E$13/2,Data!N4236,Data!O4236,Summary!$E$15,Summary!$E$14,Summary!$E$16,3),0)</f>
        <v>0</v>
      </c>
    </row>
    <row r="4238" spans="1:17" x14ac:dyDescent="0.25">
      <c r="A4238" s="32">
        <f>VLOOKUP(B4238,'Expiration Dates'!$C$40:$J$272,8)</f>
        <v>36545</v>
      </c>
      <c r="B4238" s="1">
        <v>36544</v>
      </c>
      <c r="C4238">
        <f t="shared" si="196"/>
        <v>4238</v>
      </c>
      <c r="D4238" s="27">
        <v>28.549999237060547</v>
      </c>
      <c r="E4238" s="28">
        <v>29.680000305175781</v>
      </c>
      <c r="F4238" s="28">
        <v>28.549999237060547</v>
      </c>
      <c r="G4238" s="24">
        <v>29.540000915527344</v>
      </c>
      <c r="H4238" s="13">
        <v>27.600000381469727</v>
      </c>
      <c r="I4238" s="14">
        <v>27.989999771118164</v>
      </c>
      <c r="J4238" s="14">
        <v>27.450000762939453</v>
      </c>
      <c r="K4238" s="24">
        <v>27.879999160766602</v>
      </c>
      <c r="L4238">
        <f t="shared" si="198"/>
        <v>0</v>
      </c>
      <c r="M4238">
        <f>IF(AND(B4238&gt;Summary!$E$17,B4238&lt;Summary!$E$18),1,0)</f>
        <v>1</v>
      </c>
      <c r="N4238">
        <f>IF(M4238=1,oneday(G4237,G4238,K4238,L4238,Summary!$E$13/2,Data!N4237,Data!O4237,Summary!$E$15,Summary!$E$14,Summary!$E$16,1),0)</f>
        <v>-3000</v>
      </c>
      <c r="O4238" s="31">
        <f>IF(M4238=1,oneday(G4237,G4238,K4238,L4238,Summary!$E$13/2,Data!N4237,Data!O4237,Summary!$E$15,Summary!$E$14,Summary!$E$16,2),0)</f>
        <v>3153065.9522209167</v>
      </c>
      <c r="P4238" s="31">
        <f t="shared" si="197"/>
        <v>-699.00251007080078</v>
      </c>
      <c r="Q4238" s="31">
        <f>IF(M4238=1,oneday(G4237,G4238,K4238,L4238,Summary!$E$13/2,Data!N4237,Data!O4237,Summary!$E$15,Summary!$E$14,Summary!$E$16,3),0)</f>
        <v>0</v>
      </c>
    </row>
    <row r="4239" spans="1:17" x14ac:dyDescent="0.25">
      <c r="A4239" s="32">
        <f>VLOOKUP(B4239,'Expiration Dates'!$C$40:$J$272,8)</f>
        <v>36545</v>
      </c>
      <c r="B4239" s="1">
        <v>36545</v>
      </c>
      <c r="C4239">
        <f t="shared" ref="C4239:C4302" si="199">ROW(B4239)</f>
        <v>4239</v>
      </c>
      <c r="D4239" s="27">
        <v>29.450000762939453</v>
      </c>
      <c r="E4239" s="28">
        <v>29.950000762939453</v>
      </c>
      <c r="F4239" s="28">
        <v>28.680000305175781</v>
      </c>
      <c r="G4239" s="24">
        <v>29.659999847412109</v>
      </c>
      <c r="H4239" s="13">
        <v>27.799999237060547</v>
      </c>
      <c r="I4239" s="14">
        <v>28.370000839233398</v>
      </c>
      <c r="J4239" s="14">
        <v>27.360000610351563</v>
      </c>
      <c r="K4239" s="24">
        <v>27.969999313354492</v>
      </c>
      <c r="L4239">
        <f t="shared" si="198"/>
        <v>1</v>
      </c>
      <c r="M4239">
        <f>IF(AND(B4239&gt;Summary!$E$17,B4239&lt;Summary!$E$18),1,0)</f>
        <v>1</v>
      </c>
      <c r="N4239">
        <f>IF(M4239=1,oneday(G4238,G4239,K4239,L4239,Summary!$E$13/2,Data!N4238,Data!O4238,Summary!$E$15,Summary!$E$14,Summary!$E$16,1),0)</f>
        <v>-3000</v>
      </c>
      <c r="O4239" s="31">
        <f>IF(M4239=1,oneday(G4238,G4239,K4239,L4239,Summary!$E$13/2,Data!N4238,Data!O4238,Summary!$E$15,Summary!$E$14,Summary!$E$16,2),0)</f>
        <v>3149615.9540367126</v>
      </c>
      <c r="P4239" s="31">
        <f t="shared" si="197"/>
        <v>-3449.9981842041016</v>
      </c>
      <c r="Q4239" s="31">
        <f>IF(M4239=1,oneday(G4238,G4239,K4239,L4239,Summary!$E$13/2,Data!N4238,Data!O4238,Summary!$E$15,Summary!$E$14,Summary!$E$16,3),0)</f>
        <v>-5070.0016021728516</v>
      </c>
    </row>
    <row r="4240" spans="1:17" x14ac:dyDescent="0.25">
      <c r="A4240" s="32">
        <f>VLOOKUP(B4240,'Expiration Dates'!$C$40:$J$272,8)</f>
        <v>36545</v>
      </c>
      <c r="B4240" s="1">
        <v>36546</v>
      </c>
      <c r="C4240">
        <f t="shared" si="199"/>
        <v>4240</v>
      </c>
      <c r="D4240" s="27">
        <v>28.700000762939453</v>
      </c>
      <c r="E4240" s="28">
        <v>29.100000381469727</v>
      </c>
      <c r="F4240" s="28">
        <v>27.700000762939453</v>
      </c>
      <c r="G4240" s="24">
        <v>28.200000762939453</v>
      </c>
      <c r="H4240" s="13">
        <v>27.75</v>
      </c>
      <c r="I4240" s="14">
        <v>27.899999618530273</v>
      </c>
      <c r="J4240" s="14">
        <v>26.75</v>
      </c>
      <c r="K4240" s="24">
        <v>27.190000534057617</v>
      </c>
      <c r="L4240">
        <f t="shared" si="198"/>
        <v>0</v>
      </c>
      <c r="M4240">
        <f>IF(AND(B4240&gt;Summary!$E$17,B4240&lt;Summary!$E$18),1,0)</f>
        <v>1</v>
      </c>
      <c r="N4240">
        <f>IF(M4240=1,oneday(G4239,G4240,K4240,L4240,Summary!$E$13/2,Data!N4239,Data!O4239,Summary!$E$15,Summary!$E$14,Summary!$E$16,1),0)</f>
        <v>600</v>
      </c>
      <c r="O4240" s="31">
        <f>IF(M4240=1,oneday(G4239,G4240,K4240,L4240,Summary!$E$13/2,Data!N4239,Data!O4239,Summary!$E$15,Summary!$E$14,Summary!$E$16,2),0)</f>
        <v>3153259.9545860291</v>
      </c>
      <c r="P4240" s="31">
        <f t="shared" ref="P4240:P4303" si="200">IF(M4240=1,O4240-O4239,0)</f>
        <v>3644.0005493164063</v>
      </c>
      <c r="Q4240" s="31">
        <f>IF(M4240=1,oneday(G4239,G4240,K4240,L4240,Summary!$E$13/2,Data!N4239,Data!O4239,Summary!$E$15,Summary!$E$14,Summary!$E$16,3),0)</f>
        <v>0</v>
      </c>
    </row>
    <row r="4241" spans="1:17" x14ac:dyDescent="0.25">
      <c r="A4241" s="32">
        <f>VLOOKUP(B4241,'Expiration Dates'!$C$40:$J$272,8)</f>
        <v>36545</v>
      </c>
      <c r="B4241" s="1">
        <v>36549</v>
      </c>
      <c r="C4241">
        <f t="shared" si="199"/>
        <v>4241</v>
      </c>
      <c r="D4241" s="27">
        <v>28.399999618530273</v>
      </c>
      <c r="E4241" s="28">
        <v>28.450000762939453</v>
      </c>
      <c r="F4241" s="28">
        <v>27.510000228881836</v>
      </c>
      <c r="G4241" s="24">
        <v>27.829999923706055</v>
      </c>
      <c r="H4241" s="13">
        <v>27.450000762939453</v>
      </c>
      <c r="I4241" s="14">
        <v>27.450000762939453</v>
      </c>
      <c r="J4241" s="14">
        <v>26.649999618530273</v>
      </c>
      <c r="K4241" s="24">
        <v>26.909999847412109</v>
      </c>
      <c r="L4241">
        <f t="shared" si="198"/>
        <v>0</v>
      </c>
      <c r="M4241">
        <f>IF(AND(B4241&gt;Summary!$E$17,B4241&lt;Summary!$E$18),1,0)</f>
        <v>1</v>
      </c>
      <c r="N4241">
        <f>IF(M4241=1,oneday(G4240,G4241,K4241,L4241,Summary!$E$13/2,Data!N4240,Data!O4240,Summary!$E$15,Summary!$E$14,Summary!$E$16,1),0)</f>
        <v>1500</v>
      </c>
      <c r="O4241" s="31">
        <f>IF(M4241=1,oneday(G4240,G4241,K4241,L4241,Summary!$E$13/2,Data!N4240,Data!O4240,Summary!$E$15,Summary!$E$14,Summary!$E$16,2),0)</f>
        <v>3154848.953327179</v>
      </c>
      <c r="P4241" s="31">
        <f t="shared" si="200"/>
        <v>1588.9987411499023</v>
      </c>
      <c r="Q4241" s="31">
        <f>IF(M4241=1,oneday(G4240,G4241,K4241,L4241,Summary!$E$13/2,Data!N4240,Data!O4240,Summary!$E$15,Summary!$E$14,Summary!$E$16,3),0)</f>
        <v>0</v>
      </c>
    </row>
    <row r="4242" spans="1:17" x14ac:dyDescent="0.25">
      <c r="A4242" s="32">
        <f>VLOOKUP(B4242,'Expiration Dates'!$C$40:$J$272,8)</f>
        <v>36545</v>
      </c>
      <c r="B4242" s="1">
        <v>36550</v>
      </c>
      <c r="C4242">
        <f t="shared" si="199"/>
        <v>4242</v>
      </c>
      <c r="D4242" s="27">
        <v>27.700000762939453</v>
      </c>
      <c r="E4242" s="28">
        <v>28.440000534057617</v>
      </c>
      <c r="F4242" s="28">
        <v>27.700000762939453</v>
      </c>
      <c r="G4242" s="24">
        <v>28.280000686645508</v>
      </c>
      <c r="H4242" s="13">
        <v>26.930000305175781</v>
      </c>
      <c r="I4242" s="14">
        <v>27.450000762939453</v>
      </c>
      <c r="J4242" s="14">
        <v>26.840000152587891</v>
      </c>
      <c r="K4242" s="24">
        <v>27.309999465942383</v>
      </c>
      <c r="L4242">
        <f t="shared" si="198"/>
        <v>0</v>
      </c>
      <c r="M4242">
        <f>IF(AND(B4242&gt;Summary!$E$17,B4242&lt;Summary!$E$18),1,0)</f>
        <v>1</v>
      </c>
      <c r="N4242">
        <f>IF(M4242=1,oneday(G4241,G4242,K4242,L4242,Summary!$E$13/2,Data!N4241,Data!O4241,Summary!$E$15,Summary!$E$14,Summary!$E$16,1),0)</f>
        <v>400</v>
      </c>
      <c r="O4242" s="31">
        <f>IF(M4242=1,oneday(G4241,G4242,K4242,L4242,Summary!$E$13/2,Data!N4241,Data!O4241,Summary!$E$15,Summary!$E$14,Summary!$E$16,2),0)</f>
        <v>3157248.9536323547</v>
      </c>
      <c r="P4242" s="31">
        <f t="shared" si="200"/>
        <v>2400.0003051757813</v>
      </c>
      <c r="Q4242" s="31">
        <f>IF(M4242=1,oneday(G4241,G4242,K4242,L4242,Summary!$E$13/2,Data!N4241,Data!O4241,Summary!$E$15,Summary!$E$14,Summary!$E$16,3),0)</f>
        <v>0</v>
      </c>
    </row>
    <row r="4243" spans="1:17" x14ac:dyDescent="0.25">
      <c r="A4243" s="32">
        <f>VLOOKUP(B4243,'Expiration Dates'!$C$40:$J$272,8)</f>
        <v>36545</v>
      </c>
      <c r="B4243" s="1">
        <v>36551</v>
      </c>
      <c r="C4243">
        <f t="shared" si="199"/>
        <v>4243</v>
      </c>
      <c r="D4243" s="27">
        <v>28.600000381469727</v>
      </c>
      <c r="E4243" s="28">
        <v>28.690000534057617</v>
      </c>
      <c r="F4243" s="28">
        <v>27.799999237060547</v>
      </c>
      <c r="G4243" s="24">
        <v>27.840000152587891</v>
      </c>
      <c r="H4243" s="13">
        <v>27.620000839233398</v>
      </c>
      <c r="I4243" s="14">
        <v>27.680000305175781</v>
      </c>
      <c r="J4243" s="14">
        <v>26.799999237060547</v>
      </c>
      <c r="K4243" s="24">
        <v>26.860000610351563</v>
      </c>
      <c r="L4243">
        <f t="shared" si="198"/>
        <v>0</v>
      </c>
      <c r="M4243">
        <f>IF(AND(B4243&gt;Summary!$E$17,B4243&lt;Summary!$E$18),1,0)</f>
        <v>1</v>
      </c>
      <c r="N4243">
        <f>IF(M4243=1,oneday(G4242,G4243,K4243,L4243,Summary!$E$13/2,Data!N4242,Data!O4242,Summary!$E$15,Summary!$E$14,Summary!$E$16,1),0)</f>
        <v>1500</v>
      </c>
      <c r="O4243" s="31">
        <f>IF(M4243=1,oneday(G4242,G4243,K4243,L4243,Summary!$E$13/2,Data!N4242,Data!O4242,Summary!$E$15,Summary!$E$14,Summary!$E$16,2),0)</f>
        <v>3158808.9528312683</v>
      </c>
      <c r="P4243" s="31">
        <f t="shared" si="200"/>
        <v>1559.9991989135742</v>
      </c>
      <c r="Q4243" s="31">
        <f>IF(M4243=1,oneday(G4242,G4243,K4243,L4243,Summary!$E$13/2,Data!N4242,Data!O4242,Summary!$E$15,Summary!$E$14,Summary!$E$16,3),0)</f>
        <v>0</v>
      </c>
    </row>
    <row r="4244" spans="1:17" x14ac:dyDescent="0.25">
      <c r="A4244" s="32">
        <f>VLOOKUP(B4244,'Expiration Dates'!$C$40:$J$272,8)</f>
        <v>36545</v>
      </c>
      <c r="B4244" s="1">
        <v>36552</v>
      </c>
      <c r="C4244">
        <f t="shared" si="199"/>
        <v>4244</v>
      </c>
      <c r="D4244" s="27">
        <v>27.850000381469727</v>
      </c>
      <c r="E4244" s="28">
        <v>28.100000381469727</v>
      </c>
      <c r="F4244" s="28">
        <v>27.190000534057617</v>
      </c>
      <c r="G4244" s="24">
        <v>27.319999694824219</v>
      </c>
      <c r="H4244" s="13">
        <v>26.920000076293945</v>
      </c>
      <c r="I4244" s="14">
        <v>27.049999237060547</v>
      </c>
      <c r="J4244" s="14">
        <v>26.25</v>
      </c>
      <c r="K4244" s="24">
        <v>26.350000381469727</v>
      </c>
      <c r="L4244">
        <f t="shared" si="198"/>
        <v>0</v>
      </c>
      <c r="M4244">
        <f>IF(AND(B4244&gt;Summary!$E$17,B4244&lt;Summary!$E$18),1,0)</f>
        <v>1</v>
      </c>
      <c r="N4244">
        <f>IF(M4244=1,oneday(G4243,G4244,K4244,L4244,Summary!$E$13/2,Data!N4243,Data!O4243,Summary!$E$15,Summary!$E$14,Summary!$E$16,1),0)</f>
        <v>2800</v>
      </c>
      <c r="O4244" s="31">
        <f>IF(M4244=1,oneday(G4243,G4244,K4244,L4244,Summary!$E$13/2,Data!N4243,Data!O4243,Summary!$E$15,Summary!$E$14,Summary!$E$16,2),0)</f>
        <v>3159664.95154953</v>
      </c>
      <c r="P4244" s="31">
        <f t="shared" si="200"/>
        <v>855.99871826171875</v>
      </c>
      <c r="Q4244" s="31">
        <f>IF(M4244=1,oneday(G4243,G4244,K4244,L4244,Summary!$E$13/2,Data!N4243,Data!O4243,Summary!$E$15,Summary!$E$14,Summary!$E$16,3),0)</f>
        <v>0</v>
      </c>
    </row>
    <row r="4245" spans="1:17" x14ac:dyDescent="0.25">
      <c r="A4245" s="32">
        <f>VLOOKUP(B4245,'Expiration Dates'!$C$40:$J$272,8)</f>
        <v>36545</v>
      </c>
      <c r="B4245" s="1">
        <v>36553</v>
      </c>
      <c r="C4245">
        <f t="shared" si="199"/>
        <v>4245</v>
      </c>
      <c r="D4245" s="27">
        <v>27.399999618530273</v>
      </c>
      <c r="E4245" s="28">
        <v>27.549999237060547</v>
      </c>
      <c r="F4245" s="28">
        <v>26.950000762939453</v>
      </c>
      <c r="G4245" s="24">
        <v>27.219999313354492</v>
      </c>
      <c r="H4245" s="13">
        <v>26.399999618530273</v>
      </c>
      <c r="I4245" s="14">
        <v>26.600000381469727</v>
      </c>
      <c r="J4245" s="14">
        <v>26.100000381469727</v>
      </c>
      <c r="K4245" s="24">
        <v>26.299999237060547</v>
      </c>
      <c r="L4245">
        <f t="shared" si="198"/>
        <v>0</v>
      </c>
      <c r="M4245">
        <f>IF(AND(B4245&gt;Summary!$E$17,B4245&lt;Summary!$E$18),1,0)</f>
        <v>1</v>
      </c>
      <c r="N4245">
        <f>IF(M4245=1,oneday(G4244,G4245,K4245,L4245,Summary!$E$13/2,Data!N4244,Data!O4244,Summary!$E$15,Summary!$E$14,Summary!$E$16,1),0)</f>
        <v>3000</v>
      </c>
      <c r="O4245" s="31">
        <f>IF(M4245=1,oneday(G4244,G4245,K4245,L4245,Summary!$E$13/2,Data!N4244,Data!O4244,Summary!$E$15,Summary!$E$14,Summary!$E$16,2),0)</f>
        <v>3161368.9504051208</v>
      </c>
      <c r="P4245" s="31">
        <f t="shared" si="200"/>
        <v>1703.9988555908203</v>
      </c>
      <c r="Q4245" s="31">
        <f>IF(M4245=1,oneday(G4244,G4245,K4245,L4245,Summary!$E$13/2,Data!N4244,Data!O4244,Summary!$E$15,Summary!$E$14,Summary!$E$16,3),0)</f>
        <v>0</v>
      </c>
    </row>
    <row r="4246" spans="1:17" x14ac:dyDescent="0.25">
      <c r="A4246" s="32">
        <f>VLOOKUP(B4246,'Expiration Dates'!$C$40:$J$272,8)</f>
        <v>36545</v>
      </c>
      <c r="B4246" s="1">
        <v>36556</v>
      </c>
      <c r="C4246">
        <f t="shared" si="199"/>
        <v>4246</v>
      </c>
      <c r="D4246" s="27">
        <v>26.799999237060547</v>
      </c>
      <c r="E4246" s="28">
        <v>27.899999618530273</v>
      </c>
      <c r="F4246" s="28">
        <v>26.709999084472656</v>
      </c>
      <c r="G4246" s="24">
        <v>27.639999389648438</v>
      </c>
      <c r="H4246" s="13">
        <v>25.899999618530273</v>
      </c>
      <c r="I4246" s="14">
        <v>26.950000762939453</v>
      </c>
      <c r="J4246" s="14">
        <v>25.899999618530273</v>
      </c>
      <c r="K4246" s="24">
        <v>26.719999313354492</v>
      </c>
      <c r="L4246">
        <f t="shared" si="198"/>
        <v>0</v>
      </c>
      <c r="M4246">
        <f>IF(AND(B4246&gt;Summary!$E$17,B4246&lt;Summary!$E$18),1,0)</f>
        <v>1</v>
      </c>
      <c r="N4246">
        <f>IF(M4246=1,oneday(G4245,G4246,K4246,L4246,Summary!$E$13/2,Data!N4245,Data!O4245,Summary!$E$15,Summary!$E$14,Summary!$E$16,1),0)</f>
        <v>2000</v>
      </c>
      <c r="O4246" s="31">
        <f>IF(M4246=1,oneday(G4245,G4246,K4246,L4246,Summary!$E$13/2,Data!N4245,Data!O4245,Summary!$E$15,Summary!$E$14,Summary!$E$16,2),0)</f>
        <v>3164388.9505577087</v>
      </c>
      <c r="P4246" s="31">
        <f t="shared" si="200"/>
        <v>3020.0001525878906</v>
      </c>
      <c r="Q4246" s="31">
        <f>IF(M4246=1,oneday(G4245,G4246,K4246,L4246,Summary!$E$13/2,Data!N4245,Data!O4245,Summary!$E$15,Summary!$E$14,Summary!$E$16,3),0)</f>
        <v>0</v>
      </c>
    </row>
    <row r="4247" spans="1:17" x14ac:dyDescent="0.25">
      <c r="A4247" s="32">
        <f>VLOOKUP(B4247,'Expiration Dates'!$C$40:$J$272,8)</f>
        <v>36574</v>
      </c>
      <c r="B4247" s="1">
        <v>36557</v>
      </c>
      <c r="C4247">
        <f t="shared" si="199"/>
        <v>4247</v>
      </c>
      <c r="D4247" s="27">
        <v>27.799999237060547</v>
      </c>
      <c r="E4247" s="28">
        <v>28.399999618530273</v>
      </c>
      <c r="F4247" s="28">
        <v>27.700000762939453</v>
      </c>
      <c r="G4247" s="24">
        <v>28.219999313354492</v>
      </c>
      <c r="H4247" s="13">
        <v>26.950000762939453</v>
      </c>
      <c r="I4247" s="14">
        <v>27.450000762939453</v>
      </c>
      <c r="J4247" s="14">
        <v>26.829999923706055</v>
      </c>
      <c r="K4247" s="24">
        <v>27.260000228881836</v>
      </c>
      <c r="L4247">
        <f t="shared" si="198"/>
        <v>0</v>
      </c>
      <c r="M4247">
        <f>IF(AND(B4247&gt;Summary!$E$17,B4247&lt;Summary!$E$18),1,0)</f>
        <v>1</v>
      </c>
      <c r="N4247">
        <f>IF(M4247=1,oneday(G4246,G4247,K4247,L4247,Summary!$E$13/2,Data!N4246,Data!O4246,Summary!$E$15,Summary!$E$14,Summary!$E$16,1),0)</f>
        <v>600</v>
      </c>
      <c r="O4247" s="31">
        <f>IF(M4247=1,oneday(G4246,G4247,K4247,L4247,Summary!$E$13/2,Data!N4246,Data!O4246,Summary!$E$15,Summary!$E$14,Summary!$E$16,2),0)</f>
        <v>3167100.9505119324</v>
      </c>
      <c r="P4247" s="31">
        <f t="shared" si="200"/>
        <v>2711.9999542236328</v>
      </c>
      <c r="Q4247" s="31">
        <f>IF(M4247=1,oneday(G4246,G4247,K4247,L4247,Summary!$E$13/2,Data!N4246,Data!O4246,Summary!$E$15,Summary!$E$14,Summary!$E$16,3),0)</f>
        <v>0</v>
      </c>
    </row>
    <row r="4248" spans="1:17" x14ac:dyDescent="0.25">
      <c r="A4248" s="32">
        <f>VLOOKUP(B4248,'Expiration Dates'!$C$40:$J$272,8)</f>
        <v>36574</v>
      </c>
      <c r="B4248" s="1">
        <v>36558</v>
      </c>
      <c r="C4248">
        <f t="shared" si="199"/>
        <v>4248</v>
      </c>
      <c r="D4248" s="27">
        <v>28.549999237060547</v>
      </c>
      <c r="E4248" s="28">
        <v>28.649999618530273</v>
      </c>
      <c r="F4248" s="28">
        <v>27.450000762939453</v>
      </c>
      <c r="G4248" s="24">
        <v>27.549999237060547</v>
      </c>
      <c r="H4248" s="13">
        <v>27.649999618530273</v>
      </c>
      <c r="I4248" s="14">
        <v>27.649999618530273</v>
      </c>
      <c r="J4248" s="14">
        <v>26.600000381469727</v>
      </c>
      <c r="K4248" s="24">
        <v>26.670000076293945</v>
      </c>
      <c r="L4248">
        <f t="shared" si="198"/>
        <v>0</v>
      </c>
      <c r="M4248">
        <f>IF(AND(B4248&gt;Summary!$E$17,B4248&lt;Summary!$E$18),1,0)</f>
        <v>1</v>
      </c>
      <c r="N4248">
        <f>IF(M4248=1,oneday(G4247,G4248,K4248,L4248,Summary!$E$13/2,Data!N4247,Data!O4247,Summary!$E$15,Summary!$E$14,Summary!$E$16,1),0)</f>
        <v>2200</v>
      </c>
      <c r="O4248" s="31">
        <f>IF(M4248=1,oneday(G4247,G4248,K4248,L4248,Summary!$E$13/2,Data!N4247,Data!O4247,Summary!$E$15,Summary!$E$14,Summary!$E$16,2),0)</f>
        <v>3168106.9503440857</v>
      </c>
      <c r="P4248" s="31">
        <f t="shared" si="200"/>
        <v>1005.9998321533203</v>
      </c>
      <c r="Q4248" s="31">
        <f>IF(M4248=1,oneday(G4247,G4248,K4248,L4248,Summary!$E$13/2,Data!N4247,Data!O4247,Summary!$E$15,Summary!$E$14,Summary!$E$16,3),0)</f>
        <v>0</v>
      </c>
    </row>
    <row r="4249" spans="1:17" x14ac:dyDescent="0.25">
      <c r="A4249" s="32">
        <f>VLOOKUP(B4249,'Expiration Dates'!$C$40:$J$272,8)</f>
        <v>36574</v>
      </c>
      <c r="B4249" s="1">
        <v>36559</v>
      </c>
      <c r="C4249">
        <f t="shared" si="199"/>
        <v>4249</v>
      </c>
      <c r="D4249" s="27">
        <v>27.899999618530273</v>
      </c>
      <c r="E4249" s="28">
        <v>28.399999618530273</v>
      </c>
      <c r="F4249" s="28">
        <v>27.670000076293945</v>
      </c>
      <c r="G4249" s="24">
        <v>28.030000686645508</v>
      </c>
      <c r="H4249" s="13">
        <v>26.969999313354492</v>
      </c>
      <c r="I4249" s="14">
        <v>27.430000305175781</v>
      </c>
      <c r="J4249" s="14">
        <v>26.829999923706055</v>
      </c>
      <c r="K4249" s="24">
        <v>27.129999160766602</v>
      </c>
      <c r="L4249">
        <f t="shared" si="198"/>
        <v>0</v>
      </c>
      <c r="M4249">
        <f>IF(AND(B4249&gt;Summary!$E$17,B4249&lt;Summary!$E$18),1,0)</f>
        <v>1</v>
      </c>
      <c r="N4249">
        <f>IF(M4249=1,oneday(G4248,G4249,K4249,L4249,Summary!$E$13/2,Data!N4248,Data!O4248,Summary!$E$15,Summary!$E$14,Summary!$E$16,1),0)</f>
        <v>1000</v>
      </c>
      <c r="O4249" s="31">
        <f>IF(M4249=1,oneday(G4248,G4249,K4249,L4249,Summary!$E$13/2,Data!N4248,Data!O4248,Summary!$E$15,Summary!$E$14,Summary!$E$16,2),0)</f>
        <v>3170850.9517936707</v>
      </c>
      <c r="P4249" s="31">
        <f t="shared" si="200"/>
        <v>2744.0014495849609</v>
      </c>
      <c r="Q4249" s="31">
        <f>IF(M4249=1,oneday(G4248,G4249,K4249,L4249,Summary!$E$13/2,Data!N4248,Data!O4248,Summary!$E$15,Summary!$E$14,Summary!$E$16,3),0)</f>
        <v>0</v>
      </c>
    </row>
    <row r="4250" spans="1:17" x14ac:dyDescent="0.25">
      <c r="A4250" s="32">
        <f>VLOOKUP(B4250,'Expiration Dates'!$C$40:$J$272,8)</f>
        <v>36574</v>
      </c>
      <c r="B4250" s="1">
        <v>36560</v>
      </c>
      <c r="C4250">
        <f t="shared" si="199"/>
        <v>4250</v>
      </c>
      <c r="D4250" s="27">
        <v>28.079999923706055</v>
      </c>
      <c r="E4250" s="28">
        <v>28.870000839233398</v>
      </c>
      <c r="F4250" s="28">
        <v>27.75</v>
      </c>
      <c r="G4250" s="24">
        <v>28.819999694824219</v>
      </c>
      <c r="H4250" s="13">
        <v>27.149999618530273</v>
      </c>
      <c r="I4250" s="14">
        <v>27.899999618530273</v>
      </c>
      <c r="J4250" s="14">
        <v>26.899999618530273</v>
      </c>
      <c r="K4250" s="24">
        <v>27.819999694824219</v>
      </c>
      <c r="L4250">
        <f t="shared" si="198"/>
        <v>0</v>
      </c>
      <c r="M4250">
        <f>IF(AND(B4250&gt;Summary!$E$17,B4250&lt;Summary!$E$18),1,0)</f>
        <v>1</v>
      </c>
      <c r="N4250">
        <f>IF(M4250=1,oneday(G4249,G4250,K4250,L4250,Summary!$E$13/2,Data!N4249,Data!O4249,Summary!$E$15,Summary!$E$14,Summary!$E$16,1),0)</f>
        <v>-900</v>
      </c>
      <c r="O4250" s="31">
        <f>IF(M4250=1,oneday(G4249,G4250,K4250,L4250,Summary!$E$13/2,Data!N4249,Data!O4249,Summary!$E$15,Summary!$E$14,Summary!$E$16,2),0)</f>
        <v>3172823.9526863098</v>
      </c>
      <c r="P4250" s="31">
        <f t="shared" si="200"/>
        <v>1973.0008926391602</v>
      </c>
      <c r="Q4250" s="31">
        <f>IF(M4250=1,oneday(G4249,G4250,K4250,L4250,Summary!$E$13/2,Data!N4249,Data!O4249,Summary!$E$15,Summary!$E$14,Summary!$E$16,3),0)</f>
        <v>0</v>
      </c>
    </row>
    <row r="4251" spans="1:17" x14ac:dyDescent="0.25">
      <c r="A4251" s="32">
        <f>VLOOKUP(B4251,'Expiration Dates'!$C$40:$J$272,8)</f>
        <v>36574</v>
      </c>
      <c r="B4251" s="1">
        <v>36563</v>
      </c>
      <c r="C4251">
        <f t="shared" si="199"/>
        <v>4251</v>
      </c>
      <c r="D4251" s="27">
        <v>28.649999618530273</v>
      </c>
      <c r="E4251" s="28">
        <v>28.899999618530273</v>
      </c>
      <c r="F4251" s="28">
        <v>28.25</v>
      </c>
      <c r="G4251" s="24">
        <v>28.450000762939453</v>
      </c>
      <c r="H4251" s="13">
        <v>27.620000839233398</v>
      </c>
      <c r="I4251" s="14">
        <v>27.819999694824219</v>
      </c>
      <c r="J4251" s="14">
        <v>27.290000915527344</v>
      </c>
      <c r="K4251" s="24">
        <v>27.479999542236328</v>
      </c>
      <c r="L4251">
        <f t="shared" si="198"/>
        <v>0</v>
      </c>
      <c r="M4251">
        <f>IF(AND(B4251&gt;Summary!$E$17,B4251&lt;Summary!$E$18),1,0)</f>
        <v>1</v>
      </c>
      <c r="N4251">
        <f>IF(M4251=1,oneday(G4250,G4251,K4251,L4251,Summary!$E$13/2,Data!N4250,Data!O4250,Summary!$E$15,Summary!$E$14,Summary!$E$16,1),0)</f>
        <v>0</v>
      </c>
      <c r="O4251" s="31">
        <f>IF(M4251=1,oneday(G4250,G4251,K4251,L4251,Summary!$E$13/2,Data!N4250,Data!O4250,Summary!$E$15,Summary!$E$14,Summary!$E$16,2),0)</f>
        <v>3174967.9526863098</v>
      </c>
      <c r="P4251" s="31">
        <f t="shared" si="200"/>
        <v>2144</v>
      </c>
      <c r="Q4251" s="31">
        <f>IF(M4251=1,oneday(G4250,G4251,K4251,L4251,Summary!$E$13/2,Data!N4250,Data!O4250,Summary!$E$15,Summary!$E$14,Summary!$E$16,3),0)</f>
        <v>0</v>
      </c>
    </row>
    <row r="4252" spans="1:17" x14ac:dyDescent="0.25">
      <c r="A4252" s="32">
        <f>VLOOKUP(B4252,'Expiration Dates'!$C$40:$J$272,8)</f>
        <v>36574</v>
      </c>
      <c r="B4252" s="1">
        <v>36564</v>
      </c>
      <c r="C4252">
        <f t="shared" si="199"/>
        <v>4252</v>
      </c>
      <c r="D4252" s="27">
        <v>28.379999160766602</v>
      </c>
      <c r="E4252" s="28">
        <v>28.489999771118164</v>
      </c>
      <c r="F4252" s="28">
        <v>27.909999847412109</v>
      </c>
      <c r="G4252" s="24">
        <v>28.020000457763672</v>
      </c>
      <c r="H4252" s="13">
        <v>27.459999084472656</v>
      </c>
      <c r="I4252" s="14">
        <v>27.549999237060547</v>
      </c>
      <c r="J4252" s="14">
        <v>27</v>
      </c>
      <c r="K4252" s="24">
        <v>27.079999923706055</v>
      </c>
      <c r="L4252">
        <f t="shared" si="198"/>
        <v>0</v>
      </c>
      <c r="M4252">
        <f>IF(AND(B4252&gt;Summary!$E$17,B4252&lt;Summary!$E$18),1,0)</f>
        <v>1</v>
      </c>
      <c r="N4252">
        <f>IF(M4252=1,oneday(G4251,G4252,K4252,L4252,Summary!$E$13/2,Data!N4251,Data!O4251,Summary!$E$15,Summary!$E$14,Summary!$E$16,1),0)</f>
        <v>1000</v>
      </c>
      <c r="O4252" s="31">
        <f>IF(M4252=1,oneday(G4251,G4252,K4252,L4252,Summary!$E$13/2,Data!N4251,Data!O4251,Summary!$E$15,Summary!$E$14,Summary!$E$16,2),0)</f>
        <v>3176717.952381134</v>
      </c>
      <c r="P4252" s="31">
        <f t="shared" si="200"/>
        <v>1749.9996948242188</v>
      </c>
      <c r="Q4252" s="31">
        <f>IF(M4252=1,oneday(G4251,G4252,K4252,L4252,Summary!$E$13/2,Data!N4251,Data!O4251,Summary!$E$15,Summary!$E$14,Summary!$E$16,3),0)</f>
        <v>0</v>
      </c>
    </row>
    <row r="4253" spans="1:17" x14ac:dyDescent="0.25">
      <c r="A4253" s="32">
        <f>VLOOKUP(B4253,'Expiration Dates'!$C$40:$J$272,8)</f>
        <v>36574</v>
      </c>
      <c r="B4253" s="1">
        <v>36565</v>
      </c>
      <c r="C4253">
        <f t="shared" si="199"/>
        <v>4253</v>
      </c>
      <c r="D4253" s="27">
        <v>27.799999237060547</v>
      </c>
      <c r="E4253" s="28">
        <v>28.840000152587891</v>
      </c>
      <c r="F4253" s="28">
        <v>27.709999084472656</v>
      </c>
      <c r="G4253" s="24">
        <v>28.770000457763672</v>
      </c>
      <c r="H4253" s="13">
        <v>26.799999237060547</v>
      </c>
      <c r="I4253" s="14">
        <v>27.799999237060547</v>
      </c>
      <c r="J4253" s="14">
        <v>26.799999237060547</v>
      </c>
      <c r="K4253" s="24">
        <v>27.75</v>
      </c>
      <c r="L4253">
        <f t="shared" si="198"/>
        <v>0</v>
      </c>
      <c r="M4253">
        <f>IF(AND(B4253&gt;Summary!$E$17,B4253&lt;Summary!$E$18),1,0)</f>
        <v>1</v>
      </c>
      <c r="N4253">
        <f>IF(M4253=1,oneday(G4252,G4253,K4253,L4253,Summary!$E$13/2,Data!N4252,Data!O4252,Summary!$E$15,Summary!$E$14,Summary!$E$16,1),0)</f>
        <v>-800</v>
      </c>
      <c r="O4253" s="31">
        <f>IF(M4253=1,oneday(G4252,G4253,K4253,L4253,Summary!$E$13/2,Data!N4252,Data!O4252,Summary!$E$15,Summary!$E$14,Summary!$E$16,2),0)</f>
        <v>3178729.952381134</v>
      </c>
      <c r="P4253" s="31">
        <f t="shared" si="200"/>
        <v>2012</v>
      </c>
      <c r="Q4253" s="31">
        <f>IF(M4253=1,oneday(G4252,G4253,K4253,L4253,Summary!$E$13/2,Data!N4252,Data!O4252,Summary!$E$15,Summary!$E$14,Summary!$E$16,3),0)</f>
        <v>0</v>
      </c>
    </row>
    <row r="4254" spans="1:17" x14ac:dyDescent="0.25">
      <c r="A4254" s="32">
        <f>VLOOKUP(B4254,'Expiration Dates'!$C$40:$J$272,8)</f>
        <v>36574</v>
      </c>
      <c r="B4254" s="1">
        <v>36566</v>
      </c>
      <c r="C4254">
        <f t="shared" si="199"/>
        <v>4254</v>
      </c>
      <c r="D4254" s="27">
        <v>28.700000762939453</v>
      </c>
      <c r="E4254" s="28">
        <v>29.5</v>
      </c>
      <c r="F4254" s="28">
        <v>28.649999618530273</v>
      </c>
      <c r="G4254" s="24">
        <v>29.430000305175781</v>
      </c>
      <c r="H4254" s="13">
        <v>27.649999618530273</v>
      </c>
      <c r="I4254" s="14">
        <v>28.329999923706055</v>
      </c>
      <c r="J4254" s="14">
        <v>27.620000839233398</v>
      </c>
      <c r="K4254" s="24">
        <v>28.270000457763672</v>
      </c>
      <c r="L4254">
        <f t="shared" si="198"/>
        <v>0</v>
      </c>
      <c r="M4254">
        <f>IF(AND(B4254&gt;Summary!$E$17,B4254&lt;Summary!$E$18),1,0)</f>
        <v>1</v>
      </c>
      <c r="N4254">
        <f>IF(M4254=1,oneday(G4253,G4254,K4254,L4254,Summary!$E$13/2,Data!N4253,Data!O4253,Summary!$E$15,Summary!$E$14,Summary!$E$16,1),0)</f>
        <v>-2400</v>
      </c>
      <c r="O4254" s="31">
        <f>IF(M4254=1,oneday(G4253,G4254,K4254,L4254,Summary!$E$13/2,Data!N4253,Data!O4253,Summary!$E$15,Summary!$E$14,Summary!$E$16,2),0)</f>
        <v>3179625.952747345</v>
      </c>
      <c r="P4254" s="31">
        <f t="shared" si="200"/>
        <v>896.0003662109375</v>
      </c>
      <c r="Q4254" s="31">
        <f>IF(M4254=1,oneday(G4253,G4254,K4254,L4254,Summary!$E$13/2,Data!N4253,Data!O4253,Summary!$E$15,Summary!$E$14,Summary!$E$16,3),0)</f>
        <v>0</v>
      </c>
    </row>
    <row r="4255" spans="1:17" x14ac:dyDescent="0.25">
      <c r="A4255" s="32">
        <f>VLOOKUP(B4255,'Expiration Dates'!$C$40:$J$272,8)</f>
        <v>36574</v>
      </c>
      <c r="B4255" s="1">
        <v>36567</v>
      </c>
      <c r="C4255">
        <f t="shared" si="199"/>
        <v>4255</v>
      </c>
      <c r="D4255" s="27">
        <v>29.799999237060547</v>
      </c>
      <c r="E4255" s="28">
        <v>29.940000534057617</v>
      </c>
      <c r="F4255" s="28">
        <v>29.020000457763672</v>
      </c>
      <c r="G4255" s="24">
        <v>29.440000534057617</v>
      </c>
      <c r="H4255" s="13">
        <v>28.549999237060547</v>
      </c>
      <c r="I4255" s="14">
        <v>28.700000762939453</v>
      </c>
      <c r="J4255" s="14">
        <v>27.850000381469727</v>
      </c>
      <c r="K4255" s="24">
        <v>28.399999618530273</v>
      </c>
      <c r="L4255">
        <f t="shared" si="198"/>
        <v>0</v>
      </c>
      <c r="M4255">
        <f>IF(AND(B4255&gt;Summary!$E$17,B4255&lt;Summary!$E$18),1,0)</f>
        <v>1</v>
      </c>
      <c r="N4255">
        <f>IF(M4255=1,oneday(G4254,G4255,K4255,L4255,Summary!$E$13/2,Data!N4254,Data!O4254,Summary!$E$15,Summary!$E$14,Summary!$E$16,1),0)</f>
        <v>-2400</v>
      </c>
      <c r="O4255" s="31">
        <f>IF(M4255=1,oneday(G4254,G4255,K4255,L4255,Summary!$E$13/2,Data!N4254,Data!O4254,Summary!$E$15,Summary!$E$14,Summary!$E$16,2),0)</f>
        <v>3181601.9521980286</v>
      </c>
      <c r="P4255" s="31">
        <f t="shared" si="200"/>
        <v>1975.9994506835938</v>
      </c>
      <c r="Q4255" s="31">
        <f>IF(M4255=1,oneday(G4254,G4255,K4255,L4255,Summary!$E$13/2,Data!N4254,Data!O4254,Summary!$E$15,Summary!$E$14,Summary!$E$16,3),0)</f>
        <v>0</v>
      </c>
    </row>
    <row r="4256" spans="1:17" x14ac:dyDescent="0.25">
      <c r="A4256" s="32">
        <f>VLOOKUP(B4256,'Expiration Dates'!$C$40:$J$272,8)</f>
        <v>36574</v>
      </c>
      <c r="B4256" s="1">
        <v>36570</v>
      </c>
      <c r="C4256">
        <f t="shared" si="199"/>
        <v>4256</v>
      </c>
      <c r="D4256" s="27">
        <v>29.700000762939453</v>
      </c>
      <c r="E4256" s="28">
        <v>30.299999237060547</v>
      </c>
      <c r="F4256" s="28">
        <v>29.469999313354492</v>
      </c>
      <c r="G4256" s="24">
        <v>30.25</v>
      </c>
      <c r="H4256" s="13">
        <v>28.670000076293945</v>
      </c>
      <c r="I4256" s="14">
        <v>29.299999237060547</v>
      </c>
      <c r="J4256" s="14">
        <v>28.549999237060547</v>
      </c>
      <c r="K4256" s="24">
        <v>29.260000228881836</v>
      </c>
      <c r="L4256">
        <f t="shared" si="198"/>
        <v>0</v>
      </c>
      <c r="M4256">
        <f>IF(AND(B4256&gt;Summary!$E$17,B4256&lt;Summary!$E$18),1,0)</f>
        <v>1</v>
      </c>
      <c r="N4256">
        <f>IF(M4256=1,oneday(G4255,G4256,K4256,L4256,Summary!$E$13/2,Data!N4255,Data!O4255,Summary!$E$15,Summary!$E$14,Summary!$E$16,1),0)</f>
        <v>-3000</v>
      </c>
      <c r="O4256" s="31">
        <f>IF(M4256=1,oneday(G4255,G4256,K4256,L4256,Summary!$E$13/2,Data!N4255,Data!O4255,Summary!$E$15,Summary!$E$14,Summary!$E$16,2),0)</f>
        <v>3180797.9545478821</v>
      </c>
      <c r="P4256" s="31">
        <f t="shared" si="200"/>
        <v>-803.99765014648438</v>
      </c>
      <c r="Q4256" s="31">
        <f>IF(M4256=1,oneday(G4255,G4256,K4256,L4256,Summary!$E$13/2,Data!N4255,Data!O4255,Summary!$E$15,Summary!$E$14,Summary!$E$16,3),0)</f>
        <v>0</v>
      </c>
    </row>
    <row r="4257" spans="1:17" x14ac:dyDescent="0.25">
      <c r="A4257" s="32">
        <f>VLOOKUP(B4257,'Expiration Dates'!$C$40:$J$272,8)</f>
        <v>36574</v>
      </c>
      <c r="B4257" s="1">
        <v>36571</v>
      </c>
      <c r="C4257">
        <f t="shared" si="199"/>
        <v>4257</v>
      </c>
      <c r="D4257" s="27">
        <v>30.200000762939453</v>
      </c>
      <c r="E4257" s="28">
        <v>30.450000762939453</v>
      </c>
      <c r="F4257" s="28">
        <v>29.799999237060547</v>
      </c>
      <c r="G4257" s="24">
        <v>30.059999465942383</v>
      </c>
      <c r="H4257" s="13">
        <v>29.25</v>
      </c>
      <c r="I4257" s="14">
        <v>29.549999237060547</v>
      </c>
      <c r="J4257" s="14">
        <v>29</v>
      </c>
      <c r="K4257" s="24">
        <v>29.190000534057617</v>
      </c>
      <c r="L4257">
        <f t="shared" si="198"/>
        <v>0</v>
      </c>
      <c r="M4257">
        <f>IF(AND(B4257&gt;Summary!$E$17,B4257&lt;Summary!$E$18),1,0)</f>
        <v>1</v>
      </c>
      <c r="N4257">
        <f>IF(M4257=1,oneday(G4256,G4257,K4257,L4257,Summary!$E$13/2,Data!N4256,Data!O4256,Summary!$E$15,Summary!$E$14,Summary!$E$16,1),0)</f>
        <v>-2600</v>
      </c>
      <c r="O4257" s="31">
        <f>IF(M4257=1,oneday(G4256,G4257,K4257,L4257,Summary!$E$13/2,Data!N4256,Data!O4256,Summary!$E$15,Summary!$E$14,Summary!$E$16,2),0)</f>
        <v>3183315.9559364319</v>
      </c>
      <c r="P4257" s="31">
        <f t="shared" si="200"/>
        <v>2518.0013885498047</v>
      </c>
      <c r="Q4257" s="31">
        <f>IF(M4257=1,oneday(G4256,G4257,K4257,L4257,Summary!$E$13/2,Data!N4256,Data!O4256,Summary!$E$15,Summary!$E$14,Summary!$E$16,3),0)</f>
        <v>0</v>
      </c>
    </row>
    <row r="4258" spans="1:17" x14ac:dyDescent="0.25">
      <c r="A4258" s="32">
        <f>VLOOKUP(B4258,'Expiration Dates'!$C$40:$J$272,8)</f>
        <v>36574</v>
      </c>
      <c r="B4258" s="1">
        <v>36572</v>
      </c>
      <c r="C4258">
        <f t="shared" si="199"/>
        <v>4258</v>
      </c>
      <c r="D4258" s="27">
        <v>30.030000686645508</v>
      </c>
      <c r="E4258" s="28">
        <v>30.200000762939453</v>
      </c>
      <c r="F4258" s="28">
        <v>29.350000381469727</v>
      </c>
      <c r="G4258" s="24">
        <v>30.049999237060547</v>
      </c>
      <c r="H4258" s="13">
        <v>29.25</v>
      </c>
      <c r="I4258" s="14">
        <v>29.459999084472656</v>
      </c>
      <c r="J4258" s="14">
        <v>28.760000228881836</v>
      </c>
      <c r="K4258" s="24">
        <v>29.329999923706055</v>
      </c>
      <c r="L4258">
        <f t="shared" si="198"/>
        <v>0</v>
      </c>
      <c r="M4258">
        <f>IF(AND(B4258&gt;Summary!$E$17,B4258&lt;Summary!$E$18),1,0)</f>
        <v>1</v>
      </c>
      <c r="N4258">
        <f>IF(M4258=1,oneday(G4257,G4258,K4258,L4258,Summary!$E$13/2,Data!N4257,Data!O4257,Summary!$E$15,Summary!$E$14,Summary!$E$16,1),0)</f>
        <v>-2600</v>
      </c>
      <c r="O4258" s="31">
        <f>IF(M4258=1,oneday(G4257,G4258,K4258,L4258,Summary!$E$13/2,Data!N4257,Data!O4257,Summary!$E$15,Summary!$E$14,Summary!$E$16,2),0)</f>
        <v>3185341.9565315247</v>
      </c>
      <c r="P4258" s="31">
        <f t="shared" si="200"/>
        <v>2026.0005950927734</v>
      </c>
      <c r="Q4258" s="31">
        <f>IF(M4258=1,oneday(G4257,G4258,K4258,L4258,Summary!$E$13/2,Data!N4257,Data!O4257,Summary!$E$15,Summary!$E$14,Summary!$E$16,3),0)</f>
        <v>0</v>
      </c>
    </row>
    <row r="4259" spans="1:17" x14ac:dyDescent="0.25">
      <c r="A4259" s="32">
        <f>VLOOKUP(B4259,'Expiration Dates'!$C$40:$J$272,8)</f>
        <v>36574</v>
      </c>
      <c r="B4259" s="1">
        <v>36573</v>
      </c>
      <c r="C4259">
        <f t="shared" si="199"/>
        <v>4259</v>
      </c>
      <c r="D4259" s="27">
        <v>29.350000381469727</v>
      </c>
      <c r="E4259" s="28">
        <v>29.579999923706055</v>
      </c>
      <c r="F4259" s="28">
        <v>29.049999237060547</v>
      </c>
      <c r="G4259" s="24">
        <v>29.459999084472656</v>
      </c>
      <c r="H4259" s="13">
        <v>28.799999237060547</v>
      </c>
      <c r="I4259" s="14">
        <v>28.899999618530273</v>
      </c>
      <c r="J4259" s="14">
        <v>28.350000381469727</v>
      </c>
      <c r="K4259" s="24">
        <v>28.549999237060547</v>
      </c>
      <c r="L4259">
        <f t="shared" si="198"/>
        <v>0</v>
      </c>
      <c r="M4259">
        <f>IF(AND(B4259&gt;Summary!$E$17,B4259&lt;Summary!$E$18),1,0)</f>
        <v>1</v>
      </c>
      <c r="N4259">
        <f>IF(M4259=1,oneday(G4258,G4259,K4259,L4259,Summary!$E$13/2,Data!N4258,Data!O4258,Summary!$E$15,Summary!$E$14,Summary!$E$16,1),0)</f>
        <v>-1200</v>
      </c>
      <c r="O4259" s="31">
        <f>IF(M4259=1,oneday(G4258,G4259,K4259,L4259,Summary!$E$13/2,Data!N4258,Data!O4258,Summary!$E$15,Summary!$E$14,Summary!$E$16,2),0)</f>
        <v>3188413.9567146301</v>
      </c>
      <c r="P4259" s="31">
        <f t="shared" si="200"/>
        <v>3072.0001831054688</v>
      </c>
      <c r="Q4259" s="31">
        <f>IF(M4259=1,oneday(G4258,G4259,K4259,L4259,Summary!$E$13/2,Data!N4258,Data!O4258,Summary!$E$15,Summary!$E$14,Summary!$E$16,3),0)</f>
        <v>0</v>
      </c>
    </row>
    <row r="4260" spans="1:17" x14ac:dyDescent="0.25">
      <c r="A4260" s="32">
        <f>VLOOKUP(B4260,'Expiration Dates'!$C$40:$J$272,8)</f>
        <v>36574</v>
      </c>
      <c r="B4260" s="1">
        <v>36574</v>
      </c>
      <c r="C4260">
        <f t="shared" si="199"/>
        <v>4260</v>
      </c>
      <c r="D4260" s="27">
        <v>29.299999237060547</v>
      </c>
      <c r="E4260" s="28">
        <v>29.600000381469727</v>
      </c>
      <c r="F4260" s="28">
        <v>29.049999237060547</v>
      </c>
      <c r="G4260" s="24">
        <v>29.510000228881836</v>
      </c>
      <c r="H4260" s="13">
        <v>28.440000534057617</v>
      </c>
      <c r="I4260" s="14">
        <v>28.549999237060547</v>
      </c>
      <c r="J4260" s="14">
        <v>28.180000305175781</v>
      </c>
      <c r="K4260" s="24">
        <v>28.450000762939453</v>
      </c>
      <c r="L4260">
        <f t="shared" ref="L4260:L4323" si="201">IF(A4260=B4260,1,0)</f>
        <v>1</v>
      </c>
      <c r="M4260">
        <f>IF(AND(B4260&gt;Summary!$E$17,B4260&lt;Summary!$E$18),1,0)</f>
        <v>1</v>
      </c>
      <c r="N4260">
        <f>IF(M4260=1,oneday(G4259,G4260,K4260,L4260,Summary!$E$13/2,Data!N4259,Data!O4259,Summary!$E$15,Summary!$E$14,Summary!$E$16,1),0)</f>
        <v>-1300</v>
      </c>
      <c r="O4260" s="31">
        <f>IF(M4260=1,oneday(G4259,G4260,K4260,L4260,Summary!$E$13/2,Data!N4259,Data!O4259,Summary!$E$15,Summary!$E$14,Summary!$E$16,2),0)</f>
        <v>3188970.9559211731</v>
      </c>
      <c r="P4260" s="31">
        <f t="shared" si="200"/>
        <v>556.99920654296875</v>
      </c>
      <c r="Q4260" s="31">
        <f>IF(M4260=1,oneday(G4259,G4260,K4260,L4260,Summary!$E$13/2,Data!N4259,Data!O4259,Summary!$E$15,Summary!$E$14,Summary!$E$16,3),0)</f>
        <v>-1377.9993057250977</v>
      </c>
    </row>
    <row r="4261" spans="1:17" x14ac:dyDescent="0.25">
      <c r="A4261" s="32">
        <f>VLOOKUP(B4261,'Expiration Dates'!$C$40:$J$272,8)</f>
        <v>36574</v>
      </c>
      <c r="B4261" s="1">
        <v>36578</v>
      </c>
      <c r="C4261">
        <f t="shared" si="199"/>
        <v>4261</v>
      </c>
      <c r="D4261" s="27">
        <v>29</v>
      </c>
      <c r="E4261" s="28">
        <v>30.299999237060547</v>
      </c>
      <c r="F4261" s="28">
        <v>28.850000381469727</v>
      </c>
      <c r="G4261" s="24">
        <v>29.620000839233398</v>
      </c>
      <c r="H4261" s="13">
        <v>27.950000762939453</v>
      </c>
      <c r="I4261" s="14">
        <v>29</v>
      </c>
      <c r="J4261" s="14">
        <v>27.899999618530273</v>
      </c>
      <c r="K4261" s="24">
        <v>28.920000076293945</v>
      </c>
      <c r="L4261">
        <f t="shared" si="201"/>
        <v>0</v>
      </c>
      <c r="M4261">
        <f>IF(AND(B4261&gt;Summary!$E$17,B4261&lt;Summary!$E$18),1,0)</f>
        <v>1</v>
      </c>
      <c r="N4261">
        <f>IF(M4261=1,oneday(G4260,G4261,K4261,L4261,Summary!$E$13/2,Data!N4260,Data!O4260,Summary!$E$15,Summary!$E$14,Summary!$E$16,1),0)</f>
        <v>-1500</v>
      </c>
      <c r="O4261" s="31">
        <f>IF(M4261=1,oneday(G4260,G4261,K4261,L4261,Summary!$E$13/2,Data!N4260,Data!O4260,Summary!$E$15,Summary!$E$14,Summary!$E$16,2),0)</f>
        <v>3190809.9550056458</v>
      </c>
      <c r="P4261" s="31">
        <f t="shared" si="200"/>
        <v>1838.9990844726563</v>
      </c>
      <c r="Q4261" s="31">
        <f>IF(M4261=1,oneday(G4260,G4261,K4261,L4261,Summary!$E$13/2,Data!N4260,Data!O4260,Summary!$E$15,Summary!$E$14,Summary!$E$16,3),0)</f>
        <v>0</v>
      </c>
    </row>
    <row r="4262" spans="1:17" x14ac:dyDescent="0.25">
      <c r="A4262" s="32">
        <f>VLOOKUP(B4262,'Expiration Dates'!$C$40:$J$272,8)</f>
        <v>36574</v>
      </c>
      <c r="B4262" s="1">
        <v>36579</v>
      </c>
      <c r="C4262">
        <f t="shared" si="199"/>
        <v>4262</v>
      </c>
      <c r="D4262" s="27">
        <v>28.829999923706055</v>
      </c>
      <c r="E4262" s="28">
        <v>29.450000762939453</v>
      </c>
      <c r="F4262" s="28">
        <v>28.75</v>
      </c>
      <c r="G4262" s="24">
        <v>29.389999389648438</v>
      </c>
      <c r="H4262" s="13">
        <v>27.700000762939453</v>
      </c>
      <c r="I4262" s="14">
        <v>28.100000381469727</v>
      </c>
      <c r="J4262" s="14">
        <v>27.649999618530273</v>
      </c>
      <c r="K4262" s="24">
        <v>28.020000457763672</v>
      </c>
      <c r="L4262">
        <f t="shared" si="201"/>
        <v>0</v>
      </c>
      <c r="M4262">
        <f>IF(AND(B4262&gt;Summary!$E$17,B4262&lt;Summary!$E$18),1,0)</f>
        <v>1</v>
      </c>
      <c r="N4262">
        <f>IF(M4262=1,oneday(G4261,G4262,K4262,L4262,Summary!$E$13/2,Data!N4261,Data!O4261,Summary!$E$15,Summary!$E$14,Summary!$E$16,1),0)</f>
        <v>-1000</v>
      </c>
      <c r="O4262" s="31">
        <f>IF(M4262=1,oneday(G4261,G4262,K4262,L4262,Summary!$E$13/2,Data!N4261,Data!O4261,Summary!$E$15,Summary!$E$14,Summary!$E$16,2),0)</f>
        <v>3193079.9564552307</v>
      </c>
      <c r="P4262" s="31">
        <f t="shared" si="200"/>
        <v>2270.0014495849609</v>
      </c>
      <c r="Q4262" s="31">
        <f>IF(M4262=1,oneday(G4261,G4262,K4262,L4262,Summary!$E$13/2,Data!N4261,Data!O4261,Summary!$E$15,Summary!$E$14,Summary!$E$16,3),0)</f>
        <v>0</v>
      </c>
    </row>
    <row r="4263" spans="1:17" x14ac:dyDescent="0.25">
      <c r="A4263" s="32">
        <f>VLOOKUP(B4263,'Expiration Dates'!$C$40:$J$272,8)</f>
        <v>36574</v>
      </c>
      <c r="B4263" s="1">
        <v>36580</v>
      </c>
      <c r="C4263">
        <f t="shared" si="199"/>
        <v>4263</v>
      </c>
      <c r="D4263" s="27">
        <v>29.440000534057617</v>
      </c>
      <c r="E4263" s="28">
        <v>30.149999618530273</v>
      </c>
      <c r="F4263" s="28">
        <v>29.399999618530273</v>
      </c>
      <c r="G4263" s="24">
        <v>29.969999313354492</v>
      </c>
      <c r="H4263" s="13">
        <v>28.069999694824219</v>
      </c>
      <c r="I4263" s="14">
        <v>28.469999313354492</v>
      </c>
      <c r="J4263" s="14">
        <v>28.049999237060547</v>
      </c>
      <c r="K4263" s="24">
        <v>28.260000228881836</v>
      </c>
      <c r="L4263">
        <f t="shared" si="201"/>
        <v>0</v>
      </c>
      <c r="M4263">
        <f>IF(AND(B4263&gt;Summary!$E$17,B4263&lt;Summary!$E$18),1,0)</f>
        <v>1</v>
      </c>
      <c r="N4263">
        <f>IF(M4263=1,oneday(G4262,G4263,K4263,L4263,Summary!$E$13/2,Data!N4262,Data!O4262,Summary!$E$15,Summary!$E$14,Summary!$E$16,1),0)</f>
        <v>-2400</v>
      </c>
      <c r="O4263" s="31">
        <f>IF(M4263=1,oneday(G4262,G4263,K4263,L4263,Summary!$E$13/2,Data!N4262,Data!O4262,Summary!$E$15,Summary!$E$14,Summary!$E$16,2),0)</f>
        <v>3194051.9566383362</v>
      </c>
      <c r="P4263" s="31">
        <f t="shared" si="200"/>
        <v>972.00018310546875</v>
      </c>
      <c r="Q4263" s="31">
        <f>IF(M4263=1,oneday(G4262,G4263,K4263,L4263,Summary!$E$13/2,Data!N4262,Data!O4262,Summary!$E$15,Summary!$E$14,Summary!$E$16,3),0)</f>
        <v>0</v>
      </c>
    </row>
    <row r="4264" spans="1:17" x14ac:dyDescent="0.25">
      <c r="A4264" s="32">
        <f>VLOOKUP(B4264,'Expiration Dates'!$C$40:$J$272,8)</f>
        <v>36574</v>
      </c>
      <c r="B4264" s="1">
        <v>36581</v>
      </c>
      <c r="C4264">
        <f t="shared" si="199"/>
        <v>4264</v>
      </c>
      <c r="D4264" s="27">
        <v>29.799999237060547</v>
      </c>
      <c r="E4264" s="28">
        <v>30.829999923706055</v>
      </c>
      <c r="F4264" s="28">
        <v>29.700000762939453</v>
      </c>
      <c r="G4264" s="24">
        <v>30.350000381469727</v>
      </c>
      <c r="H4264" s="13">
        <v>28.100000381469727</v>
      </c>
      <c r="I4264" s="14">
        <v>28.959999084472656</v>
      </c>
      <c r="J4264" s="14">
        <v>28.059999465942383</v>
      </c>
      <c r="K4264" s="24">
        <v>28.610000610351563</v>
      </c>
      <c r="L4264">
        <f t="shared" si="201"/>
        <v>0</v>
      </c>
      <c r="M4264">
        <f>IF(AND(B4264&gt;Summary!$E$17,B4264&lt;Summary!$E$18),1,0)</f>
        <v>1</v>
      </c>
      <c r="N4264">
        <f>IF(M4264=1,oneday(G4263,G4264,K4264,L4264,Summary!$E$13/2,Data!N4263,Data!O4263,Summary!$E$15,Summary!$E$14,Summary!$E$16,1),0)</f>
        <v>-3000</v>
      </c>
      <c r="O4264" s="31">
        <f>IF(M4264=1,oneday(G4263,G4264,K4264,L4264,Summary!$E$13/2,Data!N4263,Data!O4263,Summary!$E$15,Summary!$E$14,Summary!$E$16,2),0)</f>
        <v>3194941.9531135559</v>
      </c>
      <c r="P4264" s="31">
        <f t="shared" si="200"/>
        <v>889.99647521972656</v>
      </c>
      <c r="Q4264" s="31">
        <f>IF(M4264=1,oneday(G4263,G4264,K4264,L4264,Summary!$E$13/2,Data!N4263,Data!O4263,Summary!$E$15,Summary!$E$14,Summary!$E$16,3),0)</f>
        <v>0</v>
      </c>
    </row>
    <row r="4265" spans="1:17" x14ac:dyDescent="0.25">
      <c r="A4265" s="32">
        <f>VLOOKUP(B4265,'Expiration Dates'!$C$40:$J$272,8)</f>
        <v>36574</v>
      </c>
      <c r="B4265" s="1">
        <v>36584</v>
      </c>
      <c r="C4265">
        <f t="shared" si="199"/>
        <v>4265</v>
      </c>
      <c r="D4265" s="27">
        <v>30.010000228881836</v>
      </c>
      <c r="E4265" s="28">
        <v>30.590000152587891</v>
      </c>
      <c r="F4265" s="28">
        <v>29.819999694824219</v>
      </c>
      <c r="G4265" s="24">
        <v>30.129999160766602</v>
      </c>
      <c r="H4265" s="13">
        <v>28.350000381469727</v>
      </c>
      <c r="I4265" s="14">
        <v>28.860000610351563</v>
      </c>
      <c r="J4265" s="14">
        <v>28.25</v>
      </c>
      <c r="K4265" s="24">
        <v>28.450000762939453</v>
      </c>
      <c r="L4265">
        <f t="shared" si="201"/>
        <v>0</v>
      </c>
      <c r="M4265">
        <f>IF(AND(B4265&gt;Summary!$E$17,B4265&lt;Summary!$E$18),1,0)</f>
        <v>1</v>
      </c>
      <c r="N4265">
        <f>IF(M4265=1,oneday(G4264,G4265,K4265,L4265,Summary!$E$13/2,Data!N4264,Data!O4264,Summary!$E$15,Summary!$E$14,Summary!$E$16,1),0)</f>
        <v>-2500</v>
      </c>
      <c r="O4265" s="31">
        <f>IF(M4265=1,oneday(G4264,G4265,K4265,L4265,Summary!$E$13/2,Data!N4264,Data!O4264,Summary!$E$15,Summary!$E$14,Summary!$E$16,2),0)</f>
        <v>3197531.9561653137</v>
      </c>
      <c r="P4265" s="31">
        <f t="shared" si="200"/>
        <v>2590.0030517578125</v>
      </c>
      <c r="Q4265" s="31">
        <f>IF(M4265=1,oneday(G4264,G4265,K4265,L4265,Summary!$E$13/2,Data!N4264,Data!O4264,Summary!$E$15,Summary!$E$14,Summary!$E$16,3),0)</f>
        <v>0</v>
      </c>
    </row>
    <row r="4266" spans="1:17" x14ac:dyDescent="0.25">
      <c r="A4266" s="32">
        <f>VLOOKUP(B4266,'Expiration Dates'!$C$40:$J$272,8)</f>
        <v>36574</v>
      </c>
      <c r="B4266" s="1">
        <v>36585</v>
      </c>
      <c r="C4266">
        <f t="shared" si="199"/>
        <v>4266</v>
      </c>
      <c r="D4266" s="27">
        <v>30.350000381469727</v>
      </c>
      <c r="E4266" s="28">
        <v>30.629999160766602</v>
      </c>
      <c r="F4266" s="28">
        <v>30.299999237060547</v>
      </c>
      <c r="G4266" s="24">
        <v>30.430000305175781</v>
      </c>
      <c r="H4266" s="13">
        <v>28.670000076293945</v>
      </c>
      <c r="I4266" s="14">
        <v>29.010000228881836</v>
      </c>
      <c r="J4266" s="14">
        <v>28.649999618530273</v>
      </c>
      <c r="K4266" s="24">
        <v>28.850000381469727</v>
      </c>
      <c r="L4266">
        <f t="shared" si="201"/>
        <v>0</v>
      </c>
      <c r="M4266">
        <f>IF(AND(B4266&gt;Summary!$E$17,B4266&lt;Summary!$E$18),1,0)</f>
        <v>1</v>
      </c>
      <c r="N4266">
        <f>IF(M4266=1,oneday(G4265,G4266,K4266,L4266,Summary!$E$13/2,Data!N4265,Data!O4265,Summary!$E$15,Summary!$E$14,Summary!$E$16,1),0)</f>
        <v>-3000</v>
      </c>
      <c r="O4266" s="31">
        <f>IF(M4266=1,oneday(G4265,G4266,K4266,L4266,Summary!$E$13/2,Data!N4265,Data!O4265,Summary!$E$15,Summary!$E$14,Summary!$E$16,2),0)</f>
        <v>3198655.9525032043</v>
      </c>
      <c r="P4266" s="31">
        <f t="shared" si="200"/>
        <v>1123.996337890625</v>
      </c>
      <c r="Q4266" s="31">
        <f>IF(M4266=1,oneday(G4265,G4266,K4266,L4266,Summary!$E$13/2,Data!N4265,Data!O4265,Summary!$E$15,Summary!$E$14,Summary!$E$16,3),0)</f>
        <v>0</v>
      </c>
    </row>
    <row r="4267" spans="1:17" x14ac:dyDescent="0.25">
      <c r="A4267" s="32">
        <f>VLOOKUP(B4267,'Expiration Dates'!$C$40:$J$272,8)</f>
        <v>36606</v>
      </c>
      <c r="B4267" s="1">
        <v>36586</v>
      </c>
      <c r="C4267">
        <f t="shared" si="199"/>
        <v>4267</v>
      </c>
      <c r="D4267" s="27">
        <v>30.600000381469727</v>
      </c>
      <c r="E4267" s="28">
        <v>31.799999237060547</v>
      </c>
      <c r="F4267" s="28">
        <v>30.450000762939453</v>
      </c>
      <c r="G4267" s="24">
        <v>31.770000457763672</v>
      </c>
      <c r="H4267" s="13">
        <v>29.100000381469727</v>
      </c>
      <c r="I4267" s="14">
        <v>30.100000381469727</v>
      </c>
      <c r="J4267" s="14">
        <v>29</v>
      </c>
      <c r="K4267" s="24">
        <v>30.010000228881836</v>
      </c>
      <c r="L4267">
        <f t="shared" si="201"/>
        <v>0</v>
      </c>
      <c r="M4267">
        <f>IF(AND(B4267&gt;Summary!$E$17,B4267&lt;Summary!$E$18),1,0)</f>
        <v>1</v>
      </c>
      <c r="N4267">
        <f>IF(M4267=1,oneday(G4266,G4267,K4267,L4267,Summary!$E$13/2,Data!N4266,Data!O4266,Summary!$E$15,Summary!$E$14,Summary!$E$16,1),0)</f>
        <v>-3000</v>
      </c>
      <c r="O4267" s="31">
        <f>IF(M4267=1,oneday(G4266,G4267,K4267,L4267,Summary!$E$13/2,Data!N4266,Data!O4266,Summary!$E$15,Summary!$E$14,Summary!$E$16,2),0)</f>
        <v>3194325.9515419006</v>
      </c>
      <c r="P4267" s="31">
        <f t="shared" si="200"/>
        <v>-4330.0009613037109</v>
      </c>
      <c r="Q4267" s="31">
        <f>IF(M4267=1,oneday(G4266,G4267,K4267,L4267,Summary!$E$13/2,Data!N4266,Data!O4266,Summary!$E$15,Summary!$E$14,Summary!$E$16,3),0)</f>
        <v>0</v>
      </c>
    </row>
    <row r="4268" spans="1:17" x14ac:dyDescent="0.25">
      <c r="A4268" s="32">
        <f>VLOOKUP(B4268,'Expiration Dates'!$C$40:$J$272,8)</f>
        <v>36606</v>
      </c>
      <c r="B4268" s="1">
        <v>36587</v>
      </c>
      <c r="C4268">
        <f t="shared" si="199"/>
        <v>4268</v>
      </c>
      <c r="D4268" s="27">
        <v>31.75</v>
      </c>
      <c r="E4268" s="28">
        <v>32.150001525878906</v>
      </c>
      <c r="F4268" s="28">
        <v>31.379999160766602</v>
      </c>
      <c r="G4268" s="24">
        <v>31.690000534057617</v>
      </c>
      <c r="H4268" s="13">
        <v>29.979999542236328</v>
      </c>
      <c r="I4268" s="14">
        <v>30.450000762939453</v>
      </c>
      <c r="J4268" s="14">
        <v>29.850000381469727</v>
      </c>
      <c r="K4268" s="24">
        <v>30.079999923706055</v>
      </c>
      <c r="L4268">
        <f t="shared" si="201"/>
        <v>0</v>
      </c>
      <c r="M4268">
        <f>IF(AND(B4268&gt;Summary!$E$17,B4268&lt;Summary!$E$18),1,0)</f>
        <v>1</v>
      </c>
      <c r="N4268">
        <f>IF(M4268=1,oneday(G4267,G4268,K4268,L4268,Summary!$E$13/2,Data!N4267,Data!O4267,Summary!$E$15,Summary!$E$14,Summary!$E$16,1),0)</f>
        <v>-2900</v>
      </c>
      <c r="O4268" s="31">
        <f>IF(M4268=1,oneday(G4267,G4268,K4268,L4268,Summary!$E$13/2,Data!N4267,Data!O4267,Summary!$E$15,Summary!$E$14,Summary!$E$16,2),0)</f>
        <v>3196557.9513206482</v>
      </c>
      <c r="P4268" s="31">
        <f t="shared" si="200"/>
        <v>2231.9997787475586</v>
      </c>
      <c r="Q4268" s="31">
        <f>IF(M4268=1,oneday(G4267,G4268,K4268,L4268,Summary!$E$13/2,Data!N4267,Data!O4267,Summary!$E$15,Summary!$E$14,Summary!$E$16,3),0)</f>
        <v>0</v>
      </c>
    </row>
    <row r="4269" spans="1:17" x14ac:dyDescent="0.25">
      <c r="A4269" s="32">
        <f>VLOOKUP(B4269,'Expiration Dates'!$C$40:$J$272,8)</f>
        <v>36606</v>
      </c>
      <c r="B4269" s="1">
        <v>36588</v>
      </c>
      <c r="C4269">
        <f t="shared" si="199"/>
        <v>4269</v>
      </c>
      <c r="D4269" s="27">
        <v>31.649999618530273</v>
      </c>
      <c r="E4269" s="28">
        <v>31.840000152587891</v>
      </c>
      <c r="F4269" s="28">
        <v>30.920000076293945</v>
      </c>
      <c r="G4269" s="24">
        <v>31.510000228881836</v>
      </c>
      <c r="H4269" s="13">
        <v>30.100000381469727</v>
      </c>
      <c r="I4269" s="14">
        <v>30.219999313354492</v>
      </c>
      <c r="J4269" s="14">
        <v>29.559999465942383</v>
      </c>
      <c r="K4269" s="24">
        <v>30.020000457763672</v>
      </c>
      <c r="L4269">
        <f t="shared" si="201"/>
        <v>0</v>
      </c>
      <c r="M4269">
        <f>IF(AND(B4269&gt;Summary!$E$17,B4269&lt;Summary!$E$18),1,0)</f>
        <v>1</v>
      </c>
      <c r="N4269">
        <f>IF(M4269=1,oneday(G4268,G4269,K4269,L4269,Summary!$E$13/2,Data!N4268,Data!O4268,Summary!$E$15,Summary!$E$14,Summary!$E$16,1),0)</f>
        <v>-2500</v>
      </c>
      <c r="O4269" s="31">
        <f>IF(M4269=1,oneday(G4268,G4269,K4269,L4269,Summary!$E$13/2,Data!N4268,Data!O4268,Summary!$E$15,Summary!$E$14,Summary!$E$16,2),0)</f>
        <v>3199031.9520835876</v>
      </c>
      <c r="P4269" s="31">
        <f t="shared" si="200"/>
        <v>2474.0007629394531</v>
      </c>
      <c r="Q4269" s="31">
        <f>IF(M4269=1,oneday(G4268,G4269,K4269,L4269,Summary!$E$13/2,Data!N4268,Data!O4268,Summary!$E$15,Summary!$E$14,Summary!$E$16,3),0)</f>
        <v>0</v>
      </c>
    </row>
    <row r="4270" spans="1:17" x14ac:dyDescent="0.25">
      <c r="A4270" s="32">
        <f>VLOOKUP(B4270,'Expiration Dates'!$C$40:$J$272,8)</f>
        <v>36606</v>
      </c>
      <c r="B4270" s="1">
        <v>36591</v>
      </c>
      <c r="C4270">
        <f t="shared" si="199"/>
        <v>4270</v>
      </c>
      <c r="D4270" s="27">
        <v>31.899999618530273</v>
      </c>
      <c r="E4270" s="28">
        <v>32.200000762939453</v>
      </c>
      <c r="F4270" s="28">
        <v>31.420000076293945</v>
      </c>
      <c r="G4270" s="24">
        <v>32.180000305175781</v>
      </c>
      <c r="H4270" s="13">
        <v>30.399999618530273</v>
      </c>
      <c r="I4270" s="14">
        <v>30.620000839233398</v>
      </c>
      <c r="J4270" s="14">
        <v>29.950000762939453</v>
      </c>
      <c r="K4270" s="24">
        <v>30.559999465942383</v>
      </c>
      <c r="L4270">
        <f t="shared" si="201"/>
        <v>0</v>
      </c>
      <c r="M4270">
        <f>IF(AND(B4270&gt;Summary!$E$17,B4270&lt;Summary!$E$18),1,0)</f>
        <v>1</v>
      </c>
      <c r="N4270">
        <f>IF(M4270=1,oneday(G4269,G4270,K4270,L4270,Summary!$E$13/2,Data!N4269,Data!O4269,Summary!$E$15,Summary!$E$14,Summary!$E$16,1),0)</f>
        <v>-3000</v>
      </c>
      <c r="O4270" s="31">
        <f>IF(M4270=1,oneday(G4269,G4270,K4270,L4270,Summary!$E$13/2,Data!N4269,Data!O4269,Summary!$E$15,Summary!$E$14,Summary!$E$16,2),0)</f>
        <v>3198764.9517707825</v>
      </c>
      <c r="P4270" s="31">
        <f t="shared" si="200"/>
        <v>-267.00031280517578</v>
      </c>
      <c r="Q4270" s="31">
        <f>IF(M4270=1,oneday(G4269,G4270,K4270,L4270,Summary!$E$13/2,Data!N4269,Data!O4269,Summary!$E$15,Summary!$E$14,Summary!$E$16,3),0)</f>
        <v>0</v>
      </c>
    </row>
    <row r="4271" spans="1:17" x14ac:dyDescent="0.25">
      <c r="A4271" s="32">
        <f>VLOOKUP(B4271,'Expiration Dates'!$C$40:$J$272,8)</f>
        <v>36606</v>
      </c>
      <c r="B4271" s="1">
        <v>36592</v>
      </c>
      <c r="C4271">
        <f t="shared" si="199"/>
        <v>4271</v>
      </c>
      <c r="D4271" s="27">
        <v>32.569999694824219</v>
      </c>
      <c r="E4271" s="28">
        <v>34.200000762939453</v>
      </c>
      <c r="F4271" s="28">
        <v>32.400001525878906</v>
      </c>
      <c r="G4271" s="24">
        <v>34.130001068115234</v>
      </c>
      <c r="H4271" s="13">
        <v>30.940000534057617</v>
      </c>
      <c r="I4271" s="14">
        <v>32.479999542236328</v>
      </c>
      <c r="J4271" s="14">
        <v>30.850000381469727</v>
      </c>
      <c r="K4271" s="24">
        <v>32.389999389648438</v>
      </c>
      <c r="L4271">
        <f t="shared" si="201"/>
        <v>0</v>
      </c>
      <c r="M4271">
        <f>IF(AND(B4271&gt;Summary!$E$17,B4271&lt;Summary!$E$18),1,0)</f>
        <v>1</v>
      </c>
      <c r="N4271">
        <f>IF(M4271=1,oneday(G4270,G4271,K4271,L4271,Summary!$E$13/2,Data!N4270,Data!O4270,Summary!$E$15,Summary!$E$14,Summary!$E$16,1),0)</f>
        <v>-3000</v>
      </c>
      <c r="O4271" s="31">
        <f>IF(M4271=1,oneday(G4270,G4271,K4271,L4271,Summary!$E$13/2,Data!N4270,Data!O4270,Summary!$E$15,Summary!$E$14,Summary!$E$16,2),0)</f>
        <v>3190066.9458198547</v>
      </c>
      <c r="P4271" s="31">
        <f t="shared" si="200"/>
        <v>-8698.0059509277344</v>
      </c>
      <c r="Q4271" s="31">
        <f>IF(M4271=1,oneday(G4270,G4271,K4271,L4271,Summary!$E$13/2,Data!N4270,Data!O4270,Summary!$E$15,Summary!$E$14,Summary!$E$16,3),0)</f>
        <v>0</v>
      </c>
    </row>
    <row r="4272" spans="1:17" x14ac:dyDescent="0.25">
      <c r="A4272" s="32">
        <f>VLOOKUP(B4272,'Expiration Dates'!$C$40:$J$272,8)</f>
        <v>36606</v>
      </c>
      <c r="B4272" s="1">
        <v>36593</v>
      </c>
      <c r="C4272">
        <f t="shared" si="199"/>
        <v>4272</v>
      </c>
      <c r="D4272" s="27">
        <v>32.900001525878906</v>
      </c>
      <c r="E4272" s="28">
        <v>33.590000152587891</v>
      </c>
      <c r="F4272" s="28">
        <v>30.799999237060547</v>
      </c>
      <c r="G4272" s="24">
        <v>31.260000228881836</v>
      </c>
      <c r="H4272" s="13">
        <v>31.200000762939453</v>
      </c>
      <c r="I4272" s="14">
        <v>31.860000610351563</v>
      </c>
      <c r="J4272" s="14">
        <v>28.899999618530273</v>
      </c>
      <c r="K4272" s="24">
        <v>29.469999313354492</v>
      </c>
      <c r="L4272">
        <f t="shared" si="201"/>
        <v>0</v>
      </c>
      <c r="M4272">
        <f>IF(AND(B4272&gt;Summary!$E$17,B4272&lt;Summary!$E$18),1,0)</f>
        <v>1</v>
      </c>
      <c r="N4272">
        <f>IF(M4272=1,oneday(G4271,G4272,K4272,L4272,Summary!$E$13/2,Data!N4271,Data!O4271,Summary!$E$15,Summary!$E$14,Summary!$E$16,1),0)</f>
        <v>3000</v>
      </c>
      <c r="O4272" s="31">
        <f>IF(M4272=1,oneday(G4271,G4272,K4272,L4272,Summary!$E$13/2,Data!N4271,Data!O4271,Summary!$E$15,Summary!$E$14,Summary!$E$16,2),0)</f>
        <v>3190239.9423789978</v>
      </c>
      <c r="P4272" s="31">
        <f t="shared" si="200"/>
        <v>172.99655914306641</v>
      </c>
      <c r="Q4272" s="31">
        <f>IF(M4272=1,oneday(G4271,G4272,K4272,L4272,Summary!$E$13/2,Data!N4271,Data!O4271,Summary!$E$15,Summary!$E$14,Summary!$E$16,3),0)</f>
        <v>0</v>
      </c>
    </row>
    <row r="4273" spans="1:17" x14ac:dyDescent="0.25">
      <c r="A4273" s="32">
        <f>VLOOKUP(B4273,'Expiration Dates'!$C$40:$J$272,8)</f>
        <v>36606</v>
      </c>
      <c r="B4273" s="1">
        <v>36594</v>
      </c>
      <c r="C4273">
        <f t="shared" si="199"/>
        <v>4273</v>
      </c>
      <c r="D4273" s="27">
        <v>31.700000762939453</v>
      </c>
      <c r="E4273" s="28">
        <v>31.989999771118164</v>
      </c>
      <c r="F4273" s="28">
        <v>30.549999237060547</v>
      </c>
      <c r="G4273" s="24">
        <v>31.690000534057617</v>
      </c>
      <c r="H4273" s="13">
        <v>29.850000381469727</v>
      </c>
      <c r="I4273" s="14">
        <v>30.100000381469727</v>
      </c>
      <c r="J4273" s="14">
        <v>28.899999618530273</v>
      </c>
      <c r="K4273" s="24">
        <v>29.959999084472656</v>
      </c>
      <c r="L4273">
        <f t="shared" si="201"/>
        <v>0</v>
      </c>
      <c r="M4273">
        <f>IF(AND(B4273&gt;Summary!$E$17,B4273&lt;Summary!$E$18),1,0)</f>
        <v>1</v>
      </c>
      <c r="N4273">
        <f>IF(M4273=1,oneday(G4272,G4273,K4273,L4273,Summary!$E$13/2,Data!N4272,Data!O4272,Summary!$E$15,Summary!$E$14,Summary!$E$16,1),0)</f>
        <v>2000</v>
      </c>
      <c r="O4273" s="31">
        <f>IF(M4273=1,oneday(G4272,G4273,K4273,L4273,Summary!$E$13/2,Data!N4272,Data!O4272,Summary!$E$15,Summary!$E$14,Summary!$E$16,2),0)</f>
        <v>3193279.9429893494</v>
      </c>
      <c r="P4273" s="31">
        <f t="shared" si="200"/>
        <v>3040.0006103515625</v>
      </c>
      <c r="Q4273" s="31">
        <f>IF(M4273=1,oneday(G4272,G4273,K4273,L4273,Summary!$E$13/2,Data!N4272,Data!O4272,Summary!$E$15,Summary!$E$14,Summary!$E$16,3),0)</f>
        <v>0</v>
      </c>
    </row>
    <row r="4274" spans="1:17" x14ac:dyDescent="0.25">
      <c r="A4274" s="32">
        <f>VLOOKUP(B4274,'Expiration Dates'!$C$40:$J$272,8)</f>
        <v>36606</v>
      </c>
      <c r="B4274" s="1">
        <v>36595</v>
      </c>
      <c r="C4274">
        <f t="shared" si="199"/>
        <v>4274</v>
      </c>
      <c r="D4274" s="27">
        <v>31.399999618530273</v>
      </c>
      <c r="E4274" s="28">
        <v>31.989999771118164</v>
      </c>
      <c r="F4274" s="28">
        <v>31.25</v>
      </c>
      <c r="G4274" s="24">
        <v>31.760000228881836</v>
      </c>
      <c r="H4274" s="13">
        <v>29.700000762939453</v>
      </c>
      <c r="I4274" s="14">
        <v>30.069999694824219</v>
      </c>
      <c r="J4274" s="14">
        <v>29.5</v>
      </c>
      <c r="K4274" s="24">
        <v>29.840000152587891</v>
      </c>
      <c r="L4274">
        <f t="shared" si="201"/>
        <v>0</v>
      </c>
      <c r="M4274">
        <f>IF(AND(B4274&gt;Summary!$E$17,B4274&lt;Summary!$E$18),1,0)</f>
        <v>1</v>
      </c>
      <c r="N4274">
        <f>IF(M4274=1,oneday(G4273,G4274,K4274,L4274,Summary!$E$13/2,Data!N4273,Data!O4273,Summary!$E$15,Summary!$E$14,Summary!$E$16,1),0)</f>
        <v>1900</v>
      </c>
      <c r="O4274" s="31">
        <f>IF(M4274=1,oneday(G4273,G4274,K4274,L4274,Summary!$E$13/2,Data!N4273,Data!O4273,Summary!$E$15,Summary!$E$14,Summary!$E$16,2),0)</f>
        <v>3195412.9424095154</v>
      </c>
      <c r="P4274" s="31">
        <f t="shared" si="200"/>
        <v>2132.9994201660156</v>
      </c>
      <c r="Q4274" s="31">
        <f>IF(M4274=1,oneday(G4273,G4274,K4274,L4274,Summary!$E$13/2,Data!N4273,Data!O4273,Summary!$E$15,Summary!$E$14,Summary!$E$16,3),0)</f>
        <v>0</v>
      </c>
    </row>
    <row r="4275" spans="1:17" x14ac:dyDescent="0.25">
      <c r="A4275" s="32">
        <f>VLOOKUP(B4275,'Expiration Dates'!$C$40:$J$272,8)</f>
        <v>36606</v>
      </c>
      <c r="B4275" s="1">
        <v>36598</v>
      </c>
      <c r="C4275">
        <f t="shared" si="199"/>
        <v>4275</v>
      </c>
      <c r="D4275" s="27">
        <v>31.75</v>
      </c>
      <c r="E4275" s="28">
        <v>32.25</v>
      </c>
      <c r="F4275" s="28">
        <v>31.549999237060547</v>
      </c>
      <c r="G4275" s="24">
        <v>32.020000457763672</v>
      </c>
      <c r="H4275" s="13">
        <v>29.790000915527344</v>
      </c>
      <c r="I4275" s="14">
        <v>30.100000381469727</v>
      </c>
      <c r="J4275" s="14">
        <v>29.649999618530273</v>
      </c>
      <c r="K4275" s="24">
        <v>30</v>
      </c>
      <c r="L4275">
        <f t="shared" si="201"/>
        <v>0</v>
      </c>
      <c r="M4275">
        <f>IF(AND(B4275&gt;Summary!$E$17,B4275&lt;Summary!$E$18),1,0)</f>
        <v>1</v>
      </c>
      <c r="N4275">
        <f>IF(M4275=1,oneday(G4274,G4275,K4275,L4275,Summary!$E$13/2,Data!N4274,Data!O4274,Summary!$E$15,Summary!$E$14,Summary!$E$16,1),0)</f>
        <v>1300</v>
      </c>
      <c r="O4275" s="31">
        <f>IF(M4275=1,oneday(G4274,G4275,K4275,L4275,Summary!$E$13/2,Data!N4274,Data!O4274,Summary!$E$15,Summary!$E$14,Summary!$E$16,2),0)</f>
        <v>3197810.9427070618</v>
      </c>
      <c r="P4275" s="31">
        <f t="shared" si="200"/>
        <v>2398.0002975463867</v>
      </c>
      <c r="Q4275" s="31">
        <f>IF(M4275=1,oneday(G4274,G4275,K4275,L4275,Summary!$E$13/2,Data!N4274,Data!O4274,Summary!$E$15,Summary!$E$14,Summary!$E$16,3),0)</f>
        <v>0</v>
      </c>
    </row>
    <row r="4276" spans="1:17" x14ac:dyDescent="0.25">
      <c r="A4276" s="32">
        <f>VLOOKUP(B4276,'Expiration Dates'!$C$40:$J$272,8)</f>
        <v>36606</v>
      </c>
      <c r="B4276" s="1">
        <v>36599</v>
      </c>
      <c r="C4276">
        <f t="shared" si="199"/>
        <v>4276</v>
      </c>
      <c r="D4276" s="27">
        <v>31.840000152587891</v>
      </c>
      <c r="E4276" s="28">
        <v>31.950000762939453</v>
      </c>
      <c r="F4276" s="28">
        <v>31.200000762939453</v>
      </c>
      <c r="G4276" s="24">
        <v>31.690000534057617</v>
      </c>
      <c r="H4276" s="13">
        <v>29.909999847412109</v>
      </c>
      <c r="I4276" s="14">
        <v>30</v>
      </c>
      <c r="J4276" s="14">
        <v>29.5</v>
      </c>
      <c r="K4276" s="24">
        <v>29.719999313354492</v>
      </c>
      <c r="L4276">
        <f t="shared" si="201"/>
        <v>0</v>
      </c>
      <c r="M4276">
        <f>IF(AND(B4276&gt;Summary!$E$17,B4276&lt;Summary!$E$18),1,0)</f>
        <v>1</v>
      </c>
      <c r="N4276">
        <f>IF(M4276=1,oneday(G4275,G4276,K4276,L4276,Summary!$E$13/2,Data!N4275,Data!O4275,Summary!$E$15,Summary!$E$14,Summary!$E$16,1),0)</f>
        <v>2100</v>
      </c>
      <c r="O4276" s="31">
        <f>IF(M4276=1,oneday(G4275,G4276,K4276,L4276,Summary!$E$13/2,Data!N4275,Data!O4275,Summary!$E$15,Summary!$E$14,Summary!$E$16,2),0)</f>
        <v>3199229.9428672791</v>
      </c>
      <c r="P4276" s="31">
        <f t="shared" si="200"/>
        <v>1419.0001602172852</v>
      </c>
      <c r="Q4276" s="31">
        <f>IF(M4276=1,oneday(G4275,G4276,K4276,L4276,Summary!$E$13/2,Data!N4275,Data!O4275,Summary!$E$15,Summary!$E$14,Summary!$E$16,3),0)</f>
        <v>0</v>
      </c>
    </row>
    <row r="4277" spans="1:17" x14ac:dyDescent="0.25">
      <c r="A4277" s="32">
        <f>VLOOKUP(B4277,'Expiration Dates'!$C$40:$J$272,8)</f>
        <v>36606</v>
      </c>
      <c r="B4277" s="1">
        <v>36600</v>
      </c>
      <c r="C4277">
        <f t="shared" si="199"/>
        <v>4277</v>
      </c>
      <c r="D4277" s="27">
        <v>31.100000381469727</v>
      </c>
      <c r="E4277" s="28">
        <v>31.399999618530273</v>
      </c>
      <c r="F4277" s="28">
        <v>30.600000381469727</v>
      </c>
      <c r="G4277" s="24">
        <v>30.719999313354492</v>
      </c>
      <c r="H4277" s="13">
        <v>29.25</v>
      </c>
      <c r="I4277" s="14">
        <v>29.549999237060547</v>
      </c>
      <c r="J4277" s="14">
        <v>28.909999847412109</v>
      </c>
      <c r="K4277" s="24">
        <v>29.030000686645508</v>
      </c>
      <c r="L4277">
        <f t="shared" si="201"/>
        <v>0</v>
      </c>
      <c r="M4277">
        <f>IF(AND(B4277&gt;Summary!$E$17,B4277&lt;Summary!$E$18),1,0)</f>
        <v>1</v>
      </c>
      <c r="N4277">
        <f>IF(M4277=1,oneday(G4276,G4277,K4277,L4277,Summary!$E$13/2,Data!N4276,Data!O4276,Summary!$E$15,Summary!$E$14,Summary!$E$16,1),0)</f>
        <v>3000</v>
      </c>
      <c r="O4277" s="31">
        <f>IF(M4277=1,oneday(G4276,G4277,K4277,L4277,Summary!$E$13/2,Data!N4276,Data!O4276,Summary!$E$15,Summary!$E$14,Summary!$E$16,2),0)</f>
        <v>3197968.937374115</v>
      </c>
      <c r="P4277" s="31">
        <f t="shared" si="200"/>
        <v>-1261.0054931640625</v>
      </c>
      <c r="Q4277" s="31">
        <f>IF(M4277=1,oneday(G4276,G4277,K4277,L4277,Summary!$E$13/2,Data!N4276,Data!O4276,Summary!$E$15,Summary!$E$14,Summary!$E$16,3),0)</f>
        <v>0</v>
      </c>
    </row>
    <row r="4278" spans="1:17" x14ac:dyDescent="0.25">
      <c r="A4278" s="32">
        <f>VLOOKUP(B4278,'Expiration Dates'!$C$40:$J$272,8)</f>
        <v>36606</v>
      </c>
      <c r="B4278" s="1">
        <v>36601</v>
      </c>
      <c r="C4278">
        <f t="shared" si="199"/>
        <v>4278</v>
      </c>
      <c r="D4278" s="27">
        <v>30.350000381469727</v>
      </c>
      <c r="E4278" s="28">
        <v>31.200000762939453</v>
      </c>
      <c r="F4278" s="28">
        <v>30.149999618530273</v>
      </c>
      <c r="G4278" s="24">
        <v>31.090000152587891</v>
      </c>
      <c r="H4278" s="13">
        <v>28.700000762939453</v>
      </c>
      <c r="I4278" s="14">
        <v>29.399999618530273</v>
      </c>
      <c r="J4278" s="14">
        <v>28.649999618530273</v>
      </c>
      <c r="K4278" s="24">
        <v>29.280000686645508</v>
      </c>
      <c r="L4278">
        <f t="shared" si="201"/>
        <v>0</v>
      </c>
      <c r="M4278">
        <f>IF(AND(B4278&gt;Summary!$E$17,B4278&lt;Summary!$E$18),1,0)</f>
        <v>1</v>
      </c>
      <c r="N4278">
        <f>IF(M4278=1,oneday(G4277,G4278,K4278,L4278,Summary!$E$13/2,Data!N4277,Data!O4277,Summary!$E$15,Summary!$E$14,Summary!$E$16,1),0)</f>
        <v>2100</v>
      </c>
      <c r="O4278" s="31">
        <f>IF(M4278=1,oneday(G4277,G4278,K4278,L4278,Summary!$E$13/2,Data!N4277,Data!O4277,Summary!$E$15,Summary!$E$14,Summary!$E$16,2),0)</f>
        <v>3200889.9391365051</v>
      </c>
      <c r="P4278" s="31">
        <f t="shared" si="200"/>
        <v>2921.0017623901367</v>
      </c>
      <c r="Q4278" s="31">
        <f>IF(M4278=1,oneday(G4277,G4278,K4278,L4278,Summary!$E$13/2,Data!N4277,Data!O4277,Summary!$E$15,Summary!$E$14,Summary!$E$16,3),0)</f>
        <v>0</v>
      </c>
    </row>
    <row r="4279" spans="1:17" x14ac:dyDescent="0.25">
      <c r="A4279" s="32">
        <f>VLOOKUP(B4279,'Expiration Dates'!$C$40:$J$272,8)</f>
        <v>36606</v>
      </c>
      <c r="B4279" s="1">
        <v>36602</v>
      </c>
      <c r="C4279">
        <f t="shared" si="199"/>
        <v>4279</v>
      </c>
      <c r="D4279" s="27">
        <v>31.299999237060547</v>
      </c>
      <c r="E4279" s="28">
        <v>31.299999237060547</v>
      </c>
      <c r="F4279" s="28">
        <v>30.559999465942383</v>
      </c>
      <c r="G4279" s="24">
        <v>30.909999847412109</v>
      </c>
      <c r="H4279" s="13">
        <v>29.350000381469727</v>
      </c>
      <c r="I4279" s="14">
        <v>29.469999313354492</v>
      </c>
      <c r="J4279" s="14">
        <v>28.799999237060547</v>
      </c>
      <c r="K4279" s="24">
        <v>29.079999923706055</v>
      </c>
      <c r="L4279">
        <f t="shared" si="201"/>
        <v>0</v>
      </c>
      <c r="M4279">
        <f>IF(AND(B4279&gt;Summary!$E$17,B4279&lt;Summary!$E$18),1,0)</f>
        <v>1</v>
      </c>
      <c r="N4279">
        <f>IF(M4279=1,oneday(G4278,G4279,K4279,L4279,Summary!$E$13/2,Data!N4278,Data!O4278,Summary!$E$15,Summary!$E$14,Summary!$E$16,1),0)</f>
        <v>2500</v>
      </c>
      <c r="O4279" s="31">
        <f>IF(M4279=1,oneday(G4278,G4279,K4279,L4279,Summary!$E$13/2,Data!N4278,Data!O4278,Summary!$E$15,Summary!$E$14,Summary!$E$16,2),0)</f>
        <v>3202463.9383735657</v>
      </c>
      <c r="P4279" s="31">
        <f t="shared" si="200"/>
        <v>1573.9992370605469</v>
      </c>
      <c r="Q4279" s="31">
        <f>IF(M4279=1,oneday(G4278,G4279,K4279,L4279,Summary!$E$13/2,Data!N4278,Data!O4278,Summary!$E$15,Summary!$E$14,Summary!$E$16,3),0)</f>
        <v>0</v>
      </c>
    </row>
    <row r="4280" spans="1:17" x14ac:dyDescent="0.25">
      <c r="A4280" s="32">
        <f>VLOOKUP(B4280,'Expiration Dates'!$C$40:$J$272,8)</f>
        <v>36606</v>
      </c>
      <c r="B4280" s="1">
        <v>36605</v>
      </c>
      <c r="C4280">
        <f t="shared" si="199"/>
        <v>4280</v>
      </c>
      <c r="D4280" s="27">
        <v>30.450000762939453</v>
      </c>
      <c r="E4280" s="28">
        <v>30.489999771118164</v>
      </c>
      <c r="F4280" s="28">
        <v>29.299999237060547</v>
      </c>
      <c r="G4280" s="24">
        <v>29.430000305175781</v>
      </c>
      <c r="H4280" s="13">
        <v>28.600000381469727</v>
      </c>
      <c r="I4280" s="14">
        <v>28.600000381469727</v>
      </c>
      <c r="J4280" s="14">
        <v>27.370000839233398</v>
      </c>
      <c r="K4280" s="24">
        <v>27.549999237060547</v>
      </c>
      <c r="L4280">
        <f t="shared" si="201"/>
        <v>0</v>
      </c>
      <c r="M4280">
        <f>IF(AND(B4280&gt;Summary!$E$17,B4280&lt;Summary!$E$18),1,0)</f>
        <v>1</v>
      </c>
      <c r="N4280">
        <f>IF(M4280=1,oneday(G4279,G4280,K4280,L4280,Summary!$E$13/2,Data!N4279,Data!O4279,Summary!$E$15,Summary!$E$14,Summary!$E$16,1),0)</f>
        <v>3000</v>
      </c>
      <c r="O4280" s="31">
        <f>IF(M4280=1,oneday(G4279,G4280,K4280,L4280,Summary!$E$13/2,Data!N4279,Data!O4279,Summary!$E$15,Summary!$E$14,Summary!$E$16,2),0)</f>
        <v>3197955.9411659241</v>
      </c>
      <c r="P4280" s="31">
        <f t="shared" si="200"/>
        <v>-4507.9972076416016</v>
      </c>
      <c r="Q4280" s="31">
        <f>IF(M4280=1,oneday(G4279,G4280,K4280,L4280,Summary!$E$13/2,Data!N4279,Data!O4279,Summary!$E$15,Summary!$E$14,Summary!$E$16,3),0)</f>
        <v>0</v>
      </c>
    </row>
    <row r="4281" spans="1:17" x14ac:dyDescent="0.25">
      <c r="A4281" s="32">
        <f>VLOOKUP(B4281,'Expiration Dates'!$C$40:$J$272,8)</f>
        <v>36606</v>
      </c>
      <c r="B4281" s="1">
        <v>36606</v>
      </c>
      <c r="C4281">
        <f t="shared" si="199"/>
        <v>4281</v>
      </c>
      <c r="D4281" s="27">
        <v>29.600000381469727</v>
      </c>
      <c r="E4281" s="28">
        <v>29.649999618530273</v>
      </c>
      <c r="F4281" s="28">
        <v>27.25</v>
      </c>
      <c r="G4281" s="24">
        <v>28</v>
      </c>
      <c r="H4281" s="13">
        <v>27.700000762939453</v>
      </c>
      <c r="I4281" s="14">
        <v>28.079999923706055</v>
      </c>
      <c r="J4281" s="14">
        <v>27.399999618530273</v>
      </c>
      <c r="K4281" s="24">
        <v>27.809999465942383</v>
      </c>
      <c r="L4281">
        <f t="shared" si="201"/>
        <v>1</v>
      </c>
      <c r="M4281">
        <f>IF(AND(B4281&gt;Summary!$E$17,B4281&lt;Summary!$E$18),1,0)</f>
        <v>1</v>
      </c>
      <c r="N4281">
        <f>IF(M4281=1,oneday(G4280,G4281,K4281,L4281,Summary!$E$13/2,Data!N4280,Data!O4280,Summary!$E$15,Summary!$E$14,Summary!$E$16,1),0)</f>
        <v>3000</v>
      </c>
      <c r="O4281" s="31">
        <f>IF(M4281=1,oneday(G4280,G4281,K4281,L4281,Summary!$E$13/2,Data!N4280,Data!O4280,Summary!$E$15,Summary!$E$14,Summary!$E$16,2),0)</f>
        <v>3193610.9407844543</v>
      </c>
      <c r="P4281" s="31">
        <f t="shared" si="200"/>
        <v>-4345.0003814697266</v>
      </c>
      <c r="Q4281" s="31">
        <f>IF(M4281=1,oneday(G4280,G4281,K4281,L4281,Summary!$E$13/2,Data!N4280,Data!O4280,Summary!$E$15,Summary!$E$14,Summary!$E$16,3),0)</f>
        <v>570.00160217285156</v>
      </c>
    </row>
    <row r="4282" spans="1:17" x14ac:dyDescent="0.25">
      <c r="A4282" s="32">
        <f>VLOOKUP(B4282,'Expiration Dates'!$C$40:$J$272,8)</f>
        <v>36606</v>
      </c>
      <c r="B4282" s="1">
        <v>36607</v>
      </c>
      <c r="C4282">
        <f t="shared" si="199"/>
        <v>4282</v>
      </c>
      <c r="D4282" s="27">
        <v>27.649999618530273</v>
      </c>
      <c r="E4282" s="28">
        <v>28.25</v>
      </c>
      <c r="F4282" s="28">
        <v>27.25</v>
      </c>
      <c r="G4282" s="24">
        <v>27.459999084472656</v>
      </c>
      <c r="H4282" s="13">
        <v>26.899999618530273</v>
      </c>
      <c r="I4282" s="14">
        <v>27.350000381469727</v>
      </c>
      <c r="J4282" s="14">
        <v>26.600000381469727</v>
      </c>
      <c r="K4282" s="24">
        <v>26.760000228881836</v>
      </c>
      <c r="L4282">
        <f t="shared" si="201"/>
        <v>0</v>
      </c>
      <c r="M4282">
        <f>IF(AND(B4282&gt;Summary!$E$17,B4282&lt;Summary!$E$18),1,0)</f>
        <v>1</v>
      </c>
      <c r="N4282">
        <f>IF(M4282=1,oneday(G4281,G4282,K4282,L4282,Summary!$E$13/2,Data!N4281,Data!O4281,Summary!$E$15,Summary!$E$14,Summary!$E$16,1),0)</f>
        <v>3000</v>
      </c>
      <c r="O4282" s="31">
        <f>IF(M4282=1,oneday(G4281,G4282,K4282,L4282,Summary!$E$13/2,Data!N4281,Data!O4281,Summary!$E$15,Summary!$E$14,Summary!$E$16,2),0)</f>
        <v>3193600.9368476868</v>
      </c>
      <c r="P4282" s="31">
        <f t="shared" si="200"/>
        <v>-10.003936767578125</v>
      </c>
      <c r="Q4282" s="31">
        <f>IF(M4282=1,oneday(G4281,G4282,K4282,L4282,Summary!$E$13/2,Data!N4281,Data!O4281,Summary!$E$15,Summary!$E$14,Summary!$E$16,3),0)</f>
        <v>0</v>
      </c>
    </row>
    <row r="4283" spans="1:17" x14ac:dyDescent="0.25">
      <c r="A4283" s="32">
        <f>VLOOKUP(B4283,'Expiration Dates'!$C$40:$J$272,8)</f>
        <v>36606</v>
      </c>
      <c r="B4283" s="1">
        <v>36608</v>
      </c>
      <c r="C4283">
        <f t="shared" si="199"/>
        <v>4283</v>
      </c>
      <c r="D4283" s="27">
        <v>27.649999618530273</v>
      </c>
      <c r="E4283" s="28">
        <v>27.780000686645508</v>
      </c>
      <c r="F4283" s="28">
        <v>27.200000762939453</v>
      </c>
      <c r="G4283" s="24">
        <v>27.309999465942383</v>
      </c>
      <c r="H4283" s="13">
        <v>26.850000381469727</v>
      </c>
      <c r="I4283" s="14">
        <v>27.030000686645508</v>
      </c>
      <c r="J4283" s="14">
        <v>26.629999160766602</v>
      </c>
      <c r="K4283" s="24">
        <v>26.700000762939453</v>
      </c>
      <c r="L4283">
        <f t="shared" si="201"/>
        <v>0</v>
      </c>
      <c r="M4283">
        <f>IF(AND(B4283&gt;Summary!$E$17,B4283&lt;Summary!$E$18),1,0)</f>
        <v>1</v>
      </c>
      <c r="N4283">
        <f>IF(M4283=1,oneday(G4282,G4283,K4283,L4283,Summary!$E$13/2,Data!N4282,Data!O4282,Summary!$E$15,Summary!$E$14,Summary!$E$16,1),0)</f>
        <v>3000</v>
      </c>
      <c r="O4283" s="31">
        <f>IF(M4283=1,oneday(G4282,G4283,K4283,L4283,Summary!$E$13/2,Data!N4282,Data!O4282,Summary!$E$15,Summary!$E$14,Summary!$E$16,2),0)</f>
        <v>3195117.9381065369</v>
      </c>
      <c r="P4283" s="31">
        <f t="shared" si="200"/>
        <v>1517.0012588500977</v>
      </c>
      <c r="Q4283" s="31">
        <f>IF(M4283=1,oneday(G4282,G4283,K4283,L4283,Summary!$E$13/2,Data!N4282,Data!O4282,Summary!$E$15,Summary!$E$14,Summary!$E$16,3),0)</f>
        <v>0</v>
      </c>
    </row>
    <row r="4284" spans="1:17" x14ac:dyDescent="0.25">
      <c r="A4284" s="32">
        <f>VLOOKUP(B4284,'Expiration Dates'!$C$40:$J$272,8)</f>
        <v>36606</v>
      </c>
      <c r="B4284" s="1">
        <v>36609</v>
      </c>
      <c r="C4284">
        <f t="shared" si="199"/>
        <v>4284</v>
      </c>
      <c r="D4284" s="27">
        <v>27.819999694824219</v>
      </c>
      <c r="E4284" s="28">
        <v>28.149999618530273</v>
      </c>
      <c r="F4284" s="28">
        <v>27.549999237060547</v>
      </c>
      <c r="G4284" s="24">
        <v>28.020000457763672</v>
      </c>
      <c r="H4284" s="13">
        <v>27.149999618530273</v>
      </c>
      <c r="I4284" s="14">
        <v>27.389999389648438</v>
      </c>
      <c r="J4284" s="14">
        <v>26.950000762939453</v>
      </c>
      <c r="K4284" s="24">
        <v>27.280000686645508</v>
      </c>
      <c r="L4284">
        <f t="shared" si="201"/>
        <v>0</v>
      </c>
      <c r="M4284">
        <f>IF(AND(B4284&gt;Summary!$E$17,B4284&lt;Summary!$E$18),1,0)</f>
        <v>1</v>
      </c>
      <c r="N4284">
        <f>IF(M4284=1,oneday(G4283,G4284,K4284,L4284,Summary!$E$13/2,Data!N4283,Data!O4283,Summary!$E$15,Summary!$E$14,Summary!$E$16,1),0)</f>
        <v>1300</v>
      </c>
      <c r="O4284" s="31">
        <f>IF(M4284=1,oneday(G4283,G4284,K4284,L4284,Summary!$E$13/2,Data!N4283,Data!O4283,Summary!$E$15,Summary!$E$14,Summary!$E$16,2),0)</f>
        <v>3198584.9393959045</v>
      </c>
      <c r="P4284" s="31">
        <f t="shared" si="200"/>
        <v>3467.0012893676758</v>
      </c>
      <c r="Q4284" s="31">
        <f>IF(M4284=1,oneday(G4283,G4284,K4284,L4284,Summary!$E$13/2,Data!N4283,Data!O4283,Summary!$E$15,Summary!$E$14,Summary!$E$16,3),0)</f>
        <v>0</v>
      </c>
    </row>
    <row r="4285" spans="1:17" x14ac:dyDescent="0.25">
      <c r="A4285" s="32">
        <f>VLOOKUP(B4285,'Expiration Dates'!$C$40:$J$272,8)</f>
        <v>36606</v>
      </c>
      <c r="B4285" s="1">
        <v>36612</v>
      </c>
      <c r="C4285">
        <f t="shared" si="199"/>
        <v>4285</v>
      </c>
      <c r="D4285" s="27">
        <v>27.649999618530273</v>
      </c>
      <c r="E4285" s="28">
        <v>28.010000228881836</v>
      </c>
      <c r="F4285" s="28">
        <v>27.469999313354492</v>
      </c>
      <c r="G4285" s="24">
        <v>27.790000915527344</v>
      </c>
      <c r="H4285" s="13">
        <v>27.100000381469727</v>
      </c>
      <c r="I4285" s="14">
        <v>27.25</v>
      </c>
      <c r="J4285" s="14">
        <v>26.850000381469727</v>
      </c>
      <c r="K4285" s="24">
        <v>27</v>
      </c>
      <c r="L4285">
        <f t="shared" si="201"/>
        <v>0</v>
      </c>
      <c r="M4285">
        <f>IF(AND(B4285&gt;Summary!$E$17,B4285&lt;Summary!$E$18),1,0)</f>
        <v>1</v>
      </c>
      <c r="N4285">
        <f>IF(M4285=1,oneday(G4284,G4285,K4285,L4285,Summary!$E$13/2,Data!N4284,Data!O4284,Summary!$E$15,Summary!$E$14,Summary!$E$16,1),0)</f>
        <v>1800</v>
      </c>
      <c r="O4285" s="31">
        <f>IF(M4285=1,oneday(G4284,G4285,K4285,L4285,Summary!$E$13/2,Data!N4284,Data!O4284,Summary!$E$15,Summary!$E$14,Summary!$E$16,2),0)</f>
        <v>3200210.9402198792</v>
      </c>
      <c r="P4285" s="31">
        <f t="shared" si="200"/>
        <v>1626.0008239746094</v>
      </c>
      <c r="Q4285" s="31">
        <f>IF(M4285=1,oneday(G4284,G4285,K4285,L4285,Summary!$E$13/2,Data!N4284,Data!O4284,Summary!$E$15,Summary!$E$14,Summary!$E$16,3),0)</f>
        <v>0</v>
      </c>
    </row>
    <row r="4286" spans="1:17" x14ac:dyDescent="0.25">
      <c r="A4286" s="32">
        <f>VLOOKUP(B4286,'Expiration Dates'!$C$40:$J$272,8)</f>
        <v>36606</v>
      </c>
      <c r="B4286" s="1">
        <v>36613</v>
      </c>
      <c r="C4286">
        <f t="shared" si="199"/>
        <v>4286</v>
      </c>
      <c r="D4286" s="27">
        <v>27.600000381469727</v>
      </c>
      <c r="E4286" s="28">
        <v>27.819999694824219</v>
      </c>
      <c r="F4286" s="28">
        <v>27.010000228881836</v>
      </c>
      <c r="G4286" s="24">
        <v>27.090000152587891</v>
      </c>
      <c r="H4286" s="13">
        <v>26.850000381469727</v>
      </c>
      <c r="I4286" s="14">
        <v>27.010000228881836</v>
      </c>
      <c r="J4286" s="14">
        <v>26.299999237060547</v>
      </c>
      <c r="K4286" s="24">
        <v>26.350000381469727</v>
      </c>
      <c r="L4286">
        <f t="shared" si="201"/>
        <v>0</v>
      </c>
      <c r="M4286">
        <f>IF(AND(B4286&gt;Summary!$E$17,B4286&lt;Summary!$E$18),1,0)</f>
        <v>1</v>
      </c>
      <c r="N4286">
        <f>IF(M4286=1,oneday(G4285,G4286,K4286,L4286,Summary!$E$13/2,Data!N4285,Data!O4285,Summary!$E$15,Summary!$E$14,Summary!$E$16,1),0)</f>
        <v>3000</v>
      </c>
      <c r="O4286" s="31">
        <f>IF(M4286=1,oneday(G4285,G4286,K4286,L4286,Summary!$E$13/2,Data!N4285,Data!O4285,Summary!$E$15,Summary!$E$14,Summary!$E$16,2),0)</f>
        <v>3200304.9375495911</v>
      </c>
      <c r="P4286" s="31">
        <f t="shared" si="200"/>
        <v>93.997329711914063</v>
      </c>
      <c r="Q4286" s="31">
        <f>IF(M4286=1,oneday(G4285,G4286,K4286,L4286,Summary!$E$13/2,Data!N4285,Data!O4285,Summary!$E$15,Summary!$E$14,Summary!$E$16,3),0)</f>
        <v>0</v>
      </c>
    </row>
    <row r="4287" spans="1:17" x14ac:dyDescent="0.25">
      <c r="A4287" s="32">
        <f>VLOOKUP(B4287,'Expiration Dates'!$C$40:$J$272,8)</f>
        <v>36606</v>
      </c>
      <c r="B4287" s="1">
        <v>36614</v>
      </c>
      <c r="C4287">
        <f t="shared" si="199"/>
        <v>4287</v>
      </c>
      <c r="D4287" s="27">
        <v>26.399999618530273</v>
      </c>
      <c r="E4287" s="28">
        <v>26.649999618530273</v>
      </c>
      <c r="F4287" s="28">
        <v>26.049999237060547</v>
      </c>
      <c r="G4287" s="24">
        <v>26.450000762939453</v>
      </c>
      <c r="H4287" s="13">
        <v>25.700000762939453</v>
      </c>
      <c r="I4287" s="14">
        <v>26.040000915527344</v>
      </c>
      <c r="J4287" s="14">
        <v>25.600000381469727</v>
      </c>
      <c r="K4287" s="24">
        <v>25.870000839233398</v>
      </c>
      <c r="L4287">
        <f t="shared" si="201"/>
        <v>0</v>
      </c>
      <c r="M4287">
        <f>IF(AND(B4287&gt;Summary!$E$17,B4287&lt;Summary!$E$18),1,0)</f>
        <v>1</v>
      </c>
      <c r="N4287">
        <f>IF(M4287=1,oneday(G4286,G4287,K4287,L4287,Summary!$E$13/2,Data!N4286,Data!O4286,Summary!$E$15,Summary!$E$14,Summary!$E$16,1),0)</f>
        <v>3000</v>
      </c>
      <c r="O4287" s="31">
        <f>IF(M4287=1,oneday(G4286,G4287,K4287,L4287,Summary!$E$13/2,Data!N4286,Data!O4286,Summary!$E$15,Summary!$E$14,Summary!$E$16,2),0)</f>
        <v>3199844.9402961731</v>
      </c>
      <c r="P4287" s="31">
        <f t="shared" si="200"/>
        <v>-459.99725341796875</v>
      </c>
      <c r="Q4287" s="31">
        <f>IF(M4287=1,oneday(G4286,G4287,K4287,L4287,Summary!$E$13/2,Data!N4286,Data!O4286,Summary!$E$15,Summary!$E$14,Summary!$E$16,3),0)</f>
        <v>0</v>
      </c>
    </row>
    <row r="4288" spans="1:17" x14ac:dyDescent="0.25">
      <c r="A4288" s="32">
        <f>VLOOKUP(B4288,'Expiration Dates'!$C$40:$J$272,8)</f>
        <v>36606</v>
      </c>
      <c r="B4288" s="1">
        <v>36615</v>
      </c>
      <c r="C4288">
        <f t="shared" si="199"/>
        <v>4288</v>
      </c>
      <c r="D4288" s="27">
        <v>26.5</v>
      </c>
      <c r="E4288" s="28">
        <v>26.75</v>
      </c>
      <c r="F4288" s="28">
        <v>26.469999313354492</v>
      </c>
      <c r="G4288" s="24">
        <v>26.700000762939453</v>
      </c>
      <c r="H4288" s="13">
        <v>26.020000457763672</v>
      </c>
      <c r="I4288" s="14">
        <v>26.170000076293945</v>
      </c>
      <c r="J4288" s="14">
        <v>25.899999618530273</v>
      </c>
      <c r="K4288" s="24">
        <v>26.069999694824219</v>
      </c>
      <c r="L4288">
        <f t="shared" si="201"/>
        <v>0</v>
      </c>
      <c r="M4288">
        <f>IF(AND(B4288&gt;Summary!$E$17,B4288&lt;Summary!$E$18),1,0)</f>
        <v>1</v>
      </c>
      <c r="N4288">
        <f>IF(M4288=1,oneday(G4287,G4288,K4288,L4288,Summary!$E$13/2,Data!N4287,Data!O4287,Summary!$E$15,Summary!$E$14,Summary!$E$16,1),0)</f>
        <v>2400</v>
      </c>
      <c r="O4288" s="31">
        <f>IF(M4288=1,oneday(G4287,G4288,K4288,L4288,Summary!$E$13/2,Data!N4287,Data!O4287,Summary!$E$15,Summary!$E$14,Summary!$E$16,2),0)</f>
        <v>3202504.9402961731</v>
      </c>
      <c r="P4288" s="31">
        <f t="shared" si="200"/>
        <v>2660</v>
      </c>
      <c r="Q4288" s="31">
        <f>IF(M4288=1,oneday(G4287,G4288,K4288,L4288,Summary!$E$13/2,Data!N4287,Data!O4287,Summary!$E$15,Summary!$E$14,Summary!$E$16,3),0)</f>
        <v>0</v>
      </c>
    </row>
    <row r="4289" spans="1:17" x14ac:dyDescent="0.25">
      <c r="A4289" s="32">
        <f>VLOOKUP(B4289,'Expiration Dates'!$C$40:$J$272,8)</f>
        <v>36606</v>
      </c>
      <c r="B4289" s="1">
        <v>36616</v>
      </c>
      <c r="C4289">
        <f t="shared" si="199"/>
        <v>4289</v>
      </c>
      <c r="D4289" s="27">
        <v>26.950000762939453</v>
      </c>
      <c r="E4289" s="28">
        <v>27.149999618530273</v>
      </c>
      <c r="F4289" s="28">
        <v>26.239999771118164</v>
      </c>
      <c r="G4289" s="24">
        <v>26.899999618530273</v>
      </c>
      <c r="H4289" s="13">
        <v>26.350000381469727</v>
      </c>
      <c r="I4289" s="14">
        <v>26.569999694824219</v>
      </c>
      <c r="J4289" s="14">
        <v>25.799999237060547</v>
      </c>
      <c r="K4289" s="24">
        <v>26.379999160766602</v>
      </c>
      <c r="L4289">
        <f t="shared" si="201"/>
        <v>0</v>
      </c>
      <c r="M4289">
        <f>IF(AND(B4289&gt;Summary!$E$17,B4289&lt;Summary!$E$18),1,0)</f>
        <v>1</v>
      </c>
      <c r="N4289">
        <f>IF(M4289=1,oneday(G4288,G4289,K4289,L4289,Summary!$E$13/2,Data!N4288,Data!O4288,Summary!$E$15,Summary!$E$14,Summary!$E$16,1),0)</f>
        <v>2000</v>
      </c>
      <c r="O4289" s="31">
        <f>IF(M4289=1,oneday(G4288,G4289,K4289,L4289,Summary!$E$13/2,Data!N4288,Data!O4288,Summary!$E$15,Summary!$E$14,Summary!$E$16,2),0)</f>
        <v>3204928.9380073547</v>
      </c>
      <c r="P4289" s="31">
        <f t="shared" si="200"/>
        <v>2423.9977111816406</v>
      </c>
      <c r="Q4289" s="31">
        <f>IF(M4289=1,oneday(G4288,G4289,K4289,L4289,Summary!$E$13/2,Data!N4288,Data!O4288,Summary!$E$15,Summary!$E$14,Summary!$E$16,3),0)</f>
        <v>0</v>
      </c>
    </row>
    <row r="4290" spans="1:17" x14ac:dyDescent="0.25">
      <c r="A4290" s="32">
        <f>VLOOKUP(B4290,'Expiration Dates'!$C$40:$J$272,8)</f>
        <v>36636</v>
      </c>
      <c r="B4290" s="1">
        <v>36619</v>
      </c>
      <c r="C4290">
        <f t="shared" si="199"/>
        <v>4290</v>
      </c>
      <c r="D4290" s="27">
        <v>26.950000762939453</v>
      </c>
      <c r="E4290" s="28">
        <v>27.120000839233398</v>
      </c>
      <c r="F4290" s="28">
        <v>26.350000381469727</v>
      </c>
      <c r="G4290" s="24">
        <v>26.430000305175781</v>
      </c>
      <c r="H4290" s="13">
        <v>26.399999618530273</v>
      </c>
      <c r="I4290" s="14">
        <v>26.600000381469727</v>
      </c>
      <c r="J4290" s="14">
        <v>25.850000381469727</v>
      </c>
      <c r="K4290" s="24">
        <v>25.940000534057617</v>
      </c>
      <c r="L4290">
        <f t="shared" si="201"/>
        <v>0</v>
      </c>
      <c r="M4290">
        <f>IF(AND(B4290&gt;Summary!$E$17,B4290&lt;Summary!$E$18),1,0)</f>
        <v>1</v>
      </c>
      <c r="N4290">
        <f>IF(M4290=1,oneday(G4289,G4290,K4290,L4290,Summary!$E$13/2,Data!N4289,Data!O4289,Summary!$E$15,Summary!$E$14,Summary!$E$16,1),0)</f>
        <v>3000</v>
      </c>
      <c r="O4290" s="31">
        <f>IF(M4290=1,oneday(G4289,G4290,K4290,L4290,Summary!$E$13/2,Data!N4289,Data!O4289,Summary!$E$15,Summary!$E$14,Summary!$E$16,2),0)</f>
        <v>3205691.9401359558</v>
      </c>
      <c r="P4290" s="31">
        <f t="shared" si="200"/>
        <v>763.00212860107422</v>
      </c>
      <c r="Q4290" s="31">
        <f>IF(M4290=1,oneday(G4289,G4290,K4290,L4290,Summary!$E$13/2,Data!N4289,Data!O4289,Summary!$E$15,Summary!$E$14,Summary!$E$16,3),0)</f>
        <v>0</v>
      </c>
    </row>
    <row r="4291" spans="1:17" x14ac:dyDescent="0.25">
      <c r="A4291" s="32">
        <f>VLOOKUP(B4291,'Expiration Dates'!$C$40:$J$272,8)</f>
        <v>36636</v>
      </c>
      <c r="B4291" s="1">
        <v>36620</v>
      </c>
      <c r="C4291">
        <f t="shared" si="199"/>
        <v>4291</v>
      </c>
      <c r="D4291" s="27">
        <v>26</v>
      </c>
      <c r="E4291" s="28">
        <v>26.049999237060547</v>
      </c>
      <c r="F4291" s="28">
        <v>25.399999618530273</v>
      </c>
      <c r="G4291" s="24">
        <v>25.450000762939453</v>
      </c>
      <c r="H4291" s="13">
        <v>25.600000381469727</v>
      </c>
      <c r="I4291" s="14">
        <v>25.629999160766602</v>
      </c>
      <c r="J4291" s="14">
        <v>25.100000381469727</v>
      </c>
      <c r="K4291" s="24">
        <v>25.129999160766602</v>
      </c>
      <c r="L4291">
        <f t="shared" si="201"/>
        <v>0</v>
      </c>
      <c r="M4291">
        <f>IF(AND(B4291&gt;Summary!$E$17,B4291&lt;Summary!$E$18),1,0)</f>
        <v>1</v>
      </c>
      <c r="N4291">
        <f>IF(M4291=1,oneday(G4290,G4291,K4291,L4291,Summary!$E$13/2,Data!N4290,Data!O4290,Summary!$E$15,Summary!$E$14,Summary!$E$16,1),0)</f>
        <v>3000</v>
      </c>
      <c r="O4291" s="31">
        <f>IF(M4291=1,oneday(G4290,G4291,K4291,L4291,Summary!$E$13/2,Data!N4290,Data!O4290,Summary!$E$15,Summary!$E$14,Summary!$E$16,2),0)</f>
        <v>3203503.9426078796</v>
      </c>
      <c r="P4291" s="31">
        <f t="shared" si="200"/>
        <v>-2187.9975280761719</v>
      </c>
      <c r="Q4291" s="31">
        <f>IF(M4291=1,oneday(G4290,G4291,K4291,L4291,Summary!$E$13/2,Data!N4290,Data!O4290,Summary!$E$15,Summary!$E$14,Summary!$E$16,3),0)</f>
        <v>0</v>
      </c>
    </row>
    <row r="4292" spans="1:17" x14ac:dyDescent="0.25">
      <c r="A4292" s="32">
        <f>VLOOKUP(B4292,'Expiration Dates'!$C$40:$J$272,8)</f>
        <v>36636</v>
      </c>
      <c r="B4292" s="1">
        <v>36621</v>
      </c>
      <c r="C4292">
        <f t="shared" si="199"/>
        <v>4292</v>
      </c>
      <c r="D4292" s="27">
        <v>25.5</v>
      </c>
      <c r="E4292" s="28">
        <v>25.850000381469727</v>
      </c>
      <c r="F4292" s="28">
        <v>25.129999160766602</v>
      </c>
      <c r="G4292" s="24">
        <v>25.829999923706055</v>
      </c>
      <c r="H4292" s="13">
        <v>25.299999237060547</v>
      </c>
      <c r="I4292" s="14">
        <v>25.399999618530273</v>
      </c>
      <c r="J4292" s="14">
        <v>24.899999618530273</v>
      </c>
      <c r="K4292" s="24">
        <v>25.309999465942383</v>
      </c>
      <c r="L4292">
        <f t="shared" si="201"/>
        <v>0</v>
      </c>
      <c r="M4292">
        <f>IF(AND(B4292&gt;Summary!$E$17,B4292&lt;Summary!$E$18),1,0)</f>
        <v>1</v>
      </c>
      <c r="N4292">
        <f>IF(M4292=1,oneday(G4291,G4292,K4292,L4292,Summary!$E$13/2,Data!N4291,Data!O4291,Summary!$E$15,Summary!$E$14,Summary!$E$16,1),0)</f>
        <v>2100</v>
      </c>
      <c r="O4292" s="31">
        <f>IF(M4292=1,oneday(G4291,G4292,K4292,L4292,Summary!$E$13/2,Data!N4291,Data!O4291,Summary!$E$15,Summary!$E$14,Summary!$E$16,2),0)</f>
        <v>3206445.9408454895</v>
      </c>
      <c r="P4292" s="31">
        <f t="shared" si="200"/>
        <v>2941.9982376098633</v>
      </c>
      <c r="Q4292" s="31">
        <f>IF(M4292=1,oneday(G4291,G4292,K4292,L4292,Summary!$E$13/2,Data!N4291,Data!O4291,Summary!$E$15,Summary!$E$14,Summary!$E$16,3),0)</f>
        <v>0</v>
      </c>
    </row>
    <row r="4293" spans="1:17" x14ac:dyDescent="0.25">
      <c r="A4293" s="32">
        <f>VLOOKUP(B4293,'Expiration Dates'!$C$40:$J$272,8)</f>
        <v>36636</v>
      </c>
      <c r="B4293" s="1">
        <v>36622</v>
      </c>
      <c r="C4293">
        <f t="shared" si="199"/>
        <v>4293</v>
      </c>
      <c r="D4293" s="27">
        <v>25.950000762939453</v>
      </c>
      <c r="E4293" s="28">
        <v>26.040000915527344</v>
      </c>
      <c r="F4293" s="28">
        <v>25.530000686645508</v>
      </c>
      <c r="G4293" s="24">
        <v>25.690000534057617</v>
      </c>
      <c r="H4293" s="13">
        <v>25.329999923706055</v>
      </c>
      <c r="I4293" s="14">
        <v>25.459999084472656</v>
      </c>
      <c r="J4293" s="14">
        <v>25.040000915527344</v>
      </c>
      <c r="K4293" s="24">
        <v>25.120000839233398</v>
      </c>
      <c r="L4293">
        <f t="shared" si="201"/>
        <v>0</v>
      </c>
      <c r="M4293">
        <f>IF(AND(B4293&gt;Summary!$E$17,B4293&lt;Summary!$E$18),1,0)</f>
        <v>1</v>
      </c>
      <c r="N4293">
        <f>IF(M4293=1,oneday(G4292,G4293,K4293,L4293,Summary!$E$13/2,Data!N4292,Data!O4292,Summary!$E$15,Summary!$E$14,Summary!$E$16,1),0)</f>
        <v>2400</v>
      </c>
      <c r="O4293" s="31">
        <f>IF(M4293=1,oneday(G4292,G4293,K4293,L4293,Summary!$E$13/2,Data!N4292,Data!O4292,Summary!$E$15,Summary!$E$14,Summary!$E$16,2),0)</f>
        <v>3208121.9423103333</v>
      </c>
      <c r="P4293" s="31">
        <f t="shared" si="200"/>
        <v>1676.00146484375</v>
      </c>
      <c r="Q4293" s="31">
        <f>IF(M4293=1,oneday(G4292,G4293,K4293,L4293,Summary!$E$13/2,Data!N4292,Data!O4292,Summary!$E$15,Summary!$E$14,Summary!$E$16,3),0)</f>
        <v>0</v>
      </c>
    </row>
    <row r="4294" spans="1:17" x14ac:dyDescent="0.25">
      <c r="A4294" s="32">
        <f>VLOOKUP(B4294,'Expiration Dates'!$C$40:$J$272,8)</f>
        <v>36636</v>
      </c>
      <c r="B4294" s="1">
        <v>36623</v>
      </c>
      <c r="C4294">
        <f t="shared" si="199"/>
        <v>4294</v>
      </c>
      <c r="D4294" s="27">
        <v>25.299999237060547</v>
      </c>
      <c r="E4294" s="28">
        <v>25.780000686645508</v>
      </c>
      <c r="F4294" s="28">
        <v>24.850000381469727</v>
      </c>
      <c r="G4294" s="24">
        <v>25.040000915527344</v>
      </c>
      <c r="H4294" s="13">
        <v>24.799999237060547</v>
      </c>
      <c r="I4294" s="14">
        <v>25.079999923706055</v>
      </c>
      <c r="J4294" s="14">
        <v>24.299999237060547</v>
      </c>
      <c r="K4294" s="24">
        <v>24.469999313354492</v>
      </c>
      <c r="L4294">
        <f t="shared" si="201"/>
        <v>0</v>
      </c>
      <c r="M4294">
        <f>IF(AND(B4294&gt;Summary!$E$17,B4294&lt;Summary!$E$18),1,0)</f>
        <v>1</v>
      </c>
      <c r="N4294">
        <f>IF(M4294=1,oneday(G4293,G4294,K4294,L4294,Summary!$E$13/2,Data!N4293,Data!O4293,Summary!$E$15,Summary!$E$14,Summary!$E$16,1),0)</f>
        <v>3000</v>
      </c>
      <c r="O4294" s="31">
        <f>IF(M4294=1,oneday(G4293,G4294,K4294,L4294,Summary!$E$13/2,Data!N4293,Data!O4293,Summary!$E$15,Summary!$E$14,Summary!$E$16,2),0)</f>
        <v>3208001.9438362122</v>
      </c>
      <c r="P4294" s="31">
        <f t="shared" si="200"/>
        <v>-119.99847412109375</v>
      </c>
      <c r="Q4294" s="31">
        <f>IF(M4294=1,oneday(G4293,G4294,K4294,L4294,Summary!$E$13/2,Data!N4293,Data!O4293,Summary!$E$15,Summary!$E$14,Summary!$E$16,3),0)</f>
        <v>0</v>
      </c>
    </row>
    <row r="4295" spans="1:17" x14ac:dyDescent="0.25">
      <c r="A4295" s="32">
        <f>VLOOKUP(B4295,'Expiration Dates'!$C$40:$J$272,8)</f>
        <v>36636</v>
      </c>
      <c r="B4295" s="1">
        <v>36626</v>
      </c>
      <c r="C4295">
        <f t="shared" si="199"/>
        <v>4295</v>
      </c>
      <c r="D4295" s="27">
        <v>24.600000381469727</v>
      </c>
      <c r="E4295" s="28">
        <v>24.770000457763672</v>
      </c>
      <c r="F4295" s="28">
        <v>23.700000762939453</v>
      </c>
      <c r="G4295" s="24">
        <v>23.850000381469727</v>
      </c>
      <c r="H4295" s="13">
        <v>24</v>
      </c>
      <c r="I4295" s="14">
        <v>24.149999618530273</v>
      </c>
      <c r="J4295" s="14">
        <v>23.100000381469727</v>
      </c>
      <c r="K4295" s="24">
        <v>23.229999542236328</v>
      </c>
      <c r="L4295">
        <f t="shared" si="201"/>
        <v>0</v>
      </c>
      <c r="M4295">
        <f>IF(AND(B4295&gt;Summary!$E$17,B4295&lt;Summary!$E$18),1,0)</f>
        <v>1</v>
      </c>
      <c r="N4295">
        <f>IF(M4295=1,oneday(G4294,G4295,K4295,L4295,Summary!$E$13/2,Data!N4294,Data!O4294,Summary!$E$15,Summary!$E$14,Summary!$E$16,1),0)</f>
        <v>3000</v>
      </c>
      <c r="O4295" s="31">
        <f>IF(M4295=1,oneday(G4294,G4295,K4295,L4295,Summary!$E$13/2,Data!N4294,Data!O4294,Summary!$E$15,Summary!$E$14,Summary!$E$16,2),0)</f>
        <v>3204604.9406852722</v>
      </c>
      <c r="P4295" s="31">
        <f t="shared" si="200"/>
        <v>-3397.0031509399414</v>
      </c>
      <c r="Q4295" s="31">
        <f>IF(M4295=1,oneday(G4294,G4295,K4295,L4295,Summary!$E$13/2,Data!N4294,Data!O4294,Summary!$E$15,Summary!$E$14,Summary!$E$16,3),0)</f>
        <v>0</v>
      </c>
    </row>
    <row r="4296" spans="1:17" x14ac:dyDescent="0.25">
      <c r="A4296" s="32">
        <f>VLOOKUP(B4296,'Expiration Dates'!$C$40:$J$272,8)</f>
        <v>36636</v>
      </c>
      <c r="B4296" s="1">
        <v>36627</v>
      </c>
      <c r="C4296">
        <f t="shared" si="199"/>
        <v>4296</v>
      </c>
      <c r="D4296" s="27">
        <v>24.149999618530273</v>
      </c>
      <c r="E4296" s="28">
        <v>24.370000839233398</v>
      </c>
      <c r="F4296" s="28">
        <v>23.809999465942383</v>
      </c>
      <c r="G4296" s="24">
        <v>24.139999389648438</v>
      </c>
      <c r="H4296" s="13">
        <v>23.450000762939453</v>
      </c>
      <c r="I4296" s="14">
        <v>23.649999618530273</v>
      </c>
      <c r="J4296" s="14">
        <v>23.149999618530273</v>
      </c>
      <c r="K4296" s="24">
        <v>23.389999389648438</v>
      </c>
      <c r="L4296">
        <f t="shared" si="201"/>
        <v>0</v>
      </c>
      <c r="M4296">
        <f>IF(AND(B4296&gt;Summary!$E$17,B4296&lt;Summary!$E$18),1,0)</f>
        <v>1</v>
      </c>
      <c r="N4296">
        <f>IF(M4296=1,oneday(G4295,G4296,K4296,L4296,Summary!$E$13/2,Data!N4295,Data!O4295,Summary!$E$15,Summary!$E$14,Summary!$E$16,1),0)</f>
        <v>2300</v>
      </c>
      <c r="O4296" s="31">
        <f>IF(M4296=1,oneday(G4295,G4296,K4296,L4296,Summary!$E$13/2,Data!N4295,Data!O4295,Summary!$E$15,Summary!$E$14,Summary!$E$16,2),0)</f>
        <v>3207355.9384040833</v>
      </c>
      <c r="P4296" s="31">
        <f t="shared" si="200"/>
        <v>2750.9977188110352</v>
      </c>
      <c r="Q4296" s="31">
        <f>IF(M4296=1,oneday(G4295,G4296,K4296,L4296,Summary!$E$13/2,Data!N4295,Data!O4295,Summary!$E$15,Summary!$E$14,Summary!$E$16,3),0)</f>
        <v>0</v>
      </c>
    </row>
    <row r="4297" spans="1:17" x14ac:dyDescent="0.25">
      <c r="A4297" s="32">
        <f>VLOOKUP(B4297,'Expiration Dates'!$C$40:$J$272,8)</f>
        <v>36636</v>
      </c>
      <c r="B4297" s="1">
        <v>36628</v>
      </c>
      <c r="C4297">
        <f t="shared" si="199"/>
        <v>4297</v>
      </c>
      <c r="D4297" s="27">
        <v>24.649999618530273</v>
      </c>
      <c r="E4297" s="28">
        <v>25.5</v>
      </c>
      <c r="F4297" s="28">
        <v>24.219999313354492</v>
      </c>
      <c r="G4297" s="24">
        <v>25.409999847412109</v>
      </c>
      <c r="H4297" s="13">
        <v>23.850000381469727</v>
      </c>
      <c r="I4297" s="14">
        <v>24.899999618530273</v>
      </c>
      <c r="J4297" s="14">
        <v>23.579999923706055</v>
      </c>
      <c r="K4297" s="24">
        <v>24.739999771118164</v>
      </c>
      <c r="L4297">
        <f t="shared" si="201"/>
        <v>0</v>
      </c>
      <c r="M4297">
        <f>IF(AND(B4297&gt;Summary!$E$17,B4297&lt;Summary!$E$18),1,0)</f>
        <v>1</v>
      </c>
      <c r="N4297">
        <f>IF(M4297=1,oneday(G4296,G4297,K4297,L4297,Summary!$E$13/2,Data!N4296,Data!O4296,Summary!$E$15,Summary!$E$14,Summary!$E$16,1),0)</f>
        <v>-800</v>
      </c>
      <c r="O4297" s="31">
        <f>IF(M4297=1,oneday(G4296,G4297,K4297,L4297,Summary!$E$13/2,Data!N4296,Data!O4296,Summary!$E$15,Summary!$E$14,Summary!$E$16,2),0)</f>
        <v>3210199.9380378723</v>
      </c>
      <c r="P4297" s="31">
        <f t="shared" si="200"/>
        <v>2843.9996337890625</v>
      </c>
      <c r="Q4297" s="31">
        <f>IF(M4297=1,oneday(G4296,G4297,K4297,L4297,Summary!$E$13/2,Data!N4296,Data!O4296,Summary!$E$15,Summary!$E$14,Summary!$E$16,3),0)</f>
        <v>0</v>
      </c>
    </row>
    <row r="4298" spans="1:17" x14ac:dyDescent="0.25">
      <c r="A4298" s="32">
        <f>VLOOKUP(B4298,'Expiration Dates'!$C$40:$J$272,8)</f>
        <v>36636</v>
      </c>
      <c r="B4298" s="1">
        <v>36629</v>
      </c>
      <c r="C4298">
        <f t="shared" si="199"/>
        <v>4298</v>
      </c>
      <c r="D4298" s="27">
        <v>25.360000610351563</v>
      </c>
      <c r="E4298" s="28">
        <v>25.959999084472656</v>
      </c>
      <c r="F4298" s="28">
        <v>25.200000762939453</v>
      </c>
      <c r="G4298" s="24">
        <v>25.379999160766602</v>
      </c>
      <c r="H4298" s="13">
        <v>24.75</v>
      </c>
      <c r="I4298" s="14">
        <v>25.270000457763672</v>
      </c>
      <c r="J4298" s="14">
        <v>24.5</v>
      </c>
      <c r="K4298" s="24">
        <v>24.620000839233398</v>
      </c>
      <c r="L4298">
        <f t="shared" si="201"/>
        <v>0</v>
      </c>
      <c r="M4298">
        <f>IF(AND(B4298&gt;Summary!$E$17,B4298&lt;Summary!$E$18),1,0)</f>
        <v>1</v>
      </c>
      <c r="N4298">
        <f>IF(M4298=1,oneday(G4297,G4298,K4298,L4298,Summary!$E$13/2,Data!N4297,Data!O4297,Summary!$E$15,Summary!$E$14,Summary!$E$16,1),0)</f>
        <v>-800</v>
      </c>
      <c r="O4298" s="31">
        <f>IF(M4298=1,oneday(G4297,G4298,K4298,L4298,Summary!$E$13/2,Data!N4297,Data!O4297,Summary!$E$15,Summary!$E$14,Summary!$E$16,2),0)</f>
        <v>3212223.9385871887</v>
      </c>
      <c r="P4298" s="31">
        <f t="shared" si="200"/>
        <v>2024.0005493164063</v>
      </c>
      <c r="Q4298" s="31">
        <f>IF(M4298=1,oneday(G4297,G4298,K4298,L4298,Summary!$E$13/2,Data!N4297,Data!O4297,Summary!$E$15,Summary!$E$14,Summary!$E$16,3),0)</f>
        <v>0</v>
      </c>
    </row>
    <row r="4299" spans="1:17" x14ac:dyDescent="0.25">
      <c r="A4299" s="32">
        <f>VLOOKUP(B4299,'Expiration Dates'!$C$40:$J$272,8)</f>
        <v>36636</v>
      </c>
      <c r="B4299" s="1">
        <v>36630</v>
      </c>
      <c r="C4299">
        <f t="shared" si="199"/>
        <v>4299</v>
      </c>
      <c r="D4299" s="27">
        <v>25.549999237060547</v>
      </c>
      <c r="E4299" s="28">
        <v>25.799999237060547</v>
      </c>
      <c r="F4299" s="28">
        <v>25.100000381469727</v>
      </c>
      <c r="G4299" s="24">
        <v>25.569999694824219</v>
      </c>
      <c r="H4299" s="13">
        <v>24.899999618530273</v>
      </c>
      <c r="I4299" s="14">
        <v>24.899999618530273</v>
      </c>
      <c r="J4299" s="14">
        <v>24.200000762939453</v>
      </c>
      <c r="K4299" s="24">
        <v>24.329999923706055</v>
      </c>
      <c r="L4299">
        <f t="shared" si="201"/>
        <v>0</v>
      </c>
      <c r="M4299">
        <f>IF(AND(B4299&gt;Summary!$E$17,B4299&lt;Summary!$E$18),1,0)</f>
        <v>1</v>
      </c>
      <c r="N4299">
        <f>IF(M4299=1,oneday(G4298,G4299,K4299,L4299,Summary!$E$13/2,Data!N4298,Data!O4298,Summary!$E$15,Summary!$E$14,Summary!$E$16,1),0)</f>
        <v>-1200</v>
      </c>
      <c r="O4299" s="31">
        <f>IF(M4299=1,oneday(G4298,G4299,K4299,L4299,Summary!$E$13/2,Data!N4298,Data!O4298,Summary!$E$15,Summary!$E$14,Summary!$E$16,2),0)</f>
        <v>3214019.9379463196</v>
      </c>
      <c r="P4299" s="31">
        <f t="shared" si="200"/>
        <v>1795.9993591308594</v>
      </c>
      <c r="Q4299" s="31">
        <f>IF(M4299=1,oneday(G4298,G4299,K4299,L4299,Summary!$E$13/2,Data!N4298,Data!O4298,Summary!$E$15,Summary!$E$14,Summary!$E$16,3),0)</f>
        <v>0</v>
      </c>
    </row>
    <row r="4300" spans="1:17" x14ac:dyDescent="0.25">
      <c r="A4300" s="32">
        <f>VLOOKUP(B4300,'Expiration Dates'!$C$40:$J$272,8)</f>
        <v>36636</v>
      </c>
      <c r="B4300" s="1">
        <v>36633</v>
      </c>
      <c r="C4300">
        <f t="shared" si="199"/>
        <v>4300</v>
      </c>
      <c r="D4300" s="27">
        <v>25.229999542236328</v>
      </c>
      <c r="E4300" s="28">
        <v>26.030000686645508</v>
      </c>
      <c r="F4300" s="28">
        <v>25.100000381469727</v>
      </c>
      <c r="G4300" s="24">
        <v>25.889999389648438</v>
      </c>
      <c r="H4300" s="13">
        <v>23.979999542236328</v>
      </c>
      <c r="I4300" s="14">
        <v>24.719999313354492</v>
      </c>
      <c r="J4300" s="14">
        <v>23.899999618530273</v>
      </c>
      <c r="K4300" s="24">
        <v>24.569999694824219</v>
      </c>
      <c r="L4300">
        <f t="shared" si="201"/>
        <v>0</v>
      </c>
      <c r="M4300">
        <f>IF(AND(B4300&gt;Summary!$E$17,B4300&lt;Summary!$E$18),1,0)</f>
        <v>1</v>
      </c>
      <c r="N4300">
        <f>IF(M4300=1,oneday(G4299,G4300,K4300,L4300,Summary!$E$13/2,Data!N4299,Data!O4299,Summary!$E$15,Summary!$E$14,Summary!$E$16,1),0)</f>
        <v>-1900</v>
      </c>
      <c r="O4300" s="31">
        <f>IF(M4300=1,oneday(G4299,G4300,K4300,L4300,Summary!$E$13/2,Data!N4299,Data!O4299,Summary!$E$15,Summary!$E$14,Summary!$E$16,2),0)</f>
        <v>3215495.9385261536</v>
      </c>
      <c r="P4300" s="31">
        <f t="shared" si="200"/>
        <v>1476.0005798339844</v>
      </c>
      <c r="Q4300" s="31">
        <f>IF(M4300=1,oneday(G4299,G4300,K4300,L4300,Summary!$E$13/2,Data!N4299,Data!O4299,Summary!$E$15,Summary!$E$14,Summary!$E$16,3),0)</f>
        <v>0</v>
      </c>
    </row>
    <row r="4301" spans="1:17" x14ac:dyDescent="0.25">
      <c r="A4301" s="32">
        <f>VLOOKUP(B4301,'Expiration Dates'!$C$40:$J$272,8)</f>
        <v>36636</v>
      </c>
      <c r="B4301" s="1">
        <v>36634</v>
      </c>
      <c r="C4301">
        <f t="shared" si="199"/>
        <v>4301</v>
      </c>
      <c r="D4301" s="27">
        <v>26.100000381469727</v>
      </c>
      <c r="E4301" s="28">
        <v>26.200000762939453</v>
      </c>
      <c r="F4301" s="28">
        <v>25.399999618530273</v>
      </c>
      <c r="G4301" s="24">
        <v>26.110000610351563</v>
      </c>
      <c r="H4301" s="13">
        <v>24.899999618530273</v>
      </c>
      <c r="I4301" s="14">
        <v>24.950000762939453</v>
      </c>
      <c r="J4301" s="14">
        <v>24.420000076293945</v>
      </c>
      <c r="K4301" s="24">
        <v>24.829999923706055</v>
      </c>
      <c r="L4301">
        <f t="shared" si="201"/>
        <v>0</v>
      </c>
      <c r="M4301">
        <f>IF(AND(B4301&gt;Summary!$E$17,B4301&lt;Summary!$E$18),1,0)</f>
        <v>1</v>
      </c>
      <c r="N4301">
        <f>IF(M4301=1,oneday(G4300,G4301,K4301,L4301,Summary!$E$13/2,Data!N4300,Data!O4300,Summary!$E$15,Summary!$E$14,Summary!$E$16,1),0)</f>
        <v>-2400</v>
      </c>
      <c r="O4301" s="31">
        <f>IF(M4301=1,oneday(G4300,G4301,K4301,L4301,Summary!$E$13/2,Data!N4300,Data!O4300,Summary!$E$15,Summary!$E$14,Summary!$E$16,2),0)</f>
        <v>3217007.9355964661</v>
      </c>
      <c r="P4301" s="31">
        <f t="shared" si="200"/>
        <v>1511.9970703125</v>
      </c>
      <c r="Q4301" s="31">
        <f>IF(M4301=1,oneday(G4300,G4301,K4301,L4301,Summary!$E$13/2,Data!N4300,Data!O4300,Summary!$E$15,Summary!$E$14,Summary!$E$16,3),0)</f>
        <v>0</v>
      </c>
    </row>
    <row r="4302" spans="1:17" x14ac:dyDescent="0.25">
      <c r="A4302" s="32">
        <f>VLOOKUP(B4302,'Expiration Dates'!$C$40:$J$272,8)</f>
        <v>36636</v>
      </c>
      <c r="B4302" s="1">
        <v>36635</v>
      </c>
      <c r="C4302">
        <f t="shared" si="199"/>
        <v>4302</v>
      </c>
      <c r="D4302" s="27">
        <v>26.299999237060547</v>
      </c>
      <c r="E4302" s="28">
        <v>27.5</v>
      </c>
      <c r="F4302" s="28">
        <v>26.200000762939453</v>
      </c>
      <c r="G4302" s="24">
        <v>27.350000381469727</v>
      </c>
      <c r="H4302" s="13">
        <v>25</v>
      </c>
      <c r="I4302" s="14">
        <v>26</v>
      </c>
      <c r="J4302" s="14">
        <v>24.969999313354492</v>
      </c>
      <c r="K4302" s="24">
        <v>25.799999237060547</v>
      </c>
      <c r="L4302">
        <f t="shared" si="201"/>
        <v>0</v>
      </c>
      <c r="M4302">
        <f>IF(AND(B4302&gt;Summary!$E$17,B4302&lt;Summary!$E$18),1,0)</f>
        <v>1</v>
      </c>
      <c r="N4302">
        <f>IF(M4302=1,oneday(G4301,G4302,K4302,L4302,Summary!$E$13/2,Data!N4301,Data!O4301,Summary!$E$15,Summary!$E$14,Summary!$E$16,1),0)</f>
        <v>-3000</v>
      </c>
      <c r="O4302" s="31">
        <f>IF(M4302=1,oneday(G4301,G4302,K4302,L4302,Summary!$E$13/2,Data!N4301,Data!O4301,Summary!$E$15,Summary!$E$14,Summary!$E$16,2),0)</f>
        <v>3214051.936832428</v>
      </c>
      <c r="P4302" s="31">
        <f t="shared" si="200"/>
        <v>-2955.9987640380859</v>
      </c>
      <c r="Q4302" s="31">
        <f>IF(M4302=1,oneday(G4301,G4302,K4302,L4302,Summary!$E$13/2,Data!N4301,Data!O4301,Summary!$E$15,Summary!$E$14,Summary!$E$16,3),0)</f>
        <v>0</v>
      </c>
    </row>
    <row r="4303" spans="1:17" x14ac:dyDescent="0.25">
      <c r="A4303" s="32">
        <f>VLOOKUP(B4303,'Expiration Dates'!$C$40:$J$272,8)</f>
        <v>36636</v>
      </c>
      <c r="B4303" s="1">
        <v>36636</v>
      </c>
      <c r="C4303">
        <f t="shared" ref="C4303:C4366" si="202">ROW(B4303)</f>
        <v>4303</v>
      </c>
      <c r="D4303" s="27">
        <v>25.75</v>
      </c>
      <c r="E4303" s="28">
        <v>25.979999542236328</v>
      </c>
      <c r="F4303" s="28">
        <v>25.489999771118164</v>
      </c>
      <c r="G4303" s="24">
        <v>25.879999160766602</v>
      </c>
      <c r="H4303" s="13">
        <v>25.149999618530273</v>
      </c>
      <c r="I4303" s="14">
        <v>25.459999084472656</v>
      </c>
      <c r="J4303" s="14">
        <v>25</v>
      </c>
      <c r="K4303" s="24">
        <v>25.340000152587891</v>
      </c>
      <c r="L4303">
        <f t="shared" si="201"/>
        <v>1</v>
      </c>
      <c r="M4303">
        <f>IF(AND(B4303&gt;Summary!$E$17,B4303&lt;Summary!$E$18),1,0)</f>
        <v>1</v>
      </c>
      <c r="N4303">
        <f>IF(M4303=1,oneday(G4302,G4303,K4303,L4303,Summary!$E$13/2,Data!N4302,Data!O4302,Summary!$E$15,Summary!$E$14,Summary!$E$16,1),0)</f>
        <v>600</v>
      </c>
      <c r="O4303" s="31">
        <f>IF(M4303=1,oneday(G4302,G4303,K4303,L4303,Summary!$E$13/2,Data!N4302,Data!O4302,Summary!$E$15,Summary!$E$14,Summary!$E$16,2),0)</f>
        <v>3218013.9355049133</v>
      </c>
      <c r="P4303" s="31">
        <f t="shared" si="200"/>
        <v>3961.9986724853516</v>
      </c>
      <c r="Q4303" s="31">
        <f>IF(M4303=1,oneday(G4302,G4303,K4303,L4303,Summary!$E$13/2,Data!N4302,Data!O4302,Summary!$E$15,Summary!$E$14,Summary!$E$16,3),0)</f>
        <v>323.99940490722656</v>
      </c>
    </row>
    <row r="4304" spans="1:17" x14ac:dyDescent="0.25">
      <c r="A4304" s="32">
        <f>VLOOKUP(B4304,'Expiration Dates'!$C$40:$J$272,8)</f>
        <v>36636</v>
      </c>
      <c r="B4304" s="1">
        <v>36640</v>
      </c>
      <c r="C4304">
        <f t="shared" si="202"/>
        <v>4304</v>
      </c>
      <c r="D4304" s="27">
        <v>25.950000762939453</v>
      </c>
      <c r="E4304" s="28">
        <v>26.180000305175781</v>
      </c>
      <c r="F4304" s="28">
        <v>25.819999694824219</v>
      </c>
      <c r="G4304" s="24">
        <v>26.040000915527344</v>
      </c>
      <c r="H4304" s="13">
        <v>25.350000381469727</v>
      </c>
      <c r="I4304" s="14">
        <v>25.659999847412109</v>
      </c>
      <c r="J4304" s="14">
        <v>25.329999923706055</v>
      </c>
      <c r="K4304" s="24">
        <v>25.549999237060547</v>
      </c>
      <c r="L4304">
        <f t="shared" si="201"/>
        <v>0</v>
      </c>
      <c r="M4304">
        <f>IF(AND(B4304&gt;Summary!$E$17,B4304&lt;Summary!$E$18),1,0)</f>
        <v>1</v>
      </c>
      <c r="N4304">
        <f>IF(M4304=1,oneday(G4303,G4304,K4304,L4304,Summary!$E$13/2,Data!N4303,Data!O4303,Summary!$E$15,Summary!$E$14,Summary!$E$16,1),0)</f>
        <v>200</v>
      </c>
      <c r="O4304" s="31">
        <f>IF(M4304=1,oneday(G4303,G4304,K4304,L4304,Summary!$E$13/2,Data!N4303,Data!O4303,Summary!$E$15,Summary!$E$14,Summary!$E$16,2),0)</f>
        <v>3220069.9358558655</v>
      </c>
      <c r="P4304" s="31">
        <f t="shared" ref="P4304:P4367" si="203">IF(M4304=1,O4304-O4303,0)</f>
        <v>2056.0003509521484</v>
      </c>
      <c r="Q4304" s="31">
        <f>IF(M4304=1,oneday(G4303,G4304,K4304,L4304,Summary!$E$13/2,Data!N4303,Data!O4303,Summary!$E$15,Summary!$E$14,Summary!$E$16,3),0)</f>
        <v>0</v>
      </c>
    </row>
    <row r="4305" spans="1:17" x14ac:dyDescent="0.25">
      <c r="A4305" s="32">
        <f>VLOOKUP(B4305,'Expiration Dates'!$C$40:$J$272,8)</f>
        <v>36636</v>
      </c>
      <c r="B4305" s="1">
        <v>36641</v>
      </c>
      <c r="C4305">
        <f t="shared" si="202"/>
        <v>4305</v>
      </c>
      <c r="D4305" s="27">
        <v>25.709999084472656</v>
      </c>
      <c r="E4305" s="28">
        <v>25.899999618530273</v>
      </c>
      <c r="F4305" s="28">
        <v>25.299999237060547</v>
      </c>
      <c r="G4305" s="24">
        <v>25.329999923706055</v>
      </c>
      <c r="H4305" s="13">
        <v>25.200000762939453</v>
      </c>
      <c r="I4305" s="14">
        <v>25.450000762939453</v>
      </c>
      <c r="J4305" s="14">
        <v>25</v>
      </c>
      <c r="K4305" s="24">
        <v>25.020000457763672</v>
      </c>
      <c r="L4305">
        <f t="shared" si="201"/>
        <v>0</v>
      </c>
      <c r="M4305">
        <f>IF(AND(B4305&gt;Summary!$E$17,B4305&lt;Summary!$E$18),1,0)</f>
        <v>1</v>
      </c>
      <c r="N4305">
        <f>IF(M4305=1,oneday(G4304,G4305,K4305,L4305,Summary!$E$13/2,Data!N4304,Data!O4304,Summary!$E$15,Summary!$E$14,Summary!$E$16,1),0)</f>
        <v>1900</v>
      </c>
      <c r="O4305" s="31">
        <f>IF(M4305=1,oneday(G4304,G4305,K4305,L4305,Summary!$E$13/2,Data!N4304,Data!O4304,Summary!$E$15,Summary!$E$14,Summary!$E$16,2),0)</f>
        <v>3221264.933971405</v>
      </c>
      <c r="P4305" s="31">
        <f t="shared" si="203"/>
        <v>1194.9981155395508</v>
      </c>
      <c r="Q4305" s="31">
        <f>IF(M4305=1,oneday(G4304,G4305,K4305,L4305,Summary!$E$13/2,Data!N4304,Data!O4304,Summary!$E$15,Summary!$E$14,Summary!$E$16,3),0)</f>
        <v>0</v>
      </c>
    </row>
    <row r="4306" spans="1:17" x14ac:dyDescent="0.25">
      <c r="A4306" s="32">
        <f>VLOOKUP(B4306,'Expiration Dates'!$C$40:$J$272,8)</f>
        <v>36636</v>
      </c>
      <c r="B4306" s="1">
        <v>36642</v>
      </c>
      <c r="C4306">
        <f t="shared" si="202"/>
        <v>4306</v>
      </c>
      <c r="D4306" s="27">
        <v>25.020000457763672</v>
      </c>
      <c r="E4306" s="28">
        <v>25.100000381469727</v>
      </c>
      <c r="F4306" s="28">
        <v>24.600000381469727</v>
      </c>
      <c r="G4306" s="24">
        <v>24.649999618530273</v>
      </c>
      <c r="H4306" s="13">
        <v>24.700000762939453</v>
      </c>
      <c r="I4306" s="14">
        <v>24.899999618530273</v>
      </c>
      <c r="J4306" s="14">
        <v>24.5</v>
      </c>
      <c r="K4306" s="24">
        <v>24.530000686645508</v>
      </c>
      <c r="L4306">
        <f t="shared" si="201"/>
        <v>0</v>
      </c>
      <c r="M4306">
        <f>IF(AND(B4306&gt;Summary!$E$17,B4306&lt;Summary!$E$18),1,0)</f>
        <v>1</v>
      </c>
      <c r="N4306">
        <f>IF(M4306=1,oneday(G4305,G4306,K4306,L4306,Summary!$E$13/2,Data!N4305,Data!O4305,Summary!$E$15,Summary!$E$14,Summary!$E$16,1),0)</f>
        <v>3000</v>
      </c>
      <c r="O4306" s="31">
        <f>IF(M4306=1,oneday(G4305,G4306,K4306,L4306,Summary!$E$13/2,Data!N4305,Data!O4305,Summary!$E$15,Summary!$E$14,Summary!$E$16,2),0)</f>
        <v>3221360.9328727722</v>
      </c>
      <c r="P4306" s="31">
        <f t="shared" si="203"/>
        <v>95.9989013671875</v>
      </c>
      <c r="Q4306" s="31">
        <f>IF(M4306=1,oneday(G4305,G4306,K4306,L4306,Summary!$E$13/2,Data!N4305,Data!O4305,Summary!$E$15,Summary!$E$14,Summary!$E$16,3),0)</f>
        <v>0</v>
      </c>
    </row>
    <row r="4307" spans="1:17" x14ac:dyDescent="0.25">
      <c r="A4307" s="32">
        <f>VLOOKUP(B4307,'Expiration Dates'!$C$40:$J$272,8)</f>
        <v>36636</v>
      </c>
      <c r="B4307" s="1">
        <v>36643</v>
      </c>
      <c r="C4307">
        <f t="shared" si="202"/>
        <v>4307</v>
      </c>
      <c r="D4307" s="27">
        <v>24.850000381469727</v>
      </c>
      <c r="E4307" s="28">
        <v>25.5</v>
      </c>
      <c r="F4307" s="28">
        <v>24.799999237060547</v>
      </c>
      <c r="G4307" s="24">
        <v>25.420000076293945</v>
      </c>
      <c r="H4307" s="13">
        <v>24.700000762939453</v>
      </c>
      <c r="I4307" s="14">
        <v>25.299999237060547</v>
      </c>
      <c r="J4307" s="14">
        <v>24.649999618530273</v>
      </c>
      <c r="K4307" s="24">
        <v>25.209999084472656</v>
      </c>
      <c r="L4307">
        <f t="shared" si="201"/>
        <v>0</v>
      </c>
      <c r="M4307">
        <f>IF(AND(B4307&gt;Summary!$E$17,B4307&lt;Summary!$E$18),1,0)</f>
        <v>1</v>
      </c>
      <c r="N4307">
        <f>IF(M4307=1,oneday(G4306,G4307,K4307,L4307,Summary!$E$13/2,Data!N4306,Data!O4306,Summary!$E$15,Summary!$E$14,Summary!$E$16,1),0)</f>
        <v>1100</v>
      </c>
      <c r="O4307" s="31">
        <f>IF(M4307=1,oneday(G4306,G4307,K4307,L4307,Summary!$E$13/2,Data!N4306,Data!O4306,Summary!$E$15,Summary!$E$14,Summary!$E$16,2),0)</f>
        <v>3224891.9333763123</v>
      </c>
      <c r="P4307" s="31">
        <f t="shared" si="203"/>
        <v>3531.0005035400391</v>
      </c>
      <c r="Q4307" s="31">
        <f>IF(M4307=1,oneday(G4306,G4307,K4307,L4307,Summary!$E$13/2,Data!N4306,Data!O4306,Summary!$E$15,Summary!$E$14,Summary!$E$16,3),0)</f>
        <v>0</v>
      </c>
    </row>
    <row r="4308" spans="1:17" x14ac:dyDescent="0.25">
      <c r="A4308" s="32">
        <f>VLOOKUP(B4308,'Expiration Dates'!$C$40:$J$272,8)</f>
        <v>36636</v>
      </c>
      <c r="B4308" s="1">
        <v>36644</v>
      </c>
      <c r="C4308">
        <f t="shared" si="202"/>
        <v>4308</v>
      </c>
      <c r="D4308" s="27">
        <v>25.649999618530273</v>
      </c>
      <c r="E4308" s="28">
        <v>26.090000152587891</v>
      </c>
      <c r="F4308" s="28">
        <v>25.5</v>
      </c>
      <c r="G4308" s="24">
        <v>25.739999771118164</v>
      </c>
      <c r="H4308" s="13">
        <v>25.450000762939453</v>
      </c>
      <c r="I4308" s="14">
        <v>25.799999237060547</v>
      </c>
      <c r="J4308" s="14">
        <v>25.350000381469727</v>
      </c>
      <c r="K4308" s="24">
        <v>25.479999542236328</v>
      </c>
      <c r="L4308">
        <f t="shared" si="201"/>
        <v>0</v>
      </c>
      <c r="M4308">
        <f>IF(AND(B4308&gt;Summary!$E$17,B4308&lt;Summary!$E$18),1,0)</f>
        <v>1</v>
      </c>
      <c r="N4308">
        <f>IF(M4308=1,oneday(G4307,G4308,K4308,L4308,Summary!$E$13/2,Data!N4307,Data!O4307,Summary!$E$15,Summary!$E$14,Summary!$E$16,1),0)</f>
        <v>400</v>
      </c>
      <c r="O4308" s="31">
        <f>IF(M4308=1,oneday(G4307,G4308,K4308,L4308,Summary!$E$13/2,Data!N4307,Data!O4307,Summary!$E$15,Summary!$E$14,Summary!$E$16,2),0)</f>
        <v>3227103.9332542419</v>
      </c>
      <c r="P4308" s="31">
        <f t="shared" si="203"/>
        <v>2211.9998779296875</v>
      </c>
      <c r="Q4308" s="31">
        <f>IF(M4308=1,oneday(G4307,G4308,K4308,L4308,Summary!$E$13/2,Data!N4307,Data!O4307,Summary!$E$15,Summary!$E$14,Summary!$E$16,3),0)</f>
        <v>0</v>
      </c>
    </row>
    <row r="4309" spans="1:17" x14ac:dyDescent="0.25">
      <c r="A4309" s="32">
        <f>VLOOKUP(B4309,'Expiration Dates'!$C$40:$J$272,8)</f>
        <v>36668</v>
      </c>
      <c r="B4309" s="1">
        <v>36647</v>
      </c>
      <c r="C4309">
        <f t="shared" si="202"/>
        <v>4309</v>
      </c>
      <c r="D4309" s="27">
        <v>25.549999237060547</v>
      </c>
      <c r="E4309" s="28">
        <v>26</v>
      </c>
      <c r="F4309" s="28">
        <v>25.520000457763672</v>
      </c>
      <c r="G4309" s="24">
        <v>25.870000839233398</v>
      </c>
      <c r="H4309" s="13">
        <v>25.299999237060547</v>
      </c>
      <c r="I4309" s="14">
        <v>25.729999542236328</v>
      </c>
      <c r="J4309" s="14">
        <v>25.299999237060547</v>
      </c>
      <c r="K4309" s="24">
        <v>25.600000381469727</v>
      </c>
      <c r="L4309">
        <f t="shared" si="201"/>
        <v>0</v>
      </c>
      <c r="M4309">
        <f>IF(AND(B4309&gt;Summary!$E$17,B4309&lt;Summary!$E$18),1,0)</f>
        <v>1</v>
      </c>
      <c r="N4309">
        <f>IF(M4309=1,oneday(G4308,G4309,K4309,L4309,Summary!$E$13/2,Data!N4308,Data!O4308,Summary!$E$15,Summary!$E$14,Summary!$E$16,1),0)</f>
        <v>100</v>
      </c>
      <c r="O4309" s="31">
        <f>IF(M4309=1,oneday(G4308,G4309,K4309,L4309,Summary!$E$13/2,Data!N4308,Data!O4308,Summary!$E$15,Summary!$E$14,Summary!$E$16,2),0)</f>
        <v>3229128.9333610535</v>
      </c>
      <c r="P4309" s="31">
        <f t="shared" si="203"/>
        <v>2025.0001068115234</v>
      </c>
      <c r="Q4309" s="31">
        <f>IF(M4309=1,oneday(G4308,G4309,K4309,L4309,Summary!$E$13/2,Data!N4308,Data!O4308,Summary!$E$15,Summary!$E$14,Summary!$E$16,3),0)</f>
        <v>0</v>
      </c>
    </row>
    <row r="4310" spans="1:17" x14ac:dyDescent="0.25">
      <c r="A4310" s="32">
        <f>VLOOKUP(B4310,'Expiration Dates'!$C$40:$J$272,8)</f>
        <v>36668</v>
      </c>
      <c r="B4310" s="1">
        <v>36648</v>
      </c>
      <c r="C4310">
        <f t="shared" si="202"/>
        <v>4310</v>
      </c>
      <c r="D4310" s="27">
        <v>25.950000762939453</v>
      </c>
      <c r="E4310" s="28">
        <v>27.079999923706055</v>
      </c>
      <c r="F4310" s="28">
        <v>25.950000762939453</v>
      </c>
      <c r="G4310" s="24">
        <v>26.889999389648438</v>
      </c>
      <c r="H4310" s="13">
        <v>25.739999771118164</v>
      </c>
      <c r="I4310" s="14">
        <v>26.719999313354492</v>
      </c>
      <c r="J4310" s="14">
        <v>25.700000762939453</v>
      </c>
      <c r="K4310" s="24">
        <v>26.459999084472656</v>
      </c>
      <c r="L4310">
        <f t="shared" si="201"/>
        <v>0</v>
      </c>
      <c r="M4310">
        <f>IF(AND(B4310&gt;Summary!$E$17,B4310&lt;Summary!$E$18),1,0)</f>
        <v>1</v>
      </c>
      <c r="N4310">
        <f>IF(M4310=1,oneday(G4309,G4310,K4310,L4310,Summary!$E$13/2,Data!N4309,Data!O4309,Summary!$E$15,Summary!$E$14,Summary!$E$16,1),0)</f>
        <v>-2400</v>
      </c>
      <c r="O4310" s="31">
        <f>IF(M4310=1,oneday(G4309,G4310,K4310,L4310,Summary!$E$13/2,Data!N4309,Data!O4309,Summary!$E$15,Summary!$E$14,Summary!$E$16,2),0)</f>
        <v>3229880.9368400574</v>
      </c>
      <c r="P4310" s="31">
        <f t="shared" si="203"/>
        <v>752.00347900390625</v>
      </c>
      <c r="Q4310" s="31">
        <f>IF(M4310=1,oneday(G4309,G4310,K4310,L4310,Summary!$E$13/2,Data!N4309,Data!O4309,Summary!$E$15,Summary!$E$14,Summary!$E$16,3),0)</f>
        <v>0</v>
      </c>
    </row>
    <row r="4311" spans="1:17" x14ac:dyDescent="0.25">
      <c r="A4311" s="32">
        <f>VLOOKUP(B4311,'Expiration Dates'!$C$40:$J$272,8)</f>
        <v>36668</v>
      </c>
      <c r="B4311" s="1">
        <v>36649</v>
      </c>
      <c r="C4311">
        <f t="shared" si="202"/>
        <v>4311</v>
      </c>
      <c r="D4311" s="27">
        <v>26.920000076293945</v>
      </c>
      <c r="E4311" s="28">
        <v>27.389999389648438</v>
      </c>
      <c r="F4311" s="28">
        <v>26.649999618530273</v>
      </c>
      <c r="G4311" s="24">
        <v>26.75</v>
      </c>
      <c r="H4311" s="13">
        <v>26.5</v>
      </c>
      <c r="I4311" s="14">
        <v>26.920000076293945</v>
      </c>
      <c r="J4311" s="14">
        <v>26.260000228881836</v>
      </c>
      <c r="K4311" s="24">
        <v>26.409999847412109</v>
      </c>
      <c r="L4311">
        <f t="shared" si="201"/>
        <v>0</v>
      </c>
      <c r="M4311">
        <f>IF(AND(B4311&gt;Summary!$E$17,B4311&lt;Summary!$E$18),1,0)</f>
        <v>1</v>
      </c>
      <c r="N4311">
        <f>IF(M4311=1,oneday(G4310,G4311,K4311,L4311,Summary!$E$13/2,Data!N4310,Data!O4310,Summary!$E$15,Summary!$E$14,Summary!$E$16,1),0)</f>
        <v>-2100</v>
      </c>
      <c r="O4311" s="31">
        <f>IF(M4311=1,oneday(G4310,G4311,K4311,L4311,Summary!$E$13/2,Data!N4310,Data!O4310,Summary!$E$15,Summary!$E$14,Summary!$E$16,2),0)</f>
        <v>3232186.9355583191</v>
      </c>
      <c r="P4311" s="31">
        <f t="shared" si="203"/>
        <v>2305.9987182617188</v>
      </c>
      <c r="Q4311" s="31">
        <f>IF(M4311=1,oneday(G4310,G4311,K4311,L4311,Summary!$E$13/2,Data!N4310,Data!O4310,Summary!$E$15,Summary!$E$14,Summary!$E$16,3),0)</f>
        <v>0</v>
      </c>
    </row>
    <row r="4312" spans="1:17" x14ac:dyDescent="0.25">
      <c r="A4312" s="32">
        <f>VLOOKUP(B4312,'Expiration Dates'!$C$40:$J$272,8)</f>
        <v>36668</v>
      </c>
      <c r="B4312" s="1">
        <v>36650</v>
      </c>
      <c r="C4312">
        <f t="shared" si="202"/>
        <v>4312</v>
      </c>
      <c r="D4312" s="27">
        <v>26.850000381469727</v>
      </c>
      <c r="E4312" s="28">
        <v>27.25</v>
      </c>
      <c r="F4312" s="28">
        <v>26.709999084472656</v>
      </c>
      <c r="G4312" s="24">
        <v>26.979999542236328</v>
      </c>
      <c r="H4312" s="13">
        <v>26.450000762939453</v>
      </c>
      <c r="I4312" s="14">
        <v>26.850000381469727</v>
      </c>
      <c r="J4312" s="14">
        <v>26.450000762939453</v>
      </c>
      <c r="K4312" s="24">
        <v>26.559999465942383</v>
      </c>
      <c r="L4312">
        <f t="shared" si="201"/>
        <v>0</v>
      </c>
      <c r="M4312">
        <f>IF(AND(B4312&gt;Summary!$E$17,B4312&lt;Summary!$E$18),1,0)</f>
        <v>1</v>
      </c>
      <c r="N4312">
        <f>IF(M4312=1,oneday(G4311,G4312,K4312,L4312,Summary!$E$13/2,Data!N4311,Data!O4311,Summary!$E$15,Summary!$E$14,Summary!$E$16,1),0)</f>
        <v>-2600</v>
      </c>
      <c r="O4312" s="31">
        <f>IF(M4312=1,oneday(G4311,G4312,K4312,L4312,Summary!$E$13/2,Data!N4311,Data!O4311,Summary!$E$15,Summary!$E$14,Summary!$E$16,2),0)</f>
        <v>3233628.9367485046</v>
      </c>
      <c r="P4312" s="31">
        <f t="shared" si="203"/>
        <v>1442.0011901855469</v>
      </c>
      <c r="Q4312" s="31">
        <f>IF(M4312=1,oneday(G4311,G4312,K4312,L4312,Summary!$E$13/2,Data!N4311,Data!O4311,Summary!$E$15,Summary!$E$14,Summary!$E$16,3),0)</f>
        <v>0</v>
      </c>
    </row>
    <row r="4313" spans="1:17" x14ac:dyDescent="0.25">
      <c r="A4313" s="32">
        <f>VLOOKUP(B4313,'Expiration Dates'!$C$40:$J$272,8)</f>
        <v>36668</v>
      </c>
      <c r="B4313" s="1">
        <v>36651</v>
      </c>
      <c r="C4313">
        <f t="shared" si="202"/>
        <v>4313</v>
      </c>
      <c r="D4313" s="27">
        <v>26.799999237060547</v>
      </c>
      <c r="E4313" s="28">
        <v>27.399999618530273</v>
      </c>
      <c r="F4313" s="28">
        <v>26.760000228881836</v>
      </c>
      <c r="G4313" s="24">
        <v>27.290000915527344</v>
      </c>
      <c r="H4313" s="13">
        <v>26.5</v>
      </c>
      <c r="I4313" s="14">
        <v>27.049999237060547</v>
      </c>
      <c r="J4313" s="14">
        <v>26.399999618530273</v>
      </c>
      <c r="K4313" s="24">
        <v>26.920000076293945</v>
      </c>
      <c r="L4313">
        <f t="shared" si="201"/>
        <v>0</v>
      </c>
      <c r="M4313">
        <f>IF(AND(B4313&gt;Summary!$E$17,B4313&lt;Summary!$E$18),1,0)</f>
        <v>1</v>
      </c>
      <c r="N4313">
        <f>IF(M4313=1,oneday(G4312,G4313,K4313,L4313,Summary!$E$13/2,Data!N4312,Data!O4312,Summary!$E$15,Summary!$E$14,Summary!$E$16,1),0)</f>
        <v>-3000</v>
      </c>
      <c r="O4313" s="31">
        <f>IF(M4313=1,oneday(G4312,G4313,K4313,L4313,Summary!$E$13/2,Data!N4312,Data!O4312,Summary!$E$15,Summary!$E$14,Summary!$E$16,2),0)</f>
        <v>3234689.9322166443</v>
      </c>
      <c r="P4313" s="31">
        <f t="shared" si="203"/>
        <v>1060.9954681396484</v>
      </c>
      <c r="Q4313" s="31">
        <f>IF(M4313=1,oneday(G4312,G4313,K4313,L4313,Summary!$E$13/2,Data!N4312,Data!O4312,Summary!$E$15,Summary!$E$14,Summary!$E$16,3),0)</f>
        <v>0</v>
      </c>
    </row>
    <row r="4314" spans="1:17" x14ac:dyDescent="0.25">
      <c r="A4314" s="32">
        <f>VLOOKUP(B4314,'Expiration Dates'!$C$40:$J$272,8)</f>
        <v>36668</v>
      </c>
      <c r="B4314" s="1">
        <v>36654</v>
      </c>
      <c r="C4314">
        <f t="shared" si="202"/>
        <v>4314</v>
      </c>
      <c r="D4314" s="27">
        <v>27.299999237060547</v>
      </c>
      <c r="E4314" s="28">
        <v>28.149999618530273</v>
      </c>
      <c r="F4314" s="28">
        <v>27.180000305175781</v>
      </c>
      <c r="G4314" s="24">
        <v>28.090000152587891</v>
      </c>
      <c r="H4314" s="13">
        <v>27</v>
      </c>
      <c r="I4314" s="14">
        <v>27.799999237060547</v>
      </c>
      <c r="J4314" s="14">
        <v>26.850000381469727</v>
      </c>
      <c r="K4314" s="24">
        <v>27.75</v>
      </c>
      <c r="L4314">
        <f t="shared" si="201"/>
        <v>0</v>
      </c>
      <c r="M4314">
        <f>IF(AND(B4314&gt;Summary!$E$17,B4314&lt;Summary!$E$18),1,0)</f>
        <v>1</v>
      </c>
      <c r="N4314">
        <f>IF(M4314=1,oneday(G4313,G4314,K4314,L4314,Summary!$E$13/2,Data!N4313,Data!O4313,Summary!$E$15,Summary!$E$14,Summary!$E$16,1),0)</f>
        <v>-3000</v>
      </c>
      <c r="O4314" s="31">
        <f>IF(M4314=1,oneday(G4313,G4314,K4314,L4314,Summary!$E$13/2,Data!N4313,Data!O4313,Summary!$E$15,Summary!$E$14,Summary!$E$16,2),0)</f>
        <v>3233453.9359550476</v>
      </c>
      <c r="P4314" s="31">
        <f t="shared" si="203"/>
        <v>-1235.9962615966797</v>
      </c>
      <c r="Q4314" s="31">
        <f>IF(M4314=1,oneday(G4313,G4314,K4314,L4314,Summary!$E$13/2,Data!N4313,Data!O4313,Summary!$E$15,Summary!$E$14,Summary!$E$16,3),0)</f>
        <v>0</v>
      </c>
    </row>
    <row r="4315" spans="1:17" x14ac:dyDescent="0.25">
      <c r="A4315" s="32">
        <f>VLOOKUP(B4315,'Expiration Dates'!$C$40:$J$272,8)</f>
        <v>36668</v>
      </c>
      <c r="B4315" s="1">
        <v>36655</v>
      </c>
      <c r="C4315">
        <f t="shared" si="202"/>
        <v>4315</v>
      </c>
      <c r="D4315" s="27">
        <v>28.049999237060547</v>
      </c>
      <c r="E4315" s="28">
        <v>28.930000305175781</v>
      </c>
      <c r="F4315" s="28">
        <v>27.989999771118164</v>
      </c>
      <c r="G4315" s="24">
        <v>28.649999618530273</v>
      </c>
      <c r="H4315" s="13">
        <v>27.75</v>
      </c>
      <c r="I4315" s="14">
        <v>28.600000381469727</v>
      </c>
      <c r="J4315" s="14">
        <v>27.709999084472656</v>
      </c>
      <c r="K4315" s="24">
        <v>28.399999618530273</v>
      </c>
      <c r="L4315">
        <f t="shared" si="201"/>
        <v>0</v>
      </c>
      <c r="M4315">
        <f>IF(AND(B4315&gt;Summary!$E$17,B4315&lt;Summary!$E$18),1,0)</f>
        <v>1</v>
      </c>
      <c r="N4315">
        <f>IF(M4315=1,oneday(G4314,G4315,K4315,L4315,Summary!$E$13/2,Data!N4314,Data!O4314,Summary!$E$15,Summary!$E$14,Summary!$E$16,1),0)</f>
        <v>-3000</v>
      </c>
      <c r="O4315" s="31">
        <f>IF(M4315=1,oneday(G4314,G4315,K4315,L4315,Summary!$E$13/2,Data!N4314,Data!O4314,Summary!$E$15,Summary!$E$14,Summary!$E$16,2),0)</f>
        <v>3233357.9382514954</v>
      </c>
      <c r="P4315" s="31">
        <f t="shared" si="203"/>
        <v>-95.997703552246094</v>
      </c>
      <c r="Q4315" s="31">
        <f>IF(M4315=1,oneday(G4314,G4315,K4315,L4315,Summary!$E$13/2,Data!N4314,Data!O4314,Summary!$E$15,Summary!$E$14,Summary!$E$16,3),0)</f>
        <v>0</v>
      </c>
    </row>
    <row r="4316" spans="1:17" x14ac:dyDescent="0.25">
      <c r="A4316" s="32">
        <f>VLOOKUP(B4316,'Expiration Dates'!$C$40:$J$272,8)</f>
        <v>36668</v>
      </c>
      <c r="B4316" s="1">
        <v>36656</v>
      </c>
      <c r="C4316">
        <f t="shared" si="202"/>
        <v>4316</v>
      </c>
      <c r="D4316" s="27">
        <v>28.399999618530273</v>
      </c>
      <c r="E4316" s="28">
        <v>28.639999389648438</v>
      </c>
      <c r="F4316" s="28">
        <v>28.030000686645508</v>
      </c>
      <c r="G4316" s="24">
        <v>28.100000381469727</v>
      </c>
      <c r="H4316" s="13">
        <v>28.149999618530273</v>
      </c>
      <c r="I4316" s="14">
        <v>28.420000076293945</v>
      </c>
      <c r="J4316" s="14">
        <v>27.879999160766602</v>
      </c>
      <c r="K4316" s="24">
        <v>28.049999237060547</v>
      </c>
      <c r="L4316">
        <f t="shared" si="201"/>
        <v>0</v>
      </c>
      <c r="M4316">
        <f>IF(AND(B4316&gt;Summary!$E$17,B4316&lt;Summary!$E$18),1,0)</f>
        <v>1</v>
      </c>
      <c r="N4316">
        <f>IF(M4316=1,oneday(G4315,G4316,K4316,L4316,Summary!$E$13/2,Data!N4315,Data!O4315,Summary!$E$15,Summary!$E$14,Summary!$E$16,1),0)</f>
        <v>-1700</v>
      </c>
      <c r="O4316" s="31">
        <f>IF(M4316=1,oneday(G4315,G4316,K4316,L4316,Summary!$E$13/2,Data!N4315,Data!O4315,Summary!$E$15,Summary!$E$14,Summary!$E$16,2),0)</f>
        <v>3236604.9369544983</v>
      </c>
      <c r="P4316" s="31">
        <f t="shared" si="203"/>
        <v>3246.9987030029297</v>
      </c>
      <c r="Q4316" s="31">
        <f>IF(M4316=1,oneday(G4315,G4316,K4316,L4316,Summary!$E$13/2,Data!N4315,Data!O4315,Summary!$E$15,Summary!$E$14,Summary!$E$16,3),0)</f>
        <v>0</v>
      </c>
    </row>
    <row r="4317" spans="1:17" x14ac:dyDescent="0.25">
      <c r="A4317" s="32">
        <f>VLOOKUP(B4317,'Expiration Dates'!$C$40:$J$272,8)</f>
        <v>36668</v>
      </c>
      <c r="B4317" s="1">
        <v>36657</v>
      </c>
      <c r="C4317">
        <f t="shared" si="202"/>
        <v>4317</v>
      </c>
      <c r="D4317" s="27">
        <v>28.079999923706055</v>
      </c>
      <c r="E4317" s="28">
        <v>29.420000076293945</v>
      </c>
      <c r="F4317" s="28">
        <v>28</v>
      </c>
      <c r="G4317" s="24">
        <v>29.110000610351563</v>
      </c>
      <c r="H4317" s="13">
        <v>28</v>
      </c>
      <c r="I4317" s="14">
        <v>29.200000762939453</v>
      </c>
      <c r="J4317" s="14">
        <v>27.959999084472656</v>
      </c>
      <c r="K4317" s="24">
        <v>28.940000534057617</v>
      </c>
      <c r="L4317">
        <f t="shared" si="201"/>
        <v>0</v>
      </c>
      <c r="M4317">
        <f>IF(AND(B4317&gt;Summary!$E$17,B4317&lt;Summary!$E$18),1,0)</f>
        <v>1</v>
      </c>
      <c r="N4317">
        <f>IF(M4317=1,oneday(G4316,G4317,K4317,L4317,Summary!$E$13/2,Data!N4316,Data!O4316,Summary!$E$15,Summary!$E$14,Summary!$E$16,1),0)</f>
        <v>-3000</v>
      </c>
      <c r="O4317" s="31">
        <f>IF(M4317=1,oneday(G4316,G4317,K4317,L4317,Summary!$E$13/2,Data!N4316,Data!O4316,Summary!$E$15,Summary!$E$14,Summary!$E$16,2),0)</f>
        <v>3235562.9359931946</v>
      </c>
      <c r="P4317" s="31">
        <f t="shared" si="203"/>
        <v>-1042.0009613037109</v>
      </c>
      <c r="Q4317" s="31">
        <f>IF(M4317=1,oneday(G4316,G4317,K4317,L4317,Summary!$E$13/2,Data!N4316,Data!O4316,Summary!$E$15,Summary!$E$14,Summary!$E$16,3),0)</f>
        <v>0</v>
      </c>
    </row>
    <row r="4318" spans="1:17" x14ac:dyDescent="0.25">
      <c r="A4318" s="32">
        <f>VLOOKUP(B4318,'Expiration Dates'!$C$40:$J$272,8)</f>
        <v>36668</v>
      </c>
      <c r="B4318" s="1">
        <v>36658</v>
      </c>
      <c r="C4318">
        <f t="shared" si="202"/>
        <v>4318</v>
      </c>
      <c r="D4318" s="27">
        <v>29.450000762939453</v>
      </c>
      <c r="E4318" s="28">
        <v>30</v>
      </c>
      <c r="F4318" s="28">
        <v>28.799999237060547</v>
      </c>
      <c r="G4318" s="24">
        <v>29.620000839233398</v>
      </c>
      <c r="H4318" s="13">
        <v>29.299999237060547</v>
      </c>
      <c r="I4318" s="14">
        <v>29.75</v>
      </c>
      <c r="J4318" s="14">
        <v>28.649999618530273</v>
      </c>
      <c r="K4318" s="24">
        <v>29.389999389648438</v>
      </c>
      <c r="L4318">
        <f t="shared" si="201"/>
        <v>0</v>
      </c>
      <c r="M4318">
        <f>IF(AND(B4318&gt;Summary!$E$17,B4318&lt;Summary!$E$18),1,0)</f>
        <v>1</v>
      </c>
      <c r="N4318">
        <f>IF(M4318=1,oneday(G4317,G4318,K4318,L4318,Summary!$E$13/2,Data!N4317,Data!O4317,Summary!$E$15,Summary!$E$14,Summary!$E$16,1),0)</f>
        <v>-3000</v>
      </c>
      <c r="O4318" s="31">
        <f>IF(M4318=1,oneday(G4317,G4318,K4318,L4318,Summary!$E$13/2,Data!N4317,Data!O4317,Summary!$E$15,Summary!$E$14,Summary!$E$16,2),0)</f>
        <v>3235684.9350318909</v>
      </c>
      <c r="P4318" s="31">
        <f t="shared" si="203"/>
        <v>121.99903869628906</v>
      </c>
      <c r="Q4318" s="31">
        <f>IF(M4318=1,oneday(G4317,G4318,K4318,L4318,Summary!$E$13/2,Data!N4317,Data!O4317,Summary!$E$15,Summary!$E$14,Summary!$E$16,3),0)</f>
        <v>0</v>
      </c>
    </row>
    <row r="4319" spans="1:17" x14ac:dyDescent="0.25">
      <c r="A4319" s="32">
        <f>VLOOKUP(B4319,'Expiration Dates'!$C$40:$J$272,8)</f>
        <v>36668</v>
      </c>
      <c r="B4319" s="1">
        <v>36661</v>
      </c>
      <c r="C4319">
        <f t="shared" si="202"/>
        <v>4319</v>
      </c>
      <c r="D4319" s="27">
        <v>29.200000762939453</v>
      </c>
      <c r="E4319" s="28">
        <v>30.040000915527344</v>
      </c>
      <c r="F4319" s="28">
        <v>29.180000305175781</v>
      </c>
      <c r="G4319" s="24">
        <v>29.920000076293945</v>
      </c>
      <c r="H4319" s="13">
        <v>29.100000381469727</v>
      </c>
      <c r="I4319" s="14">
        <v>29.899999618530273</v>
      </c>
      <c r="J4319" s="14">
        <v>29.079999923706055</v>
      </c>
      <c r="K4319" s="24">
        <v>29.729999542236328</v>
      </c>
      <c r="L4319">
        <f t="shared" si="201"/>
        <v>0</v>
      </c>
      <c r="M4319">
        <f>IF(AND(B4319&gt;Summary!$E$17,B4319&lt;Summary!$E$18),1,0)</f>
        <v>1</v>
      </c>
      <c r="N4319">
        <f>IF(M4319=1,oneday(G4318,G4319,K4319,L4319,Summary!$E$13/2,Data!N4318,Data!O4318,Summary!$E$15,Summary!$E$14,Summary!$E$16,1),0)</f>
        <v>-3000</v>
      </c>
      <c r="O4319" s="31">
        <f>IF(M4319=1,oneday(G4318,G4319,K4319,L4319,Summary!$E$13/2,Data!N4318,Data!O4318,Summary!$E$15,Summary!$E$14,Summary!$E$16,2),0)</f>
        <v>3236658.9378547668</v>
      </c>
      <c r="P4319" s="31">
        <f t="shared" si="203"/>
        <v>974.00282287597656</v>
      </c>
      <c r="Q4319" s="31">
        <f>IF(M4319=1,oneday(G4318,G4319,K4319,L4319,Summary!$E$13/2,Data!N4318,Data!O4318,Summary!$E$15,Summary!$E$14,Summary!$E$16,3),0)</f>
        <v>0</v>
      </c>
    </row>
    <row r="4320" spans="1:17" x14ac:dyDescent="0.25">
      <c r="A4320" s="32">
        <f>VLOOKUP(B4320,'Expiration Dates'!$C$40:$J$272,8)</f>
        <v>36668</v>
      </c>
      <c r="B4320" s="1">
        <v>36662</v>
      </c>
      <c r="C4320">
        <f t="shared" si="202"/>
        <v>4320</v>
      </c>
      <c r="D4320" s="27">
        <v>30.100000381469727</v>
      </c>
      <c r="E4320" s="28">
        <v>30.25</v>
      </c>
      <c r="F4320" s="28">
        <v>29.600000381469727</v>
      </c>
      <c r="G4320" s="24">
        <v>29.729999542236328</v>
      </c>
      <c r="H4320" s="13">
        <v>29.899999618530273</v>
      </c>
      <c r="I4320" s="14">
        <v>30.149999618530273</v>
      </c>
      <c r="J4320" s="14">
        <v>29.540000915527344</v>
      </c>
      <c r="K4320" s="24">
        <v>29.649999618530273</v>
      </c>
      <c r="L4320">
        <f t="shared" si="201"/>
        <v>0</v>
      </c>
      <c r="M4320">
        <f>IF(AND(B4320&gt;Summary!$E$17,B4320&lt;Summary!$E$18),1,0)</f>
        <v>1</v>
      </c>
      <c r="N4320">
        <f>IF(M4320=1,oneday(G4319,G4320,K4320,L4320,Summary!$E$13/2,Data!N4319,Data!O4319,Summary!$E$15,Summary!$E$14,Summary!$E$16,1),0)</f>
        <v>-2600</v>
      </c>
      <c r="O4320" s="31">
        <f>IF(M4320=1,oneday(G4319,G4320,K4320,L4320,Summary!$E$13/2,Data!N4319,Data!O4319,Summary!$E$15,Summary!$E$14,Summary!$E$16,2),0)</f>
        <v>3239176.9392433167</v>
      </c>
      <c r="P4320" s="31">
        <f t="shared" si="203"/>
        <v>2518.0013885498047</v>
      </c>
      <c r="Q4320" s="31">
        <f>IF(M4320=1,oneday(G4319,G4320,K4320,L4320,Summary!$E$13/2,Data!N4319,Data!O4319,Summary!$E$15,Summary!$E$14,Summary!$E$16,3),0)</f>
        <v>0</v>
      </c>
    </row>
    <row r="4321" spans="1:17" x14ac:dyDescent="0.25">
      <c r="A4321" s="32">
        <f>VLOOKUP(B4321,'Expiration Dates'!$C$40:$J$272,8)</f>
        <v>36668</v>
      </c>
      <c r="B4321" s="1">
        <v>36663</v>
      </c>
      <c r="C4321">
        <f t="shared" si="202"/>
        <v>4321</v>
      </c>
      <c r="D4321" s="27">
        <v>29.399999618530273</v>
      </c>
      <c r="E4321" s="28">
        <v>29.799999237060547</v>
      </c>
      <c r="F4321" s="28">
        <v>29.069999694824219</v>
      </c>
      <c r="G4321" s="24">
        <v>29.319999694824219</v>
      </c>
      <c r="H4321" s="13">
        <v>29.399999618530273</v>
      </c>
      <c r="I4321" s="14">
        <v>29.75</v>
      </c>
      <c r="J4321" s="14">
        <v>29.219999313354492</v>
      </c>
      <c r="K4321" s="24">
        <v>29.440000534057617</v>
      </c>
      <c r="L4321">
        <f t="shared" si="201"/>
        <v>0</v>
      </c>
      <c r="M4321">
        <f>IF(AND(B4321&gt;Summary!$E$17,B4321&lt;Summary!$E$18),1,0)</f>
        <v>1</v>
      </c>
      <c r="N4321">
        <f>IF(M4321=1,oneday(G4320,G4321,K4321,L4321,Summary!$E$13/2,Data!N4320,Data!O4320,Summary!$E$15,Summary!$E$14,Summary!$E$16,1),0)</f>
        <v>-1600</v>
      </c>
      <c r="O4321" s="31">
        <f>IF(M4321=1,oneday(G4320,G4321,K4321,L4321,Summary!$E$13/2,Data!N4320,Data!O4320,Summary!$E$15,Summary!$E$14,Summary!$E$16,2),0)</f>
        <v>3242012.938999176</v>
      </c>
      <c r="P4321" s="31">
        <f t="shared" si="203"/>
        <v>2835.999755859375</v>
      </c>
      <c r="Q4321" s="31">
        <f>IF(M4321=1,oneday(G4320,G4321,K4321,L4321,Summary!$E$13/2,Data!N4320,Data!O4320,Summary!$E$15,Summary!$E$14,Summary!$E$16,3),0)</f>
        <v>0</v>
      </c>
    </row>
    <row r="4322" spans="1:17" x14ac:dyDescent="0.25">
      <c r="A4322" s="32">
        <f>VLOOKUP(B4322,'Expiration Dates'!$C$40:$J$272,8)</f>
        <v>36668</v>
      </c>
      <c r="B4322" s="1">
        <v>36664</v>
      </c>
      <c r="C4322">
        <f t="shared" si="202"/>
        <v>4322</v>
      </c>
      <c r="D4322" s="27">
        <v>29.799999237060547</v>
      </c>
      <c r="E4322" s="28">
        <v>30.479999542236328</v>
      </c>
      <c r="F4322" s="28">
        <v>29.549999237060547</v>
      </c>
      <c r="G4322" s="24">
        <v>30.329999923706055</v>
      </c>
      <c r="H4322" s="13">
        <v>29.899999618530273</v>
      </c>
      <c r="I4322" s="14">
        <v>30.350000381469727</v>
      </c>
      <c r="J4322" s="14">
        <v>29.629999160766602</v>
      </c>
      <c r="K4322" s="24">
        <v>30.219999313354492</v>
      </c>
      <c r="L4322">
        <f t="shared" si="201"/>
        <v>0</v>
      </c>
      <c r="M4322">
        <f>IF(AND(B4322&gt;Summary!$E$17,B4322&lt;Summary!$E$18),1,0)</f>
        <v>1</v>
      </c>
      <c r="N4322">
        <f>IF(M4322=1,oneday(G4321,G4322,K4322,L4322,Summary!$E$13/2,Data!N4321,Data!O4321,Summary!$E$15,Summary!$E$14,Summary!$E$16,1),0)</f>
        <v>-3000</v>
      </c>
      <c r="O4322" s="31">
        <f>IF(M4322=1,oneday(G4321,G4322,K4322,L4322,Summary!$E$13/2,Data!N4321,Data!O4321,Summary!$E$15,Summary!$E$14,Summary!$E$16,2),0)</f>
        <v>3241071.9380607605</v>
      </c>
      <c r="P4322" s="31">
        <f t="shared" si="203"/>
        <v>-941.00093841552734</v>
      </c>
      <c r="Q4322" s="31">
        <f>IF(M4322=1,oneday(G4321,G4322,K4322,L4322,Summary!$E$13/2,Data!N4321,Data!O4321,Summary!$E$15,Summary!$E$14,Summary!$E$16,3),0)</f>
        <v>0</v>
      </c>
    </row>
    <row r="4323" spans="1:17" x14ac:dyDescent="0.25">
      <c r="A4323" s="32">
        <f>VLOOKUP(B4323,'Expiration Dates'!$C$40:$J$272,8)</f>
        <v>36668</v>
      </c>
      <c r="B4323" s="1">
        <v>36665</v>
      </c>
      <c r="C4323">
        <f t="shared" si="202"/>
        <v>4323</v>
      </c>
      <c r="D4323" s="27">
        <v>30.200000762939453</v>
      </c>
      <c r="E4323" s="28">
        <v>30.200000762939453</v>
      </c>
      <c r="F4323" s="28">
        <v>29.350000381469727</v>
      </c>
      <c r="G4323" s="24">
        <v>29.889999389648438</v>
      </c>
      <c r="H4323" s="13">
        <v>30.100000381469727</v>
      </c>
      <c r="I4323" s="14">
        <v>30.200000762939453</v>
      </c>
      <c r="J4323" s="14">
        <v>29.5</v>
      </c>
      <c r="K4323" s="24">
        <v>29.850000381469727</v>
      </c>
      <c r="L4323">
        <f t="shared" si="201"/>
        <v>0</v>
      </c>
      <c r="M4323">
        <f>IF(AND(B4323&gt;Summary!$E$17,B4323&lt;Summary!$E$18),1,0)</f>
        <v>1</v>
      </c>
      <c r="N4323">
        <f>IF(M4323=1,oneday(G4322,G4323,K4323,L4323,Summary!$E$13/2,Data!N4322,Data!O4322,Summary!$E$15,Summary!$E$14,Summary!$E$16,1),0)</f>
        <v>-1900</v>
      </c>
      <c r="O4323" s="31">
        <f>IF(M4323=1,oneday(G4322,G4323,K4323,L4323,Summary!$E$13/2,Data!N4322,Data!O4322,Summary!$E$15,Summary!$E$14,Summary!$E$16,2),0)</f>
        <v>3244127.93907547</v>
      </c>
      <c r="P4323" s="31">
        <f t="shared" si="203"/>
        <v>3056.0010147094727</v>
      </c>
      <c r="Q4323" s="31">
        <f>IF(M4323=1,oneday(G4322,G4323,K4323,L4323,Summary!$E$13/2,Data!N4322,Data!O4322,Summary!$E$15,Summary!$E$14,Summary!$E$16,3),0)</f>
        <v>0</v>
      </c>
    </row>
    <row r="4324" spans="1:17" x14ac:dyDescent="0.25">
      <c r="A4324" s="32">
        <f>VLOOKUP(B4324,'Expiration Dates'!$C$40:$J$272,8)</f>
        <v>36668</v>
      </c>
      <c r="B4324" s="1">
        <v>36668</v>
      </c>
      <c r="C4324">
        <f t="shared" si="202"/>
        <v>4324</v>
      </c>
      <c r="D4324" s="27">
        <v>29.600000381469727</v>
      </c>
      <c r="E4324" s="28">
        <v>29.700000762939453</v>
      </c>
      <c r="F4324" s="28">
        <v>28.180000305175781</v>
      </c>
      <c r="G4324" s="24">
        <v>28.610000610351563</v>
      </c>
      <c r="H4324" s="13">
        <v>29.700000762939453</v>
      </c>
      <c r="I4324" s="14">
        <v>29.799999237060547</v>
      </c>
      <c r="J4324" s="14">
        <v>28.399999618530273</v>
      </c>
      <c r="K4324" s="24">
        <v>28.729999542236328</v>
      </c>
      <c r="L4324">
        <f t="shared" ref="L4324:L4387" si="204">IF(A4324=B4324,1,0)</f>
        <v>1</v>
      </c>
      <c r="M4324">
        <f>IF(AND(B4324&gt;Summary!$E$17,B4324&lt;Summary!$E$18),1,0)</f>
        <v>1</v>
      </c>
      <c r="N4324">
        <f>IF(M4324=1,oneday(G4323,G4324,K4324,L4324,Summary!$E$13/2,Data!N4323,Data!O4323,Summary!$E$15,Summary!$E$14,Summary!$E$16,1),0)</f>
        <v>1200</v>
      </c>
      <c r="O4324" s="31">
        <f>IF(M4324=1,oneday(G4323,G4324,K4324,L4324,Summary!$E$13/2,Data!N4323,Data!O4323,Summary!$E$15,Summary!$E$14,Summary!$E$16,2),0)</f>
        <v>3246307.941822052</v>
      </c>
      <c r="P4324" s="31">
        <f t="shared" si="203"/>
        <v>2180.0027465820313</v>
      </c>
      <c r="Q4324" s="31">
        <f>IF(M4324=1,oneday(G4323,G4324,K4324,L4324,Summary!$E$13/2,Data!N4323,Data!O4323,Summary!$E$15,Summary!$E$14,Summary!$E$16,3),0)</f>
        <v>-143.99871826171875</v>
      </c>
    </row>
    <row r="4325" spans="1:17" x14ac:dyDescent="0.25">
      <c r="A4325" s="32">
        <f>VLOOKUP(B4325,'Expiration Dates'!$C$40:$J$272,8)</f>
        <v>36668</v>
      </c>
      <c r="B4325" s="1">
        <v>36669</v>
      </c>
      <c r="C4325">
        <f t="shared" si="202"/>
        <v>4325</v>
      </c>
      <c r="D4325" s="27">
        <v>28.680000305175781</v>
      </c>
      <c r="E4325" s="28">
        <v>28.930000305175781</v>
      </c>
      <c r="F4325" s="28">
        <v>28.350000381469727</v>
      </c>
      <c r="G4325" s="24">
        <v>28.780000686645508</v>
      </c>
      <c r="H4325" s="13">
        <v>28.290000915527344</v>
      </c>
      <c r="I4325" s="14">
        <v>28.469999313354492</v>
      </c>
      <c r="J4325" s="14">
        <v>27.979999542236328</v>
      </c>
      <c r="K4325" s="24">
        <v>28.280000686645508</v>
      </c>
      <c r="L4325">
        <f t="shared" si="204"/>
        <v>0</v>
      </c>
      <c r="M4325">
        <f>IF(AND(B4325&gt;Summary!$E$17,B4325&lt;Summary!$E$18),1,0)</f>
        <v>1</v>
      </c>
      <c r="N4325">
        <f>IF(M4325=1,oneday(G4324,G4325,K4325,L4325,Summary!$E$13/2,Data!N4324,Data!O4324,Summary!$E$15,Summary!$E$14,Summary!$E$16,1),0)</f>
        <v>800</v>
      </c>
      <c r="O4325" s="31">
        <f>IF(M4325=1,oneday(G4324,G4325,K4325,L4325,Summary!$E$13/2,Data!N4324,Data!O4324,Summary!$E$15,Summary!$E$14,Summary!$E$16,2),0)</f>
        <v>3248467.9418830872</v>
      </c>
      <c r="P4325" s="31">
        <f t="shared" si="203"/>
        <v>2160.0000610351563</v>
      </c>
      <c r="Q4325" s="31">
        <f>IF(M4325=1,oneday(G4324,G4325,K4325,L4325,Summary!$E$13/2,Data!N4324,Data!O4324,Summary!$E$15,Summary!$E$14,Summary!$E$16,3),0)</f>
        <v>0</v>
      </c>
    </row>
    <row r="4326" spans="1:17" x14ac:dyDescent="0.25">
      <c r="A4326" s="32">
        <f>VLOOKUP(B4326,'Expiration Dates'!$C$40:$J$272,8)</f>
        <v>36668</v>
      </c>
      <c r="B4326" s="1">
        <v>36670</v>
      </c>
      <c r="C4326">
        <f t="shared" si="202"/>
        <v>4326</v>
      </c>
      <c r="D4326" s="27">
        <v>29.149999618530273</v>
      </c>
      <c r="E4326" s="28">
        <v>30</v>
      </c>
      <c r="F4326" s="28">
        <v>29.010000228881836</v>
      </c>
      <c r="G4326" s="24">
        <v>29.930000305175781</v>
      </c>
      <c r="H4326" s="13">
        <v>28.549999237060547</v>
      </c>
      <c r="I4326" s="14">
        <v>29.25</v>
      </c>
      <c r="J4326" s="14">
        <v>28.459999084472656</v>
      </c>
      <c r="K4326" s="24">
        <v>29.180000305175781</v>
      </c>
      <c r="L4326">
        <f t="shared" si="204"/>
        <v>0</v>
      </c>
      <c r="M4326">
        <f>IF(AND(B4326&gt;Summary!$E$17,B4326&lt;Summary!$E$18),1,0)</f>
        <v>1</v>
      </c>
      <c r="N4326">
        <f>IF(M4326=1,oneday(G4325,G4326,K4326,L4326,Summary!$E$13/2,Data!N4325,Data!O4325,Summary!$E$15,Summary!$E$14,Summary!$E$16,1),0)</f>
        <v>-2000</v>
      </c>
      <c r="O4326" s="31">
        <f>IF(M4326=1,oneday(G4325,G4326,K4326,L4326,Summary!$E$13/2,Data!N4325,Data!O4325,Summary!$E$15,Summary!$E$14,Summary!$E$16,2),0)</f>
        <v>3249679.9426460266</v>
      </c>
      <c r="P4326" s="31">
        <f t="shared" si="203"/>
        <v>1212.0007629394531</v>
      </c>
      <c r="Q4326" s="31">
        <f>IF(M4326=1,oneday(G4325,G4326,K4326,L4326,Summary!$E$13/2,Data!N4325,Data!O4325,Summary!$E$15,Summary!$E$14,Summary!$E$16,3),0)</f>
        <v>0</v>
      </c>
    </row>
    <row r="4327" spans="1:17" x14ac:dyDescent="0.25">
      <c r="A4327" s="32">
        <f>VLOOKUP(B4327,'Expiration Dates'!$C$40:$J$272,8)</f>
        <v>36668</v>
      </c>
      <c r="B4327" s="1">
        <v>36671</v>
      </c>
      <c r="C4327">
        <f t="shared" si="202"/>
        <v>4327</v>
      </c>
      <c r="D4327" s="27">
        <v>29.899999618530273</v>
      </c>
      <c r="E4327" s="28">
        <v>30.549999237060547</v>
      </c>
      <c r="F4327" s="28">
        <v>29.670000076293945</v>
      </c>
      <c r="G4327" s="24">
        <v>30.510000228881836</v>
      </c>
      <c r="H4327" s="13">
        <v>29.280000686645508</v>
      </c>
      <c r="I4327" s="14">
        <v>29.700000762939453</v>
      </c>
      <c r="J4327" s="14">
        <v>28.950000762939453</v>
      </c>
      <c r="K4327" s="24">
        <v>29.629999160766602</v>
      </c>
      <c r="L4327">
        <f t="shared" si="204"/>
        <v>0</v>
      </c>
      <c r="M4327">
        <f>IF(AND(B4327&gt;Summary!$E$17,B4327&lt;Summary!$E$18),1,0)</f>
        <v>1</v>
      </c>
      <c r="N4327">
        <f>IF(M4327=1,oneday(G4326,G4327,K4327,L4327,Summary!$E$13/2,Data!N4326,Data!O4326,Summary!$E$15,Summary!$E$14,Summary!$E$16,1),0)</f>
        <v>-3000</v>
      </c>
      <c r="O4327" s="31">
        <f>IF(M4327=1,oneday(G4326,G4327,K4327,L4327,Summary!$E$13/2,Data!N4326,Data!O4326,Summary!$E$15,Summary!$E$14,Summary!$E$16,2),0)</f>
        <v>3250071.942905426</v>
      </c>
      <c r="P4327" s="31">
        <f t="shared" si="203"/>
        <v>392.00025939941406</v>
      </c>
      <c r="Q4327" s="31">
        <f>IF(M4327=1,oneday(G4326,G4327,K4327,L4327,Summary!$E$13/2,Data!N4326,Data!O4326,Summary!$E$15,Summary!$E$14,Summary!$E$16,3),0)</f>
        <v>0</v>
      </c>
    </row>
    <row r="4328" spans="1:17" x14ac:dyDescent="0.25">
      <c r="A4328" s="32">
        <f>VLOOKUP(B4328,'Expiration Dates'!$C$40:$J$272,8)</f>
        <v>36668</v>
      </c>
      <c r="B4328" s="1">
        <v>36672</v>
      </c>
      <c r="C4328">
        <f t="shared" si="202"/>
        <v>4328</v>
      </c>
      <c r="D4328" s="27">
        <v>30.639999389648438</v>
      </c>
      <c r="E4328" s="28">
        <v>30.819999694824219</v>
      </c>
      <c r="F4328" s="28">
        <v>29.700000762939453</v>
      </c>
      <c r="G4328" s="24">
        <v>30</v>
      </c>
      <c r="H4328" s="13">
        <v>29.75</v>
      </c>
      <c r="I4328" s="14">
        <v>29.899999618530273</v>
      </c>
      <c r="J4328" s="14">
        <v>28.899999618530273</v>
      </c>
      <c r="K4328" s="24">
        <v>29.069999694824219</v>
      </c>
      <c r="L4328">
        <f t="shared" si="204"/>
        <v>0</v>
      </c>
      <c r="M4328">
        <f>IF(AND(B4328&gt;Summary!$E$17,B4328&lt;Summary!$E$18),1,0)</f>
        <v>1</v>
      </c>
      <c r="N4328">
        <f>IF(M4328=1,oneday(G4327,G4328,K4328,L4328,Summary!$E$13/2,Data!N4327,Data!O4327,Summary!$E$15,Summary!$E$14,Summary!$E$16,1),0)</f>
        <v>-1800</v>
      </c>
      <c r="O4328" s="31">
        <f>IF(M4328=1,oneday(G4327,G4328,K4328,L4328,Summary!$E$13/2,Data!N4327,Data!O4327,Summary!$E$15,Summary!$E$14,Summary!$E$16,2),0)</f>
        <v>3253253.9433174133</v>
      </c>
      <c r="P4328" s="31">
        <f t="shared" si="203"/>
        <v>3182.0004119873047</v>
      </c>
      <c r="Q4328" s="31">
        <f>IF(M4328=1,oneday(G4327,G4328,K4328,L4328,Summary!$E$13/2,Data!N4327,Data!O4327,Summary!$E$15,Summary!$E$14,Summary!$E$16,3),0)</f>
        <v>0</v>
      </c>
    </row>
    <row r="4329" spans="1:17" x14ac:dyDescent="0.25">
      <c r="A4329" s="32">
        <f>VLOOKUP(B4329,'Expiration Dates'!$C$40:$J$272,8)</f>
        <v>36668</v>
      </c>
      <c r="B4329" s="1">
        <v>36676</v>
      </c>
      <c r="C4329">
        <f t="shared" si="202"/>
        <v>4329</v>
      </c>
      <c r="D4329" s="27">
        <v>30.010000228881836</v>
      </c>
      <c r="E4329" s="28">
        <v>30.450000762939453</v>
      </c>
      <c r="F4329" s="28">
        <v>29.979999542236328</v>
      </c>
      <c r="G4329" s="24">
        <v>30.350000381469727</v>
      </c>
      <c r="H4329" s="13">
        <v>29.200000762939453</v>
      </c>
      <c r="I4329" s="14">
        <v>29.579999923706055</v>
      </c>
      <c r="J4329" s="14">
        <v>29.149999618530273</v>
      </c>
      <c r="K4329" s="24">
        <v>29.409999847412109</v>
      </c>
      <c r="L4329">
        <f t="shared" si="204"/>
        <v>0</v>
      </c>
      <c r="M4329">
        <f>IF(AND(B4329&gt;Summary!$E$17,B4329&lt;Summary!$E$18),1,0)</f>
        <v>1</v>
      </c>
      <c r="N4329">
        <f>IF(M4329=1,oneday(G4328,G4329,K4329,L4329,Summary!$E$13/2,Data!N4328,Data!O4328,Summary!$E$15,Summary!$E$14,Summary!$E$16,1),0)</f>
        <v>-2600</v>
      </c>
      <c r="O4329" s="31">
        <f>IF(M4329=1,oneday(G4328,G4329,K4329,L4329,Summary!$E$13/2,Data!N4328,Data!O4328,Summary!$E$15,Summary!$E$14,Summary!$E$16,2),0)</f>
        <v>3254455.942325592</v>
      </c>
      <c r="P4329" s="31">
        <f t="shared" si="203"/>
        <v>1201.9990081787109</v>
      </c>
      <c r="Q4329" s="31">
        <f>IF(M4329=1,oneday(G4328,G4329,K4329,L4329,Summary!$E$13/2,Data!N4328,Data!O4328,Summary!$E$15,Summary!$E$14,Summary!$E$16,3),0)</f>
        <v>0</v>
      </c>
    </row>
    <row r="4330" spans="1:17" x14ac:dyDescent="0.25">
      <c r="A4330" s="32">
        <f>VLOOKUP(B4330,'Expiration Dates'!$C$40:$J$272,8)</f>
        <v>36668</v>
      </c>
      <c r="B4330" s="1">
        <v>36677</v>
      </c>
      <c r="C4330">
        <f t="shared" si="202"/>
        <v>4330</v>
      </c>
      <c r="D4330" s="27">
        <v>30.649999618530273</v>
      </c>
      <c r="E4330" s="28">
        <v>30.770000457763672</v>
      </c>
      <c r="F4330" s="28">
        <v>28.950000762939453</v>
      </c>
      <c r="G4330" s="24">
        <v>29.010000228881836</v>
      </c>
      <c r="H4330" s="13">
        <v>29.700000762939453</v>
      </c>
      <c r="I4330" s="14">
        <v>29.829999923706055</v>
      </c>
      <c r="J4330" s="14">
        <v>28.350000381469727</v>
      </c>
      <c r="K4330" s="24">
        <v>28.420000076293945</v>
      </c>
      <c r="L4330">
        <f t="shared" si="204"/>
        <v>0</v>
      </c>
      <c r="M4330">
        <f>IF(AND(B4330&gt;Summary!$E$17,B4330&lt;Summary!$E$18),1,0)</f>
        <v>1</v>
      </c>
      <c r="N4330">
        <f>IF(M4330=1,oneday(G4329,G4330,K4330,L4330,Summary!$E$13/2,Data!N4329,Data!O4329,Summary!$E$15,Summary!$E$14,Summary!$E$16,1),0)</f>
        <v>700</v>
      </c>
      <c r="O4330" s="31">
        <f>IF(M4330=1,oneday(G4329,G4330,K4330,L4330,Summary!$E$13/2,Data!N4329,Data!O4329,Summary!$E$15,Summary!$E$14,Summary!$E$16,2),0)</f>
        <v>3257629.9422187805</v>
      </c>
      <c r="P4330" s="31">
        <f t="shared" si="203"/>
        <v>3173.9998931884766</v>
      </c>
      <c r="Q4330" s="31">
        <f>IF(M4330=1,oneday(G4329,G4330,K4330,L4330,Summary!$E$13/2,Data!N4329,Data!O4329,Summary!$E$15,Summary!$E$14,Summary!$E$16,3),0)</f>
        <v>0</v>
      </c>
    </row>
    <row r="4331" spans="1:17" x14ac:dyDescent="0.25">
      <c r="A4331" s="32">
        <f>VLOOKUP(B4331,'Expiration Dates'!$C$40:$J$272,8)</f>
        <v>36698</v>
      </c>
      <c r="B4331" s="1">
        <v>36678</v>
      </c>
      <c r="C4331">
        <f t="shared" si="202"/>
        <v>4331</v>
      </c>
      <c r="D4331" s="27">
        <v>29.399999618530273</v>
      </c>
      <c r="E4331" s="28">
        <v>30.25</v>
      </c>
      <c r="F4331" s="28">
        <v>29.25</v>
      </c>
      <c r="G4331" s="24">
        <v>30.139999389648438</v>
      </c>
      <c r="H4331" s="13">
        <v>28.850000381469727</v>
      </c>
      <c r="I4331" s="14">
        <v>29.450000762939453</v>
      </c>
      <c r="J4331" s="14">
        <v>28.600000381469727</v>
      </c>
      <c r="K4331" s="24">
        <v>29.309999465942383</v>
      </c>
      <c r="L4331">
        <f t="shared" si="204"/>
        <v>0</v>
      </c>
      <c r="M4331">
        <f>IF(AND(B4331&gt;Summary!$E$17,B4331&lt;Summary!$E$18),1,0)</f>
        <v>1</v>
      </c>
      <c r="N4331">
        <f>IF(M4331=1,oneday(G4330,G4331,K4331,L4331,Summary!$E$13/2,Data!N4330,Data!O4330,Summary!$E$15,Summary!$E$14,Summary!$E$16,1),0)</f>
        <v>-2100</v>
      </c>
      <c r="O4331" s="31">
        <f>IF(M4331=1,oneday(G4330,G4331,K4331,L4331,Summary!$E$13/2,Data!N4330,Data!O4330,Summary!$E$15,Summary!$E$14,Summary!$E$16,2),0)</f>
        <v>3258768.9439811707</v>
      </c>
      <c r="P4331" s="31">
        <f t="shared" si="203"/>
        <v>1139.0017623901367</v>
      </c>
      <c r="Q4331" s="31">
        <f>IF(M4331=1,oneday(G4330,G4331,K4331,L4331,Summary!$E$13/2,Data!N4330,Data!O4330,Summary!$E$15,Summary!$E$14,Summary!$E$16,3),0)</f>
        <v>0</v>
      </c>
    </row>
    <row r="4332" spans="1:17" x14ac:dyDescent="0.25">
      <c r="A4332" s="32">
        <f>VLOOKUP(B4332,'Expiration Dates'!$C$40:$J$272,8)</f>
        <v>36698</v>
      </c>
      <c r="B4332" s="1">
        <v>36679</v>
      </c>
      <c r="C4332">
        <f t="shared" si="202"/>
        <v>4332</v>
      </c>
      <c r="D4332" s="27">
        <v>29.850000381469727</v>
      </c>
      <c r="E4332" s="28">
        <v>30.649999618530273</v>
      </c>
      <c r="F4332" s="28">
        <v>29.799999237060547</v>
      </c>
      <c r="G4332" s="24">
        <v>30.350000381469727</v>
      </c>
      <c r="H4332" s="13">
        <v>29.120000839233398</v>
      </c>
      <c r="I4332" s="14">
        <v>29.75</v>
      </c>
      <c r="J4332" s="14">
        <v>29.049999237060547</v>
      </c>
      <c r="K4332" s="24">
        <v>29.440000534057617</v>
      </c>
      <c r="L4332">
        <f t="shared" si="204"/>
        <v>0</v>
      </c>
      <c r="M4332">
        <f>IF(AND(B4332&gt;Summary!$E$17,B4332&lt;Summary!$E$18),1,0)</f>
        <v>1</v>
      </c>
      <c r="N4332">
        <f>IF(M4332=1,oneday(G4331,G4332,K4332,L4332,Summary!$E$13/2,Data!N4331,Data!O4331,Summary!$E$15,Summary!$E$14,Summary!$E$16,1),0)</f>
        <v>-2600</v>
      </c>
      <c r="O4332" s="31">
        <f>IF(M4332=1,oneday(G4331,G4332,K4332,L4332,Summary!$E$13/2,Data!N4331,Data!O4331,Summary!$E$15,Summary!$E$14,Summary!$E$16,2),0)</f>
        <v>3260262.9414024353</v>
      </c>
      <c r="P4332" s="31">
        <f t="shared" si="203"/>
        <v>1493.9974212646484</v>
      </c>
      <c r="Q4332" s="31">
        <f>IF(M4332=1,oneday(G4331,G4332,K4332,L4332,Summary!$E$13/2,Data!N4331,Data!O4331,Summary!$E$15,Summary!$E$14,Summary!$E$16,3),0)</f>
        <v>0</v>
      </c>
    </row>
    <row r="4333" spans="1:17" x14ac:dyDescent="0.25">
      <c r="A4333" s="32">
        <f>VLOOKUP(B4333,'Expiration Dates'!$C$40:$J$272,8)</f>
        <v>36698</v>
      </c>
      <c r="B4333" s="1">
        <v>36682</v>
      </c>
      <c r="C4333">
        <f t="shared" si="202"/>
        <v>4333</v>
      </c>
      <c r="D4333" s="27">
        <v>30</v>
      </c>
      <c r="E4333" s="28">
        <v>30.090000152587891</v>
      </c>
      <c r="F4333" s="28">
        <v>29.469999313354492</v>
      </c>
      <c r="G4333" s="24">
        <v>29.700000762939453</v>
      </c>
      <c r="H4333" s="13">
        <v>29.100000381469727</v>
      </c>
      <c r="I4333" s="14">
        <v>29.299999237060547</v>
      </c>
      <c r="J4333" s="14">
        <v>28.829999923706055</v>
      </c>
      <c r="K4333" s="24">
        <v>28.920000076293945</v>
      </c>
      <c r="L4333">
        <f t="shared" si="204"/>
        <v>0</v>
      </c>
      <c r="M4333">
        <f>IF(AND(B4333&gt;Summary!$E$17,B4333&lt;Summary!$E$18),1,0)</f>
        <v>1</v>
      </c>
      <c r="N4333">
        <f>IF(M4333=1,oneday(G4332,G4333,K4333,L4333,Summary!$E$13/2,Data!N4332,Data!O4332,Summary!$E$15,Summary!$E$14,Summary!$E$16,1),0)</f>
        <v>-1000</v>
      </c>
      <c r="O4333" s="31">
        <f>IF(M4333=1,oneday(G4332,G4333,K4333,L4333,Summary!$E$13/2,Data!N4332,Data!O4332,Summary!$E$15,Summary!$E$14,Summary!$E$16,2),0)</f>
        <v>3263392.9410209656</v>
      </c>
      <c r="P4333" s="31">
        <f t="shared" si="203"/>
        <v>3129.9996185302734</v>
      </c>
      <c r="Q4333" s="31">
        <f>IF(M4333=1,oneday(G4332,G4333,K4333,L4333,Summary!$E$13/2,Data!N4332,Data!O4332,Summary!$E$15,Summary!$E$14,Summary!$E$16,3),0)</f>
        <v>0</v>
      </c>
    </row>
    <row r="4334" spans="1:17" x14ac:dyDescent="0.25">
      <c r="A4334" s="32">
        <f>VLOOKUP(B4334,'Expiration Dates'!$C$40:$J$272,8)</f>
        <v>36698</v>
      </c>
      <c r="B4334" s="1">
        <v>36683</v>
      </c>
      <c r="C4334">
        <f t="shared" si="202"/>
        <v>4334</v>
      </c>
      <c r="D4334" s="27">
        <v>29.799999237060547</v>
      </c>
      <c r="E4334" s="28">
        <v>30.229999542236328</v>
      </c>
      <c r="F4334" s="28">
        <v>29.520000457763672</v>
      </c>
      <c r="G4334" s="24">
        <v>29.75</v>
      </c>
      <c r="H4334" s="13">
        <v>29</v>
      </c>
      <c r="I4334" s="14">
        <v>29.450000762939453</v>
      </c>
      <c r="J4334" s="14">
        <v>28.850000381469727</v>
      </c>
      <c r="K4334" s="24">
        <v>28.969999313354492</v>
      </c>
      <c r="L4334">
        <f t="shared" si="204"/>
        <v>0</v>
      </c>
      <c r="M4334">
        <f>IF(AND(B4334&gt;Summary!$E$17,B4334&lt;Summary!$E$18),1,0)</f>
        <v>1</v>
      </c>
      <c r="N4334">
        <f>IF(M4334=1,oneday(G4333,G4334,K4334,L4334,Summary!$E$13/2,Data!N4333,Data!O4333,Summary!$E$15,Summary!$E$14,Summary!$E$16,1),0)</f>
        <v>-1100</v>
      </c>
      <c r="O4334" s="31">
        <f>IF(M4334=1,oneday(G4333,G4334,K4334,L4334,Summary!$E$13/2,Data!N4333,Data!O4333,Summary!$E$15,Summary!$E$14,Summary!$E$16,2),0)</f>
        <v>3265337.941860199</v>
      </c>
      <c r="P4334" s="31">
        <f t="shared" si="203"/>
        <v>1945.0008392333984</v>
      </c>
      <c r="Q4334" s="31">
        <f>IF(M4334=1,oneday(G4333,G4334,K4334,L4334,Summary!$E$13/2,Data!N4333,Data!O4333,Summary!$E$15,Summary!$E$14,Summary!$E$16,3),0)</f>
        <v>0</v>
      </c>
    </row>
    <row r="4335" spans="1:17" x14ac:dyDescent="0.25">
      <c r="A4335" s="32">
        <f>VLOOKUP(B4335,'Expiration Dates'!$C$40:$J$272,8)</f>
        <v>36698</v>
      </c>
      <c r="B4335" s="1">
        <v>36684</v>
      </c>
      <c r="C4335">
        <f t="shared" si="202"/>
        <v>4335</v>
      </c>
      <c r="D4335" s="27">
        <v>29.600000381469727</v>
      </c>
      <c r="E4335" s="28">
        <v>30.180000305175781</v>
      </c>
      <c r="F4335" s="28">
        <v>28.899999618530273</v>
      </c>
      <c r="G4335" s="24">
        <v>29.950000762939453</v>
      </c>
      <c r="H4335" s="13">
        <v>28.649999618530273</v>
      </c>
      <c r="I4335" s="14">
        <v>29.5</v>
      </c>
      <c r="J4335" s="14">
        <v>28.299999237060547</v>
      </c>
      <c r="K4335" s="24">
        <v>29.280000686645508</v>
      </c>
      <c r="L4335">
        <f t="shared" si="204"/>
        <v>0</v>
      </c>
      <c r="M4335">
        <f>IF(AND(B4335&gt;Summary!$E$17,B4335&lt;Summary!$E$18),1,0)</f>
        <v>1</v>
      </c>
      <c r="N4335">
        <f>IF(M4335=1,oneday(G4334,G4335,K4335,L4335,Summary!$E$13/2,Data!N4334,Data!O4334,Summary!$E$15,Summary!$E$14,Summary!$E$16,1),0)</f>
        <v>-1600</v>
      </c>
      <c r="O4335" s="31">
        <f>IF(M4335=1,oneday(G4334,G4335,K4335,L4335,Summary!$E$13/2,Data!N4334,Data!O4334,Summary!$E$15,Summary!$E$14,Summary!$E$16,2),0)</f>
        <v>3267057.9406394958</v>
      </c>
      <c r="P4335" s="31">
        <f t="shared" si="203"/>
        <v>1719.998779296875</v>
      </c>
      <c r="Q4335" s="31">
        <f>IF(M4335=1,oneday(G4334,G4335,K4335,L4335,Summary!$E$13/2,Data!N4334,Data!O4334,Summary!$E$15,Summary!$E$14,Summary!$E$16,3),0)</f>
        <v>0</v>
      </c>
    </row>
    <row r="4336" spans="1:17" x14ac:dyDescent="0.25">
      <c r="A4336" s="32">
        <f>VLOOKUP(B4336,'Expiration Dates'!$C$40:$J$272,8)</f>
        <v>36698</v>
      </c>
      <c r="B4336" s="1">
        <v>36685</v>
      </c>
      <c r="C4336">
        <f t="shared" si="202"/>
        <v>4336</v>
      </c>
      <c r="D4336" s="27">
        <v>29.850000381469727</v>
      </c>
      <c r="E4336" s="28">
        <v>30.469999313354492</v>
      </c>
      <c r="F4336" s="28">
        <v>29.5</v>
      </c>
      <c r="G4336" s="24">
        <v>29.780000686645508</v>
      </c>
      <c r="H4336" s="13">
        <v>29.25</v>
      </c>
      <c r="I4336" s="14">
        <v>29.649999618530273</v>
      </c>
      <c r="J4336" s="14">
        <v>28.799999237060547</v>
      </c>
      <c r="K4336" s="24">
        <v>29.079999923706055</v>
      </c>
      <c r="L4336">
        <f t="shared" si="204"/>
        <v>0</v>
      </c>
      <c r="M4336">
        <f>IF(AND(B4336&gt;Summary!$E$17,B4336&lt;Summary!$E$18),1,0)</f>
        <v>1</v>
      </c>
      <c r="N4336">
        <f>IF(M4336=1,oneday(G4335,G4336,K4336,L4336,Summary!$E$13/2,Data!N4335,Data!O4335,Summary!$E$15,Summary!$E$14,Summary!$E$16,1),0)</f>
        <v>-1200</v>
      </c>
      <c r="O4336" s="31">
        <f>IF(M4336=1,oneday(G4335,G4336,K4336,L4336,Summary!$E$13/2,Data!N4335,Data!O4335,Summary!$E$15,Summary!$E$14,Summary!$E$16,2),0)</f>
        <v>3269285.9407310486</v>
      </c>
      <c r="P4336" s="31">
        <f t="shared" si="203"/>
        <v>2228.0000915527344</v>
      </c>
      <c r="Q4336" s="31">
        <f>IF(M4336=1,oneday(G4335,G4336,K4336,L4336,Summary!$E$13/2,Data!N4335,Data!O4335,Summary!$E$15,Summary!$E$14,Summary!$E$16,3),0)</f>
        <v>0</v>
      </c>
    </row>
    <row r="4337" spans="1:17" x14ac:dyDescent="0.25">
      <c r="A4337" s="32">
        <f>VLOOKUP(B4337,'Expiration Dates'!$C$40:$J$272,8)</f>
        <v>36698</v>
      </c>
      <c r="B4337" s="1">
        <v>36686</v>
      </c>
      <c r="C4337">
        <f t="shared" si="202"/>
        <v>4337</v>
      </c>
      <c r="D4337" s="27">
        <v>30</v>
      </c>
      <c r="E4337" s="28">
        <v>30.299999237060547</v>
      </c>
      <c r="F4337" s="28">
        <v>29.520000457763672</v>
      </c>
      <c r="G4337" s="24">
        <v>30.200000762939453</v>
      </c>
      <c r="H4337" s="13">
        <v>29.25</v>
      </c>
      <c r="I4337" s="14">
        <v>29.399999618530273</v>
      </c>
      <c r="J4337" s="14">
        <v>28.780000686645508</v>
      </c>
      <c r="K4337" s="24">
        <v>29.260000228881836</v>
      </c>
      <c r="L4337">
        <f t="shared" si="204"/>
        <v>0</v>
      </c>
      <c r="M4337">
        <f>IF(AND(B4337&gt;Summary!$E$17,B4337&lt;Summary!$E$18),1,0)</f>
        <v>1</v>
      </c>
      <c r="N4337">
        <f>IF(M4337=1,oneday(G4336,G4337,K4337,L4337,Summary!$E$13/2,Data!N4336,Data!O4336,Summary!$E$15,Summary!$E$14,Summary!$E$16,1),0)</f>
        <v>-2200</v>
      </c>
      <c r="O4337" s="31">
        <f>IF(M4337=1,oneday(G4336,G4337,K4337,L4337,Summary!$E$13/2,Data!N4336,Data!O4336,Summary!$E$15,Summary!$E$14,Summary!$E$16,2),0)</f>
        <v>3270541.9405632019</v>
      </c>
      <c r="P4337" s="31">
        <f t="shared" si="203"/>
        <v>1255.9998321533203</v>
      </c>
      <c r="Q4337" s="31">
        <f>IF(M4337=1,oneday(G4336,G4337,K4337,L4337,Summary!$E$13/2,Data!N4336,Data!O4336,Summary!$E$15,Summary!$E$14,Summary!$E$16,3),0)</f>
        <v>0</v>
      </c>
    </row>
    <row r="4338" spans="1:17" x14ac:dyDescent="0.25">
      <c r="A4338" s="32">
        <f>VLOOKUP(B4338,'Expiration Dates'!$C$40:$J$272,8)</f>
        <v>36698</v>
      </c>
      <c r="B4338" s="1">
        <v>36689</v>
      </c>
      <c r="C4338">
        <f t="shared" si="202"/>
        <v>4338</v>
      </c>
      <c r="D4338" s="27">
        <v>31</v>
      </c>
      <c r="E4338" s="28">
        <v>31.799999237060547</v>
      </c>
      <c r="F4338" s="28">
        <v>30.899999618530273</v>
      </c>
      <c r="G4338" s="24">
        <v>31.739999771118164</v>
      </c>
      <c r="H4338" s="13">
        <v>30</v>
      </c>
      <c r="I4338" s="14">
        <v>30.5</v>
      </c>
      <c r="J4338" s="14">
        <v>29.950000762939453</v>
      </c>
      <c r="K4338" s="24">
        <v>30.430000305175781</v>
      </c>
      <c r="L4338">
        <f t="shared" si="204"/>
        <v>0</v>
      </c>
      <c r="M4338">
        <f>IF(AND(B4338&gt;Summary!$E$17,B4338&lt;Summary!$E$18),1,0)</f>
        <v>1</v>
      </c>
      <c r="N4338">
        <f>IF(M4338=1,oneday(G4337,G4338,K4338,L4338,Summary!$E$13/2,Data!N4337,Data!O4337,Summary!$E$15,Summary!$E$14,Summary!$E$16,1),0)</f>
        <v>-3000</v>
      </c>
      <c r="O4338" s="31">
        <f>IF(M4338=1,oneday(G4337,G4338,K4338,L4338,Summary!$E$13/2,Data!N4337,Data!O4337,Summary!$E$15,Summary!$E$14,Summary!$E$16,2),0)</f>
        <v>3266113.9465141296</v>
      </c>
      <c r="P4338" s="31">
        <f t="shared" si="203"/>
        <v>-4427.9940490722656</v>
      </c>
      <c r="Q4338" s="31">
        <f>IF(M4338=1,oneday(G4337,G4338,K4338,L4338,Summary!$E$13/2,Data!N4337,Data!O4337,Summary!$E$15,Summary!$E$14,Summary!$E$16,3),0)</f>
        <v>0</v>
      </c>
    </row>
    <row r="4339" spans="1:17" x14ac:dyDescent="0.25">
      <c r="A4339" s="32">
        <f>VLOOKUP(B4339,'Expiration Dates'!$C$40:$J$272,8)</f>
        <v>36698</v>
      </c>
      <c r="B4339" s="1">
        <v>36690</v>
      </c>
      <c r="C4339">
        <f t="shared" si="202"/>
        <v>4339</v>
      </c>
      <c r="D4339" s="27">
        <v>31.75</v>
      </c>
      <c r="E4339" s="28">
        <v>32.830001831054688</v>
      </c>
      <c r="F4339" s="28">
        <v>31.649999618530273</v>
      </c>
      <c r="G4339" s="24">
        <v>32.560001373291016</v>
      </c>
      <c r="H4339" s="13">
        <v>30.5</v>
      </c>
      <c r="I4339" s="14">
        <v>31.399999618530273</v>
      </c>
      <c r="J4339" s="14">
        <v>30.469999313354492</v>
      </c>
      <c r="K4339" s="24">
        <v>31.200000762939453</v>
      </c>
      <c r="L4339">
        <f t="shared" si="204"/>
        <v>0</v>
      </c>
      <c r="M4339">
        <f>IF(AND(B4339&gt;Summary!$E$17,B4339&lt;Summary!$E$18),1,0)</f>
        <v>1</v>
      </c>
      <c r="N4339">
        <f>IF(M4339=1,oneday(G4338,G4339,K4339,L4339,Summary!$E$13/2,Data!N4338,Data!O4338,Summary!$E$15,Summary!$E$14,Summary!$E$16,1),0)</f>
        <v>-3000</v>
      </c>
      <c r="O4339" s="31">
        <f>IF(M4339=1,oneday(G4338,G4339,K4339,L4339,Summary!$E$13/2,Data!N4338,Data!O4338,Summary!$E$15,Summary!$E$14,Summary!$E$16,2),0)</f>
        <v>3264773.9385032654</v>
      </c>
      <c r="P4339" s="31">
        <f t="shared" si="203"/>
        <v>-1340.0080108642578</v>
      </c>
      <c r="Q4339" s="31">
        <f>IF(M4339=1,oneday(G4338,G4339,K4339,L4339,Summary!$E$13/2,Data!N4338,Data!O4338,Summary!$E$15,Summary!$E$14,Summary!$E$16,3),0)</f>
        <v>0</v>
      </c>
    </row>
    <row r="4340" spans="1:17" x14ac:dyDescent="0.25">
      <c r="A4340" s="32">
        <f>VLOOKUP(B4340,'Expiration Dates'!$C$40:$J$272,8)</f>
        <v>36698</v>
      </c>
      <c r="B4340" s="1">
        <v>36691</v>
      </c>
      <c r="C4340">
        <f t="shared" si="202"/>
        <v>4340</v>
      </c>
      <c r="D4340" s="27">
        <v>32.150001525878906</v>
      </c>
      <c r="E4340" s="28">
        <v>33.169998168945313</v>
      </c>
      <c r="F4340" s="28">
        <v>32.150001525878906</v>
      </c>
      <c r="G4340" s="24">
        <v>32.849998474121094</v>
      </c>
      <c r="H4340" s="13">
        <v>30.920000076293945</v>
      </c>
      <c r="I4340" s="14">
        <v>31.5</v>
      </c>
      <c r="J4340" s="14">
        <v>30.889999389648438</v>
      </c>
      <c r="K4340" s="24">
        <v>31.170000076293945</v>
      </c>
      <c r="L4340">
        <f t="shared" si="204"/>
        <v>0</v>
      </c>
      <c r="M4340">
        <f>IF(AND(B4340&gt;Summary!$E$17,B4340&lt;Summary!$E$18),1,0)</f>
        <v>1</v>
      </c>
      <c r="N4340">
        <f>IF(M4340=1,oneday(G4339,G4340,K4340,L4340,Summary!$E$13/2,Data!N4339,Data!O4339,Summary!$E$15,Summary!$E$14,Summary!$E$16,1),0)</f>
        <v>-3000</v>
      </c>
      <c r="O4340" s="31">
        <f>IF(M4340=1,oneday(G4339,G4340,K4340,L4340,Summary!$E$13/2,Data!N4339,Data!O4339,Summary!$E$15,Summary!$E$14,Summary!$E$16,2),0)</f>
        <v>3265784.9492301941</v>
      </c>
      <c r="P4340" s="31">
        <f t="shared" si="203"/>
        <v>1011.0107269287109</v>
      </c>
      <c r="Q4340" s="31">
        <f>IF(M4340=1,oneday(G4339,G4340,K4340,L4340,Summary!$E$13/2,Data!N4339,Data!O4339,Summary!$E$15,Summary!$E$14,Summary!$E$16,3),0)</f>
        <v>0</v>
      </c>
    </row>
    <row r="4341" spans="1:17" x14ac:dyDescent="0.25">
      <c r="A4341" s="32">
        <f>VLOOKUP(B4341,'Expiration Dates'!$C$40:$J$272,8)</f>
        <v>36698</v>
      </c>
      <c r="B4341" s="1">
        <v>36692</v>
      </c>
      <c r="C4341">
        <f t="shared" si="202"/>
        <v>4341</v>
      </c>
      <c r="D4341" s="27">
        <v>32.950000762939453</v>
      </c>
      <c r="E4341" s="28">
        <v>33.299999237060547</v>
      </c>
      <c r="F4341" s="28">
        <v>32.099998474121094</v>
      </c>
      <c r="G4341" s="24">
        <v>32.950000762939453</v>
      </c>
      <c r="H4341" s="13">
        <v>31.200000762939453</v>
      </c>
      <c r="I4341" s="14">
        <v>31.469999313354492</v>
      </c>
      <c r="J4341" s="14">
        <v>30.549999237060547</v>
      </c>
      <c r="K4341" s="24">
        <v>30.950000762939453</v>
      </c>
      <c r="L4341">
        <f t="shared" si="204"/>
        <v>0</v>
      </c>
      <c r="M4341">
        <f>IF(AND(B4341&gt;Summary!$E$17,B4341&lt;Summary!$E$18),1,0)</f>
        <v>1</v>
      </c>
      <c r="N4341">
        <f>IF(M4341=1,oneday(G4340,G4341,K4341,L4341,Summary!$E$13/2,Data!N4340,Data!O4340,Summary!$E$15,Summary!$E$14,Summary!$E$16,1),0)</f>
        <v>-3000</v>
      </c>
      <c r="O4341" s="31">
        <f>IF(M4341=1,oneday(G4340,G4341,K4341,L4341,Summary!$E$13/2,Data!N4340,Data!O4340,Summary!$E$15,Summary!$E$14,Summary!$E$16,2),0)</f>
        <v>3267468.9419059753</v>
      </c>
      <c r="P4341" s="31">
        <f t="shared" si="203"/>
        <v>1683.99267578125</v>
      </c>
      <c r="Q4341" s="31">
        <f>IF(M4341=1,oneday(G4340,G4341,K4341,L4341,Summary!$E$13/2,Data!N4340,Data!O4340,Summary!$E$15,Summary!$E$14,Summary!$E$16,3),0)</f>
        <v>0</v>
      </c>
    </row>
    <row r="4342" spans="1:17" x14ac:dyDescent="0.25">
      <c r="A4342" s="32">
        <f>VLOOKUP(B4342,'Expiration Dates'!$C$40:$J$272,8)</f>
        <v>36698</v>
      </c>
      <c r="B4342" s="1">
        <v>36693</v>
      </c>
      <c r="C4342">
        <f t="shared" si="202"/>
        <v>4342</v>
      </c>
      <c r="D4342" s="27">
        <v>32.25</v>
      </c>
      <c r="E4342" s="28">
        <v>32.5</v>
      </c>
      <c r="F4342" s="28">
        <v>31.200000762939453</v>
      </c>
      <c r="G4342" s="24">
        <v>32.330001831054688</v>
      </c>
      <c r="H4342" s="13">
        <v>30.350000381469727</v>
      </c>
      <c r="I4342" s="14">
        <v>30.549999237060547</v>
      </c>
      <c r="J4342" s="14">
        <v>29.100000381469727</v>
      </c>
      <c r="K4342" s="24">
        <v>30.020000457763672</v>
      </c>
      <c r="L4342">
        <f t="shared" si="204"/>
        <v>0</v>
      </c>
      <c r="M4342">
        <f>IF(AND(B4342&gt;Summary!$E$17,B4342&lt;Summary!$E$18),1,0)</f>
        <v>1</v>
      </c>
      <c r="N4342">
        <f>IF(M4342=1,oneday(G4341,G4342,K4342,L4342,Summary!$E$13/2,Data!N4341,Data!O4341,Summary!$E$15,Summary!$E$14,Summary!$E$16,1),0)</f>
        <v>-1500</v>
      </c>
      <c r="O4342" s="31">
        <f>IF(M4342=1,oneday(G4341,G4342,K4342,L4342,Summary!$E$13/2,Data!N4341,Data!O4341,Summary!$E$15,Summary!$E$14,Summary!$E$16,2),0)</f>
        <v>3270818.9403038025</v>
      </c>
      <c r="P4342" s="31">
        <f t="shared" si="203"/>
        <v>3349.9983978271484</v>
      </c>
      <c r="Q4342" s="31">
        <f>IF(M4342=1,oneday(G4341,G4342,K4342,L4342,Summary!$E$13/2,Data!N4341,Data!O4341,Summary!$E$15,Summary!$E$14,Summary!$E$16,3),0)</f>
        <v>0</v>
      </c>
    </row>
    <row r="4343" spans="1:17" x14ac:dyDescent="0.25">
      <c r="A4343" s="32">
        <f>VLOOKUP(B4343,'Expiration Dates'!$C$40:$J$272,8)</f>
        <v>36698</v>
      </c>
      <c r="B4343" s="1">
        <v>36696</v>
      </c>
      <c r="C4343">
        <f t="shared" si="202"/>
        <v>4343</v>
      </c>
      <c r="D4343" s="27">
        <v>31.899999618530273</v>
      </c>
      <c r="E4343" s="28">
        <v>32.150001525878906</v>
      </c>
      <c r="F4343" s="28">
        <v>30.899999618530273</v>
      </c>
      <c r="G4343" s="24">
        <v>31.690000534057617</v>
      </c>
      <c r="H4343" s="13">
        <v>29.850000381469727</v>
      </c>
      <c r="I4343" s="14">
        <v>29.850000381469727</v>
      </c>
      <c r="J4343" s="14">
        <v>29.049999237060547</v>
      </c>
      <c r="K4343" s="24">
        <v>29.639999389648438</v>
      </c>
      <c r="L4343">
        <f t="shared" si="204"/>
        <v>0</v>
      </c>
      <c r="M4343">
        <f>IF(AND(B4343&gt;Summary!$E$17,B4343&lt;Summary!$E$18),1,0)</f>
        <v>1</v>
      </c>
      <c r="N4343">
        <f>IF(M4343=1,oneday(G4342,G4343,K4343,L4343,Summary!$E$13/2,Data!N4342,Data!O4342,Summary!$E$15,Summary!$E$14,Summary!$E$16,1),0)</f>
        <v>100</v>
      </c>
      <c r="O4343" s="31">
        <f>IF(M4343=1,oneday(G4342,G4343,K4343,L4343,Summary!$E$13/2,Data!N4342,Data!O4342,Summary!$E$15,Summary!$E$14,Summary!$E$16,2),0)</f>
        <v>3273234.9401741028</v>
      </c>
      <c r="P4343" s="31">
        <f t="shared" si="203"/>
        <v>2415.999870300293</v>
      </c>
      <c r="Q4343" s="31">
        <f>IF(M4343=1,oneday(G4342,G4343,K4343,L4343,Summary!$E$13/2,Data!N4342,Data!O4342,Summary!$E$15,Summary!$E$14,Summary!$E$16,3),0)</f>
        <v>0</v>
      </c>
    </row>
    <row r="4344" spans="1:17" x14ac:dyDescent="0.25">
      <c r="A4344" s="32">
        <f>VLOOKUP(B4344,'Expiration Dates'!$C$40:$J$272,8)</f>
        <v>36698</v>
      </c>
      <c r="B4344" s="1">
        <v>36697</v>
      </c>
      <c r="C4344">
        <f t="shared" si="202"/>
        <v>4344</v>
      </c>
      <c r="D4344" s="27">
        <v>31.75</v>
      </c>
      <c r="E4344" s="28">
        <v>33.400001525878906</v>
      </c>
      <c r="F4344" s="28">
        <v>31.649999618530273</v>
      </c>
      <c r="G4344" s="24">
        <v>33.049999237060547</v>
      </c>
      <c r="H4344" s="13">
        <v>29.700000762939453</v>
      </c>
      <c r="I4344" s="14">
        <v>30.840000152587891</v>
      </c>
      <c r="J4344" s="14">
        <v>29.579999923706055</v>
      </c>
      <c r="K4344" s="24">
        <v>30.649999618530273</v>
      </c>
      <c r="L4344">
        <f t="shared" si="204"/>
        <v>0</v>
      </c>
      <c r="M4344">
        <f>IF(AND(B4344&gt;Summary!$E$17,B4344&lt;Summary!$E$18),1,0)</f>
        <v>1</v>
      </c>
      <c r="N4344">
        <f>IF(M4344=1,oneday(G4343,G4344,K4344,L4344,Summary!$E$13/2,Data!N4343,Data!O4343,Summary!$E$15,Summary!$E$14,Summary!$E$16,1),0)</f>
        <v>-3000</v>
      </c>
      <c r="O4344" s="31">
        <f>IF(M4344=1,oneday(G4343,G4344,K4344,L4344,Summary!$E$13/2,Data!N4343,Data!O4343,Summary!$E$15,Summary!$E$14,Summary!$E$16,2),0)</f>
        <v>3272994.9443244934</v>
      </c>
      <c r="P4344" s="31">
        <f t="shared" si="203"/>
        <v>-239.995849609375</v>
      </c>
      <c r="Q4344" s="31">
        <f>IF(M4344=1,oneday(G4343,G4344,K4344,L4344,Summary!$E$13/2,Data!N4343,Data!O4343,Summary!$E$15,Summary!$E$14,Summary!$E$16,3),0)</f>
        <v>0</v>
      </c>
    </row>
    <row r="4345" spans="1:17" x14ac:dyDescent="0.25">
      <c r="A4345" s="32">
        <f>VLOOKUP(B4345,'Expiration Dates'!$C$40:$J$272,8)</f>
        <v>36698</v>
      </c>
      <c r="B4345" s="1">
        <v>36698</v>
      </c>
      <c r="C4345">
        <f t="shared" si="202"/>
        <v>4345</v>
      </c>
      <c r="D4345" s="27">
        <v>30.639999389648438</v>
      </c>
      <c r="E4345" s="28">
        <v>31.950000762939453</v>
      </c>
      <c r="F4345" s="28">
        <v>30.610000610351563</v>
      </c>
      <c r="G4345" s="24">
        <v>31.370000839233398</v>
      </c>
      <c r="H4345" s="13">
        <v>29.5</v>
      </c>
      <c r="I4345" s="14">
        <v>30.350000381469727</v>
      </c>
      <c r="J4345" s="14">
        <v>29.350000381469727</v>
      </c>
      <c r="K4345" s="24">
        <v>29.899999618530273</v>
      </c>
      <c r="L4345">
        <f t="shared" si="204"/>
        <v>1</v>
      </c>
      <c r="M4345">
        <f>IF(AND(B4345&gt;Summary!$E$17,B4345&lt;Summary!$E$18),1,0)</f>
        <v>1</v>
      </c>
      <c r="N4345">
        <f>IF(M4345=1,oneday(G4344,G4345,K4345,L4345,Summary!$E$13/2,Data!N4344,Data!O4344,Summary!$E$15,Summary!$E$14,Summary!$E$16,1),0)</f>
        <v>1100</v>
      </c>
      <c r="O4345" s="31">
        <f>IF(M4345=1,oneday(G4344,G4345,K4345,L4345,Summary!$E$13/2,Data!N4344,Data!O4344,Summary!$E$15,Summary!$E$14,Summary!$E$16,2),0)</f>
        <v>3278043.947429657</v>
      </c>
      <c r="P4345" s="31">
        <f t="shared" si="203"/>
        <v>5049.0031051635742</v>
      </c>
      <c r="Q4345" s="31">
        <f>IF(M4345=1,oneday(G4344,G4345,K4345,L4345,Summary!$E$13/2,Data!N4344,Data!O4344,Summary!$E$15,Summary!$E$14,Summary!$E$16,3),0)</f>
        <v>1617.0013427734375</v>
      </c>
    </row>
    <row r="4346" spans="1:17" x14ac:dyDescent="0.25">
      <c r="A4346" s="32">
        <f>VLOOKUP(B4346,'Expiration Dates'!$C$40:$J$272,8)</f>
        <v>36698</v>
      </c>
      <c r="B4346" s="1">
        <v>36699</v>
      </c>
      <c r="C4346">
        <f t="shared" si="202"/>
        <v>4346</v>
      </c>
      <c r="D4346" s="27">
        <v>31.450000762939453</v>
      </c>
      <c r="E4346" s="28">
        <v>32.25</v>
      </c>
      <c r="F4346" s="28">
        <v>31.450000762939453</v>
      </c>
      <c r="G4346" s="24">
        <v>32.189998626708984</v>
      </c>
      <c r="H4346" s="13">
        <v>30.049999237060547</v>
      </c>
      <c r="I4346" s="14">
        <v>30.75</v>
      </c>
      <c r="J4346" s="14">
        <v>30.049999237060547</v>
      </c>
      <c r="K4346" s="24">
        <v>30.670000076293945</v>
      </c>
      <c r="L4346">
        <f t="shared" si="204"/>
        <v>0</v>
      </c>
      <c r="M4346">
        <f>IF(AND(B4346&gt;Summary!$E$17,B4346&lt;Summary!$E$18),1,0)</f>
        <v>1</v>
      </c>
      <c r="N4346">
        <f>IF(M4346=1,oneday(G4345,G4346,K4346,L4346,Summary!$E$13/2,Data!N4345,Data!O4345,Summary!$E$15,Summary!$E$14,Summary!$E$16,1),0)</f>
        <v>-900</v>
      </c>
      <c r="O4346" s="31">
        <f>IF(M4346=1,oneday(G4345,G4346,K4346,L4346,Summary!$E$13/2,Data!N4345,Data!O4345,Summary!$E$15,Summary!$E$14,Summary!$E$16,2),0)</f>
        <v>3280065.949420929</v>
      </c>
      <c r="P4346" s="31">
        <f t="shared" si="203"/>
        <v>2022.0019912719727</v>
      </c>
      <c r="Q4346" s="31">
        <f>IF(M4346=1,oneday(G4345,G4346,K4346,L4346,Summary!$E$13/2,Data!N4345,Data!O4345,Summary!$E$15,Summary!$E$14,Summary!$E$16,3),0)</f>
        <v>0</v>
      </c>
    </row>
    <row r="4347" spans="1:17" x14ac:dyDescent="0.25">
      <c r="A4347" s="32">
        <f>VLOOKUP(B4347,'Expiration Dates'!$C$40:$J$272,8)</f>
        <v>36698</v>
      </c>
      <c r="B4347" s="1">
        <v>36700</v>
      </c>
      <c r="C4347">
        <f t="shared" si="202"/>
        <v>4347</v>
      </c>
      <c r="D4347" s="27">
        <v>32.099998474121094</v>
      </c>
      <c r="E4347" s="28">
        <v>32.700000762939453</v>
      </c>
      <c r="F4347" s="28">
        <v>31.899999618530273</v>
      </c>
      <c r="G4347" s="24">
        <v>32.25</v>
      </c>
      <c r="H4347" s="13">
        <v>30.649999618530273</v>
      </c>
      <c r="I4347" s="14">
        <v>31.200000762939453</v>
      </c>
      <c r="J4347" s="14">
        <v>30.5</v>
      </c>
      <c r="K4347" s="24">
        <v>30.850000381469727</v>
      </c>
      <c r="L4347">
        <f t="shared" si="204"/>
        <v>0</v>
      </c>
      <c r="M4347">
        <f>IF(AND(B4347&gt;Summary!$E$17,B4347&lt;Summary!$E$18),1,0)</f>
        <v>1</v>
      </c>
      <c r="N4347">
        <f>IF(M4347=1,oneday(G4346,G4347,K4347,L4347,Summary!$E$13/2,Data!N4346,Data!O4346,Summary!$E$15,Summary!$E$14,Summary!$E$16,1),0)</f>
        <v>-1000</v>
      </c>
      <c r="O4347" s="31">
        <f>IF(M4347=1,oneday(G4346,G4347,K4347,L4347,Summary!$E$13/2,Data!N4346,Data!O4346,Summary!$E$15,Summary!$E$14,Summary!$E$16,2),0)</f>
        <v>3282005.9480476379</v>
      </c>
      <c r="P4347" s="31">
        <f t="shared" si="203"/>
        <v>1939.9986267089844</v>
      </c>
      <c r="Q4347" s="31">
        <f>IF(M4347=1,oneday(G4346,G4347,K4347,L4347,Summary!$E$13/2,Data!N4346,Data!O4346,Summary!$E$15,Summary!$E$14,Summary!$E$16,3),0)</f>
        <v>0</v>
      </c>
    </row>
    <row r="4348" spans="1:17" x14ac:dyDescent="0.25">
      <c r="A4348" s="32">
        <f>VLOOKUP(B4348,'Expiration Dates'!$C$40:$J$272,8)</f>
        <v>36698</v>
      </c>
      <c r="B4348" s="1">
        <v>36703</v>
      </c>
      <c r="C4348">
        <f t="shared" si="202"/>
        <v>4348</v>
      </c>
      <c r="D4348" s="27">
        <v>32.450000762939453</v>
      </c>
      <c r="E4348" s="28">
        <v>32.450000762939453</v>
      </c>
      <c r="F4348" s="28">
        <v>31.590000152587891</v>
      </c>
      <c r="G4348" s="24">
        <v>31.629999160766602</v>
      </c>
      <c r="H4348" s="13">
        <v>31</v>
      </c>
      <c r="I4348" s="14">
        <v>31</v>
      </c>
      <c r="J4348" s="14">
        <v>30.379999160766602</v>
      </c>
      <c r="K4348" s="24">
        <v>30.409999847412109</v>
      </c>
      <c r="L4348">
        <f t="shared" si="204"/>
        <v>0</v>
      </c>
      <c r="M4348">
        <f>IF(AND(B4348&gt;Summary!$E$17,B4348&lt;Summary!$E$18),1,0)</f>
        <v>1</v>
      </c>
      <c r="N4348">
        <f>IF(M4348=1,oneday(G4347,G4348,K4348,L4348,Summary!$E$13/2,Data!N4347,Data!O4347,Summary!$E$15,Summary!$E$14,Summary!$E$16,1),0)</f>
        <v>500</v>
      </c>
      <c r="O4348" s="31">
        <f>IF(M4348=1,oneday(G4347,G4348,K4348,L4348,Summary!$E$13/2,Data!N4347,Data!O4347,Summary!$E$15,Summary!$E$14,Summary!$E$16,2),0)</f>
        <v>3284115.9476280212</v>
      </c>
      <c r="P4348" s="31">
        <f t="shared" si="203"/>
        <v>2109.9995803833008</v>
      </c>
      <c r="Q4348" s="31">
        <f>IF(M4348=1,oneday(G4347,G4348,K4348,L4348,Summary!$E$13/2,Data!N4347,Data!O4347,Summary!$E$15,Summary!$E$14,Summary!$E$16,3),0)</f>
        <v>0</v>
      </c>
    </row>
    <row r="4349" spans="1:17" x14ac:dyDescent="0.25">
      <c r="A4349" s="32">
        <f>VLOOKUP(B4349,'Expiration Dates'!$C$40:$J$272,8)</f>
        <v>36698</v>
      </c>
      <c r="B4349" s="1">
        <v>36704</v>
      </c>
      <c r="C4349">
        <f t="shared" si="202"/>
        <v>4349</v>
      </c>
      <c r="D4349" s="27">
        <v>31.469999313354492</v>
      </c>
      <c r="E4349" s="28">
        <v>32.419998168945313</v>
      </c>
      <c r="F4349" s="28">
        <v>31.059999465942383</v>
      </c>
      <c r="G4349" s="24">
        <v>32.060001373291016</v>
      </c>
      <c r="H4349" s="13">
        <v>30.299999237060547</v>
      </c>
      <c r="I4349" s="14">
        <v>31.25</v>
      </c>
      <c r="J4349" s="14">
        <v>30.100000381469727</v>
      </c>
      <c r="K4349" s="24">
        <v>30.879999160766602</v>
      </c>
      <c r="L4349">
        <f t="shared" si="204"/>
        <v>0</v>
      </c>
      <c r="M4349">
        <f>IF(AND(B4349&gt;Summary!$E$17,B4349&lt;Summary!$E$18),1,0)</f>
        <v>1</v>
      </c>
      <c r="N4349">
        <f>IF(M4349=1,oneday(G4348,G4349,K4349,L4349,Summary!$E$13/2,Data!N4348,Data!O4348,Summary!$E$15,Summary!$E$14,Summary!$E$16,1),0)</f>
        <v>-500</v>
      </c>
      <c r="O4349" s="31">
        <f>IF(M4349=1,oneday(G4348,G4349,K4349,L4349,Summary!$E$13/2,Data!N4348,Data!O4348,Summary!$E$15,Summary!$E$14,Summary!$E$16,2),0)</f>
        <v>3286080.946521759</v>
      </c>
      <c r="P4349" s="31">
        <f t="shared" si="203"/>
        <v>1964.998893737793</v>
      </c>
      <c r="Q4349" s="31">
        <f>IF(M4349=1,oneday(G4348,G4349,K4349,L4349,Summary!$E$13/2,Data!N4348,Data!O4348,Summary!$E$15,Summary!$E$14,Summary!$E$16,3),0)</f>
        <v>0</v>
      </c>
    </row>
    <row r="4350" spans="1:17" x14ac:dyDescent="0.25">
      <c r="A4350" s="32">
        <f>VLOOKUP(B4350,'Expiration Dates'!$C$40:$J$272,8)</f>
        <v>36698</v>
      </c>
      <c r="B4350" s="1">
        <v>36705</v>
      </c>
      <c r="C4350">
        <f t="shared" si="202"/>
        <v>4350</v>
      </c>
      <c r="D4350" s="27">
        <v>32.200000762939453</v>
      </c>
      <c r="E4350" s="28">
        <v>32.5</v>
      </c>
      <c r="F4350" s="28">
        <v>31.75</v>
      </c>
      <c r="G4350" s="24">
        <v>31.899999618530273</v>
      </c>
      <c r="H4350" s="13">
        <v>30.850000381469727</v>
      </c>
      <c r="I4350" s="14">
        <v>31.100000381469727</v>
      </c>
      <c r="J4350" s="14">
        <v>30.569999694824219</v>
      </c>
      <c r="K4350" s="24">
        <v>30.649999618530273</v>
      </c>
      <c r="L4350">
        <f t="shared" si="204"/>
        <v>0</v>
      </c>
      <c r="M4350">
        <f>IF(AND(B4350&gt;Summary!$E$17,B4350&lt;Summary!$E$18),1,0)</f>
        <v>1</v>
      </c>
      <c r="N4350">
        <f>IF(M4350=1,oneday(G4349,G4350,K4350,L4350,Summary!$E$13/2,Data!N4349,Data!O4349,Summary!$E$15,Summary!$E$14,Summary!$E$16,1),0)</f>
        <v>-100</v>
      </c>
      <c r="O4350" s="31">
        <f>IF(M4350=1,oneday(G4349,G4350,K4350,L4350,Summary!$E$13/2,Data!N4349,Data!O4349,Summary!$E$15,Summary!$E$14,Summary!$E$16,2),0)</f>
        <v>3288120.9466972351</v>
      </c>
      <c r="P4350" s="31">
        <f t="shared" si="203"/>
        <v>2040.0001754760742</v>
      </c>
      <c r="Q4350" s="31">
        <f>IF(M4350=1,oneday(G4349,G4350,K4350,L4350,Summary!$E$13/2,Data!N4349,Data!O4349,Summary!$E$15,Summary!$E$14,Summary!$E$16,3),0)</f>
        <v>0</v>
      </c>
    </row>
    <row r="4351" spans="1:17" x14ac:dyDescent="0.25">
      <c r="A4351" s="32">
        <f>VLOOKUP(B4351,'Expiration Dates'!$C$40:$J$272,8)</f>
        <v>36698</v>
      </c>
      <c r="B4351" s="1">
        <v>36706</v>
      </c>
      <c r="C4351">
        <f t="shared" si="202"/>
        <v>4351</v>
      </c>
      <c r="D4351" s="27">
        <v>31.950000762939453</v>
      </c>
      <c r="E4351" s="28">
        <v>32.900001525878906</v>
      </c>
      <c r="F4351" s="28">
        <v>31.600000381469727</v>
      </c>
      <c r="G4351" s="24">
        <v>32.720001220703125</v>
      </c>
      <c r="H4351" s="13">
        <v>30.799999237060547</v>
      </c>
      <c r="I4351" s="14">
        <v>31.479999542236328</v>
      </c>
      <c r="J4351" s="14">
        <v>30.540000915527344</v>
      </c>
      <c r="K4351" s="24">
        <v>31.25</v>
      </c>
      <c r="L4351">
        <f t="shared" si="204"/>
        <v>0</v>
      </c>
      <c r="M4351">
        <f>IF(AND(B4351&gt;Summary!$E$17,B4351&lt;Summary!$E$18),1,0)</f>
        <v>1</v>
      </c>
      <c r="N4351">
        <f>IF(M4351=1,oneday(G4350,G4351,K4351,L4351,Summary!$E$13/2,Data!N4350,Data!O4350,Summary!$E$15,Summary!$E$14,Summary!$E$16,1),0)</f>
        <v>-2100</v>
      </c>
      <c r="O4351" s="31">
        <f>IF(M4351=1,oneday(G4350,G4351,K4351,L4351,Summary!$E$13/2,Data!N4350,Data!O4350,Summary!$E$15,Summary!$E$14,Summary!$E$16,2),0)</f>
        <v>3289158.9433326721</v>
      </c>
      <c r="P4351" s="31">
        <f t="shared" si="203"/>
        <v>1037.9966354370117</v>
      </c>
      <c r="Q4351" s="31">
        <f>IF(M4351=1,oneday(G4350,G4351,K4351,L4351,Summary!$E$13/2,Data!N4350,Data!O4350,Summary!$E$15,Summary!$E$14,Summary!$E$16,3),0)</f>
        <v>0</v>
      </c>
    </row>
    <row r="4352" spans="1:17" x14ac:dyDescent="0.25">
      <c r="A4352" s="32">
        <f>VLOOKUP(B4352,'Expiration Dates'!$C$40:$J$272,8)</f>
        <v>36698</v>
      </c>
      <c r="B4352" s="1">
        <v>36707</v>
      </c>
      <c r="C4352">
        <f t="shared" si="202"/>
        <v>4352</v>
      </c>
      <c r="D4352" s="27">
        <v>32.549999237060547</v>
      </c>
      <c r="E4352" s="28">
        <v>32.950000762939453</v>
      </c>
      <c r="F4352" s="28">
        <v>32.400001525878906</v>
      </c>
      <c r="G4352" s="24">
        <v>32.5</v>
      </c>
      <c r="H4352" s="13">
        <v>31.100000381469727</v>
      </c>
      <c r="I4352" s="14">
        <v>31.549999237060547</v>
      </c>
      <c r="J4352" s="14">
        <v>31</v>
      </c>
      <c r="K4352" s="24">
        <v>31.129999160766602</v>
      </c>
      <c r="L4352">
        <f t="shared" si="204"/>
        <v>0</v>
      </c>
      <c r="M4352">
        <f>IF(AND(B4352&gt;Summary!$E$17,B4352&lt;Summary!$E$18),1,0)</f>
        <v>1</v>
      </c>
      <c r="N4352">
        <f>IF(M4352=1,oneday(G4351,G4352,K4352,L4352,Summary!$E$13/2,Data!N4351,Data!O4351,Summary!$E$15,Summary!$E$14,Summary!$E$16,1),0)</f>
        <v>-1600</v>
      </c>
      <c r="O4352" s="31">
        <f>IF(M4352=1,oneday(G4351,G4352,K4352,L4352,Summary!$E$13/2,Data!N4351,Data!O4351,Summary!$E$15,Summary!$E$14,Summary!$E$16,2),0)</f>
        <v>3291550.9452857971</v>
      </c>
      <c r="P4352" s="31">
        <f t="shared" si="203"/>
        <v>2392.001953125</v>
      </c>
      <c r="Q4352" s="31">
        <f>IF(M4352=1,oneday(G4351,G4352,K4352,L4352,Summary!$E$13/2,Data!N4351,Data!O4351,Summary!$E$15,Summary!$E$14,Summary!$E$16,3),0)</f>
        <v>0</v>
      </c>
    </row>
    <row r="4353" spans="1:17" x14ac:dyDescent="0.25">
      <c r="A4353" s="32">
        <f>VLOOKUP(B4353,'Expiration Dates'!$C$40:$J$272,8)</f>
        <v>36727</v>
      </c>
      <c r="B4353" s="1">
        <v>36712</v>
      </c>
      <c r="C4353">
        <f t="shared" si="202"/>
        <v>4353</v>
      </c>
      <c r="D4353" s="27">
        <v>30.600000381469727</v>
      </c>
      <c r="E4353" s="28">
        <v>31.100000381469727</v>
      </c>
      <c r="F4353" s="28">
        <v>30.260000228881836</v>
      </c>
      <c r="G4353" s="24">
        <v>30.670000076293945</v>
      </c>
      <c r="H4353" s="13">
        <v>29.399999618530273</v>
      </c>
      <c r="I4353" s="14">
        <v>29.950000762939453</v>
      </c>
      <c r="J4353" s="14">
        <v>29.200000762939453</v>
      </c>
      <c r="K4353" s="24">
        <v>29.600000381469727</v>
      </c>
      <c r="L4353">
        <f t="shared" si="204"/>
        <v>0</v>
      </c>
      <c r="M4353">
        <f>IF(AND(B4353&gt;Summary!$E$17,B4353&lt;Summary!$E$18),1,0)</f>
        <v>1</v>
      </c>
      <c r="N4353">
        <f>IF(M4353=1,oneday(G4352,G4353,K4353,L4353,Summary!$E$13/2,Data!N4352,Data!O4352,Summary!$E$15,Summary!$E$14,Summary!$E$16,1),0)</f>
        <v>2900</v>
      </c>
      <c r="O4353" s="31">
        <f>IF(M4353=1,oneday(G4352,G4353,K4353,L4353,Summary!$E$13/2,Data!N4352,Data!O4352,Summary!$E$15,Summary!$E$14,Summary!$E$16,2),0)</f>
        <v>3292203.9455070496</v>
      </c>
      <c r="P4353" s="31">
        <f t="shared" si="203"/>
        <v>653.00022125244141</v>
      </c>
      <c r="Q4353" s="31">
        <f>IF(M4353=1,oneday(G4352,G4353,K4353,L4353,Summary!$E$13/2,Data!N4352,Data!O4352,Summary!$E$15,Summary!$E$14,Summary!$E$16,3),0)</f>
        <v>0</v>
      </c>
    </row>
    <row r="4354" spans="1:17" x14ac:dyDescent="0.25">
      <c r="A4354" s="32">
        <f>VLOOKUP(B4354,'Expiration Dates'!$C$40:$J$272,8)</f>
        <v>36727</v>
      </c>
      <c r="B4354" s="1">
        <v>36713</v>
      </c>
      <c r="C4354">
        <f t="shared" si="202"/>
        <v>4354</v>
      </c>
      <c r="D4354" s="27">
        <v>31.100000381469727</v>
      </c>
      <c r="E4354" s="28">
        <v>31.149999618530273</v>
      </c>
      <c r="F4354" s="28">
        <v>29.799999237060547</v>
      </c>
      <c r="G4354" s="24">
        <v>29.989999771118164</v>
      </c>
      <c r="H4354" s="13">
        <v>29.979999542236328</v>
      </c>
      <c r="I4354" s="14">
        <v>30.049999237060547</v>
      </c>
      <c r="J4354" s="14">
        <v>28.879999160766602</v>
      </c>
      <c r="K4354" s="24">
        <v>29.040000915527344</v>
      </c>
      <c r="L4354">
        <f t="shared" si="204"/>
        <v>0</v>
      </c>
      <c r="M4354">
        <f>IF(AND(B4354&gt;Summary!$E$17,B4354&lt;Summary!$E$18),1,0)</f>
        <v>1</v>
      </c>
      <c r="N4354">
        <f>IF(M4354=1,oneday(G4353,G4354,K4354,L4354,Summary!$E$13/2,Data!N4353,Data!O4353,Summary!$E$15,Summary!$E$14,Summary!$E$16,1),0)</f>
        <v>3000</v>
      </c>
      <c r="O4354" s="31">
        <f>IF(M4354=1,oneday(G4353,G4354,K4354,L4354,Summary!$E$13/2,Data!N4353,Data!O4353,Summary!$E$15,Summary!$E$14,Summary!$E$16,2),0)</f>
        <v>3291619.944103241</v>
      </c>
      <c r="P4354" s="31">
        <f t="shared" si="203"/>
        <v>-584.00140380859375</v>
      </c>
      <c r="Q4354" s="31">
        <f>IF(M4354=1,oneday(G4353,G4354,K4354,L4354,Summary!$E$13/2,Data!N4353,Data!O4353,Summary!$E$15,Summary!$E$14,Summary!$E$16,3),0)</f>
        <v>0</v>
      </c>
    </row>
    <row r="4355" spans="1:17" x14ac:dyDescent="0.25">
      <c r="A4355" s="32">
        <f>VLOOKUP(B4355,'Expiration Dates'!$C$40:$J$272,8)</f>
        <v>36727</v>
      </c>
      <c r="B4355" s="1">
        <v>36714</v>
      </c>
      <c r="C4355">
        <f t="shared" si="202"/>
        <v>4355</v>
      </c>
      <c r="D4355" s="27">
        <v>29.989999771118164</v>
      </c>
      <c r="E4355" s="28">
        <v>30.379999160766602</v>
      </c>
      <c r="F4355" s="28">
        <v>29.479999542236328</v>
      </c>
      <c r="G4355" s="24">
        <v>30.280000686645508</v>
      </c>
      <c r="H4355" s="13">
        <v>29.040000915527344</v>
      </c>
      <c r="I4355" s="14">
        <v>29.299999237060547</v>
      </c>
      <c r="J4355" s="14">
        <v>28.600000381469727</v>
      </c>
      <c r="K4355" s="24">
        <v>29.180000305175781</v>
      </c>
      <c r="L4355">
        <f t="shared" si="204"/>
        <v>0</v>
      </c>
      <c r="M4355">
        <f>IF(AND(B4355&gt;Summary!$E$17,B4355&lt;Summary!$E$18),1,0)</f>
        <v>1</v>
      </c>
      <c r="N4355">
        <f>IF(M4355=1,oneday(G4354,G4355,K4355,L4355,Summary!$E$13/2,Data!N4354,Data!O4354,Summary!$E$15,Summary!$E$14,Summary!$E$16,1),0)</f>
        <v>2300</v>
      </c>
      <c r="O4355" s="31">
        <f>IF(M4355=1,oneday(G4354,G4355,K4355,L4355,Summary!$E$13/2,Data!N4354,Data!O4354,Summary!$E$15,Summary!$E$14,Summary!$E$16,2),0)</f>
        <v>3294370.9462089539</v>
      </c>
      <c r="P4355" s="31">
        <f t="shared" si="203"/>
        <v>2751.0021057128906</v>
      </c>
      <c r="Q4355" s="31">
        <f>IF(M4355=1,oneday(G4354,G4355,K4355,L4355,Summary!$E$13/2,Data!N4354,Data!O4354,Summary!$E$15,Summary!$E$14,Summary!$E$16,3),0)</f>
        <v>0</v>
      </c>
    </row>
    <row r="4356" spans="1:17" x14ac:dyDescent="0.25">
      <c r="A4356" s="32">
        <f>VLOOKUP(B4356,'Expiration Dates'!$C$40:$J$272,8)</f>
        <v>36727</v>
      </c>
      <c r="B4356" s="1">
        <v>36717</v>
      </c>
      <c r="C4356">
        <f t="shared" si="202"/>
        <v>4356</v>
      </c>
      <c r="D4356" s="27">
        <v>29.850000381469727</v>
      </c>
      <c r="E4356" s="28">
        <v>30.149999618530273</v>
      </c>
      <c r="F4356" s="28">
        <v>29.530000686645508</v>
      </c>
      <c r="G4356" s="24">
        <v>29.690000534057617</v>
      </c>
      <c r="H4356" s="13">
        <v>28.899999618530273</v>
      </c>
      <c r="I4356" s="14">
        <v>29.170000076293945</v>
      </c>
      <c r="J4356" s="14">
        <v>28.680000305175781</v>
      </c>
      <c r="K4356" s="24">
        <v>28.829999923706055</v>
      </c>
      <c r="L4356">
        <f t="shared" si="204"/>
        <v>0</v>
      </c>
      <c r="M4356">
        <f>IF(AND(B4356&gt;Summary!$E$17,B4356&lt;Summary!$E$18),1,0)</f>
        <v>1</v>
      </c>
      <c r="N4356">
        <f>IF(M4356=1,oneday(G4355,G4356,K4356,L4356,Summary!$E$13/2,Data!N4355,Data!O4355,Summary!$E$15,Summary!$E$14,Summary!$E$16,1),0)</f>
        <v>3000</v>
      </c>
      <c r="O4356" s="31">
        <f>IF(M4356=1,oneday(G4355,G4356,K4356,L4356,Summary!$E$13/2,Data!N4355,Data!O4355,Summary!$E$15,Summary!$E$14,Summary!$E$16,2),0)</f>
        <v>3294551.9456443787</v>
      </c>
      <c r="P4356" s="31">
        <f t="shared" si="203"/>
        <v>180.99943542480469</v>
      </c>
      <c r="Q4356" s="31">
        <f>IF(M4356=1,oneday(G4355,G4356,K4356,L4356,Summary!$E$13/2,Data!N4355,Data!O4355,Summary!$E$15,Summary!$E$14,Summary!$E$16,3),0)</f>
        <v>0</v>
      </c>
    </row>
    <row r="4357" spans="1:17" x14ac:dyDescent="0.25">
      <c r="A4357" s="32">
        <f>VLOOKUP(B4357,'Expiration Dates'!$C$40:$J$272,8)</f>
        <v>36727</v>
      </c>
      <c r="B4357" s="1">
        <v>36718</v>
      </c>
      <c r="C4357">
        <f t="shared" si="202"/>
        <v>4357</v>
      </c>
      <c r="D4357" s="27">
        <v>29.680000305175781</v>
      </c>
      <c r="E4357" s="28">
        <v>29.790000915527344</v>
      </c>
      <c r="F4357" s="28">
        <v>29.180000305175781</v>
      </c>
      <c r="G4357" s="24">
        <v>29.700000762939453</v>
      </c>
      <c r="H4357" s="13">
        <v>28.829999923706055</v>
      </c>
      <c r="I4357" s="14">
        <v>29.100000381469727</v>
      </c>
      <c r="J4357" s="14">
        <v>28.459999084472656</v>
      </c>
      <c r="K4357" s="24">
        <v>29.059999465942383</v>
      </c>
      <c r="L4357">
        <f t="shared" si="204"/>
        <v>0</v>
      </c>
      <c r="M4357">
        <f>IF(AND(B4357&gt;Summary!$E$17,B4357&lt;Summary!$E$18),1,0)</f>
        <v>1</v>
      </c>
      <c r="N4357">
        <f>IF(M4357=1,oneday(G4356,G4357,K4357,L4357,Summary!$E$13/2,Data!N4356,Data!O4356,Summary!$E$15,Summary!$E$14,Summary!$E$16,1),0)</f>
        <v>-3000</v>
      </c>
      <c r="O4357" s="31">
        <f>IF(M4357=1,oneday(G4356,G4357,K4357,L4357,Summary!$E$13/2,Data!N4356,Data!O4356,Summary!$E$15,Summary!$E$14,Summary!$E$16,2),0)</f>
        <v>3296581.9463310242</v>
      </c>
      <c r="P4357" s="31">
        <f t="shared" si="203"/>
        <v>2030.0006866455078</v>
      </c>
      <c r="Q4357" s="31">
        <f>IF(M4357=1,oneday(G4356,G4357,K4357,L4357,Summary!$E$13/2,Data!N4356,Data!O4356,Summary!$E$15,Summary!$E$14,Summary!$E$16,3),0)</f>
        <v>0</v>
      </c>
    </row>
    <row r="4358" spans="1:17" x14ac:dyDescent="0.25">
      <c r="A4358" s="32">
        <f>VLOOKUP(B4358,'Expiration Dates'!$C$40:$J$272,8)</f>
        <v>36727</v>
      </c>
      <c r="B4358" s="1">
        <v>36719</v>
      </c>
      <c r="C4358">
        <f t="shared" si="202"/>
        <v>4358</v>
      </c>
      <c r="D4358" s="27">
        <v>29.629999160766602</v>
      </c>
      <c r="E4358" s="28">
        <v>30.399999618530273</v>
      </c>
      <c r="F4358" s="28">
        <v>29.25</v>
      </c>
      <c r="G4358" s="24">
        <v>30.319999694824219</v>
      </c>
      <c r="H4358" s="13">
        <v>28.899999618530273</v>
      </c>
      <c r="I4358" s="14">
        <v>29.75</v>
      </c>
      <c r="J4358" s="14">
        <v>28.649999618530273</v>
      </c>
      <c r="K4358" s="24">
        <v>29.639999389648438</v>
      </c>
      <c r="L4358">
        <f t="shared" si="204"/>
        <v>0</v>
      </c>
      <c r="M4358">
        <f>IF(AND(B4358&gt;Summary!$E$17,B4358&lt;Summary!$E$18),1,0)</f>
        <v>1</v>
      </c>
      <c r="N4358">
        <f>IF(M4358=1,oneday(G4357,G4358,K4358,L4358,Summary!$E$13/2,Data!N4357,Data!O4357,Summary!$E$15,Summary!$E$14,Summary!$E$16,1),0)</f>
        <v>-3000</v>
      </c>
      <c r="O4358" s="31">
        <f>IF(M4358=1,oneday(G4357,G4358,K4358,L4358,Summary!$E$13/2,Data!N4357,Data!O4357,Summary!$E$15,Summary!$E$14,Summary!$E$16,2),0)</f>
        <v>3296211.9511375427</v>
      </c>
      <c r="P4358" s="31">
        <f t="shared" si="203"/>
        <v>-369.99519348144531</v>
      </c>
      <c r="Q4358" s="31">
        <f>IF(M4358=1,oneday(G4357,G4358,K4358,L4358,Summary!$E$13/2,Data!N4357,Data!O4357,Summary!$E$15,Summary!$E$14,Summary!$E$16,3),0)</f>
        <v>0</v>
      </c>
    </row>
    <row r="4359" spans="1:17" x14ac:dyDescent="0.25">
      <c r="A4359" s="32">
        <f>VLOOKUP(B4359,'Expiration Dates'!$C$40:$J$272,8)</f>
        <v>36727</v>
      </c>
      <c r="B4359" s="1">
        <v>36720</v>
      </c>
      <c r="C4359">
        <f t="shared" si="202"/>
        <v>4359</v>
      </c>
      <c r="D4359" s="27">
        <v>30.5</v>
      </c>
      <c r="E4359" s="28">
        <v>31.5</v>
      </c>
      <c r="F4359" s="28">
        <v>30.049999237060547</v>
      </c>
      <c r="G4359" s="24">
        <v>31.469999313354492</v>
      </c>
      <c r="H4359" s="13">
        <v>29.799999237060547</v>
      </c>
      <c r="I4359" s="14">
        <v>30.5</v>
      </c>
      <c r="J4359" s="14">
        <v>29.379999160766602</v>
      </c>
      <c r="K4359" s="24">
        <v>30.409999847412109</v>
      </c>
      <c r="L4359">
        <f t="shared" si="204"/>
        <v>0</v>
      </c>
      <c r="M4359">
        <f>IF(AND(B4359&gt;Summary!$E$17,B4359&lt;Summary!$E$18),1,0)</f>
        <v>1</v>
      </c>
      <c r="N4359">
        <f>IF(M4359=1,oneday(G4358,G4359,K4359,L4359,Summary!$E$13/2,Data!N4358,Data!O4358,Summary!$E$15,Summary!$E$14,Summary!$E$16,1),0)</f>
        <v>-3000</v>
      </c>
      <c r="O4359" s="31">
        <f>IF(M4359=1,oneday(G4358,G4359,K4359,L4359,Summary!$E$13/2,Data!N4358,Data!O4358,Summary!$E$15,Summary!$E$14,Summary!$E$16,2),0)</f>
        <v>3293053.9533500671</v>
      </c>
      <c r="P4359" s="31">
        <f t="shared" si="203"/>
        <v>-3157.9977874755859</v>
      </c>
      <c r="Q4359" s="31">
        <f>IF(M4359=1,oneday(G4358,G4359,K4359,L4359,Summary!$E$13/2,Data!N4358,Data!O4358,Summary!$E$15,Summary!$E$14,Summary!$E$16,3),0)</f>
        <v>0</v>
      </c>
    </row>
    <row r="4360" spans="1:17" x14ac:dyDescent="0.25">
      <c r="A4360" s="32">
        <f>VLOOKUP(B4360,'Expiration Dates'!$C$40:$J$272,8)</f>
        <v>36727</v>
      </c>
      <c r="B4360" s="1">
        <v>36721</v>
      </c>
      <c r="C4360">
        <f t="shared" si="202"/>
        <v>4360</v>
      </c>
      <c r="D4360" s="27">
        <v>31.200000762939453</v>
      </c>
      <c r="E4360" s="28">
        <v>31.600000381469727</v>
      </c>
      <c r="F4360" s="28">
        <v>31.020000457763672</v>
      </c>
      <c r="G4360" s="24">
        <v>31.399999618530273</v>
      </c>
      <c r="H4360" s="13">
        <v>30.25</v>
      </c>
      <c r="I4360" s="14">
        <v>30.549999237060547</v>
      </c>
      <c r="J4360" s="14">
        <v>30.129999160766602</v>
      </c>
      <c r="K4360" s="24">
        <v>30.430000305175781</v>
      </c>
      <c r="L4360">
        <f t="shared" si="204"/>
        <v>0</v>
      </c>
      <c r="M4360">
        <f>IF(AND(B4360&gt;Summary!$E$17,B4360&lt;Summary!$E$18),1,0)</f>
        <v>1</v>
      </c>
      <c r="N4360">
        <f>IF(M4360=1,oneday(G4359,G4360,K4360,L4360,Summary!$E$13/2,Data!N4359,Data!O4359,Summary!$E$15,Summary!$E$14,Summary!$E$16,1),0)</f>
        <v>-2900</v>
      </c>
      <c r="O4360" s="31">
        <f>IF(M4360=1,oneday(G4359,G4360,K4360,L4360,Summary!$E$13/2,Data!N4359,Data!O4359,Summary!$E$15,Summary!$E$14,Summary!$E$16,2),0)</f>
        <v>3295256.9524650574</v>
      </c>
      <c r="P4360" s="31">
        <f t="shared" si="203"/>
        <v>2202.9991149902344</v>
      </c>
      <c r="Q4360" s="31">
        <f>IF(M4360=1,oneday(G4359,G4360,K4360,L4360,Summary!$E$13/2,Data!N4359,Data!O4359,Summary!$E$15,Summary!$E$14,Summary!$E$16,3),0)</f>
        <v>0</v>
      </c>
    </row>
    <row r="4361" spans="1:17" x14ac:dyDescent="0.25">
      <c r="A4361" s="32">
        <f>VLOOKUP(B4361,'Expiration Dates'!$C$40:$J$272,8)</f>
        <v>36727</v>
      </c>
      <c r="B4361" s="1">
        <v>36724</v>
      </c>
      <c r="C4361">
        <f t="shared" si="202"/>
        <v>4361</v>
      </c>
      <c r="D4361" s="27">
        <v>30.950000762939453</v>
      </c>
      <c r="E4361" s="28">
        <v>31</v>
      </c>
      <c r="F4361" s="28">
        <v>30.620000839233398</v>
      </c>
      <c r="G4361" s="24">
        <v>30.829999923706055</v>
      </c>
      <c r="H4361" s="13">
        <v>29.950000762939453</v>
      </c>
      <c r="I4361" s="14">
        <v>30.049999237060547</v>
      </c>
      <c r="J4361" s="14">
        <v>29.680000305175781</v>
      </c>
      <c r="K4361" s="24">
        <v>29.760000228881836</v>
      </c>
      <c r="L4361">
        <f t="shared" si="204"/>
        <v>0</v>
      </c>
      <c r="M4361">
        <f>IF(AND(B4361&gt;Summary!$E$17,B4361&lt;Summary!$E$18),1,0)</f>
        <v>1</v>
      </c>
      <c r="N4361">
        <f>IF(M4361=1,oneday(G4360,G4361,K4361,L4361,Summary!$E$13/2,Data!N4360,Data!O4360,Summary!$E$15,Summary!$E$14,Summary!$E$16,1),0)</f>
        <v>-1500</v>
      </c>
      <c r="O4361" s="31">
        <f>IF(M4361=1,oneday(G4360,G4361,K4361,L4361,Summary!$E$13/2,Data!N4360,Data!O4360,Summary!$E$15,Summary!$E$14,Summary!$E$16,2),0)</f>
        <v>3298475.9520072937</v>
      </c>
      <c r="P4361" s="31">
        <f t="shared" si="203"/>
        <v>3218.9995422363281</v>
      </c>
      <c r="Q4361" s="31">
        <f>IF(M4361=1,oneday(G4360,G4361,K4361,L4361,Summary!$E$13/2,Data!N4360,Data!O4360,Summary!$E$15,Summary!$E$14,Summary!$E$16,3),0)</f>
        <v>0</v>
      </c>
    </row>
    <row r="4362" spans="1:17" x14ac:dyDescent="0.25">
      <c r="A4362" s="32">
        <f>VLOOKUP(B4362,'Expiration Dates'!$C$40:$J$272,8)</f>
        <v>36727</v>
      </c>
      <c r="B4362" s="1">
        <v>36725</v>
      </c>
      <c r="C4362">
        <f t="shared" si="202"/>
        <v>4362</v>
      </c>
      <c r="D4362" s="27">
        <v>30.950000762939453</v>
      </c>
      <c r="E4362" s="28">
        <v>32.380001068115234</v>
      </c>
      <c r="F4362" s="28">
        <v>30.950000762939453</v>
      </c>
      <c r="G4362" s="24">
        <v>31.940000534057617</v>
      </c>
      <c r="H4362" s="13">
        <v>29.940000534057617</v>
      </c>
      <c r="I4362" s="14">
        <v>31.020000457763672</v>
      </c>
      <c r="J4362" s="14">
        <v>29.899999618530273</v>
      </c>
      <c r="K4362" s="24">
        <v>30.639999389648438</v>
      </c>
      <c r="L4362">
        <f t="shared" si="204"/>
        <v>0</v>
      </c>
      <c r="M4362">
        <f>IF(AND(B4362&gt;Summary!$E$17,B4362&lt;Summary!$E$18),1,0)</f>
        <v>1</v>
      </c>
      <c r="N4362">
        <f>IF(M4362=1,oneday(G4361,G4362,K4362,L4362,Summary!$E$13/2,Data!N4361,Data!O4361,Summary!$E$15,Summary!$E$14,Summary!$E$16,1),0)</f>
        <v>-3000</v>
      </c>
      <c r="O4362" s="31">
        <f>IF(M4362=1,oneday(G4361,G4362,K4362,L4362,Summary!$E$13/2,Data!N4361,Data!O4361,Summary!$E$15,Summary!$E$14,Summary!$E$16,2),0)</f>
        <v>3297217.9494438171</v>
      </c>
      <c r="P4362" s="31">
        <f t="shared" si="203"/>
        <v>-1258.0025634765625</v>
      </c>
      <c r="Q4362" s="31">
        <f>IF(M4362=1,oneday(G4361,G4362,K4362,L4362,Summary!$E$13/2,Data!N4361,Data!O4361,Summary!$E$15,Summary!$E$14,Summary!$E$16,3),0)</f>
        <v>0</v>
      </c>
    </row>
    <row r="4363" spans="1:17" x14ac:dyDescent="0.25">
      <c r="A4363" s="32">
        <f>VLOOKUP(B4363,'Expiration Dates'!$C$40:$J$272,8)</f>
        <v>36727</v>
      </c>
      <c r="B4363" s="1">
        <v>36726</v>
      </c>
      <c r="C4363">
        <f t="shared" si="202"/>
        <v>4363</v>
      </c>
      <c r="D4363" s="27">
        <v>31.950000762939453</v>
      </c>
      <c r="E4363" s="28">
        <v>32</v>
      </c>
      <c r="F4363" s="28">
        <v>30.979999542236328</v>
      </c>
      <c r="G4363" s="24">
        <v>31.420000076293945</v>
      </c>
      <c r="H4363" s="13">
        <v>30.629999160766602</v>
      </c>
      <c r="I4363" s="14">
        <v>30.639999389648438</v>
      </c>
      <c r="J4363" s="14">
        <v>29.950000762939453</v>
      </c>
      <c r="K4363" s="24">
        <v>30.350000381469727</v>
      </c>
      <c r="L4363">
        <f t="shared" si="204"/>
        <v>0</v>
      </c>
      <c r="M4363">
        <f>IF(AND(B4363&gt;Summary!$E$17,B4363&lt;Summary!$E$18),1,0)</f>
        <v>1</v>
      </c>
      <c r="N4363">
        <f>IF(M4363=1,oneday(G4362,G4363,K4363,L4363,Summary!$E$13/2,Data!N4362,Data!O4362,Summary!$E$15,Summary!$E$14,Summary!$E$16,1),0)</f>
        <v>-1700</v>
      </c>
      <c r="O4363" s="31">
        <f>IF(M4363=1,oneday(G4362,G4363,K4363,L4363,Summary!$E$13/2,Data!N4362,Data!O4362,Summary!$E$15,Summary!$E$14,Summary!$E$16,2),0)</f>
        <v>3300413.9502220154</v>
      </c>
      <c r="P4363" s="31">
        <f t="shared" si="203"/>
        <v>3196.0007781982422</v>
      </c>
      <c r="Q4363" s="31">
        <f>IF(M4363=1,oneday(G4362,G4363,K4363,L4363,Summary!$E$13/2,Data!N4362,Data!O4362,Summary!$E$15,Summary!$E$14,Summary!$E$16,3),0)</f>
        <v>0</v>
      </c>
    </row>
    <row r="4364" spans="1:17" x14ac:dyDescent="0.25">
      <c r="A4364" s="32">
        <f>VLOOKUP(B4364,'Expiration Dates'!$C$40:$J$272,8)</f>
        <v>36727</v>
      </c>
      <c r="B4364" s="1">
        <v>36727</v>
      </c>
      <c r="C4364">
        <f t="shared" si="202"/>
        <v>4364</v>
      </c>
      <c r="D4364" s="27">
        <v>31.25</v>
      </c>
      <c r="E4364" s="28">
        <v>31.680000305175781</v>
      </c>
      <c r="F4364" s="28">
        <v>30.25</v>
      </c>
      <c r="G4364" s="24">
        <v>30.930000305175781</v>
      </c>
      <c r="H4364" s="13">
        <v>30.149999618530273</v>
      </c>
      <c r="I4364" s="14">
        <v>30.5</v>
      </c>
      <c r="J4364" s="14">
        <v>29.649999618530273</v>
      </c>
      <c r="K4364" s="24">
        <v>29.770000457763672</v>
      </c>
      <c r="L4364">
        <f t="shared" si="204"/>
        <v>1</v>
      </c>
      <c r="M4364">
        <f>IF(AND(B4364&gt;Summary!$E$17,B4364&lt;Summary!$E$18),1,0)</f>
        <v>1</v>
      </c>
      <c r="N4364">
        <f>IF(M4364=1,oneday(G4363,G4364,K4364,L4364,Summary!$E$13/2,Data!N4363,Data!O4363,Summary!$E$15,Summary!$E$14,Summary!$E$16,1),0)</f>
        <v>-500</v>
      </c>
      <c r="O4364" s="31">
        <f>IF(M4364=1,oneday(G4363,G4364,K4364,L4364,Summary!$E$13/2,Data!N4363,Data!O4363,Summary!$E$15,Summary!$E$14,Summary!$E$16,2),0)</f>
        <v>3302342.9501838684</v>
      </c>
      <c r="P4364" s="31">
        <f t="shared" si="203"/>
        <v>1928.9999618530273</v>
      </c>
      <c r="Q4364" s="31">
        <f>IF(M4364=1,oneday(G4363,G4364,K4364,L4364,Summary!$E$13/2,Data!N4363,Data!O4363,Summary!$E$15,Summary!$E$14,Summary!$E$16,3),0)</f>
        <v>-579.99992370605469</v>
      </c>
    </row>
    <row r="4365" spans="1:17" x14ac:dyDescent="0.25">
      <c r="A4365" s="32">
        <f>VLOOKUP(B4365,'Expiration Dates'!$C$40:$J$272,8)</f>
        <v>36727</v>
      </c>
      <c r="B4365" s="1">
        <v>36728</v>
      </c>
      <c r="C4365">
        <f t="shared" si="202"/>
        <v>4365</v>
      </c>
      <c r="D4365" s="27">
        <v>29.370000839233398</v>
      </c>
      <c r="E4365" s="28">
        <v>29.479999542236328</v>
      </c>
      <c r="F4365" s="28">
        <v>28.510000228881836</v>
      </c>
      <c r="G4365" s="24">
        <v>28.559999465942383</v>
      </c>
      <c r="H4365" s="13">
        <v>29</v>
      </c>
      <c r="I4365" s="14">
        <v>29.120000839233398</v>
      </c>
      <c r="J4365" s="14">
        <v>28.25</v>
      </c>
      <c r="K4365" s="24">
        <v>28.360000610351563</v>
      </c>
      <c r="L4365">
        <f t="shared" si="204"/>
        <v>0</v>
      </c>
      <c r="M4365">
        <f>IF(AND(B4365&gt;Summary!$E$17,B4365&lt;Summary!$E$18),1,0)</f>
        <v>1</v>
      </c>
      <c r="N4365">
        <f>IF(M4365=1,oneday(G4364,G4365,K4365,L4365,Summary!$E$13/2,Data!N4364,Data!O4364,Summary!$E$15,Summary!$E$14,Summary!$E$16,1),0)</f>
        <v>3000</v>
      </c>
      <c r="O4365" s="31">
        <f>IF(M4365=1,oneday(G4364,G4365,K4365,L4365,Summary!$E$13/2,Data!N4364,Data!O4364,Summary!$E$15,Summary!$E$14,Summary!$E$16,2),0)</f>
        <v>3298388.9456520081</v>
      </c>
      <c r="P4365" s="31">
        <f t="shared" si="203"/>
        <v>-3954.0045318603516</v>
      </c>
      <c r="Q4365" s="31">
        <f>IF(M4365=1,oneday(G4364,G4365,K4365,L4365,Summary!$E$13/2,Data!N4364,Data!O4364,Summary!$E$15,Summary!$E$14,Summary!$E$16,3),0)</f>
        <v>0</v>
      </c>
    </row>
    <row r="4366" spans="1:17" x14ac:dyDescent="0.25">
      <c r="A4366" s="32">
        <f>VLOOKUP(B4366,'Expiration Dates'!$C$40:$J$272,8)</f>
        <v>36727</v>
      </c>
      <c r="B4366" s="1">
        <v>36731</v>
      </c>
      <c r="C4366">
        <f t="shared" si="202"/>
        <v>4366</v>
      </c>
      <c r="D4366" s="27">
        <v>28.559999465942383</v>
      </c>
      <c r="E4366" s="28">
        <v>28.649999618530273</v>
      </c>
      <c r="F4366" s="28">
        <v>27.959999084472656</v>
      </c>
      <c r="G4366" s="24">
        <v>28.020000457763672</v>
      </c>
      <c r="H4366" s="13">
        <v>28.200000762939453</v>
      </c>
      <c r="I4366" s="14">
        <v>28.399999618530273</v>
      </c>
      <c r="J4366" s="14">
        <v>27.719999313354492</v>
      </c>
      <c r="K4366" s="24">
        <v>27.799999237060547</v>
      </c>
      <c r="L4366">
        <f t="shared" si="204"/>
        <v>0</v>
      </c>
      <c r="M4366">
        <f>IF(AND(B4366&gt;Summary!$E$17,B4366&lt;Summary!$E$18),1,0)</f>
        <v>1</v>
      </c>
      <c r="N4366">
        <f>IF(M4366=1,oneday(G4365,G4366,K4366,L4366,Summary!$E$13/2,Data!N4365,Data!O4365,Summary!$E$15,Summary!$E$14,Summary!$E$16,1),0)</f>
        <v>3000</v>
      </c>
      <c r="O4366" s="31">
        <f>IF(M4366=1,oneday(G4365,G4366,K4366,L4366,Summary!$E$13/2,Data!N4365,Data!O4365,Summary!$E$15,Summary!$E$14,Summary!$E$16,2),0)</f>
        <v>3298378.9499168396</v>
      </c>
      <c r="P4366" s="31">
        <f t="shared" si="203"/>
        <v>-9.9957351684570313</v>
      </c>
      <c r="Q4366" s="31">
        <f>IF(M4366=1,oneday(G4365,G4366,K4366,L4366,Summary!$E$13/2,Data!N4365,Data!O4365,Summary!$E$15,Summary!$E$14,Summary!$E$16,3),0)</f>
        <v>0</v>
      </c>
    </row>
    <row r="4367" spans="1:17" x14ac:dyDescent="0.25">
      <c r="A4367" s="32">
        <f>VLOOKUP(B4367,'Expiration Dates'!$C$40:$J$272,8)</f>
        <v>36727</v>
      </c>
      <c r="B4367" s="1">
        <v>36732</v>
      </c>
      <c r="C4367">
        <f t="shared" ref="C4367:C4430" si="205">ROW(B4367)</f>
        <v>4367</v>
      </c>
      <c r="D4367" s="27">
        <v>28.149999618530273</v>
      </c>
      <c r="E4367" s="28">
        <v>28.399999618530273</v>
      </c>
      <c r="F4367" s="28">
        <v>27.899999618530273</v>
      </c>
      <c r="G4367" s="24">
        <v>27.950000762939453</v>
      </c>
      <c r="H4367" s="13">
        <v>28</v>
      </c>
      <c r="I4367" s="14">
        <v>28.139999389648438</v>
      </c>
      <c r="J4367" s="14">
        <v>27.700000762939453</v>
      </c>
      <c r="K4367" s="24">
        <v>27.729999542236328</v>
      </c>
      <c r="L4367">
        <f t="shared" si="204"/>
        <v>0</v>
      </c>
      <c r="M4367">
        <f>IF(AND(B4367&gt;Summary!$E$17,B4367&lt;Summary!$E$18),1,0)</f>
        <v>1</v>
      </c>
      <c r="N4367">
        <f>IF(M4367=1,oneday(G4366,G4367,K4367,L4367,Summary!$E$13/2,Data!N4366,Data!O4366,Summary!$E$15,Summary!$E$14,Summary!$E$16,1),0)</f>
        <v>3000</v>
      </c>
      <c r="O4367" s="31">
        <f>IF(M4367=1,oneday(G4366,G4367,K4367,L4367,Summary!$E$13/2,Data!N4366,Data!O4366,Summary!$E$15,Summary!$E$14,Summary!$E$16,2),0)</f>
        <v>3300161.9508628845</v>
      </c>
      <c r="P4367" s="31">
        <f t="shared" si="203"/>
        <v>1783.0009460449219</v>
      </c>
      <c r="Q4367" s="31">
        <f>IF(M4367=1,oneday(G4366,G4367,K4367,L4367,Summary!$E$13/2,Data!N4366,Data!O4366,Summary!$E$15,Summary!$E$14,Summary!$E$16,3),0)</f>
        <v>0</v>
      </c>
    </row>
    <row r="4368" spans="1:17" x14ac:dyDescent="0.25">
      <c r="A4368" s="32">
        <f>VLOOKUP(B4368,'Expiration Dates'!$C$40:$J$272,8)</f>
        <v>36727</v>
      </c>
      <c r="B4368" s="1">
        <v>36733</v>
      </c>
      <c r="C4368">
        <f t="shared" si="205"/>
        <v>4368</v>
      </c>
      <c r="D4368" s="27">
        <v>28.100000381469727</v>
      </c>
      <c r="E4368" s="28">
        <v>28.5</v>
      </c>
      <c r="F4368" s="28">
        <v>27.780000686645508</v>
      </c>
      <c r="G4368" s="24">
        <v>27.809999465942383</v>
      </c>
      <c r="H4368" s="13">
        <v>27.799999237060547</v>
      </c>
      <c r="I4368" s="14">
        <v>28.25</v>
      </c>
      <c r="J4368" s="14">
        <v>27.600000381469727</v>
      </c>
      <c r="K4368" s="24">
        <v>27.629999160766602</v>
      </c>
      <c r="L4368">
        <f t="shared" si="204"/>
        <v>0</v>
      </c>
      <c r="M4368">
        <f>IF(AND(B4368&gt;Summary!$E$17,B4368&lt;Summary!$E$18),1,0)</f>
        <v>1</v>
      </c>
      <c r="N4368">
        <f>IF(M4368=1,oneday(G4367,G4368,K4368,L4368,Summary!$E$13/2,Data!N4367,Data!O4367,Summary!$E$15,Summary!$E$14,Summary!$E$16,1),0)</f>
        <v>3000</v>
      </c>
      <c r="O4368" s="31">
        <f>IF(M4368=1,oneday(G4367,G4368,K4368,L4368,Summary!$E$13/2,Data!N4367,Data!O4367,Summary!$E$15,Summary!$E$14,Summary!$E$16,2),0)</f>
        <v>3301711.9465827942</v>
      </c>
      <c r="P4368" s="31">
        <f t="shared" ref="P4368:P4431" si="206">IF(M4368=1,O4368-O4367,0)</f>
        <v>1549.995719909668</v>
      </c>
      <c r="Q4368" s="31">
        <f>IF(M4368=1,oneday(G4367,G4368,K4368,L4368,Summary!$E$13/2,Data!N4367,Data!O4367,Summary!$E$15,Summary!$E$14,Summary!$E$16,3),0)</f>
        <v>0</v>
      </c>
    </row>
    <row r="4369" spans="1:17" x14ac:dyDescent="0.25">
      <c r="A4369" s="32">
        <f>VLOOKUP(B4369,'Expiration Dates'!$C$40:$J$272,8)</f>
        <v>36727</v>
      </c>
      <c r="B4369" s="1">
        <v>36734</v>
      </c>
      <c r="C4369">
        <f t="shared" si="205"/>
        <v>4369</v>
      </c>
      <c r="D4369" s="27">
        <v>28.180000305175781</v>
      </c>
      <c r="E4369" s="28">
        <v>28.299999237060547</v>
      </c>
      <c r="F4369" s="28">
        <v>27.799999237060547</v>
      </c>
      <c r="G4369" s="24">
        <v>28.020000457763672</v>
      </c>
      <c r="H4369" s="13">
        <v>28</v>
      </c>
      <c r="I4369" s="14">
        <v>28.079999923706055</v>
      </c>
      <c r="J4369" s="14">
        <v>27.649999618530273</v>
      </c>
      <c r="K4369" s="24">
        <v>27.799999237060547</v>
      </c>
      <c r="L4369">
        <f t="shared" si="204"/>
        <v>0</v>
      </c>
      <c r="M4369">
        <f>IF(AND(B4369&gt;Summary!$E$17,B4369&lt;Summary!$E$18),1,0)</f>
        <v>1</v>
      </c>
      <c r="N4369">
        <f>IF(M4369=1,oneday(G4368,G4369,K4369,L4369,Summary!$E$13/2,Data!N4368,Data!O4368,Summary!$E$15,Summary!$E$14,Summary!$E$16,1),0)</f>
        <v>2500</v>
      </c>
      <c r="O4369" s="31">
        <f>IF(M4369=1,oneday(G4368,G4369,K4369,L4369,Summary!$E$13/2,Data!N4368,Data!O4368,Summary!$E$15,Summary!$E$14,Summary!$E$16,2),0)</f>
        <v>3304276.9490623474</v>
      </c>
      <c r="P4369" s="31">
        <f t="shared" si="206"/>
        <v>2565.0024795532227</v>
      </c>
      <c r="Q4369" s="31">
        <f>IF(M4369=1,oneday(G4368,G4369,K4369,L4369,Summary!$E$13/2,Data!N4368,Data!O4368,Summary!$E$15,Summary!$E$14,Summary!$E$16,3),0)</f>
        <v>0</v>
      </c>
    </row>
    <row r="4370" spans="1:17" x14ac:dyDescent="0.25">
      <c r="A4370" s="32">
        <f>VLOOKUP(B4370,'Expiration Dates'!$C$40:$J$272,8)</f>
        <v>36727</v>
      </c>
      <c r="B4370" s="1">
        <v>36735</v>
      </c>
      <c r="C4370">
        <f t="shared" si="205"/>
        <v>4370</v>
      </c>
      <c r="D4370" s="27">
        <v>28.520000457763672</v>
      </c>
      <c r="E4370" s="28">
        <v>28.590000152587891</v>
      </c>
      <c r="F4370" s="28">
        <v>28.010000228881836</v>
      </c>
      <c r="G4370" s="24">
        <v>28.180000305175781</v>
      </c>
      <c r="H4370" s="13">
        <v>28.299999237060547</v>
      </c>
      <c r="I4370" s="14">
        <v>28.350000381469727</v>
      </c>
      <c r="J4370" s="14">
        <v>27.850000381469727</v>
      </c>
      <c r="K4370" s="24">
        <v>27.909999847412109</v>
      </c>
      <c r="L4370">
        <f t="shared" si="204"/>
        <v>0</v>
      </c>
      <c r="M4370">
        <f>IF(AND(B4370&gt;Summary!$E$17,B4370&lt;Summary!$E$18),1,0)</f>
        <v>1</v>
      </c>
      <c r="N4370">
        <f>IF(M4370=1,oneday(G4369,G4370,K4370,L4370,Summary!$E$13/2,Data!N4369,Data!O4369,Summary!$E$15,Summary!$E$14,Summary!$E$16,1),0)</f>
        <v>2200</v>
      </c>
      <c r="O4370" s="31">
        <f>IF(M4370=1,oneday(G4369,G4370,K4370,L4370,Summary!$E$13/2,Data!N4369,Data!O4369,Summary!$E$15,Summary!$E$14,Summary!$E$16,2),0)</f>
        <v>3306640.9487266541</v>
      </c>
      <c r="P4370" s="31">
        <f t="shared" si="206"/>
        <v>2363.9996643066406</v>
      </c>
      <c r="Q4370" s="31">
        <f>IF(M4370=1,oneday(G4369,G4370,K4370,L4370,Summary!$E$13/2,Data!N4369,Data!O4369,Summary!$E$15,Summary!$E$14,Summary!$E$16,3),0)</f>
        <v>0</v>
      </c>
    </row>
    <row r="4371" spans="1:17" x14ac:dyDescent="0.25">
      <c r="A4371" s="32">
        <f>VLOOKUP(B4371,'Expiration Dates'!$C$40:$J$272,8)</f>
        <v>36727</v>
      </c>
      <c r="B4371" s="1">
        <v>36738</v>
      </c>
      <c r="C4371">
        <f t="shared" si="205"/>
        <v>4371</v>
      </c>
      <c r="D4371" s="27">
        <v>28.180000305175781</v>
      </c>
      <c r="E4371" s="28">
        <v>28.329999923706055</v>
      </c>
      <c r="F4371" s="28">
        <v>27.350000381469727</v>
      </c>
      <c r="G4371" s="24">
        <v>27.430000305175781</v>
      </c>
      <c r="H4371" s="13">
        <v>27.979999542236328</v>
      </c>
      <c r="I4371" s="14">
        <v>28.100000381469727</v>
      </c>
      <c r="J4371" s="14">
        <v>27.200000762939453</v>
      </c>
      <c r="K4371" s="24">
        <v>27.309999465942383</v>
      </c>
      <c r="L4371">
        <f t="shared" si="204"/>
        <v>0</v>
      </c>
      <c r="M4371">
        <f>IF(AND(B4371&gt;Summary!$E$17,B4371&lt;Summary!$E$18),1,0)</f>
        <v>1</v>
      </c>
      <c r="N4371">
        <f>IF(M4371=1,oneday(G4370,G4371,K4371,L4371,Summary!$E$13/2,Data!N4370,Data!O4370,Summary!$E$15,Summary!$E$14,Summary!$E$16,1),0)</f>
        <v>3000</v>
      </c>
      <c r="O4371" s="31">
        <f>IF(M4371=1,oneday(G4370,G4371,K4371,L4371,Summary!$E$13/2,Data!N4370,Data!O4370,Summary!$E$15,Summary!$E$14,Summary!$E$16,2),0)</f>
        <v>3306252.9487266541</v>
      </c>
      <c r="P4371" s="31">
        <f t="shared" si="206"/>
        <v>-388</v>
      </c>
      <c r="Q4371" s="31">
        <f>IF(M4371=1,oneday(G4370,G4371,K4371,L4371,Summary!$E$13/2,Data!N4370,Data!O4370,Summary!$E$15,Summary!$E$14,Summary!$E$16,3),0)</f>
        <v>0</v>
      </c>
    </row>
    <row r="4372" spans="1:17" x14ac:dyDescent="0.25">
      <c r="A4372" s="32">
        <f>VLOOKUP(B4372,'Expiration Dates'!$C$40:$J$272,8)</f>
        <v>36759</v>
      </c>
      <c r="B4372" s="1">
        <v>36739</v>
      </c>
      <c r="C4372">
        <f t="shared" si="205"/>
        <v>4372</v>
      </c>
      <c r="D4372" s="27">
        <v>27.549999237060547</v>
      </c>
      <c r="E4372" s="28">
        <v>28.030000686645508</v>
      </c>
      <c r="F4372" s="28">
        <v>27.260000228881836</v>
      </c>
      <c r="G4372" s="24">
        <v>27.790000915527344</v>
      </c>
      <c r="H4372" s="13">
        <v>27.350000381469727</v>
      </c>
      <c r="I4372" s="14">
        <v>27.819999694824219</v>
      </c>
      <c r="J4372" s="14">
        <v>27.149999618530273</v>
      </c>
      <c r="K4372" s="24">
        <v>27.579999923706055</v>
      </c>
      <c r="L4372">
        <f t="shared" si="204"/>
        <v>0</v>
      </c>
      <c r="M4372">
        <f>IF(AND(B4372&gt;Summary!$E$17,B4372&lt;Summary!$E$18),1,0)</f>
        <v>1</v>
      </c>
      <c r="N4372">
        <f>IF(M4372=1,oneday(G4371,G4372,K4372,L4372,Summary!$E$13/2,Data!N4371,Data!O4371,Summary!$E$15,Summary!$E$14,Summary!$E$16,1),0)</f>
        <v>2100</v>
      </c>
      <c r="O4372" s="31">
        <f>IF(M4372=1,oneday(G4371,G4372,K4372,L4372,Summary!$E$13/2,Data!N4371,Data!O4371,Summary!$E$15,Summary!$E$14,Summary!$E$16,2),0)</f>
        <v>3309152.9500083923</v>
      </c>
      <c r="P4372" s="31">
        <f t="shared" si="206"/>
        <v>2900.0012817382813</v>
      </c>
      <c r="Q4372" s="31">
        <f>IF(M4372=1,oneday(G4371,G4372,K4372,L4372,Summary!$E$13/2,Data!N4371,Data!O4371,Summary!$E$15,Summary!$E$14,Summary!$E$16,3),0)</f>
        <v>0</v>
      </c>
    </row>
    <row r="4373" spans="1:17" x14ac:dyDescent="0.25">
      <c r="A4373" s="32">
        <f>VLOOKUP(B4373,'Expiration Dates'!$C$40:$J$272,8)</f>
        <v>36759</v>
      </c>
      <c r="B4373" s="1">
        <v>36740</v>
      </c>
      <c r="C4373">
        <f t="shared" si="205"/>
        <v>4373</v>
      </c>
      <c r="D4373" s="27">
        <v>28.5</v>
      </c>
      <c r="E4373" s="28">
        <v>28.600000381469727</v>
      </c>
      <c r="F4373" s="28">
        <v>28.200000762939453</v>
      </c>
      <c r="G4373" s="24">
        <v>28.260000228881836</v>
      </c>
      <c r="H4373" s="13">
        <v>28.200000762939453</v>
      </c>
      <c r="I4373" s="14">
        <v>28.319999694824219</v>
      </c>
      <c r="J4373" s="14">
        <v>27.899999618530273</v>
      </c>
      <c r="K4373" s="24">
        <v>27.969999313354492</v>
      </c>
      <c r="L4373">
        <f t="shared" si="204"/>
        <v>0</v>
      </c>
      <c r="M4373">
        <f>IF(AND(B4373&gt;Summary!$E$17,B4373&lt;Summary!$E$18),1,0)</f>
        <v>1</v>
      </c>
      <c r="N4373">
        <f>IF(M4373=1,oneday(G4372,G4373,K4373,L4373,Summary!$E$13/2,Data!N4372,Data!O4372,Summary!$E$15,Summary!$E$14,Summary!$E$16,1),0)</f>
        <v>1000</v>
      </c>
      <c r="O4373" s="31">
        <f>IF(M4373=1,oneday(G4372,G4373,K4373,L4373,Summary!$E$13/2,Data!N4372,Data!O4372,Summary!$E$15,Summary!$E$14,Summary!$E$16,2),0)</f>
        <v>3311842.9493217468</v>
      </c>
      <c r="P4373" s="31">
        <f t="shared" si="206"/>
        <v>2689.9993133544922</v>
      </c>
      <c r="Q4373" s="31">
        <f>IF(M4373=1,oneday(G4372,G4373,K4373,L4373,Summary!$E$13/2,Data!N4372,Data!O4372,Summary!$E$15,Summary!$E$14,Summary!$E$16,3),0)</f>
        <v>0</v>
      </c>
    </row>
    <row r="4374" spans="1:17" x14ac:dyDescent="0.25">
      <c r="A4374" s="32">
        <f>VLOOKUP(B4374,'Expiration Dates'!$C$40:$J$272,8)</f>
        <v>36759</v>
      </c>
      <c r="B4374" s="1">
        <v>36741</v>
      </c>
      <c r="C4374">
        <f t="shared" si="205"/>
        <v>4374</v>
      </c>
      <c r="D4374" s="27">
        <v>28.899999618530273</v>
      </c>
      <c r="E4374" s="28">
        <v>28.899999618530273</v>
      </c>
      <c r="F4374" s="28">
        <v>28.149999618530273</v>
      </c>
      <c r="G4374" s="24">
        <v>28.659999847412109</v>
      </c>
      <c r="H4374" s="13">
        <v>28.5</v>
      </c>
      <c r="I4374" s="14">
        <v>28.549999237060547</v>
      </c>
      <c r="J4374" s="14">
        <v>27.979999542236328</v>
      </c>
      <c r="K4374" s="24">
        <v>28.319999694824219</v>
      </c>
      <c r="L4374">
        <f t="shared" si="204"/>
        <v>0</v>
      </c>
      <c r="M4374">
        <f>IF(AND(B4374&gt;Summary!$E$17,B4374&lt;Summary!$E$18),1,0)</f>
        <v>1</v>
      </c>
      <c r="N4374">
        <f>IF(M4374=1,oneday(G4373,G4374,K4374,L4374,Summary!$E$13/2,Data!N4373,Data!O4373,Summary!$E$15,Summary!$E$14,Summary!$E$16,1),0)</f>
        <v>100</v>
      </c>
      <c r="O4374" s="31">
        <f>IF(M4374=1,oneday(G4373,G4374,K4374,L4374,Summary!$E$13/2,Data!N4373,Data!O4373,Summary!$E$15,Summary!$E$14,Summary!$E$16,2),0)</f>
        <v>3314026.9492835999</v>
      </c>
      <c r="P4374" s="31">
        <f t="shared" si="206"/>
        <v>2183.9999618530273</v>
      </c>
      <c r="Q4374" s="31">
        <f>IF(M4374=1,oneday(G4373,G4374,K4374,L4374,Summary!$E$13/2,Data!N4373,Data!O4373,Summary!$E$15,Summary!$E$14,Summary!$E$16,3),0)</f>
        <v>0</v>
      </c>
    </row>
    <row r="4375" spans="1:17" x14ac:dyDescent="0.25">
      <c r="A4375" s="32">
        <f>VLOOKUP(B4375,'Expiration Dates'!$C$40:$J$272,8)</f>
        <v>36759</v>
      </c>
      <c r="B4375" s="1">
        <v>36742</v>
      </c>
      <c r="C4375">
        <f t="shared" si="205"/>
        <v>4375</v>
      </c>
      <c r="D4375" s="27">
        <v>29.049999237060547</v>
      </c>
      <c r="E4375" s="28">
        <v>30</v>
      </c>
      <c r="F4375" s="28">
        <v>28.969999313354492</v>
      </c>
      <c r="G4375" s="24">
        <v>29.959999084472656</v>
      </c>
      <c r="H4375" s="13">
        <v>28.700000762939453</v>
      </c>
      <c r="I4375" s="14">
        <v>29.399999618530273</v>
      </c>
      <c r="J4375" s="14">
        <v>28.600000381469727</v>
      </c>
      <c r="K4375" s="24">
        <v>29.360000610351563</v>
      </c>
      <c r="L4375">
        <f t="shared" si="204"/>
        <v>0</v>
      </c>
      <c r="M4375">
        <f>IF(AND(B4375&gt;Summary!$E$17,B4375&lt;Summary!$E$18),1,0)</f>
        <v>1</v>
      </c>
      <c r="N4375">
        <f>IF(M4375=1,oneday(G4374,G4375,K4375,L4375,Summary!$E$13/2,Data!N4374,Data!O4374,Summary!$E$15,Summary!$E$14,Summary!$E$16,1),0)</f>
        <v>-3000</v>
      </c>
      <c r="O4375" s="31">
        <f>IF(M4375=1,oneday(G4374,G4375,K4375,L4375,Summary!$E$13/2,Data!N4374,Data!O4374,Summary!$E$15,Summary!$E$14,Summary!$E$16,2),0)</f>
        <v>3313980.9516487122</v>
      </c>
      <c r="P4375" s="31">
        <f t="shared" si="206"/>
        <v>-45.997634887695313</v>
      </c>
      <c r="Q4375" s="31">
        <f>IF(M4375=1,oneday(G4374,G4375,K4375,L4375,Summary!$E$13/2,Data!N4374,Data!O4374,Summary!$E$15,Summary!$E$14,Summary!$E$16,3),0)</f>
        <v>0</v>
      </c>
    </row>
    <row r="4376" spans="1:17" x14ac:dyDescent="0.25">
      <c r="A4376" s="32">
        <f>VLOOKUP(B4376,'Expiration Dates'!$C$40:$J$272,8)</f>
        <v>36759</v>
      </c>
      <c r="B4376" s="1">
        <v>36745</v>
      </c>
      <c r="C4376">
        <f t="shared" si="205"/>
        <v>4376</v>
      </c>
      <c r="D4376" s="27">
        <v>29.719999313354492</v>
      </c>
      <c r="E4376" s="28">
        <v>29.780000686645508</v>
      </c>
      <c r="F4376" s="28">
        <v>28.819999694824219</v>
      </c>
      <c r="G4376" s="24">
        <v>28.909999847412109</v>
      </c>
      <c r="H4376" s="13">
        <v>29.149999618530273</v>
      </c>
      <c r="I4376" s="14">
        <v>29.200000762939453</v>
      </c>
      <c r="J4376" s="14">
        <v>28.5</v>
      </c>
      <c r="K4376" s="24">
        <v>28.649999618530273</v>
      </c>
      <c r="L4376">
        <f t="shared" si="204"/>
        <v>0</v>
      </c>
      <c r="M4376">
        <f>IF(AND(B4376&gt;Summary!$E$17,B4376&lt;Summary!$E$18),1,0)</f>
        <v>1</v>
      </c>
      <c r="N4376">
        <f>IF(M4376=1,oneday(G4375,G4376,K4376,L4376,Summary!$E$13/2,Data!N4375,Data!O4375,Summary!$E$15,Summary!$E$14,Summary!$E$16,1),0)</f>
        <v>-400</v>
      </c>
      <c r="O4376" s="31">
        <f>IF(M4376=1,oneday(G4375,G4376,K4376,L4376,Summary!$E$13/2,Data!N4375,Data!O4375,Summary!$E$15,Summary!$E$14,Summary!$E$16,2),0)</f>
        <v>3317700.9513435364</v>
      </c>
      <c r="P4376" s="31">
        <f t="shared" si="206"/>
        <v>3719.9996948242188</v>
      </c>
      <c r="Q4376" s="31">
        <f>IF(M4376=1,oneday(G4375,G4376,K4376,L4376,Summary!$E$13/2,Data!N4375,Data!O4375,Summary!$E$15,Summary!$E$14,Summary!$E$16,3),0)</f>
        <v>0</v>
      </c>
    </row>
    <row r="4377" spans="1:17" x14ac:dyDescent="0.25">
      <c r="A4377" s="32">
        <f>VLOOKUP(B4377,'Expiration Dates'!$C$40:$J$272,8)</f>
        <v>36759</v>
      </c>
      <c r="B4377" s="1">
        <v>36746</v>
      </c>
      <c r="C4377">
        <f t="shared" si="205"/>
        <v>4377</v>
      </c>
      <c r="D4377" s="27">
        <v>29</v>
      </c>
      <c r="E4377" s="28">
        <v>29.340000152587891</v>
      </c>
      <c r="F4377" s="28">
        <v>28.799999237060547</v>
      </c>
      <c r="G4377" s="24">
        <v>29.120000839233398</v>
      </c>
      <c r="H4377" s="13">
        <v>28.75</v>
      </c>
      <c r="I4377" s="14">
        <v>29.030000686645508</v>
      </c>
      <c r="J4377" s="14">
        <v>28.579999923706055</v>
      </c>
      <c r="K4377" s="24">
        <v>28.870000839233398</v>
      </c>
      <c r="L4377">
        <f t="shared" si="204"/>
        <v>0</v>
      </c>
      <c r="M4377">
        <f>IF(AND(B4377&gt;Summary!$E$17,B4377&lt;Summary!$E$18),1,0)</f>
        <v>1</v>
      </c>
      <c r="N4377">
        <f>IF(M4377=1,oneday(G4376,G4377,K4377,L4377,Summary!$E$13/2,Data!N4376,Data!O4376,Summary!$E$15,Summary!$E$14,Summary!$E$16,1),0)</f>
        <v>-900</v>
      </c>
      <c r="O4377" s="31">
        <f>IF(M4377=1,oneday(G4376,G4377,K4377,L4377,Summary!$E$13/2,Data!N4376,Data!O4376,Summary!$E$15,Summary!$E$14,Summary!$E$16,2),0)</f>
        <v>3319551.9504508972</v>
      </c>
      <c r="P4377" s="31">
        <f t="shared" si="206"/>
        <v>1850.9991073608398</v>
      </c>
      <c r="Q4377" s="31">
        <f>IF(M4377=1,oneday(G4376,G4377,K4377,L4377,Summary!$E$13/2,Data!N4376,Data!O4376,Summary!$E$15,Summary!$E$14,Summary!$E$16,3),0)</f>
        <v>0</v>
      </c>
    </row>
    <row r="4378" spans="1:17" x14ac:dyDescent="0.25">
      <c r="A4378" s="32">
        <f>VLOOKUP(B4378,'Expiration Dates'!$C$40:$J$272,8)</f>
        <v>36759</v>
      </c>
      <c r="B4378" s="1">
        <v>36747</v>
      </c>
      <c r="C4378">
        <f t="shared" si="205"/>
        <v>4378</v>
      </c>
      <c r="D4378" s="27">
        <v>29.75</v>
      </c>
      <c r="E4378" s="28">
        <v>30.479999542236328</v>
      </c>
      <c r="F4378" s="28">
        <v>29.700000762939453</v>
      </c>
      <c r="G4378" s="24">
        <v>30.350000381469727</v>
      </c>
      <c r="H4378" s="13">
        <v>29.450000762939453</v>
      </c>
      <c r="I4378" s="14">
        <v>30.040000915527344</v>
      </c>
      <c r="J4378" s="14">
        <v>29.329999923706055</v>
      </c>
      <c r="K4378" s="24">
        <v>29.950000762939453</v>
      </c>
      <c r="L4378">
        <f t="shared" si="204"/>
        <v>0</v>
      </c>
      <c r="M4378">
        <f>IF(AND(B4378&gt;Summary!$E$17,B4378&lt;Summary!$E$18),1,0)</f>
        <v>1</v>
      </c>
      <c r="N4378">
        <f>IF(M4378=1,oneday(G4377,G4378,K4378,L4378,Summary!$E$13/2,Data!N4377,Data!O4377,Summary!$E$15,Summary!$E$14,Summary!$E$16,1),0)</f>
        <v>-3000</v>
      </c>
      <c r="O4378" s="31">
        <f>IF(M4378=1,oneday(G4377,G4378,K4378,L4378,Summary!$E$13/2,Data!N4377,Data!O4377,Summary!$E$15,Summary!$E$14,Summary!$E$16,2),0)</f>
        <v>3318494.9522361755</v>
      </c>
      <c r="P4378" s="31">
        <f t="shared" si="206"/>
        <v>-1056.9982147216797</v>
      </c>
      <c r="Q4378" s="31">
        <f>IF(M4378=1,oneday(G4377,G4378,K4378,L4378,Summary!$E$13/2,Data!N4377,Data!O4377,Summary!$E$15,Summary!$E$14,Summary!$E$16,3),0)</f>
        <v>0</v>
      </c>
    </row>
    <row r="4379" spans="1:17" x14ac:dyDescent="0.25">
      <c r="A4379" s="32">
        <f>VLOOKUP(B4379,'Expiration Dates'!$C$40:$J$272,8)</f>
        <v>36759</v>
      </c>
      <c r="B4379" s="1">
        <v>36748</v>
      </c>
      <c r="C4379">
        <f t="shared" si="205"/>
        <v>4379</v>
      </c>
      <c r="D4379" s="27">
        <v>30.350000381469727</v>
      </c>
      <c r="E4379" s="28">
        <v>31.520000457763672</v>
      </c>
      <c r="F4379" s="28">
        <v>30.270000457763672</v>
      </c>
      <c r="G4379" s="24">
        <v>31.340000152587891</v>
      </c>
      <c r="H4379" s="13">
        <v>29.920000076293945</v>
      </c>
      <c r="I4379" s="14">
        <v>31.049999237060547</v>
      </c>
      <c r="J4379" s="14">
        <v>29.899999618530273</v>
      </c>
      <c r="K4379" s="24">
        <v>30.870000839233398</v>
      </c>
      <c r="L4379">
        <f t="shared" si="204"/>
        <v>0</v>
      </c>
      <c r="M4379">
        <f>IF(AND(B4379&gt;Summary!$E$17,B4379&lt;Summary!$E$18),1,0)</f>
        <v>1</v>
      </c>
      <c r="N4379">
        <f>IF(M4379=1,oneday(G4378,G4379,K4379,L4379,Summary!$E$13/2,Data!N4378,Data!O4378,Summary!$E$15,Summary!$E$14,Summary!$E$16,1),0)</f>
        <v>-3000</v>
      </c>
      <c r="O4379" s="31">
        <f>IF(M4379=1,oneday(G4378,G4379,K4379,L4379,Summary!$E$13/2,Data!N4378,Data!O4378,Summary!$E$15,Summary!$E$14,Summary!$E$16,2),0)</f>
        <v>3316252.9534721375</v>
      </c>
      <c r="P4379" s="31">
        <f t="shared" si="206"/>
        <v>-2241.9987640380859</v>
      </c>
      <c r="Q4379" s="31">
        <f>IF(M4379=1,oneday(G4378,G4379,K4379,L4379,Summary!$E$13/2,Data!N4378,Data!O4378,Summary!$E$15,Summary!$E$14,Summary!$E$16,3),0)</f>
        <v>0</v>
      </c>
    </row>
    <row r="4380" spans="1:17" x14ac:dyDescent="0.25">
      <c r="A4380" s="32">
        <f>VLOOKUP(B4380,'Expiration Dates'!$C$40:$J$272,8)</f>
        <v>36759</v>
      </c>
      <c r="B4380" s="1">
        <v>36749</v>
      </c>
      <c r="C4380">
        <f t="shared" si="205"/>
        <v>4380</v>
      </c>
      <c r="D4380" s="27">
        <v>31.100000381469727</v>
      </c>
      <c r="E4380" s="28">
        <v>31.850000381469727</v>
      </c>
      <c r="F4380" s="28">
        <v>30.899999618530273</v>
      </c>
      <c r="G4380" s="24">
        <v>31.020000457763672</v>
      </c>
      <c r="H4380" s="13">
        <v>30.600000381469727</v>
      </c>
      <c r="I4380" s="14">
        <v>31.350000381469727</v>
      </c>
      <c r="J4380" s="14">
        <v>30.5</v>
      </c>
      <c r="K4380" s="24">
        <v>30.579999923706055</v>
      </c>
      <c r="L4380">
        <f t="shared" si="204"/>
        <v>0</v>
      </c>
      <c r="M4380">
        <f>IF(AND(B4380&gt;Summary!$E$17,B4380&lt;Summary!$E$18),1,0)</f>
        <v>1</v>
      </c>
      <c r="N4380">
        <f>IF(M4380=1,oneday(G4379,G4380,K4380,L4380,Summary!$E$13/2,Data!N4379,Data!O4379,Summary!$E$15,Summary!$E$14,Summary!$E$16,1),0)</f>
        <v>-2300</v>
      </c>
      <c r="O4380" s="31">
        <f>IF(M4380=1,oneday(G4379,G4380,K4380,L4380,Summary!$E$13/2,Data!N4379,Data!O4379,Summary!$E$15,Summary!$E$14,Summary!$E$16,2),0)</f>
        <v>3319072.9527702332</v>
      </c>
      <c r="P4380" s="31">
        <f t="shared" si="206"/>
        <v>2819.9992980957031</v>
      </c>
      <c r="Q4380" s="31">
        <f>IF(M4380=1,oneday(G4379,G4380,K4380,L4380,Summary!$E$13/2,Data!N4379,Data!O4379,Summary!$E$15,Summary!$E$14,Summary!$E$16,3),0)</f>
        <v>0</v>
      </c>
    </row>
    <row r="4381" spans="1:17" x14ac:dyDescent="0.25">
      <c r="A4381" s="32">
        <f>VLOOKUP(B4381,'Expiration Dates'!$C$40:$J$272,8)</f>
        <v>36759</v>
      </c>
      <c r="B4381" s="1">
        <v>36752</v>
      </c>
      <c r="C4381">
        <f t="shared" si="205"/>
        <v>4381</v>
      </c>
      <c r="D4381" s="27">
        <v>30.950000762939453</v>
      </c>
      <c r="E4381" s="28">
        <v>32</v>
      </c>
      <c r="F4381" s="28">
        <v>30.920000076293945</v>
      </c>
      <c r="G4381" s="24">
        <v>31.940000534057617</v>
      </c>
      <c r="H4381" s="13">
        <v>30.5</v>
      </c>
      <c r="I4381" s="14">
        <v>31.159999847412109</v>
      </c>
      <c r="J4381" s="14">
        <v>30.489999771118164</v>
      </c>
      <c r="K4381" s="24">
        <v>31.079999923706055</v>
      </c>
      <c r="L4381">
        <f t="shared" si="204"/>
        <v>0</v>
      </c>
      <c r="M4381">
        <f>IF(AND(B4381&gt;Summary!$E$17,B4381&lt;Summary!$E$18),1,0)</f>
        <v>1</v>
      </c>
      <c r="N4381">
        <f>IF(M4381=1,oneday(G4380,G4381,K4381,L4381,Summary!$E$13/2,Data!N4380,Data!O4380,Summary!$E$15,Summary!$E$14,Summary!$E$16,1),0)</f>
        <v>-3000</v>
      </c>
      <c r="O4381" s="31">
        <f>IF(M4381=1,oneday(G4380,G4381,K4381,L4381,Summary!$E$13/2,Data!N4380,Data!O4380,Summary!$E$15,Summary!$E$14,Summary!$E$16,2),0)</f>
        <v>3317852.952419281</v>
      </c>
      <c r="P4381" s="31">
        <f t="shared" si="206"/>
        <v>-1220.0003509521484</v>
      </c>
      <c r="Q4381" s="31">
        <f>IF(M4381=1,oneday(G4380,G4381,K4381,L4381,Summary!$E$13/2,Data!N4380,Data!O4380,Summary!$E$15,Summary!$E$14,Summary!$E$16,3),0)</f>
        <v>0</v>
      </c>
    </row>
    <row r="4382" spans="1:17" x14ac:dyDescent="0.25">
      <c r="A4382" s="32">
        <f>VLOOKUP(B4382,'Expiration Dates'!$C$40:$J$272,8)</f>
        <v>36759</v>
      </c>
      <c r="B4382" s="1">
        <v>36753</v>
      </c>
      <c r="C4382">
        <f t="shared" si="205"/>
        <v>4382</v>
      </c>
      <c r="D4382" s="27">
        <v>32.5</v>
      </c>
      <c r="E4382" s="28">
        <v>32.650001525878906</v>
      </c>
      <c r="F4382" s="28">
        <v>31.549999237060547</v>
      </c>
      <c r="G4382" s="24">
        <v>31.670000076293945</v>
      </c>
      <c r="H4382" s="13">
        <v>31.5</v>
      </c>
      <c r="I4382" s="14">
        <v>31.579999923706055</v>
      </c>
      <c r="J4382" s="14">
        <v>30.850000381469727</v>
      </c>
      <c r="K4382" s="24">
        <v>30.959999084472656</v>
      </c>
      <c r="L4382">
        <f t="shared" si="204"/>
        <v>0</v>
      </c>
      <c r="M4382">
        <f>IF(AND(B4382&gt;Summary!$E$17,B4382&lt;Summary!$E$18),1,0)</f>
        <v>1</v>
      </c>
      <c r="N4382">
        <f>IF(M4382=1,oneday(G4381,G4382,K4382,L4382,Summary!$E$13/2,Data!N4381,Data!O4381,Summary!$E$15,Summary!$E$14,Summary!$E$16,1),0)</f>
        <v>-2400</v>
      </c>
      <c r="O4382" s="31">
        <f>IF(M4382=1,oneday(G4381,G4382,K4382,L4382,Summary!$E$13/2,Data!N4381,Data!O4381,Summary!$E$15,Summary!$E$14,Summary!$E$16,2),0)</f>
        <v>3320560.9535179138</v>
      </c>
      <c r="P4382" s="31">
        <f t="shared" si="206"/>
        <v>2708.0010986328125</v>
      </c>
      <c r="Q4382" s="31">
        <f>IF(M4382=1,oneday(G4381,G4382,K4382,L4382,Summary!$E$13/2,Data!N4381,Data!O4381,Summary!$E$15,Summary!$E$14,Summary!$E$16,3),0)</f>
        <v>0</v>
      </c>
    </row>
    <row r="4383" spans="1:17" x14ac:dyDescent="0.25">
      <c r="A4383" s="32">
        <f>VLOOKUP(B4383,'Expiration Dates'!$C$40:$J$272,8)</f>
        <v>36759</v>
      </c>
      <c r="B4383" s="1">
        <v>36754</v>
      </c>
      <c r="C4383">
        <f t="shared" si="205"/>
        <v>4383</v>
      </c>
      <c r="D4383" s="27">
        <v>31.700000762939453</v>
      </c>
      <c r="E4383" s="28">
        <v>31.899999618530273</v>
      </c>
      <c r="F4383" s="28">
        <v>31.350000381469727</v>
      </c>
      <c r="G4383" s="24">
        <v>31.799999237060547</v>
      </c>
      <c r="H4383" s="13">
        <v>31</v>
      </c>
      <c r="I4383" s="14">
        <v>31.100000381469727</v>
      </c>
      <c r="J4383" s="14">
        <v>30.75</v>
      </c>
      <c r="K4383" s="24">
        <v>30.979999542236328</v>
      </c>
      <c r="L4383">
        <f t="shared" si="204"/>
        <v>0</v>
      </c>
      <c r="M4383">
        <f>IF(AND(B4383&gt;Summary!$E$17,B4383&lt;Summary!$E$18),1,0)</f>
        <v>1</v>
      </c>
      <c r="N4383">
        <f>IF(M4383=1,oneday(G4382,G4383,K4383,L4383,Summary!$E$13/2,Data!N4382,Data!O4382,Summary!$E$15,Summary!$E$14,Summary!$E$16,1),0)</f>
        <v>-2700</v>
      </c>
      <c r="O4383" s="31">
        <f>IF(M4383=1,oneday(G4382,G4383,K4383,L4383,Summary!$E$13/2,Data!N4382,Data!O4382,Summary!$E$15,Summary!$E$14,Summary!$E$16,2),0)</f>
        <v>3322221.955783844</v>
      </c>
      <c r="P4383" s="31">
        <f t="shared" si="206"/>
        <v>1661.0022659301758</v>
      </c>
      <c r="Q4383" s="31">
        <f>IF(M4383=1,oneday(G4382,G4383,K4383,L4383,Summary!$E$13/2,Data!N4382,Data!O4382,Summary!$E$15,Summary!$E$14,Summary!$E$16,3),0)</f>
        <v>0</v>
      </c>
    </row>
    <row r="4384" spans="1:17" x14ac:dyDescent="0.25">
      <c r="A4384" s="32">
        <f>VLOOKUP(B4384,'Expiration Dates'!$C$40:$J$272,8)</f>
        <v>36759</v>
      </c>
      <c r="B4384" s="1">
        <v>36755</v>
      </c>
      <c r="C4384">
        <f t="shared" si="205"/>
        <v>4384</v>
      </c>
      <c r="D4384" s="27">
        <v>32.200000762939453</v>
      </c>
      <c r="E4384" s="28">
        <v>32.75</v>
      </c>
      <c r="F4384" s="28">
        <v>31.799999237060547</v>
      </c>
      <c r="G4384" s="24">
        <v>31.940000534057617</v>
      </c>
      <c r="H4384" s="13">
        <v>31.399999618530273</v>
      </c>
      <c r="I4384" s="14">
        <v>31.950000762939453</v>
      </c>
      <c r="J4384" s="14">
        <v>31.299999237060547</v>
      </c>
      <c r="K4384" s="24">
        <v>31.329999923706055</v>
      </c>
      <c r="L4384">
        <f t="shared" si="204"/>
        <v>0</v>
      </c>
      <c r="M4384">
        <f>IF(AND(B4384&gt;Summary!$E$17,B4384&lt;Summary!$E$18),1,0)</f>
        <v>1</v>
      </c>
      <c r="N4384">
        <f>IF(M4384=1,oneday(G4383,G4384,K4384,L4384,Summary!$E$13/2,Data!N4383,Data!O4383,Summary!$E$15,Summary!$E$14,Summary!$E$16,1),0)</f>
        <v>-3000</v>
      </c>
      <c r="O4384" s="31">
        <f>IF(M4384=1,oneday(G4383,G4384,K4384,L4384,Summary!$E$13/2,Data!N4383,Data!O4383,Summary!$E$15,Summary!$E$14,Summary!$E$16,2),0)</f>
        <v>3323813.9518928528</v>
      </c>
      <c r="P4384" s="31">
        <f t="shared" si="206"/>
        <v>1591.9961090087891</v>
      </c>
      <c r="Q4384" s="31">
        <f>IF(M4384=1,oneday(G4383,G4384,K4384,L4384,Summary!$E$13/2,Data!N4383,Data!O4383,Summary!$E$15,Summary!$E$14,Summary!$E$16,3),0)</f>
        <v>0</v>
      </c>
    </row>
    <row r="4385" spans="1:17" x14ac:dyDescent="0.25">
      <c r="A4385" s="32">
        <f>VLOOKUP(B4385,'Expiration Dates'!$C$40:$J$272,8)</f>
        <v>36759</v>
      </c>
      <c r="B4385" s="1">
        <v>36756</v>
      </c>
      <c r="C4385">
        <f t="shared" si="205"/>
        <v>4385</v>
      </c>
      <c r="D4385" s="27">
        <v>32.400001525878906</v>
      </c>
      <c r="E4385" s="28">
        <v>32.430000305175781</v>
      </c>
      <c r="F4385" s="28">
        <v>31.600000381469727</v>
      </c>
      <c r="G4385" s="24">
        <v>31.989999771118164</v>
      </c>
      <c r="H4385" s="13">
        <v>31.5</v>
      </c>
      <c r="I4385" s="14">
        <v>31.850000381469727</v>
      </c>
      <c r="J4385" s="14">
        <v>31.209999084472656</v>
      </c>
      <c r="K4385" s="24">
        <v>31.559999465942383</v>
      </c>
      <c r="L4385">
        <f t="shared" si="204"/>
        <v>0</v>
      </c>
      <c r="M4385">
        <f>IF(AND(B4385&gt;Summary!$E$17,B4385&lt;Summary!$E$18),1,0)</f>
        <v>1</v>
      </c>
      <c r="N4385">
        <f>IF(M4385=1,oneday(G4384,G4385,K4385,L4385,Summary!$E$13/2,Data!N4384,Data!O4384,Summary!$E$15,Summary!$E$14,Summary!$E$16,1),0)</f>
        <v>-3000</v>
      </c>
      <c r="O4385" s="31">
        <f>IF(M4385=1,oneday(G4384,G4385,K4385,L4385,Summary!$E$13/2,Data!N4384,Data!O4384,Summary!$E$15,Summary!$E$14,Summary!$E$16,2),0)</f>
        <v>3325658.9542579651</v>
      </c>
      <c r="P4385" s="31">
        <f t="shared" si="206"/>
        <v>1845.0023651123047</v>
      </c>
      <c r="Q4385" s="31">
        <f>IF(M4385=1,oneday(G4384,G4385,K4385,L4385,Summary!$E$13/2,Data!N4384,Data!O4384,Summary!$E$15,Summary!$E$14,Summary!$E$16,3),0)</f>
        <v>0</v>
      </c>
    </row>
    <row r="4386" spans="1:17" x14ac:dyDescent="0.25">
      <c r="A4386" s="32">
        <f>VLOOKUP(B4386,'Expiration Dates'!$C$40:$J$272,8)</f>
        <v>36759</v>
      </c>
      <c r="B4386" s="1">
        <v>36759</v>
      </c>
      <c r="C4386">
        <f t="shared" si="205"/>
        <v>4386</v>
      </c>
      <c r="D4386" s="27">
        <v>32.200000762939453</v>
      </c>
      <c r="E4386" s="28">
        <v>33</v>
      </c>
      <c r="F4386" s="28">
        <v>32.150001525878906</v>
      </c>
      <c r="G4386" s="24">
        <v>32.470001220703125</v>
      </c>
      <c r="H4386" s="13">
        <v>31.799999237060547</v>
      </c>
      <c r="I4386" s="14">
        <v>32.450000762939453</v>
      </c>
      <c r="J4386" s="14">
        <v>31.799999237060547</v>
      </c>
      <c r="K4386" s="24">
        <v>31.979999542236328</v>
      </c>
      <c r="L4386">
        <f t="shared" si="204"/>
        <v>1</v>
      </c>
      <c r="M4386">
        <f>IF(AND(B4386&gt;Summary!$E$17,B4386&lt;Summary!$E$18),1,0)</f>
        <v>1</v>
      </c>
      <c r="N4386">
        <f>IF(M4386=1,oneday(G4385,G4386,K4386,L4386,Summary!$E$13/2,Data!N4385,Data!O4385,Summary!$E$15,Summary!$E$14,Summary!$E$16,1),0)</f>
        <v>-3000</v>
      </c>
      <c r="O4386" s="31">
        <f>IF(M4386=1,oneday(G4385,G4386,K4386,L4386,Summary!$E$13/2,Data!N4385,Data!O4385,Summary!$E$15,Summary!$E$14,Summary!$E$16,2),0)</f>
        <v>3324436.9431343079</v>
      </c>
      <c r="P4386" s="31">
        <f t="shared" si="206"/>
        <v>-1222.0111236572266</v>
      </c>
      <c r="Q4386" s="31">
        <f>IF(M4386=1,oneday(G4385,G4386,K4386,L4386,Summary!$E$13/2,Data!N4385,Data!O4385,Summary!$E$15,Summary!$E$14,Summary!$E$16,3),0)</f>
        <v>-1470.0050354003906</v>
      </c>
    </row>
    <row r="4387" spans="1:17" x14ac:dyDescent="0.25">
      <c r="A4387" s="32">
        <f>VLOOKUP(B4387,'Expiration Dates'!$C$40:$J$272,8)</f>
        <v>36759</v>
      </c>
      <c r="B4387" s="1">
        <v>36760</v>
      </c>
      <c r="C4387">
        <f t="shared" si="205"/>
        <v>4387</v>
      </c>
      <c r="D4387" s="27">
        <v>32.549999237060547</v>
      </c>
      <c r="E4387" s="28">
        <v>32.599998474121094</v>
      </c>
      <c r="F4387" s="28">
        <v>31.100000381469727</v>
      </c>
      <c r="G4387" s="24">
        <v>31.219999313354492</v>
      </c>
      <c r="H4387" s="13">
        <v>32.049999237060547</v>
      </c>
      <c r="I4387" s="14">
        <v>32.119998931884766</v>
      </c>
      <c r="J4387" s="14">
        <v>31.200000762939453</v>
      </c>
      <c r="K4387" s="24">
        <v>31.219999313354492</v>
      </c>
      <c r="L4387">
        <f t="shared" si="204"/>
        <v>0</v>
      </c>
      <c r="M4387">
        <f>IF(AND(B4387&gt;Summary!$E$17,B4387&lt;Summary!$E$18),1,0)</f>
        <v>1</v>
      </c>
      <c r="N4387">
        <f>IF(M4387=1,oneday(G4386,G4387,K4387,L4387,Summary!$E$13/2,Data!N4386,Data!O4386,Summary!$E$15,Summary!$E$14,Summary!$E$16,1),0)</f>
        <v>100</v>
      </c>
      <c r="O4387" s="31">
        <f>IF(M4387=1,oneday(G4386,G4387,K4387,L4387,Summary!$E$13/2,Data!N4386,Data!O4386,Summary!$E$15,Summary!$E$14,Summary!$E$16,2),0)</f>
        <v>3328171.942943573</v>
      </c>
      <c r="P4387" s="31">
        <f t="shared" si="206"/>
        <v>3734.9998092651367</v>
      </c>
      <c r="Q4387" s="31">
        <f>IF(M4387=1,oneday(G4386,G4387,K4387,L4387,Summary!$E$13/2,Data!N4386,Data!O4386,Summary!$E$15,Summary!$E$14,Summary!$E$16,3),0)</f>
        <v>0</v>
      </c>
    </row>
    <row r="4388" spans="1:17" x14ac:dyDescent="0.25">
      <c r="A4388" s="32">
        <f>VLOOKUP(B4388,'Expiration Dates'!$C$40:$J$272,8)</f>
        <v>36759</v>
      </c>
      <c r="B4388" s="1">
        <v>36761</v>
      </c>
      <c r="C4388">
        <f t="shared" si="205"/>
        <v>4388</v>
      </c>
      <c r="D4388" s="27">
        <v>32.099998474121094</v>
      </c>
      <c r="E4388" s="28">
        <v>32.799999237060547</v>
      </c>
      <c r="F4388" s="28">
        <v>31.959999084472656</v>
      </c>
      <c r="G4388" s="24">
        <v>32.020000457763672</v>
      </c>
      <c r="H4388" s="13">
        <v>31.700000762939453</v>
      </c>
      <c r="I4388" s="14">
        <v>32.200000762939453</v>
      </c>
      <c r="J4388" s="14">
        <v>31.5</v>
      </c>
      <c r="K4388" s="24">
        <v>31.559999465942383</v>
      </c>
      <c r="L4388">
        <f t="shared" ref="L4388:L4441" si="207">IF(A4388=B4388,1,0)</f>
        <v>0</v>
      </c>
      <c r="M4388">
        <f>IF(AND(B4388&gt;Summary!$E$17,B4388&lt;Summary!$E$18),1,0)</f>
        <v>1</v>
      </c>
      <c r="N4388">
        <f>IF(M4388=1,oneday(G4387,G4388,K4388,L4388,Summary!$E$13/2,Data!N4387,Data!O4387,Summary!$E$15,Summary!$E$14,Summary!$E$16,1),0)</f>
        <v>-1900</v>
      </c>
      <c r="O4388" s="31">
        <f>IF(M4388=1,oneday(G4387,G4388,K4388,L4388,Summary!$E$13/2,Data!N4387,Data!O4387,Summary!$E$15,Summary!$E$14,Summary!$E$16,2),0)</f>
        <v>3329411.9407691956</v>
      </c>
      <c r="P4388" s="31">
        <f t="shared" si="206"/>
        <v>1239.9978256225586</v>
      </c>
      <c r="Q4388" s="31">
        <f>IF(M4388=1,oneday(G4387,G4388,K4388,L4388,Summary!$E$13/2,Data!N4387,Data!O4387,Summary!$E$15,Summary!$E$14,Summary!$E$16,3),0)</f>
        <v>0</v>
      </c>
    </row>
    <row r="4389" spans="1:17" x14ac:dyDescent="0.25">
      <c r="A4389" s="32">
        <f>VLOOKUP(B4389,'Expiration Dates'!$C$40:$J$272,8)</f>
        <v>36759</v>
      </c>
      <c r="B4389" s="1">
        <v>36762</v>
      </c>
      <c r="C4389">
        <f t="shared" si="205"/>
        <v>4389</v>
      </c>
      <c r="D4389" s="27">
        <v>31.75</v>
      </c>
      <c r="E4389" s="28">
        <v>32.240001678466797</v>
      </c>
      <c r="F4389" s="28">
        <v>31.399999618530273</v>
      </c>
      <c r="G4389" s="24">
        <v>31.629999160766602</v>
      </c>
      <c r="H4389" s="13">
        <v>31.350000381469727</v>
      </c>
      <c r="I4389" s="14">
        <v>31.700000762939453</v>
      </c>
      <c r="J4389" s="14">
        <v>30.950000762939453</v>
      </c>
      <c r="K4389" s="24">
        <v>31.090000152587891</v>
      </c>
      <c r="L4389">
        <f t="shared" si="207"/>
        <v>0</v>
      </c>
      <c r="M4389">
        <f>IF(AND(B4389&gt;Summary!$E$17,B4389&lt;Summary!$E$18),1,0)</f>
        <v>1</v>
      </c>
      <c r="N4389">
        <f>IF(M4389=1,oneday(G4388,G4389,K4389,L4389,Summary!$E$13/2,Data!N4388,Data!O4388,Summary!$E$15,Summary!$E$14,Summary!$E$16,1),0)</f>
        <v>-1000</v>
      </c>
      <c r="O4389" s="31">
        <f>IF(M4389=1,oneday(G4388,G4389,K4389,L4389,Summary!$E$13/2,Data!N4388,Data!O4388,Summary!$E$15,Summary!$E$14,Summary!$E$16,2),0)</f>
        <v>3331945.9420661926</v>
      </c>
      <c r="P4389" s="31">
        <f t="shared" si="206"/>
        <v>2534.0012969970703</v>
      </c>
      <c r="Q4389" s="31">
        <f>IF(M4389=1,oneday(G4388,G4389,K4389,L4389,Summary!$E$13/2,Data!N4388,Data!O4388,Summary!$E$15,Summary!$E$14,Summary!$E$16,3),0)</f>
        <v>0</v>
      </c>
    </row>
    <row r="4390" spans="1:17" x14ac:dyDescent="0.25">
      <c r="A4390" s="32">
        <f>VLOOKUP(B4390,'Expiration Dates'!$C$40:$J$272,8)</f>
        <v>36759</v>
      </c>
      <c r="B4390" s="1">
        <v>36763</v>
      </c>
      <c r="C4390">
        <f t="shared" si="205"/>
        <v>4390</v>
      </c>
      <c r="D4390" s="27">
        <v>31.700000762939453</v>
      </c>
      <c r="E4390" s="28">
        <v>32.150001525878906</v>
      </c>
      <c r="F4390" s="28">
        <v>31.469999313354492</v>
      </c>
      <c r="G4390" s="24">
        <v>32.029998779296875</v>
      </c>
      <c r="H4390" s="13">
        <v>31.090000152587891</v>
      </c>
      <c r="I4390" s="14">
        <v>31.25</v>
      </c>
      <c r="J4390" s="14">
        <v>30.899999618530273</v>
      </c>
      <c r="K4390" s="24">
        <v>31.229999542236328</v>
      </c>
      <c r="L4390">
        <f t="shared" si="207"/>
        <v>0</v>
      </c>
      <c r="M4390">
        <f>IF(AND(B4390&gt;Summary!$E$17,B4390&lt;Summary!$E$18),1,0)</f>
        <v>1</v>
      </c>
      <c r="N4390">
        <f>IF(M4390=1,oneday(G4389,G4390,K4390,L4390,Summary!$E$13/2,Data!N4389,Data!O4389,Summary!$E$15,Summary!$E$14,Summary!$E$16,1),0)</f>
        <v>-1900</v>
      </c>
      <c r="O4390" s="31">
        <f>IF(M4390=1,oneday(G4389,G4390,K4390,L4390,Summary!$E$13/2,Data!N4389,Data!O4389,Summary!$E$15,Summary!$E$14,Summary!$E$16,2),0)</f>
        <v>3333329.9427909851</v>
      </c>
      <c r="P4390" s="31">
        <f t="shared" si="206"/>
        <v>1384.0007247924805</v>
      </c>
      <c r="Q4390" s="31">
        <f>IF(M4390=1,oneday(G4389,G4390,K4390,L4390,Summary!$E$13/2,Data!N4389,Data!O4389,Summary!$E$15,Summary!$E$14,Summary!$E$16,3),0)</f>
        <v>0</v>
      </c>
    </row>
    <row r="4391" spans="1:17" x14ac:dyDescent="0.25">
      <c r="A4391" s="32">
        <f>VLOOKUP(B4391,'Expiration Dates'!$C$40:$J$272,8)</f>
        <v>36759</v>
      </c>
      <c r="B4391" s="1">
        <v>36766</v>
      </c>
      <c r="C4391">
        <f t="shared" si="205"/>
        <v>4391</v>
      </c>
      <c r="D4391" s="27">
        <v>32.040000915527344</v>
      </c>
      <c r="E4391" s="28">
        <v>32.900001525878906</v>
      </c>
      <c r="F4391" s="28">
        <v>31.870000839233398</v>
      </c>
      <c r="G4391" s="24">
        <v>32.869998931884766</v>
      </c>
      <c r="H4391" s="13">
        <v>31.25</v>
      </c>
      <c r="I4391" s="14">
        <v>32</v>
      </c>
      <c r="J4391" s="14">
        <v>31.120000839233398</v>
      </c>
      <c r="K4391" s="24">
        <v>31.940000534057617</v>
      </c>
      <c r="L4391">
        <f t="shared" si="207"/>
        <v>0</v>
      </c>
      <c r="M4391">
        <f>IF(AND(B4391&gt;Summary!$E$17,B4391&lt;Summary!$E$18),1,0)</f>
        <v>1</v>
      </c>
      <c r="N4391">
        <f>IF(M4391=1,oneday(G4390,G4391,K4391,L4391,Summary!$E$13/2,Data!N4390,Data!O4390,Summary!$E$15,Summary!$E$14,Summary!$E$16,1),0)</f>
        <v>-3000</v>
      </c>
      <c r="O4391" s="31">
        <f>IF(M4391=1,oneday(G4390,G4391,K4391,L4391,Summary!$E$13/2,Data!N4390,Data!O4390,Summary!$E$15,Summary!$E$14,Summary!$E$16,2),0)</f>
        <v>3332809.9421806335</v>
      </c>
      <c r="P4391" s="31">
        <f t="shared" si="206"/>
        <v>-520.0006103515625</v>
      </c>
      <c r="Q4391" s="31">
        <f>IF(M4391=1,oneday(G4390,G4391,K4391,L4391,Summary!$E$13/2,Data!N4390,Data!O4390,Summary!$E$15,Summary!$E$14,Summary!$E$16,3),0)</f>
        <v>0</v>
      </c>
    </row>
    <row r="4392" spans="1:17" x14ac:dyDescent="0.25">
      <c r="A4392" s="32">
        <f>VLOOKUP(B4392,'Expiration Dates'!$C$40:$J$272,8)</f>
        <v>36759</v>
      </c>
      <c r="B4392" s="1">
        <v>36767</v>
      </c>
      <c r="C4392">
        <f t="shared" si="205"/>
        <v>4392</v>
      </c>
      <c r="D4392" s="27">
        <v>32.819999694824219</v>
      </c>
      <c r="E4392" s="28">
        <v>33.020000457763672</v>
      </c>
      <c r="F4392" s="28">
        <v>32.560001373291016</v>
      </c>
      <c r="G4392" s="24">
        <v>32.740001678466797</v>
      </c>
      <c r="H4392" s="13">
        <v>31.950000762939453</v>
      </c>
      <c r="I4392" s="14">
        <v>32.139999389648438</v>
      </c>
      <c r="J4392" s="14">
        <v>31.75</v>
      </c>
      <c r="K4392" s="24">
        <v>31.829999923706055</v>
      </c>
      <c r="L4392">
        <f t="shared" si="207"/>
        <v>0</v>
      </c>
      <c r="M4392">
        <f>IF(AND(B4392&gt;Summary!$E$17,B4392&lt;Summary!$E$18),1,0)</f>
        <v>1</v>
      </c>
      <c r="N4392">
        <f>IF(M4392=1,oneday(G4391,G4392,K4392,L4392,Summary!$E$13/2,Data!N4391,Data!O4391,Summary!$E$15,Summary!$E$14,Summary!$E$16,1),0)</f>
        <v>-2700</v>
      </c>
      <c r="O4392" s="31">
        <f>IF(M4392=1,oneday(G4391,G4392,K4392,L4392,Summary!$E$13/2,Data!N4391,Data!O4391,Summary!$E$15,Summary!$E$14,Summary!$E$16,2),0)</f>
        <v>3335172.9347648621</v>
      </c>
      <c r="P4392" s="31">
        <f t="shared" si="206"/>
        <v>2362.9925842285156</v>
      </c>
      <c r="Q4392" s="31">
        <f>IF(M4392=1,oneday(G4391,G4392,K4392,L4392,Summary!$E$13/2,Data!N4391,Data!O4391,Summary!$E$15,Summary!$E$14,Summary!$E$16,3),0)</f>
        <v>0</v>
      </c>
    </row>
    <row r="4393" spans="1:17" x14ac:dyDescent="0.25">
      <c r="A4393" s="32">
        <f>VLOOKUP(B4393,'Expiration Dates'!$C$40:$J$272,8)</f>
        <v>36759</v>
      </c>
      <c r="B4393" s="1">
        <v>36768</v>
      </c>
      <c r="C4393">
        <f t="shared" si="205"/>
        <v>4393</v>
      </c>
      <c r="D4393" s="27">
        <v>32.75</v>
      </c>
      <c r="E4393" s="28">
        <v>33.400001525878906</v>
      </c>
      <c r="F4393" s="28">
        <v>32.150001525878906</v>
      </c>
      <c r="G4393" s="24">
        <v>33.319999694824219</v>
      </c>
      <c r="H4393" s="13">
        <v>31.950000762939453</v>
      </c>
      <c r="I4393" s="14">
        <v>32.5</v>
      </c>
      <c r="J4393" s="14">
        <v>31.420000076293945</v>
      </c>
      <c r="K4393" s="24">
        <v>32.419998168945313</v>
      </c>
      <c r="L4393">
        <f t="shared" si="207"/>
        <v>0</v>
      </c>
      <c r="M4393">
        <f>IF(AND(B4393&gt;Summary!$E$17,B4393&lt;Summary!$E$18),1,0)</f>
        <v>1</v>
      </c>
      <c r="N4393">
        <f>IF(M4393=1,oneday(G4392,G4393,K4393,L4393,Summary!$E$13/2,Data!N4392,Data!O4392,Summary!$E$15,Summary!$E$14,Summary!$E$16,1),0)</f>
        <v>-3000</v>
      </c>
      <c r="O4393" s="31">
        <f>IF(M4393=1,oneday(G4392,G4393,K4393,L4393,Summary!$E$13/2,Data!N4392,Data!O4392,Summary!$E$15,Summary!$E$14,Summary!$E$16,2),0)</f>
        <v>3335158.9428977966</v>
      </c>
      <c r="P4393" s="31">
        <f t="shared" si="206"/>
        <v>-13.991867065429688</v>
      </c>
      <c r="Q4393" s="31">
        <f>IF(M4393=1,oneday(G4392,G4393,K4393,L4393,Summary!$E$13/2,Data!N4392,Data!O4392,Summary!$E$15,Summary!$E$14,Summary!$E$16,3),0)</f>
        <v>0</v>
      </c>
    </row>
    <row r="4394" spans="1:17" x14ac:dyDescent="0.25">
      <c r="A4394" s="32">
        <f>VLOOKUP(B4394,'Expiration Dates'!$C$40:$J$272,8)</f>
        <v>36759</v>
      </c>
      <c r="B4394" s="1">
        <v>36769</v>
      </c>
      <c r="C4394">
        <f t="shared" si="205"/>
        <v>4394</v>
      </c>
      <c r="D4394" s="27">
        <v>33.25</v>
      </c>
      <c r="E4394" s="28">
        <v>33.700000762939453</v>
      </c>
      <c r="F4394" s="28">
        <v>32.970001220703125</v>
      </c>
      <c r="G4394" s="24">
        <v>33.119998931884766</v>
      </c>
      <c r="H4394" s="13">
        <v>32.419998168945313</v>
      </c>
      <c r="I4394" s="14">
        <v>32.799999237060547</v>
      </c>
      <c r="J4394" s="14">
        <v>32.099998474121094</v>
      </c>
      <c r="K4394" s="24">
        <v>32.209999084472656</v>
      </c>
      <c r="L4394">
        <f t="shared" si="207"/>
        <v>0</v>
      </c>
      <c r="M4394">
        <f>IF(AND(B4394&gt;Summary!$E$17,B4394&lt;Summary!$E$18),1,0)</f>
        <v>1</v>
      </c>
      <c r="N4394">
        <f>IF(M4394=1,oneday(G4393,G4394,K4394,L4394,Summary!$E$13/2,Data!N4393,Data!O4393,Summary!$E$15,Summary!$E$14,Summary!$E$16,1),0)</f>
        <v>-2500</v>
      </c>
      <c r="O4394" s="31">
        <f>IF(M4394=1,oneday(G4393,G4394,K4394,L4394,Summary!$E$13/2,Data!N4393,Data!O4393,Summary!$E$15,Summary!$E$14,Summary!$E$16,2),0)</f>
        <v>3337698.9448051453</v>
      </c>
      <c r="P4394" s="31">
        <f t="shared" si="206"/>
        <v>2540.0019073486328</v>
      </c>
      <c r="Q4394" s="31">
        <f>IF(M4394=1,oneday(G4393,G4394,K4394,L4394,Summary!$E$13/2,Data!N4393,Data!O4393,Summary!$E$15,Summary!$E$14,Summary!$E$16,3),0)</f>
        <v>0</v>
      </c>
    </row>
    <row r="4395" spans="1:17" x14ac:dyDescent="0.25">
      <c r="A4395" s="32">
        <f>VLOOKUP(B4395,'Expiration Dates'!$C$40:$J$272,8)</f>
        <v>36790</v>
      </c>
      <c r="B4395" s="1">
        <v>36770</v>
      </c>
      <c r="C4395">
        <f t="shared" si="205"/>
        <v>4395</v>
      </c>
      <c r="D4395" s="27">
        <v>33.049999237060547</v>
      </c>
      <c r="E4395" s="28">
        <v>33.450000762939453</v>
      </c>
      <c r="F4395" s="28">
        <v>32.75</v>
      </c>
      <c r="G4395" s="24">
        <v>33.380001068115234</v>
      </c>
      <c r="H4395" s="13">
        <v>32.150001525878906</v>
      </c>
      <c r="I4395" s="14">
        <v>32.5</v>
      </c>
      <c r="J4395" s="14">
        <v>32</v>
      </c>
      <c r="K4395" s="24">
        <v>32.419998168945313</v>
      </c>
      <c r="L4395">
        <f t="shared" si="207"/>
        <v>0</v>
      </c>
      <c r="M4395">
        <f>IF(AND(B4395&gt;Summary!$E$17,B4395&lt;Summary!$E$18),1,0)</f>
        <v>1</v>
      </c>
      <c r="N4395">
        <f>IF(M4395=1,oneday(G4394,G4395,K4395,L4395,Summary!$E$13/2,Data!N4394,Data!O4394,Summary!$E$15,Summary!$E$14,Summary!$E$16,1),0)</f>
        <v>-3000</v>
      </c>
      <c r="O4395" s="31">
        <f>IF(M4395=1,oneday(G4394,G4395,K4395,L4395,Summary!$E$13/2,Data!N4394,Data!O4394,Summary!$E$15,Summary!$E$14,Summary!$E$16,2),0)</f>
        <v>3338952.9381828308</v>
      </c>
      <c r="P4395" s="31">
        <f t="shared" si="206"/>
        <v>1253.9933776855469</v>
      </c>
      <c r="Q4395" s="31">
        <f>IF(M4395=1,oneday(G4394,G4395,K4395,L4395,Summary!$E$13/2,Data!N4394,Data!O4394,Summary!$E$15,Summary!$E$14,Summary!$E$16,3),0)</f>
        <v>0</v>
      </c>
    </row>
    <row r="4396" spans="1:17" x14ac:dyDescent="0.25">
      <c r="A4396" s="32">
        <f>VLOOKUP(B4396,'Expiration Dates'!$C$40:$J$272,8)</f>
        <v>36790</v>
      </c>
      <c r="B4396" s="1">
        <v>36774</v>
      </c>
      <c r="C4396">
        <f t="shared" si="205"/>
        <v>4396</v>
      </c>
      <c r="D4396" s="27">
        <v>33.950000762939453</v>
      </c>
      <c r="E4396" s="28">
        <v>33.979999542236328</v>
      </c>
      <c r="F4396" s="28">
        <v>33.450000762939453</v>
      </c>
      <c r="G4396" s="24">
        <v>33.830001831054688</v>
      </c>
      <c r="H4396" s="13">
        <v>33</v>
      </c>
      <c r="I4396" s="14">
        <v>33.049999237060547</v>
      </c>
      <c r="J4396" s="14">
        <v>32.669998168945313</v>
      </c>
      <c r="K4396" s="24">
        <v>32.979999542236328</v>
      </c>
      <c r="L4396">
        <f t="shared" si="207"/>
        <v>0</v>
      </c>
      <c r="M4396">
        <f>IF(AND(B4396&gt;Summary!$E$17,B4396&lt;Summary!$E$18),1,0)</f>
        <v>0</v>
      </c>
      <c r="N4396">
        <f>IF(M4396=1,oneday(G4395,G4396,K4396,L4396,Summary!$E$13/2,Data!N4395,Data!O4395,Summary!$E$15,Summary!$E$14,Summary!$E$16,1),0)</f>
        <v>0</v>
      </c>
      <c r="O4396" s="31">
        <f>IF(M4396=1,oneday(G4395,G4396,K4396,L4396,Summary!$E$13/2,Data!N4395,Data!O4395,Summary!$E$15,Summary!$E$14,Summary!$E$16,2),0)</f>
        <v>0</v>
      </c>
      <c r="P4396" s="31">
        <f t="shared" si="206"/>
        <v>0</v>
      </c>
      <c r="Q4396" s="31">
        <f>IF(M4396=1,oneday(G4395,G4396,K4396,L4396,Summary!$E$13/2,Data!N4395,Data!O4395,Summary!$E$15,Summary!$E$14,Summary!$E$16,3),0)</f>
        <v>0</v>
      </c>
    </row>
    <row r="4397" spans="1:17" x14ac:dyDescent="0.25">
      <c r="A4397" s="32">
        <f>VLOOKUP(B4397,'Expiration Dates'!$C$40:$J$272,8)</f>
        <v>36790</v>
      </c>
      <c r="B4397" s="1">
        <v>36775</v>
      </c>
      <c r="C4397">
        <f t="shared" si="205"/>
        <v>4397</v>
      </c>
      <c r="D4397" s="27">
        <v>33.990001678466797</v>
      </c>
      <c r="E4397" s="28">
        <v>34.950000762939453</v>
      </c>
      <c r="F4397" s="28">
        <v>33.849998474121094</v>
      </c>
      <c r="G4397" s="24">
        <v>34.900001525878906</v>
      </c>
      <c r="H4397" s="13">
        <v>33.25</v>
      </c>
      <c r="I4397" s="14">
        <v>34.099998474121094</v>
      </c>
      <c r="J4397" s="14">
        <v>33.150001525878906</v>
      </c>
      <c r="K4397" s="24">
        <v>33.979999542236328</v>
      </c>
      <c r="L4397">
        <f t="shared" si="207"/>
        <v>0</v>
      </c>
      <c r="M4397">
        <f>IF(AND(B4397&gt;Summary!$E$17,B4397&lt;Summary!$E$18),1,0)</f>
        <v>0</v>
      </c>
      <c r="N4397">
        <f>IF(M4397=1,oneday(G4396,G4397,K4397,L4397,Summary!$E$13/2,Data!N4396,Data!O4396,Summary!$E$15,Summary!$E$14,Summary!$E$16,1),0)</f>
        <v>0</v>
      </c>
      <c r="O4397" s="31">
        <f>IF(M4397=1,oneday(G4396,G4397,K4397,L4397,Summary!$E$13/2,Data!N4396,Data!O4396,Summary!$E$15,Summary!$E$14,Summary!$E$16,2),0)</f>
        <v>0</v>
      </c>
      <c r="P4397" s="31">
        <f t="shared" si="206"/>
        <v>0</v>
      </c>
      <c r="Q4397" s="31">
        <f>IF(M4397=1,oneday(G4396,G4397,K4397,L4397,Summary!$E$13/2,Data!N4396,Data!O4396,Summary!$E$15,Summary!$E$14,Summary!$E$16,3),0)</f>
        <v>0</v>
      </c>
    </row>
    <row r="4398" spans="1:17" x14ac:dyDescent="0.25">
      <c r="A4398" s="32">
        <f>VLOOKUP(B4398,'Expiration Dates'!$C$40:$J$272,8)</f>
        <v>36790</v>
      </c>
      <c r="B4398" s="1">
        <v>36776</v>
      </c>
      <c r="C4398">
        <f t="shared" si="205"/>
        <v>4398</v>
      </c>
      <c r="D4398" s="27">
        <v>34.5</v>
      </c>
      <c r="E4398" s="28">
        <v>35.459999084472656</v>
      </c>
      <c r="F4398" s="28">
        <v>34.450000762939453</v>
      </c>
      <c r="G4398" s="24">
        <v>35.389999389648438</v>
      </c>
      <c r="H4398" s="13">
        <v>33.650001525878906</v>
      </c>
      <c r="I4398" s="14">
        <v>34.650001525878906</v>
      </c>
      <c r="J4398" s="14">
        <v>33.650001525878906</v>
      </c>
      <c r="K4398" s="24">
        <v>34.540000915527344</v>
      </c>
      <c r="L4398">
        <f t="shared" si="207"/>
        <v>0</v>
      </c>
      <c r="M4398">
        <f>IF(AND(B4398&gt;Summary!$E$17,B4398&lt;Summary!$E$18),1,0)</f>
        <v>0</v>
      </c>
      <c r="N4398">
        <f>IF(M4398=1,oneday(G4397,G4398,K4398,L4398,Summary!$E$13/2,Data!N4397,Data!O4397,Summary!$E$15,Summary!$E$14,Summary!$E$16,1),0)</f>
        <v>0</v>
      </c>
      <c r="O4398" s="31">
        <f>IF(M4398=1,oneday(G4397,G4398,K4398,L4398,Summary!$E$13/2,Data!N4397,Data!O4397,Summary!$E$15,Summary!$E$14,Summary!$E$16,2),0)</f>
        <v>0</v>
      </c>
      <c r="P4398" s="31">
        <f t="shared" si="206"/>
        <v>0</v>
      </c>
      <c r="Q4398" s="31">
        <f>IF(M4398=1,oneday(G4397,G4398,K4398,L4398,Summary!$E$13/2,Data!N4397,Data!O4397,Summary!$E$15,Summary!$E$14,Summary!$E$16,3),0)</f>
        <v>0</v>
      </c>
    </row>
    <row r="4399" spans="1:17" x14ac:dyDescent="0.25">
      <c r="A4399" s="32">
        <f>VLOOKUP(B4399,'Expiration Dates'!$C$40:$J$272,8)</f>
        <v>36790</v>
      </c>
      <c r="B4399" s="1">
        <v>36777</v>
      </c>
      <c r="C4399">
        <f t="shared" si="205"/>
        <v>4399</v>
      </c>
      <c r="D4399" s="27">
        <v>34.549999237060547</v>
      </c>
      <c r="E4399" s="28">
        <v>34.779998779296875</v>
      </c>
      <c r="F4399" s="28">
        <v>33.400001525878906</v>
      </c>
      <c r="G4399" s="24">
        <v>33.630001068115234</v>
      </c>
      <c r="H4399" s="13">
        <v>33.799999237060547</v>
      </c>
      <c r="I4399" s="14">
        <v>33.950000762939453</v>
      </c>
      <c r="J4399" s="14">
        <v>32.599998474121094</v>
      </c>
      <c r="K4399" s="24">
        <v>32.770000457763672</v>
      </c>
      <c r="L4399">
        <f t="shared" si="207"/>
        <v>0</v>
      </c>
      <c r="M4399">
        <f>IF(AND(B4399&gt;Summary!$E$17,B4399&lt;Summary!$E$18),1,0)</f>
        <v>0</v>
      </c>
      <c r="N4399">
        <f>IF(M4399=1,oneday(G4398,G4399,K4399,L4399,Summary!$E$13/2,Data!N4398,Data!O4398,Summary!$E$15,Summary!$E$14,Summary!$E$16,1),0)</f>
        <v>0</v>
      </c>
      <c r="O4399" s="31">
        <f>IF(M4399=1,oneday(G4398,G4399,K4399,L4399,Summary!$E$13/2,Data!N4398,Data!O4398,Summary!$E$15,Summary!$E$14,Summary!$E$16,2),0)</f>
        <v>0</v>
      </c>
      <c r="P4399" s="31">
        <f t="shared" si="206"/>
        <v>0</v>
      </c>
      <c r="Q4399" s="31">
        <f>IF(M4399=1,oneday(G4398,G4399,K4399,L4399,Summary!$E$13/2,Data!N4398,Data!O4398,Summary!$E$15,Summary!$E$14,Summary!$E$16,3),0)</f>
        <v>0</v>
      </c>
    </row>
    <row r="4400" spans="1:17" x14ac:dyDescent="0.25">
      <c r="A4400" s="32">
        <f>VLOOKUP(B4400,'Expiration Dates'!$C$40:$J$272,8)</f>
        <v>36790</v>
      </c>
      <c r="B4400" s="1">
        <v>36780</v>
      </c>
      <c r="C4400">
        <f t="shared" si="205"/>
        <v>4400</v>
      </c>
      <c r="D4400" s="27">
        <v>33.799999237060547</v>
      </c>
      <c r="E4400" s="28">
        <v>35.849998474121094</v>
      </c>
      <c r="F4400" s="28">
        <v>33.75</v>
      </c>
      <c r="G4400" s="24">
        <v>35.139999389648438</v>
      </c>
      <c r="H4400" s="13">
        <v>32.950000762939453</v>
      </c>
      <c r="I4400" s="14">
        <v>34.950000762939453</v>
      </c>
      <c r="J4400" s="14">
        <v>32.950000762939453</v>
      </c>
      <c r="K4400" s="24">
        <v>34.220001220703125</v>
      </c>
      <c r="L4400">
        <f t="shared" si="207"/>
        <v>0</v>
      </c>
      <c r="M4400">
        <f>IF(AND(B4400&gt;Summary!$E$17,B4400&lt;Summary!$E$18),1,0)</f>
        <v>0</v>
      </c>
      <c r="N4400">
        <f>IF(M4400=1,oneday(G4399,G4400,K4400,L4400,Summary!$E$13/2,Data!N4399,Data!O4399,Summary!$E$15,Summary!$E$14,Summary!$E$16,1),0)</f>
        <v>0</v>
      </c>
      <c r="O4400" s="31">
        <f>IF(M4400=1,oneday(G4399,G4400,K4400,L4400,Summary!$E$13/2,Data!N4399,Data!O4399,Summary!$E$15,Summary!$E$14,Summary!$E$16,2),0)</f>
        <v>0</v>
      </c>
      <c r="P4400" s="31">
        <f t="shared" si="206"/>
        <v>0</v>
      </c>
      <c r="Q4400" s="31">
        <f>IF(M4400=1,oneday(G4399,G4400,K4400,L4400,Summary!$E$13/2,Data!N4399,Data!O4399,Summary!$E$15,Summary!$E$14,Summary!$E$16,3),0)</f>
        <v>0</v>
      </c>
    </row>
    <row r="4401" spans="1:17" x14ac:dyDescent="0.25">
      <c r="A4401" s="32">
        <f>VLOOKUP(B4401,'Expiration Dates'!$C$40:$J$272,8)</f>
        <v>36790</v>
      </c>
      <c r="B4401" s="1">
        <v>36781</v>
      </c>
      <c r="C4401">
        <f t="shared" si="205"/>
        <v>4401</v>
      </c>
      <c r="D4401" s="27">
        <v>35.450000762939453</v>
      </c>
      <c r="E4401" s="28">
        <v>35.5</v>
      </c>
      <c r="F4401" s="28">
        <v>34.099998474121094</v>
      </c>
      <c r="G4401" s="24">
        <v>34.279998779296875</v>
      </c>
      <c r="H4401" s="13">
        <v>34.549999237060547</v>
      </c>
      <c r="I4401" s="14">
        <v>34.599998474121094</v>
      </c>
      <c r="J4401" s="14">
        <v>33.25</v>
      </c>
      <c r="K4401" s="24">
        <v>33.419998168945313</v>
      </c>
      <c r="L4401">
        <f t="shared" si="207"/>
        <v>0</v>
      </c>
      <c r="M4401">
        <f>IF(AND(B4401&gt;Summary!$E$17,B4401&lt;Summary!$E$18),1,0)</f>
        <v>0</v>
      </c>
      <c r="N4401">
        <f>IF(M4401=1,oneday(G4400,G4401,K4401,L4401,Summary!$E$13/2,Data!N4400,Data!O4400,Summary!$E$15,Summary!$E$14,Summary!$E$16,1),0)</f>
        <v>0</v>
      </c>
      <c r="O4401" s="31">
        <f>IF(M4401=1,oneday(G4400,G4401,K4401,L4401,Summary!$E$13/2,Data!N4400,Data!O4400,Summary!$E$15,Summary!$E$14,Summary!$E$16,2),0)</f>
        <v>0</v>
      </c>
      <c r="P4401" s="31">
        <f t="shared" si="206"/>
        <v>0</v>
      </c>
      <c r="Q4401" s="31">
        <f>IF(M4401=1,oneday(G4400,G4401,K4401,L4401,Summary!$E$13/2,Data!N4400,Data!O4400,Summary!$E$15,Summary!$E$14,Summary!$E$16,3),0)</f>
        <v>0</v>
      </c>
    </row>
    <row r="4402" spans="1:17" x14ac:dyDescent="0.25">
      <c r="A4402" s="32">
        <f>VLOOKUP(B4402,'Expiration Dates'!$C$40:$J$272,8)</f>
        <v>36790</v>
      </c>
      <c r="B4402" s="1">
        <v>36782</v>
      </c>
      <c r="C4402">
        <f t="shared" si="205"/>
        <v>4402</v>
      </c>
      <c r="D4402" s="27">
        <v>34</v>
      </c>
      <c r="E4402" s="28">
        <v>34.700000762939453</v>
      </c>
      <c r="F4402" s="28">
        <v>33.549999237060547</v>
      </c>
      <c r="G4402" s="24">
        <v>33.819999694824219</v>
      </c>
      <c r="H4402" s="13">
        <v>33.200000762939453</v>
      </c>
      <c r="I4402" s="14">
        <v>33.549999237060547</v>
      </c>
      <c r="J4402" s="14">
        <v>32.299999237060547</v>
      </c>
      <c r="K4402" s="24">
        <v>32.680000305175781</v>
      </c>
      <c r="L4402">
        <f t="shared" si="207"/>
        <v>0</v>
      </c>
      <c r="M4402">
        <f>IF(AND(B4402&gt;Summary!$E$17,B4402&lt;Summary!$E$18),1,0)</f>
        <v>0</v>
      </c>
      <c r="N4402">
        <f>IF(M4402=1,oneday(G4401,G4402,K4402,L4402,Summary!$E$13/2,Data!N4401,Data!O4401,Summary!$E$15,Summary!$E$14,Summary!$E$16,1),0)</f>
        <v>0</v>
      </c>
      <c r="O4402" s="31">
        <f>IF(M4402=1,oneday(G4401,G4402,K4402,L4402,Summary!$E$13/2,Data!N4401,Data!O4401,Summary!$E$15,Summary!$E$14,Summary!$E$16,2),0)</f>
        <v>0</v>
      </c>
      <c r="P4402" s="31">
        <f t="shared" si="206"/>
        <v>0</v>
      </c>
      <c r="Q4402" s="31">
        <f>IF(M4402=1,oneday(G4401,G4402,K4402,L4402,Summary!$E$13/2,Data!N4401,Data!O4401,Summary!$E$15,Summary!$E$14,Summary!$E$16,3),0)</f>
        <v>0</v>
      </c>
    </row>
    <row r="4403" spans="1:17" x14ac:dyDescent="0.25">
      <c r="A4403" s="32">
        <f>VLOOKUP(B4403,'Expiration Dates'!$C$40:$J$272,8)</f>
        <v>36790</v>
      </c>
      <c r="B4403" s="1">
        <v>36783</v>
      </c>
      <c r="C4403">
        <f t="shared" si="205"/>
        <v>4403</v>
      </c>
      <c r="D4403" s="27">
        <v>33.689998626708984</v>
      </c>
      <c r="E4403" s="28">
        <v>34.5</v>
      </c>
      <c r="F4403" s="28">
        <v>33.150001525878906</v>
      </c>
      <c r="G4403" s="24">
        <v>34.069999694824219</v>
      </c>
      <c r="H4403" s="13">
        <v>32.549999237060547</v>
      </c>
      <c r="I4403" s="14">
        <v>33.5</v>
      </c>
      <c r="J4403" s="14">
        <v>32.099998474121094</v>
      </c>
      <c r="K4403" s="24">
        <v>33.049999237060547</v>
      </c>
      <c r="L4403">
        <f t="shared" si="207"/>
        <v>0</v>
      </c>
      <c r="M4403">
        <f>IF(AND(B4403&gt;Summary!$E$17,B4403&lt;Summary!$E$18),1,0)</f>
        <v>0</v>
      </c>
      <c r="N4403">
        <f>IF(M4403=1,oneday(G4402,G4403,K4403,L4403,Summary!$E$13/2,Data!N4402,Data!O4402,Summary!$E$15,Summary!$E$14,Summary!$E$16,1),0)</f>
        <v>0</v>
      </c>
      <c r="O4403" s="31">
        <f>IF(M4403=1,oneday(G4402,G4403,K4403,L4403,Summary!$E$13/2,Data!N4402,Data!O4402,Summary!$E$15,Summary!$E$14,Summary!$E$16,2),0)</f>
        <v>0</v>
      </c>
      <c r="P4403" s="31">
        <f t="shared" si="206"/>
        <v>0</v>
      </c>
      <c r="Q4403" s="31">
        <f>IF(M4403=1,oneday(G4402,G4403,K4403,L4403,Summary!$E$13/2,Data!N4402,Data!O4402,Summary!$E$15,Summary!$E$14,Summary!$E$16,3),0)</f>
        <v>0</v>
      </c>
    </row>
    <row r="4404" spans="1:17" x14ac:dyDescent="0.25">
      <c r="A4404" s="32">
        <f>VLOOKUP(B4404,'Expiration Dates'!$C$40:$J$272,8)</f>
        <v>36790</v>
      </c>
      <c r="B4404" s="1">
        <v>36784</v>
      </c>
      <c r="C4404">
        <f t="shared" si="205"/>
        <v>4404</v>
      </c>
      <c r="D4404" s="27">
        <v>34.5</v>
      </c>
      <c r="E4404" s="28">
        <v>36</v>
      </c>
      <c r="F4404" s="28">
        <v>34.450000762939453</v>
      </c>
      <c r="G4404" s="24">
        <v>35.919998168945313</v>
      </c>
      <c r="H4404" s="13">
        <v>33.549999237060547</v>
      </c>
      <c r="I4404" s="14">
        <v>34.799999237060547</v>
      </c>
      <c r="J4404" s="14">
        <v>33.5</v>
      </c>
      <c r="K4404" s="24">
        <v>34.720001220703125</v>
      </c>
      <c r="L4404">
        <f t="shared" si="207"/>
        <v>0</v>
      </c>
      <c r="M4404">
        <f>IF(AND(B4404&gt;Summary!$E$17,B4404&lt;Summary!$E$18),1,0)</f>
        <v>0</v>
      </c>
      <c r="N4404">
        <f>IF(M4404=1,oneday(G4403,G4404,K4404,L4404,Summary!$E$13/2,Data!N4403,Data!O4403,Summary!$E$15,Summary!$E$14,Summary!$E$16,1),0)</f>
        <v>0</v>
      </c>
      <c r="O4404" s="31">
        <f>IF(M4404=1,oneday(G4403,G4404,K4404,L4404,Summary!$E$13/2,Data!N4403,Data!O4403,Summary!$E$15,Summary!$E$14,Summary!$E$16,2),0)</f>
        <v>0</v>
      </c>
      <c r="P4404" s="31">
        <f t="shared" si="206"/>
        <v>0</v>
      </c>
      <c r="Q4404" s="31">
        <f>IF(M4404=1,oneday(G4403,G4404,K4404,L4404,Summary!$E$13/2,Data!N4403,Data!O4403,Summary!$E$15,Summary!$E$14,Summary!$E$16,3),0)</f>
        <v>0</v>
      </c>
    </row>
    <row r="4405" spans="1:17" x14ac:dyDescent="0.25">
      <c r="A4405" s="32">
        <f>VLOOKUP(B4405,'Expiration Dates'!$C$40:$J$272,8)</f>
        <v>36790</v>
      </c>
      <c r="B4405" s="1">
        <v>36787</v>
      </c>
      <c r="C4405">
        <f t="shared" si="205"/>
        <v>4405</v>
      </c>
      <c r="D4405" s="27">
        <v>36.200000762939453</v>
      </c>
      <c r="E4405" s="28">
        <v>37.150001525878906</v>
      </c>
      <c r="F4405" s="28">
        <v>36.150001525878906</v>
      </c>
      <c r="G4405" s="24">
        <v>36.880001068115234</v>
      </c>
      <c r="H4405" s="13">
        <v>35</v>
      </c>
      <c r="I4405" s="14">
        <v>35.869998931884766</v>
      </c>
      <c r="J4405" s="14">
        <v>34.950000762939453</v>
      </c>
      <c r="K4405" s="24">
        <v>35.549999237060547</v>
      </c>
      <c r="L4405">
        <f t="shared" si="207"/>
        <v>0</v>
      </c>
      <c r="M4405">
        <f>IF(AND(B4405&gt;Summary!$E$17,B4405&lt;Summary!$E$18),1,0)</f>
        <v>0</v>
      </c>
      <c r="N4405">
        <f>IF(M4405=1,oneday(G4404,G4405,K4405,L4405,Summary!$E$13/2,Data!N4404,Data!O4404,Summary!$E$15,Summary!$E$14,Summary!$E$16,1),0)</f>
        <v>0</v>
      </c>
      <c r="O4405" s="31">
        <f>IF(M4405=1,oneday(G4404,G4405,K4405,L4405,Summary!$E$13/2,Data!N4404,Data!O4404,Summary!$E$15,Summary!$E$14,Summary!$E$16,2),0)</f>
        <v>0</v>
      </c>
      <c r="P4405" s="31">
        <f t="shared" si="206"/>
        <v>0</v>
      </c>
      <c r="Q4405" s="31">
        <f>IF(M4405=1,oneday(G4404,G4405,K4405,L4405,Summary!$E$13/2,Data!N4404,Data!O4404,Summary!$E$15,Summary!$E$14,Summary!$E$16,3),0)</f>
        <v>0</v>
      </c>
    </row>
    <row r="4406" spans="1:17" x14ac:dyDescent="0.25">
      <c r="A4406" s="32">
        <f>VLOOKUP(B4406,'Expiration Dates'!$C$40:$J$272,8)</f>
        <v>36790</v>
      </c>
      <c r="B4406" s="1">
        <v>36788</v>
      </c>
      <c r="C4406">
        <f t="shared" si="205"/>
        <v>4406</v>
      </c>
      <c r="D4406" s="27">
        <v>36.549999237060547</v>
      </c>
      <c r="E4406" s="28">
        <v>37</v>
      </c>
      <c r="F4406" s="28">
        <v>36.150001525878906</v>
      </c>
      <c r="G4406" s="24">
        <v>36.509998321533203</v>
      </c>
      <c r="H4406" s="13">
        <v>35.25</v>
      </c>
      <c r="I4406" s="14">
        <v>35.5</v>
      </c>
      <c r="J4406" s="14">
        <v>34.650001525878906</v>
      </c>
      <c r="K4406" s="24">
        <v>35.009998321533203</v>
      </c>
      <c r="L4406">
        <f t="shared" si="207"/>
        <v>0</v>
      </c>
      <c r="M4406">
        <f>IF(AND(B4406&gt;Summary!$E$17,B4406&lt;Summary!$E$18),1,0)</f>
        <v>0</v>
      </c>
      <c r="N4406">
        <f>IF(M4406=1,oneday(G4405,G4406,K4406,L4406,Summary!$E$13/2,Data!N4405,Data!O4405,Summary!$E$15,Summary!$E$14,Summary!$E$16,1),0)</f>
        <v>0</v>
      </c>
      <c r="O4406" s="31">
        <f>IF(M4406=1,oneday(G4405,G4406,K4406,L4406,Summary!$E$13/2,Data!N4405,Data!O4405,Summary!$E$15,Summary!$E$14,Summary!$E$16,2),0)</f>
        <v>0</v>
      </c>
      <c r="P4406" s="31">
        <f t="shared" si="206"/>
        <v>0</v>
      </c>
      <c r="Q4406" s="31">
        <f>IF(M4406=1,oneday(G4405,G4406,K4406,L4406,Summary!$E$13/2,Data!N4405,Data!O4405,Summary!$E$15,Summary!$E$14,Summary!$E$16,3),0)</f>
        <v>0</v>
      </c>
    </row>
    <row r="4407" spans="1:17" x14ac:dyDescent="0.25">
      <c r="A4407" s="32">
        <f>VLOOKUP(B4407,'Expiration Dates'!$C$40:$J$272,8)</f>
        <v>36790</v>
      </c>
      <c r="B4407" s="1">
        <v>36789</v>
      </c>
      <c r="C4407">
        <f t="shared" si="205"/>
        <v>4407</v>
      </c>
      <c r="D4407" s="27">
        <v>37.5</v>
      </c>
      <c r="E4407" s="28">
        <v>37.799999237060547</v>
      </c>
      <c r="F4407" s="28">
        <v>36.700000762939453</v>
      </c>
      <c r="G4407" s="24">
        <v>37.200000762939453</v>
      </c>
      <c r="H4407" s="13">
        <v>35.700000762939453</v>
      </c>
      <c r="I4407" s="14">
        <v>36.099998474121094</v>
      </c>
      <c r="J4407" s="14">
        <v>35.150001525878906</v>
      </c>
      <c r="K4407" s="24">
        <v>35.240001678466797</v>
      </c>
      <c r="L4407">
        <f t="shared" si="207"/>
        <v>0</v>
      </c>
      <c r="M4407">
        <f>IF(AND(B4407&gt;Summary!$E$17,B4407&lt;Summary!$E$18),1,0)</f>
        <v>0</v>
      </c>
      <c r="N4407">
        <f>IF(M4407=1,oneday(G4406,G4407,K4407,L4407,Summary!$E$13/2,Data!N4406,Data!O4406,Summary!$E$15,Summary!$E$14,Summary!$E$16,1),0)</f>
        <v>0</v>
      </c>
      <c r="O4407" s="31">
        <f>IF(M4407=1,oneday(G4406,G4407,K4407,L4407,Summary!$E$13/2,Data!N4406,Data!O4406,Summary!$E$15,Summary!$E$14,Summary!$E$16,2),0)</f>
        <v>0</v>
      </c>
      <c r="P4407" s="31">
        <f t="shared" si="206"/>
        <v>0</v>
      </c>
      <c r="Q4407" s="31">
        <f>IF(M4407=1,oneday(G4406,G4407,K4407,L4407,Summary!$E$13/2,Data!N4406,Data!O4406,Summary!$E$15,Summary!$E$14,Summary!$E$16,3),0)</f>
        <v>0</v>
      </c>
    </row>
    <row r="4408" spans="1:17" x14ac:dyDescent="0.25">
      <c r="A4408" s="32">
        <f>VLOOKUP(B4408,'Expiration Dates'!$C$40:$J$272,8)</f>
        <v>36790</v>
      </c>
      <c r="B4408" s="1">
        <v>36790</v>
      </c>
      <c r="C4408">
        <f t="shared" si="205"/>
        <v>4408</v>
      </c>
      <c r="D4408" s="27">
        <v>34.650001525878906</v>
      </c>
      <c r="E4408" s="28">
        <v>35.459999084472656</v>
      </c>
      <c r="F4408" s="28">
        <v>33.900001525878906</v>
      </c>
      <c r="G4408" s="24">
        <v>34</v>
      </c>
      <c r="H4408" s="13">
        <v>33.900001525878906</v>
      </c>
      <c r="I4408" s="14">
        <v>34.599998474121094</v>
      </c>
      <c r="J4408" s="14">
        <v>33.299999237060547</v>
      </c>
      <c r="K4408" s="24">
        <v>33.409999847412109</v>
      </c>
      <c r="L4408">
        <f t="shared" si="207"/>
        <v>1</v>
      </c>
      <c r="M4408">
        <f>IF(AND(B4408&gt;Summary!$E$17,B4408&lt;Summary!$E$18),1,0)</f>
        <v>0</v>
      </c>
      <c r="N4408">
        <f>IF(M4408=1,oneday(G4407,G4408,K4408,L4408,Summary!$E$13/2,Data!N4407,Data!O4407,Summary!$E$15,Summary!$E$14,Summary!$E$16,1),0)</f>
        <v>0</v>
      </c>
      <c r="O4408" s="31">
        <f>IF(M4408=1,oneday(G4407,G4408,K4408,L4408,Summary!$E$13/2,Data!N4407,Data!O4407,Summary!$E$15,Summary!$E$14,Summary!$E$16,2),0)</f>
        <v>0</v>
      </c>
      <c r="P4408" s="31">
        <f t="shared" si="206"/>
        <v>0</v>
      </c>
      <c r="Q4408" s="31">
        <f>IF(M4408=1,oneday(G4407,G4408,K4408,L4408,Summary!$E$13/2,Data!N4407,Data!O4407,Summary!$E$15,Summary!$E$14,Summary!$E$16,3),0)</f>
        <v>0</v>
      </c>
    </row>
    <row r="4409" spans="1:17" x14ac:dyDescent="0.25">
      <c r="A4409" s="32">
        <f>VLOOKUP(B4409,'Expiration Dates'!$C$40:$J$272,8)</f>
        <v>36790</v>
      </c>
      <c r="B4409" s="1">
        <v>36791</v>
      </c>
      <c r="C4409">
        <f t="shared" si="205"/>
        <v>4409</v>
      </c>
      <c r="D4409" s="27">
        <v>34</v>
      </c>
      <c r="E4409" s="28">
        <v>34.400001525878906</v>
      </c>
      <c r="F4409" s="28">
        <v>32.5</v>
      </c>
      <c r="G4409" s="24">
        <v>32.680000305175781</v>
      </c>
      <c r="H4409" s="13">
        <v>33.450000762939453</v>
      </c>
      <c r="I4409" s="14">
        <v>33.75</v>
      </c>
      <c r="J4409" s="14">
        <v>32.099998474121094</v>
      </c>
      <c r="K4409" s="24">
        <v>32.270000457763672</v>
      </c>
      <c r="L4409">
        <f t="shared" si="207"/>
        <v>0</v>
      </c>
      <c r="M4409">
        <f>IF(AND(B4409&gt;Summary!$E$17,B4409&lt;Summary!$E$18),1,0)</f>
        <v>0</v>
      </c>
      <c r="N4409">
        <f>IF(M4409=1,oneday(G4408,G4409,K4409,L4409,Summary!$E$13/2,Data!N4408,Data!O4408,Summary!$E$15,Summary!$E$14,Summary!$E$16,1),0)</f>
        <v>0</v>
      </c>
      <c r="O4409" s="31">
        <f>IF(M4409=1,oneday(G4408,G4409,K4409,L4409,Summary!$E$13/2,Data!N4408,Data!O4408,Summary!$E$15,Summary!$E$14,Summary!$E$16,2),0)</f>
        <v>0</v>
      </c>
      <c r="P4409" s="31">
        <f t="shared" si="206"/>
        <v>0</v>
      </c>
      <c r="Q4409" s="31">
        <f>IF(M4409=1,oneday(G4408,G4409,K4409,L4409,Summary!$E$13/2,Data!N4408,Data!O4408,Summary!$E$15,Summary!$E$14,Summary!$E$16,3),0)</f>
        <v>0</v>
      </c>
    </row>
    <row r="4410" spans="1:17" x14ac:dyDescent="0.25">
      <c r="A4410" s="32">
        <f>VLOOKUP(B4410,'Expiration Dates'!$C$40:$J$272,8)</f>
        <v>36790</v>
      </c>
      <c r="B4410" s="1">
        <v>36794</v>
      </c>
      <c r="C4410">
        <f t="shared" si="205"/>
        <v>4410</v>
      </c>
      <c r="D4410" s="27">
        <v>31.399999618530273</v>
      </c>
      <c r="E4410" s="28">
        <v>32.049999237060547</v>
      </c>
      <c r="F4410" s="28">
        <v>31.100000381469727</v>
      </c>
      <c r="G4410" s="24">
        <v>31.569999694824219</v>
      </c>
      <c r="H4410" s="13">
        <v>31.149999618530273</v>
      </c>
      <c r="I4410" s="14">
        <v>31.899999618530273</v>
      </c>
      <c r="J4410" s="14">
        <v>30.899999618530273</v>
      </c>
      <c r="K4410" s="24">
        <v>31.430000305175781</v>
      </c>
      <c r="L4410">
        <f t="shared" si="207"/>
        <v>0</v>
      </c>
      <c r="M4410">
        <f>IF(AND(B4410&gt;Summary!$E$17,B4410&lt;Summary!$E$18),1,0)</f>
        <v>0</v>
      </c>
      <c r="N4410">
        <f>IF(M4410=1,oneday(G4409,G4410,K4410,L4410,Summary!$E$13/2,Data!N4409,Data!O4409,Summary!$E$15,Summary!$E$14,Summary!$E$16,1),0)</f>
        <v>0</v>
      </c>
      <c r="O4410" s="31">
        <f>IF(M4410=1,oneday(G4409,G4410,K4410,L4410,Summary!$E$13/2,Data!N4409,Data!O4409,Summary!$E$15,Summary!$E$14,Summary!$E$16,2),0)</f>
        <v>0</v>
      </c>
      <c r="P4410" s="31">
        <f t="shared" si="206"/>
        <v>0</v>
      </c>
      <c r="Q4410" s="31">
        <f>IF(M4410=1,oneday(G4409,G4410,K4410,L4410,Summary!$E$13/2,Data!N4409,Data!O4409,Summary!$E$15,Summary!$E$14,Summary!$E$16,3),0)</f>
        <v>0</v>
      </c>
    </row>
    <row r="4411" spans="1:17" x14ac:dyDescent="0.25">
      <c r="A4411" s="32">
        <f>VLOOKUP(B4411,'Expiration Dates'!$C$40:$J$272,8)</f>
        <v>36790</v>
      </c>
      <c r="B4411" s="1">
        <v>36795</v>
      </c>
      <c r="C4411">
        <f t="shared" si="205"/>
        <v>4411</v>
      </c>
      <c r="D4411" s="27">
        <v>32</v>
      </c>
      <c r="E4411" s="28">
        <v>32.049999237060547</v>
      </c>
      <c r="F4411" s="28">
        <v>31.399999618530273</v>
      </c>
      <c r="G4411" s="24">
        <v>31.5</v>
      </c>
      <c r="H4411" s="13">
        <v>31.799999237060547</v>
      </c>
      <c r="I4411" s="14">
        <v>31.879999160766602</v>
      </c>
      <c r="J4411" s="14">
        <v>31.25</v>
      </c>
      <c r="K4411" s="24">
        <v>31.370000839233398</v>
      </c>
      <c r="L4411">
        <f t="shared" si="207"/>
        <v>0</v>
      </c>
      <c r="M4411">
        <f>IF(AND(B4411&gt;Summary!$E$17,B4411&lt;Summary!$E$18),1,0)</f>
        <v>0</v>
      </c>
      <c r="N4411">
        <f>IF(M4411=1,oneday(G4410,G4411,K4411,L4411,Summary!$E$13/2,Data!N4410,Data!O4410,Summary!$E$15,Summary!$E$14,Summary!$E$16,1),0)</f>
        <v>0</v>
      </c>
      <c r="O4411" s="31">
        <f>IF(M4411=1,oneday(G4410,G4411,K4411,L4411,Summary!$E$13/2,Data!N4410,Data!O4410,Summary!$E$15,Summary!$E$14,Summary!$E$16,2),0)</f>
        <v>0</v>
      </c>
      <c r="P4411" s="31">
        <f t="shared" si="206"/>
        <v>0</v>
      </c>
      <c r="Q4411" s="31">
        <f>IF(M4411=1,oneday(G4410,G4411,K4411,L4411,Summary!$E$13/2,Data!N4410,Data!O4410,Summary!$E$15,Summary!$E$14,Summary!$E$16,3),0)</f>
        <v>0</v>
      </c>
    </row>
    <row r="4412" spans="1:17" x14ac:dyDescent="0.25">
      <c r="A4412" s="32">
        <f>VLOOKUP(B4412,'Expiration Dates'!$C$40:$J$272,8)</f>
        <v>36790</v>
      </c>
      <c r="B4412" s="1">
        <v>36796</v>
      </c>
      <c r="C4412">
        <f t="shared" si="205"/>
        <v>4412</v>
      </c>
      <c r="D4412" s="27">
        <v>31.950000762939453</v>
      </c>
      <c r="E4412" s="28">
        <v>32.229999542236328</v>
      </c>
      <c r="F4412" s="28">
        <v>31.420000076293945</v>
      </c>
      <c r="G4412" s="24">
        <v>31.459999084472656</v>
      </c>
      <c r="H4412" s="13">
        <v>31.780000686645508</v>
      </c>
      <c r="I4412" s="14">
        <v>32.099998474121094</v>
      </c>
      <c r="J4412" s="14">
        <v>31.350000381469727</v>
      </c>
      <c r="K4412" s="24">
        <v>31.389999389648438</v>
      </c>
      <c r="L4412">
        <f t="shared" si="207"/>
        <v>0</v>
      </c>
      <c r="M4412">
        <f>IF(AND(B4412&gt;Summary!$E$17,B4412&lt;Summary!$E$18),1,0)</f>
        <v>0</v>
      </c>
      <c r="N4412">
        <f>IF(M4412=1,oneday(G4411,G4412,K4412,L4412,Summary!$E$13/2,Data!N4411,Data!O4411,Summary!$E$15,Summary!$E$14,Summary!$E$16,1),0)</f>
        <v>0</v>
      </c>
      <c r="O4412" s="31">
        <f>IF(M4412=1,oneday(G4411,G4412,K4412,L4412,Summary!$E$13/2,Data!N4411,Data!O4411,Summary!$E$15,Summary!$E$14,Summary!$E$16,2),0)</f>
        <v>0</v>
      </c>
      <c r="P4412" s="31">
        <f t="shared" si="206"/>
        <v>0</v>
      </c>
      <c r="Q4412" s="31">
        <f>IF(M4412=1,oneday(G4411,G4412,K4412,L4412,Summary!$E$13/2,Data!N4411,Data!O4411,Summary!$E$15,Summary!$E$14,Summary!$E$16,3),0)</f>
        <v>0</v>
      </c>
    </row>
    <row r="4413" spans="1:17" x14ac:dyDescent="0.25">
      <c r="A4413" s="32">
        <f>VLOOKUP(B4413,'Expiration Dates'!$C$40:$J$272,8)</f>
        <v>36790</v>
      </c>
      <c r="B4413" s="1">
        <v>36797</v>
      </c>
      <c r="C4413">
        <f t="shared" si="205"/>
        <v>4413</v>
      </c>
      <c r="D4413" s="27">
        <v>31.100000381469727</v>
      </c>
      <c r="E4413" s="28">
        <v>31.25</v>
      </c>
      <c r="F4413" s="28">
        <v>30.260000228881836</v>
      </c>
      <c r="G4413" s="24">
        <v>30.340000152587891</v>
      </c>
      <c r="H4413" s="13">
        <v>31.049999237060547</v>
      </c>
      <c r="I4413" s="14">
        <v>31.219999313354492</v>
      </c>
      <c r="J4413" s="14">
        <v>30.25</v>
      </c>
      <c r="K4413" s="24">
        <v>30.340000152587891</v>
      </c>
      <c r="L4413">
        <f t="shared" si="207"/>
        <v>0</v>
      </c>
      <c r="M4413">
        <f>IF(AND(B4413&gt;Summary!$E$17,B4413&lt;Summary!$E$18),1,0)</f>
        <v>0</v>
      </c>
      <c r="N4413">
        <f>IF(M4413=1,oneday(G4412,G4413,K4413,L4413,Summary!$E$13/2,Data!N4412,Data!O4412,Summary!$E$15,Summary!$E$14,Summary!$E$16,1),0)</f>
        <v>0</v>
      </c>
      <c r="O4413" s="31">
        <f>IF(M4413=1,oneday(G4412,G4413,K4413,L4413,Summary!$E$13/2,Data!N4412,Data!O4412,Summary!$E$15,Summary!$E$14,Summary!$E$16,2),0)</f>
        <v>0</v>
      </c>
      <c r="P4413" s="31">
        <f t="shared" si="206"/>
        <v>0</v>
      </c>
      <c r="Q4413" s="31">
        <f>IF(M4413=1,oneday(G4412,G4413,K4413,L4413,Summary!$E$13/2,Data!N4412,Data!O4412,Summary!$E$15,Summary!$E$14,Summary!$E$16,3),0)</f>
        <v>0</v>
      </c>
    </row>
    <row r="4414" spans="1:17" x14ac:dyDescent="0.25">
      <c r="A4414" s="32">
        <f>VLOOKUP(B4414,'Expiration Dates'!$C$40:$J$272,8)</f>
        <v>36790</v>
      </c>
      <c r="B4414" s="1">
        <v>36798</v>
      </c>
      <c r="C4414">
        <f t="shared" si="205"/>
        <v>4414</v>
      </c>
      <c r="D4414" s="27">
        <v>30.700000762939453</v>
      </c>
      <c r="E4414" s="28">
        <v>30.950000762939453</v>
      </c>
      <c r="F4414" s="28">
        <v>30.350000381469727</v>
      </c>
      <c r="G4414" s="24">
        <v>30.840000152587891</v>
      </c>
      <c r="H4414" s="13">
        <v>30.649999618530273</v>
      </c>
      <c r="I4414" s="14">
        <v>30.819999694824219</v>
      </c>
      <c r="J4414" s="14">
        <v>30.319999694824219</v>
      </c>
      <c r="K4414" s="24">
        <v>30.709999084472656</v>
      </c>
      <c r="L4414">
        <f t="shared" si="207"/>
        <v>0</v>
      </c>
      <c r="M4414">
        <f>IF(AND(B4414&gt;Summary!$E$17,B4414&lt;Summary!$E$18),1,0)</f>
        <v>0</v>
      </c>
      <c r="N4414">
        <f>IF(M4414=1,oneday(G4413,G4414,K4414,L4414,Summary!$E$13/2,Data!N4413,Data!O4413,Summary!$E$15,Summary!$E$14,Summary!$E$16,1),0)</f>
        <v>0</v>
      </c>
      <c r="O4414" s="31">
        <f>IF(M4414=1,oneday(G4413,G4414,K4414,L4414,Summary!$E$13/2,Data!N4413,Data!O4413,Summary!$E$15,Summary!$E$14,Summary!$E$16,2),0)</f>
        <v>0</v>
      </c>
      <c r="P4414" s="31">
        <f t="shared" si="206"/>
        <v>0</v>
      </c>
      <c r="Q4414" s="31">
        <f>IF(M4414=1,oneday(G4413,G4414,K4414,L4414,Summary!$E$13/2,Data!N4413,Data!O4413,Summary!$E$15,Summary!$E$14,Summary!$E$16,3),0)</f>
        <v>0</v>
      </c>
    </row>
    <row r="4415" spans="1:17" x14ac:dyDescent="0.25">
      <c r="A4415" s="32">
        <f>VLOOKUP(B4415,'Expiration Dates'!$C$40:$J$272,8)</f>
        <v>36819</v>
      </c>
      <c r="B4415" s="1">
        <v>36801</v>
      </c>
      <c r="C4415">
        <f t="shared" si="205"/>
        <v>4415</v>
      </c>
      <c r="D4415" s="27">
        <v>31.450000762939453</v>
      </c>
      <c r="E4415" s="28">
        <v>32.330001831054688</v>
      </c>
      <c r="F4415" s="28">
        <v>31.350000381469727</v>
      </c>
      <c r="G4415" s="24">
        <v>32.180000305175781</v>
      </c>
      <c r="H4415" s="13">
        <v>31.270000457763672</v>
      </c>
      <c r="I4415" s="14">
        <v>32</v>
      </c>
      <c r="J4415" s="14">
        <v>31.200000762939453</v>
      </c>
      <c r="K4415" s="24">
        <v>31.860000610351563</v>
      </c>
      <c r="L4415">
        <f t="shared" si="207"/>
        <v>0</v>
      </c>
      <c r="M4415">
        <f>IF(AND(B4415&gt;Summary!$E$17,B4415&lt;Summary!$E$18),1,0)</f>
        <v>0</v>
      </c>
      <c r="N4415">
        <f>IF(M4415=1,oneday(G4414,G4415,K4415,L4415,Summary!$E$13/2,Data!N4414,Data!O4414,Summary!$E$15,Summary!$E$14,Summary!$E$16,1),0)</f>
        <v>0</v>
      </c>
      <c r="O4415" s="31">
        <f>IF(M4415=1,oneday(G4414,G4415,K4415,L4415,Summary!$E$13/2,Data!N4414,Data!O4414,Summary!$E$15,Summary!$E$14,Summary!$E$16,2),0)</f>
        <v>0</v>
      </c>
      <c r="P4415" s="31">
        <f t="shared" si="206"/>
        <v>0</v>
      </c>
      <c r="Q4415" s="31">
        <f>IF(M4415=1,oneday(G4414,G4415,K4415,L4415,Summary!$E$13/2,Data!N4414,Data!O4414,Summary!$E$15,Summary!$E$14,Summary!$E$16,3),0)</f>
        <v>0</v>
      </c>
    </row>
    <row r="4416" spans="1:17" x14ac:dyDescent="0.25">
      <c r="A4416" s="32">
        <f>VLOOKUP(B4416,'Expiration Dates'!$C$40:$J$272,8)</f>
        <v>36819</v>
      </c>
      <c r="B4416" s="1">
        <v>36802</v>
      </c>
      <c r="C4416">
        <f t="shared" si="205"/>
        <v>4416</v>
      </c>
      <c r="D4416" s="27">
        <v>32</v>
      </c>
      <c r="E4416" s="28">
        <v>32.299999237060547</v>
      </c>
      <c r="F4416" s="28">
        <v>31.700000762939453</v>
      </c>
      <c r="G4416" s="24">
        <v>32.069999694824219</v>
      </c>
      <c r="H4416" s="13">
        <v>31.75</v>
      </c>
      <c r="I4416" s="14">
        <v>32.020000457763672</v>
      </c>
      <c r="J4416" s="14">
        <v>31.520000457763672</v>
      </c>
      <c r="K4416" s="24">
        <v>31.850000381469727</v>
      </c>
      <c r="L4416">
        <f t="shared" si="207"/>
        <v>0</v>
      </c>
      <c r="M4416">
        <f>IF(AND(B4416&gt;Summary!$E$17,B4416&lt;Summary!$E$18),1,0)</f>
        <v>0</v>
      </c>
      <c r="N4416">
        <f>IF(M4416=1,oneday(G4415,G4416,K4416,L4416,Summary!$E$13/2,Data!N4415,Data!O4415,Summary!$E$15,Summary!$E$14,Summary!$E$16,1),0)</f>
        <v>0</v>
      </c>
      <c r="O4416" s="31">
        <f>IF(M4416=1,oneday(G4415,G4416,K4416,L4416,Summary!$E$13/2,Data!N4415,Data!O4415,Summary!$E$15,Summary!$E$14,Summary!$E$16,2),0)</f>
        <v>0</v>
      </c>
      <c r="P4416" s="31">
        <f t="shared" si="206"/>
        <v>0</v>
      </c>
      <c r="Q4416" s="31">
        <f>IF(M4416=1,oneday(G4415,G4416,K4416,L4416,Summary!$E$13/2,Data!N4415,Data!O4415,Summary!$E$15,Summary!$E$14,Summary!$E$16,3),0)</f>
        <v>0</v>
      </c>
    </row>
    <row r="4417" spans="1:17" x14ac:dyDescent="0.25">
      <c r="A4417" s="32">
        <f>VLOOKUP(B4417,'Expiration Dates'!$C$40:$J$272,8)</f>
        <v>36819</v>
      </c>
      <c r="B4417" s="1">
        <v>36803</v>
      </c>
      <c r="C4417">
        <f t="shared" si="205"/>
        <v>4417</v>
      </c>
      <c r="D4417" s="27">
        <v>31.600000381469727</v>
      </c>
      <c r="E4417" s="28">
        <v>31.899999618530273</v>
      </c>
      <c r="F4417" s="28">
        <v>31.350000381469727</v>
      </c>
      <c r="G4417" s="24">
        <v>31.430000305175781</v>
      </c>
      <c r="H4417" s="13">
        <v>31.399999618530273</v>
      </c>
      <c r="I4417" s="14">
        <v>31.670000076293945</v>
      </c>
      <c r="J4417" s="14">
        <v>31.200000762939453</v>
      </c>
      <c r="K4417" s="24">
        <v>31.239999771118164</v>
      </c>
      <c r="L4417">
        <f t="shared" si="207"/>
        <v>0</v>
      </c>
      <c r="M4417">
        <f>IF(AND(B4417&gt;Summary!$E$17,B4417&lt;Summary!$E$18),1,0)</f>
        <v>0</v>
      </c>
      <c r="N4417">
        <f>IF(M4417=1,oneday(G4416,G4417,K4417,L4417,Summary!$E$13/2,Data!N4416,Data!O4416,Summary!$E$15,Summary!$E$14,Summary!$E$16,1),0)</f>
        <v>0</v>
      </c>
      <c r="O4417" s="31">
        <f>IF(M4417=1,oneday(G4416,G4417,K4417,L4417,Summary!$E$13/2,Data!N4416,Data!O4416,Summary!$E$15,Summary!$E$14,Summary!$E$16,2),0)</f>
        <v>0</v>
      </c>
      <c r="P4417" s="31">
        <f t="shared" si="206"/>
        <v>0</v>
      </c>
      <c r="Q4417" s="31">
        <f>IF(M4417=1,oneday(G4416,G4417,K4417,L4417,Summary!$E$13/2,Data!N4416,Data!O4416,Summary!$E$15,Summary!$E$14,Summary!$E$16,3),0)</f>
        <v>0</v>
      </c>
    </row>
    <row r="4418" spans="1:17" x14ac:dyDescent="0.25">
      <c r="A4418" s="32">
        <f>VLOOKUP(B4418,'Expiration Dates'!$C$40:$J$272,8)</f>
        <v>36819</v>
      </c>
      <c r="B4418" s="1">
        <v>36804</v>
      </c>
      <c r="C4418">
        <f t="shared" si="205"/>
        <v>4418</v>
      </c>
      <c r="D4418" s="27">
        <v>30.850000381469727</v>
      </c>
      <c r="E4418" s="28">
        <v>30.950000762939453</v>
      </c>
      <c r="F4418" s="28">
        <v>30.190000534057617</v>
      </c>
      <c r="G4418" s="24">
        <v>30.530000686645508</v>
      </c>
      <c r="H4418" s="13">
        <v>30.75</v>
      </c>
      <c r="I4418" s="14">
        <v>30.870000839233398</v>
      </c>
      <c r="J4418" s="14">
        <v>30.229999542236328</v>
      </c>
      <c r="K4418" s="24">
        <v>30.540000915527344</v>
      </c>
      <c r="L4418">
        <f t="shared" si="207"/>
        <v>0</v>
      </c>
      <c r="M4418">
        <f>IF(AND(B4418&gt;Summary!$E$17,B4418&lt;Summary!$E$18),1,0)</f>
        <v>0</v>
      </c>
      <c r="N4418">
        <f>IF(M4418=1,oneday(G4417,G4418,K4418,L4418,Summary!$E$13/2,Data!N4417,Data!O4417,Summary!$E$15,Summary!$E$14,Summary!$E$16,1),0)</f>
        <v>0</v>
      </c>
      <c r="O4418" s="31">
        <f>IF(M4418=1,oneday(G4417,G4418,K4418,L4418,Summary!$E$13/2,Data!N4417,Data!O4417,Summary!$E$15,Summary!$E$14,Summary!$E$16,2),0)</f>
        <v>0</v>
      </c>
      <c r="P4418" s="31">
        <f t="shared" si="206"/>
        <v>0</v>
      </c>
      <c r="Q4418" s="31">
        <f>IF(M4418=1,oneday(G4417,G4418,K4418,L4418,Summary!$E$13/2,Data!N4417,Data!O4417,Summary!$E$15,Summary!$E$14,Summary!$E$16,3),0)</f>
        <v>0</v>
      </c>
    </row>
    <row r="4419" spans="1:17" x14ac:dyDescent="0.25">
      <c r="A4419" s="32">
        <f>VLOOKUP(B4419,'Expiration Dates'!$C$40:$J$272,8)</f>
        <v>36819</v>
      </c>
      <c r="B4419" s="1">
        <v>36805</v>
      </c>
      <c r="C4419">
        <f t="shared" si="205"/>
        <v>4419</v>
      </c>
      <c r="D4419" s="27">
        <v>30.75</v>
      </c>
      <c r="E4419" s="28">
        <v>30.950000762939453</v>
      </c>
      <c r="F4419" s="28">
        <v>30.610000610351563</v>
      </c>
      <c r="G4419" s="24">
        <v>30.860000610351563</v>
      </c>
      <c r="H4419" s="13">
        <v>30.799999237060547</v>
      </c>
      <c r="I4419" s="14">
        <v>30.950000762939453</v>
      </c>
      <c r="J4419" s="14">
        <v>30.639999389648438</v>
      </c>
      <c r="K4419" s="24">
        <v>30.909999847412109</v>
      </c>
      <c r="L4419">
        <f t="shared" si="207"/>
        <v>0</v>
      </c>
      <c r="M4419">
        <f>IF(AND(B4419&gt;Summary!$E$17,B4419&lt;Summary!$E$18),1,0)</f>
        <v>0</v>
      </c>
      <c r="N4419">
        <f>IF(M4419=1,oneday(G4418,G4419,K4419,L4419,Summary!$E$13/2,Data!N4418,Data!O4418,Summary!$E$15,Summary!$E$14,Summary!$E$16,1),0)</f>
        <v>0</v>
      </c>
      <c r="O4419" s="31">
        <f>IF(M4419=1,oneday(G4418,G4419,K4419,L4419,Summary!$E$13/2,Data!N4418,Data!O4418,Summary!$E$15,Summary!$E$14,Summary!$E$16,2),0)</f>
        <v>0</v>
      </c>
      <c r="P4419" s="31">
        <f t="shared" si="206"/>
        <v>0</v>
      </c>
      <c r="Q4419" s="31">
        <f>IF(M4419=1,oneday(G4418,G4419,K4419,L4419,Summary!$E$13/2,Data!N4418,Data!O4418,Summary!$E$15,Summary!$E$14,Summary!$E$16,3),0)</f>
        <v>0</v>
      </c>
    </row>
    <row r="4420" spans="1:17" x14ac:dyDescent="0.25">
      <c r="A4420" s="32">
        <f>VLOOKUP(B4420,'Expiration Dates'!$C$40:$J$272,8)</f>
        <v>36819</v>
      </c>
      <c r="B4420" s="1">
        <v>36808</v>
      </c>
      <c r="C4420">
        <f t="shared" si="205"/>
        <v>4420</v>
      </c>
      <c r="D4420" s="27">
        <v>31.549999237060547</v>
      </c>
      <c r="E4420" s="28">
        <v>31.899999618530273</v>
      </c>
      <c r="F4420" s="28">
        <v>31.25</v>
      </c>
      <c r="G4420" s="24">
        <v>31.860000610351563</v>
      </c>
      <c r="H4420" s="13">
        <v>31.549999237060547</v>
      </c>
      <c r="I4420" s="14">
        <v>31.899999618530273</v>
      </c>
      <c r="J4420" s="14">
        <v>31.25</v>
      </c>
      <c r="K4420" s="24">
        <v>31.850000381469727</v>
      </c>
      <c r="L4420">
        <f t="shared" si="207"/>
        <v>0</v>
      </c>
      <c r="M4420">
        <f>IF(AND(B4420&gt;Summary!$E$17,B4420&lt;Summary!$E$18),1,0)</f>
        <v>0</v>
      </c>
      <c r="N4420">
        <f>IF(M4420=1,oneday(G4419,G4420,K4420,L4420,Summary!$E$13/2,Data!N4419,Data!O4419,Summary!$E$15,Summary!$E$14,Summary!$E$16,1),0)</f>
        <v>0</v>
      </c>
      <c r="O4420" s="31">
        <f>IF(M4420=1,oneday(G4419,G4420,K4420,L4420,Summary!$E$13/2,Data!N4419,Data!O4419,Summary!$E$15,Summary!$E$14,Summary!$E$16,2),0)</f>
        <v>0</v>
      </c>
      <c r="P4420" s="31">
        <f t="shared" si="206"/>
        <v>0</v>
      </c>
      <c r="Q4420" s="31">
        <f>IF(M4420=1,oneday(G4419,G4420,K4420,L4420,Summary!$E$13/2,Data!N4419,Data!O4419,Summary!$E$15,Summary!$E$14,Summary!$E$16,3),0)</f>
        <v>0</v>
      </c>
    </row>
    <row r="4421" spans="1:17" x14ac:dyDescent="0.25">
      <c r="A4421" s="32">
        <f>VLOOKUP(B4421,'Expiration Dates'!$C$40:$J$272,8)</f>
        <v>36819</v>
      </c>
      <c r="B4421" s="1">
        <v>36809</v>
      </c>
      <c r="C4421">
        <f t="shared" si="205"/>
        <v>4421</v>
      </c>
      <c r="D4421" s="27">
        <v>32.25</v>
      </c>
      <c r="E4421" s="28">
        <v>33.200000762939453</v>
      </c>
      <c r="F4421" s="28">
        <v>32.25</v>
      </c>
      <c r="G4421" s="24">
        <v>33.180000305175781</v>
      </c>
      <c r="H4421" s="13">
        <v>32.319999694824219</v>
      </c>
      <c r="I4421" s="14">
        <v>33.099998474121094</v>
      </c>
      <c r="J4421" s="14">
        <v>32.299999237060547</v>
      </c>
      <c r="K4421" s="24">
        <v>33.069999694824219</v>
      </c>
      <c r="L4421">
        <f t="shared" si="207"/>
        <v>0</v>
      </c>
      <c r="M4421">
        <f>IF(AND(B4421&gt;Summary!$E$17,B4421&lt;Summary!$E$18),1,0)</f>
        <v>0</v>
      </c>
      <c r="N4421">
        <f>IF(M4421=1,oneday(G4420,G4421,K4421,L4421,Summary!$E$13/2,Data!N4420,Data!O4420,Summary!$E$15,Summary!$E$14,Summary!$E$16,1),0)</f>
        <v>0</v>
      </c>
      <c r="O4421" s="31">
        <f>IF(M4421=1,oneday(G4420,G4421,K4421,L4421,Summary!$E$13/2,Data!N4420,Data!O4420,Summary!$E$15,Summary!$E$14,Summary!$E$16,2),0)</f>
        <v>0</v>
      </c>
      <c r="P4421" s="31">
        <f t="shared" si="206"/>
        <v>0</v>
      </c>
      <c r="Q4421" s="31">
        <f>IF(M4421=1,oneday(G4420,G4421,K4421,L4421,Summary!$E$13/2,Data!N4420,Data!O4420,Summary!$E$15,Summary!$E$14,Summary!$E$16,3),0)</f>
        <v>0</v>
      </c>
    </row>
    <row r="4422" spans="1:17" x14ac:dyDescent="0.25">
      <c r="A4422" s="32">
        <f>VLOOKUP(B4422,'Expiration Dates'!$C$40:$J$272,8)</f>
        <v>36819</v>
      </c>
      <c r="B4422" s="1">
        <v>36810</v>
      </c>
      <c r="C4422">
        <f t="shared" si="205"/>
        <v>4422</v>
      </c>
      <c r="D4422" s="27">
        <v>33.599998474121094</v>
      </c>
      <c r="E4422" s="28">
        <v>33.700000762939453</v>
      </c>
      <c r="F4422" s="28">
        <v>32.959999084472656</v>
      </c>
      <c r="G4422" s="24">
        <v>33.25</v>
      </c>
      <c r="H4422" s="13">
        <v>33.5</v>
      </c>
      <c r="I4422" s="14">
        <v>33.560001373291016</v>
      </c>
      <c r="J4422" s="14">
        <v>32.950000762939453</v>
      </c>
      <c r="K4422" s="24">
        <v>33.240001678466797</v>
      </c>
      <c r="L4422">
        <f t="shared" si="207"/>
        <v>0</v>
      </c>
      <c r="M4422">
        <f>IF(AND(B4422&gt;Summary!$E$17,B4422&lt;Summary!$E$18),1,0)</f>
        <v>0</v>
      </c>
      <c r="N4422">
        <f>IF(M4422=1,oneday(G4421,G4422,K4422,L4422,Summary!$E$13/2,Data!N4421,Data!O4421,Summary!$E$15,Summary!$E$14,Summary!$E$16,1),0)</f>
        <v>0</v>
      </c>
      <c r="O4422" s="31">
        <f>IF(M4422=1,oneday(G4421,G4422,K4422,L4422,Summary!$E$13/2,Data!N4421,Data!O4421,Summary!$E$15,Summary!$E$14,Summary!$E$16,2),0)</f>
        <v>0</v>
      </c>
      <c r="P4422" s="31">
        <f t="shared" si="206"/>
        <v>0</v>
      </c>
      <c r="Q4422" s="31">
        <f>IF(M4422=1,oneday(G4421,G4422,K4422,L4422,Summary!$E$13/2,Data!N4421,Data!O4421,Summary!$E$15,Summary!$E$14,Summary!$E$16,3),0)</f>
        <v>0</v>
      </c>
    </row>
    <row r="4423" spans="1:17" x14ac:dyDescent="0.25">
      <c r="A4423" s="32">
        <f>VLOOKUP(B4423,'Expiration Dates'!$C$40:$J$272,8)</f>
        <v>36819</v>
      </c>
      <c r="B4423" s="1">
        <v>36811</v>
      </c>
      <c r="C4423">
        <f t="shared" si="205"/>
        <v>4423</v>
      </c>
      <c r="D4423" s="27">
        <v>35</v>
      </c>
      <c r="E4423" s="28">
        <v>37</v>
      </c>
      <c r="F4423" s="28">
        <v>34.900001525878906</v>
      </c>
      <c r="G4423" s="24">
        <v>36.060001373291016</v>
      </c>
      <c r="H4423" s="13">
        <v>35</v>
      </c>
      <c r="I4423" s="14">
        <v>36.900001525878906</v>
      </c>
      <c r="J4423" s="14">
        <v>34.799999237060547</v>
      </c>
      <c r="K4423" s="24">
        <v>35.720001220703125</v>
      </c>
      <c r="L4423">
        <f t="shared" si="207"/>
        <v>0</v>
      </c>
      <c r="M4423">
        <f>IF(AND(B4423&gt;Summary!$E$17,B4423&lt;Summary!$E$18),1,0)</f>
        <v>0</v>
      </c>
      <c r="N4423">
        <f>IF(M4423=1,oneday(G4422,G4423,K4423,L4423,Summary!$E$13/2,Data!N4422,Data!O4422,Summary!$E$15,Summary!$E$14,Summary!$E$16,1),0)</f>
        <v>0</v>
      </c>
      <c r="O4423" s="31">
        <f>IF(M4423=1,oneday(G4422,G4423,K4423,L4423,Summary!$E$13/2,Data!N4422,Data!O4422,Summary!$E$15,Summary!$E$14,Summary!$E$16,2),0)</f>
        <v>0</v>
      </c>
      <c r="P4423" s="31">
        <f t="shared" si="206"/>
        <v>0</v>
      </c>
      <c r="Q4423" s="31">
        <f>IF(M4423=1,oneday(G4422,G4423,K4423,L4423,Summary!$E$13/2,Data!N4422,Data!O4422,Summary!$E$15,Summary!$E$14,Summary!$E$16,3),0)</f>
        <v>0</v>
      </c>
    </row>
    <row r="4424" spans="1:17" x14ac:dyDescent="0.25">
      <c r="A4424" s="32">
        <f>VLOOKUP(B4424,'Expiration Dates'!$C$40:$J$272,8)</f>
        <v>36819</v>
      </c>
      <c r="B4424" s="1">
        <v>36812</v>
      </c>
      <c r="C4424">
        <f t="shared" si="205"/>
        <v>4424</v>
      </c>
      <c r="D4424" s="27">
        <v>35.930000305175781</v>
      </c>
      <c r="E4424" s="28">
        <v>35.950000762939453</v>
      </c>
      <c r="F4424" s="28">
        <v>34.799999237060547</v>
      </c>
      <c r="G4424" s="24">
        <v>34.990001678466797</v>
      </c>
      <c r="H4424" s="13">
        <v>35.599998474121094</v>
      </c>
      <c r="I4424" s="14">
        <v>35.700000762939453</v>
      </c>
      <c r="J4424" s="14">
        <v>34</v>
      </c>
      <c r="K4424" s="24">
        <v>34.130001068115234</v>
      </c>
      <c r="L4424">
        <f t="shared" si="207"/>
        <v>0</v>
      </c>
      <c r="M4424">
        <f>IF(AND(B4424&gt;Summary!$E$17,B4424&lt;Summary!$E$18),1,0)</f>
        <v>0</v>
      </c>
      <c r="N4424">
        <f>IF(M4424=1,oneday(G4423,G4424,K4424,L4424,Summary!$E$13/2,Data!N4423,Data!O4423,Summary!$E$15,Summary!$E$14,Summary!$E$16,1),0)</f>
        <v>0</v>
      </c>
      <c r="O4424" s="31">
        <f>IF(M4424=1,oneday(G4423,G4424,K4424,L4424,Summary!$E$13/2,Data!N4423,Data!O4423,Summary!$E$15,Summary!$E$14,Summary!$E$16,2),0)</f>
        <v>0</v>
      </c>
      <c r="P4424" s="31">
        <f t="shared" si="206"/>
        <v>0</v>
      </c>
      <c r="Q4424" s="31">
        <f>IF(M4424=1,oneday(G4423,G4424,K4424,L4424,Summary!$E$13/2,Data!N4423,Data!O4423,Summary!$E$15,Summary!$E$14,Summary!$E$16,3),0)</f>
        <v>0</v>
      </c>
    </row>
    <row r="4425" spans="1:17" x14ac:dyDescent="0.25">
      <c r="A4425" s="32">
        <f>VLOOKUP(B4425,'Expiration Dates'!$C$40:$J$272,8)</f>
        <v>36819</v>
      </c>
      <c r="B4425" s="1">
        <v>36815</v>
      </c>
      <c r="C4425">
        <f t="shared" si="205"/>
        <v>4425</v>
      </c>
      <c r="D4425" s="27">
        <v>34.400001525878906</v>
      </c>
      <c r="E4425" s="28">
        <v>34.799999237060547</v>
      </c>
      <c r="F4425" s="28">
        <v>32.700000762939453</v>
      </c>
      <c r="G4425" s="24">
        <v>32.919998168945313</v>
      </c>
      <c r="H4425" s="13">
        <v>33.700000762939453</v>
      </c>
      <c r="I4425" s="14">
        <v>34</v>
      </c>
      <c r="J4425" s="14">
        <v>32.099998474121094</v>
      </c>
      <c r="K4425" s="24">
        <v>32.389999389648438</v>
      </c>
      <c r="L4425">
        <f t="shared" si="207"/>
        <v>0</v>
      </c>
      <c r="M4425">
        <f>IF(AND(B4425&gt;Summary!$E$17,B4425&lt;Summary!$E$18),1,0)</f>
        <v>0</v>
      </c>
      <c r="N4425">
        <f>IF(M4425=1,oneday(G4424,G4425,K4425,L4425,Summary!$E$13/2,Data!N4424,Data!O4424,Summary!$E$15,Summary!$E$14,Summary!$E$16,1),0)</f>
        <v>0</v>
      </c>
      <c r="O4425" s="31">
        <f>IF(M4425=1,oneday(G4424,G4425,K4425,L4425,Summary!$E$13/2,Data!N4424,Data!O4424,Summary!$E$15,Summary!$E$14,Summary!$E$16,2),0)</f>
        <v>0</v>
      </c>
      <c r="P4425" s="31">
        <f t="shared" si="206"/>
        <v>0</v>
      </c>
      <c r="Q4425" s="31">
        <f>IF(M4425=1,oneday(G4424,G4425,K4425,L4425,Summary!$E$13/2,Data!N4424,Data!O4424,Summary!$E$15,Summary!$E$14,Summary!$E$16,3),0)</f>
        <v>0</v>
      </c>
    </row>
    <row r="4426" spans="1:17" x14ac:dyDescent="0.25">
      <c r="A4426" s="32">
        <f>VLOOKUP(B4426,'Expiration Dates'!$C$40:$J$272,8)</f>
        <v>36819</v>
      </c>
      <c r="B4426" s="1">
        <v>36816</v>
      </c>
      <c r="C4426">
        <f t="shared" si="205"/>
        <v>4426</v>
      </c>
      <c r="D4426" s="27">
        <v>32.700000762939453</v>
      </c>
      <c r="E4426" s="28">
        <v>33.450000762939453</v>
      </c>
      <c r="F4426" s="28">
        <v>32.400001525878906</v>
      </c>
      <c r="G4426" s="24">
        <v>32.990001678466797</v>
      </c>
      <c r="H4426" s="13">
        <v>32.200000762939453</v>
      </c>
      <c r="I4426" s="14">
        <v>32.849998474121094</v>
      </c>
      <c r="J4426" s="14">
        <v>31.899999618530273</v>
      </c>
      <c r="K4426" s="24">
        <v>32.419998168945313</v>
      </c>
      <c r="L4426">
        <f t="shared" si="207"/>
        <v>0</v>
      </c>
      <c r="M4426">
        <f>IF(AND(B4426&gt;Summary!$E$17,B4426&lt;Summary!$E$18),1,0)</f>
        <v>0</v>
      </c>
      <c r="N4426">
        <f>IF(M4426=1,oneday(G4425,G4426,K4426,L4426,Summary!$E$13/2,Data!N4425,Data!O4425,Summary!$E$15,Summary!$E$14,Summary!$E$16,1),0)</f>
        <v>0</v>
      </c>
      <c r="O4426" s="31">
        <f>IF(M4426=1,oneday(G4425,G4426,K4426,L4426,Summary!$E$13/2,Data!N4425,Data!O4425,Summary!$E$15,Summary!$E$14,Summary!$E$16,2),0)</f>
        <v>0</v>
      </c>
      <c r="P4426" s="31">
        <f t="shared" si="206"/>
        <v>0</v>
      </c>
      <c r="Q4426" s="31">
        <f>IF(M4426=1,oneday(G4425,G4426,K4426,L4426,Summary!$E$13/2,Data!N4425,Data!O4425,Summary!$E$15,Summary!$E$14,Summary!$E$16,3),0)</f>
        <v>0</v>
      </c>
    </row>
    <row r="4427" spans="1:17" x14ac:dyDescent="0.25">
      <c r="A4427" s="32">
        <f>VLOOKUP(B4427,'Expiration Dates'!$C$40:$J$272,8)</f>
        <v>36819</v>
      </c>
      <c r="B4427" s="1">
        <v>36817</v>
      </c>
      <c r="C4427">
        <f t="shared" si="205"/>
        <v>4427</v>
      </c>
      <c r="D4427" s="27">
        <v>33.549999237060547</v>
      </c>
      <c r="E4427" s="28">
        <v>33.849998474121094</v>
      </c>
      <c r="F4427" s="28">
        <v>33.159999847412109</v>
      </c>
      <c r="G4427" s="24">
        <v>33.479999542236328</v>
      </c>
      <c r="H4427" s="13">
        <v>32.950000762939453</v>
      </c>
      <c r="I4427" s="14">
        <v>33.119998931884766</v>
      </c>
      <c r="J4427" s="14">
        <v>32.180000305175781</v>
      </c>
      <c r="K4427" s="24">
        <v>32.470001220703125</v>
      </c>
      <c r="L4427">
        <f t="shared" si="207"/>
        <v>0</v>
      </c>
      <c r="M4427">
        <f>IF(AND(B4427&gt;Summary!$E$17,B4427&lt;Summary!$E$18),1,0)</f>
        <v>0</v>
      </c>
      <c r="N4427">
        <f>IF(M4427=1,oneday(G4426,G4427,K4427,L4427,Summary!$E$13/2,Data!N4426,Data!O4426,Summary!$E$15,Summary!$E$14,Summary!$E$16,1),0)</f>
        <v>0</v>
      </c>
      <c r="O4427" s="31">
        <f>IF(M4427=1,oneday(G4426,G4427,K4427,L4427,Summary!$E$13/2,Data!N4426,Data!O4426,Summary!$E$15,Summary!$E$14,Summary!$E$16,2),0)</f>
        <v>0</v>
      </c>
      <c r="P4427" s="31">
        <f t="shared" si="206"/>
        <v>0</v>
      </c>
      <c r="Q4427" s="31">
        <f>IF(M4427=1,oneday(G4426,G4427,K4427,L4427,Summary!$E$13/2,Data!N4426,Data!O4426,Summary!$E$15,Summary!$E$14,Summary!$E$16,3),0)</f>
        <v>0</v>
      </c>
    </row>
    <row r="4428" spans="1:17" x14ac:dyDescent="0.25">
      <c r="A4428" s="32">
        <f>VLOOKUP(B4428,'Expiration Dates'!$C$40:$J$272,8)</f>
        <v>36819</v>
      </c>
      <c r="B4428" s="1">
        <v>36818</v>
      </c>
      <c r="C4428">
        <f t="shared" si="205"/>
        <v>4428</v>
      </c>
      <c r="D4428" s="27">
        <v>33.849998474121094</v>
      </c>
      <c r="E4428" s="28">
        <v>34.299999237060547</v>
      </c>
      <c r="F4428" s="28">
        <v>32.799999237060547</v>
      </c>
      <c r="G4428" s="24">
        <v>32.909999847412109</v>
      </c>
      <c r="H4428" s="13">
        <v>32.799999237060547</v>
      </c>
      <c r="I4428" s="14">
        <v>33.200000762939453</v>
      </c>
      <c r="J4428" s="14">
        <v>31.799999237060547</v>
      </c>
      <c r="K4428" s="24">
        <v>31.899999618530273</v>
      </c>
      <c r="L4428">
        <f t="shared" si="207"/>
        <v>0</v>
      </c>
      <c r="M4428">
        <f>IF(AND(B4428&gt;Summary!$E$17,B4428&lt;Summary!$E$18),1,0)</f>
        <v>0</v>
      </c>
      <c r="N4428">
        <f>IF(M4428=1,oneday(G4427,G4428,K4428,L4428,Summary!$E$13/2,Data!N4427,Data!O4427,Summary!$E$15,Summary!$E$14,Summary!$E$16,1),0)</f>
        <v>0</v>
      </c>
      <c r="O4428" s="31">
        <f>IF(M4428=1,oneday(G4427,G4428,K4428,L4428,Summary!$E$13/2,Data!N4427,Data!O4427,Summary!$E$15,Summary!$E$14,Summary!$E$16,2),0)</f>
        <v>0</v>
      </c>
      <c r="P4428" s="31">
        <f t="shared" si="206"/>
        <v>0</v>
      </c>
      <c r="Q4428" s="31">
        <f>IF(M4428=1,oneday(G4427,G4428,K4428,L4428,Summary!$E$13/2,Data!N4427,Data!O4427,Summary!$E$15,Summary!$E$14,Summary!$E$16,3),0)</f>
        <v>0</v>
      </c>
    </row>
    <row r="4429" spans="1:17" x14ac:dyDescent="0.25">
      <c r="A4429" s="32">
        <f>VLOOKUP(B4429,'Expiration Dates'!$C$40:$J$272,8)</f>
        <v>36819</v>
      </c>
      <c r="B4429" s="1">
        <v>36819</v>
      </c>
      <c r="C4429">
        <f t="shared" si="205"/>
        <v>4429</v>
      </c>
      <c r="D4429" s="27">
        <v>33.299999237060547</v>
      </c>
      <c r="E4429" s="28">
        <v>34.349998474121094</v>
      </c>
      <c r="F4429" s="28">
        <v>32.849998474121094</v>
      </c>
      <c r="G4429" s="24">
        <v>33.75</v>
      </c>
      <c r="H4429" s="13">
        <v>32.200000762939453</v>
      </c>
      <c r="I4429" s="14">
        <v>33.049999237060547</v>
      </c>
      <c r="J4429" s="14">
        <v>31.909999847412109</v>
      </c>
      <c r="K4429" s="24">
        <v>32.950000762939453</v>
      </c>
      <c r="L4429">
        <f t="shared" si="207"/>
        <v>1</v>
      </c>
      <c r="M4429">
        <f>IF(AND(B4429&gt;Summary!$E$17,B4429&lt;Summary!$E$18),1,0)</f>
        <v>0</v>
      </c>
      <c r="N4429">
        <f>IF(M4429=1,oneday(G4428,G4429,K4429,L4429,Summary!$E$13/2,Data!N4428,Data!O4428,Summary!$E$15,Summary!$E$14,Summary!$E$16,1),0)</f>
        <v>0</v>
      </c>
      <c r="O4429" s="31">
        <f>IF(M4429=1,oneday(G4428,G4429,K4429,L4429,Summary!$E$13/2,Data!N4428,Data!O4428,Summary!$E$15,Summary!$E$14,Summary!$E$16,2),0)</f>
        <v>0</v>
      </c>
      <c r="P4429" s="31">
        <f t="shared" si="206"/>
        <v>0</v>
      </c>
      <c r="Q4429" s="31">
        <f>IF(M4429=1,oneday(G4428,G4429,K4429,L4429,Summary!$E$13/2,Data!N4428,Data!O4428,Summary!$E$15,Summary!$E$14,Summary!$E$16,3),0)</f>
        <v>0</v>
      </c>
    </row>
    <row r="4430" spans="1:17" x14ac:dyDescent="0.25">
      <c r="A4430" s="32">
        <f>VLOOKUP(B4430,'Expiration Dates'!$C$40:$J$272,8)</f>
        <v>36819</v>
      </c>
      <c r="B4430" s="1">
        <v>36822</v>
      </c>
      <c r="C4430">
        <f t="shared" si="205"/>
        <v>4430</v>
      </c>
      <c r="D4430" s="27">
        <v>33</v>
      </c>
      <c r="E4430" s="28">
        <v>33.799999237060547</v>
      </c>
      <c r="F4430" s="28">
        <v>32.619998931884766</v>
      </c>
      <c r="G4430" s="24">
        <v>33.759998321533203</v>
      </c>
      <c r="H4430" s="13">
        <v>32.299999237060547</v>
      </c>
      <c r="I4430" s="14">
        <v>33.049999237060547</v>
      </c>
      <c r="J4430" s="14">
        <v>31.979999542236328</v>
      </c>
      <c r="K4430" s="24">
        <v>32.990001678466797</v>
      </c>
      <c r="L4430">
        <f t="shared" si="207"/>
        <v>0</v>
      </c>
      <c r="M4430">
        <f>IF(AND(B4430&gt;Summary!$E$17,B4430&lt;Summary!$E$18),1,0)</f>
        <v>0</v>
      </c>
      <c r="N4430">
        <f>IF(M4430=1,oneday(G4429,G4430,K4430,L4430,Summary!$E$13/2,Data!N4429,Data!O4429,Summary!$E$15,Summary!$E$14,Summary!$E$16,1),0)</f>
        <v>0</v>
      </c>
      <c r="O4430" s="31">
        <f>IF(M4430=1,oneday(G4429,G4430,K4430,L4430,Summary!$E$13/2,Data!N4429,Data!O4429,Summary!$E$15,Summary!$E$14,Summary!$E$16,2),0)</f>
        <v>0</v>
      </c>
      <c r="P4430" s="31">
        <f t="shared" si="206"/>
        <v>0</v>
      </c>
      <c r="Q4430" s="31">
        <f>IF(M4430=1,oneday(G4429,G4430,K4430,L4430,Summary!$E$13/2,Data!N4429,Data!O4429,Summary!$E$15,Summary!$E$14,Summary!$E$16,3),0)</f>
        <v>0</v>
      </c>
    </row>
    <row r="4431" spans="1:17" x14ac:dyDescent="0.25">
      <c r="A4431" s="32">
        <f>VLOOKUP(B4431,'Expiration Dates'!$C$40:$J$272,8)</f>
        <v>36819</v>
      </c>
      <c r="B4431" s="1">
        <v>36823</v>
      </c>
      <c r="C4431">
        <f t="shared" ref="C4431:C4441" si="208">ROW(B4431)</f>
        <v>4431</v>
      </c>
      <c r="D4431" s="27">
        <v>33.75</v>
      </c>
      <c r="E4431" s="28">
        <v>34.080001831054688</v>
      </c>
      <c r="F4431" s="28">
        <v>33.299999237060547</v>
      </c>
      <c r="G4431" s="24">
        <v>33.369998931884766</v>
      </c>
      <c r="H4431" s="13">
        <v>32.950000762939453</v>
      </c>
      <c r="I4431" s="14">
        <v>33.150001525878906</v>
      </c>
      <c r="J4431" s="14">
        <v>32.450000762939453</v>
      </c>
      <c r="K4431" s="24">
        <v>32.5</v>
      </c>
      <c r="L4431">
        <f t="shared" si="207"/>
        <v>0</v>
      </c>
      <c r="M4431">
        <f>IF(AND(B4431&gt;Summary!$E$17,B4431&lt;Summary!$E$18),1,0)</f>
        <v>0</v>
      </c>
      <c r="N4431">
        <f>IF(M4431=1,oneday(G4430,G4431,K4431,L4431,Summary!$E$13/2,Data!N4430,Data!O4430,Summary!$E$15,Summary!$E$14,Summary!$E$16,1),0)</f>
        <v>0</v>
      </c>
      <c r="O4431" s="31">
        <f>IF(M4431=1,oneday(G4430,G4431,K4431,L4431,Summary!$E$13/2,Data!N4430,Data!O4430,Summary!$E$15,Summary!$E$14,Summary!$E$16,2),0)</f>
        <v>0</v>
      </c>
      <c r="P4431" s="31">
        <f t="shared" si="206"/>
        <v>0</v>
      </c>
      <c r="Q4431" s="31">
        <f>IF(M4431=1,oneday(G4430,G4431,K4431,L4431,Summary!$E$13/2,Data!N4430,Data!O4430,Summary!$E$15,Summary!$E$14,Summary!$E$16,3),0)</f>
        <v>0</v>
      </c>
    </row>
    <row r="4432" spans="1:17" x14ac:dyDescent="0.25">
      <c r="A4432" s="32">
        <f>VLOOKUP(B4432,'Expiration Dates'!$C$40:$J$272,8)</f>
        <v>36819</v>
      </c>
      <c r="B4432" s="1">
        <v>36824</v>
      </c>
      <c r="C4432">
        <f t="shared" si="208"/>
        <v>4432</v>
      </c>
      <c r="D4432" s="27">
        <v>33.5</v>
      </c>
      <c r="E4432" s="28">
        <v>33.5</v>
      </c>
      <c r="F4432" s="28">
        <v>32.880001068115234</v>
      </c>
      <c r="G4432" s="24">
        <v>32.959999084472656</v>
      </c>
      <c r="H4432" s="13">
        <v>32.549999237060547</v>
      </c>
      <c r="I4432" s="14">
        <v>32.599998474121094</v>
      </c>
      <c r="J4432" s="14">
        <v>32.150001525878906</v>
      </c>
      <c r="K4432" s="24">
        <v>32.189998626708984</v>
      </c>
      <c r="L4432">
        <f t="shared" si="207"/>
        <v>0</v>
      </c>
      <c r="M4432">
        <f>IF(AND(B4432&gt;Summary!$E$17,B4432&lt;Summary!$E$18),1,0)</f>
        <v>0</v>
      </c>
      <c r="N4432">
        <f>IF(M4432=1,oneday(G4431,G4432,K4432,L4432,Summary!$E$13/2,Data!N4431,Data!O4431,Summary!$E$15,Summary!$E$14,Summary!$E$16,1),0)</f>
        <v>0</v>
      </c>
      <c r="O4432" s="31">
        <f>IF(M4432=1,oneday(G4431,G4432,K4432,L4432,Summary!$E$13/2,Data!N4431,Data!O4431,Summary!$E$15,Summary!$E$14,Summary!$E$16,2),0)</f>
        <v>0</v>
      </c>
      <c r="P4432" s="31">
        <f t="shared" ref="P4432:P4441" si="209">IF(M4432=1,O4432-O4431,0)</f>
        <v>0</v>
      </c>
      <c r="Q4432" s="31">
        <f>IF(M4432=1,oneday(G4431,G4432,K4432,L4432,Summary!$E$13/2,Data!N4431,Data!O4431,Summary!$E$15,Summary!$E$14,Summary!$E$16,3),0)</f>
        <v>0</v>
      </c>
    </row>
    <row r="4433" spans="1:17" x14ac:dyDescent="0.25">
      <c r="A4433" s="32">
        <f>VLOOKUP(B4433,'Expiration Dates'!$C$40:$J$272,8)</f>
        <v>36819</v>
      </c>
      <c r="B4433" s="1">
        <v>36825</v>
      </c>
      <c r="C4433">
        <f t="shared" si="208"/>
        <v>4433</v>
      </c>
      <c r="D4433" s="27">
        <v>33.650001525878906</v>
      </c>
      <c r="E4433" s="28">
        <v>33.799999237060547</v>
      </c>
      <c r="F4433" s="28">
        <v>32.950000762939453</v>
      </c>
      <c r="G4433" s="24">
        <v>33.709999084472656</v>
      </c>
      <c r="H4433" s="13">
        <v>32.900001525878906</v>
      </c>
      <c r="I4433" s="14">
        <v>32.900001525878906</v>
      </c>
      <c r="J4433" s="14">
        <v>32.150001525878906</v>
      </c>
      <c r="K4433" s="24">
        <v>32.770000457763672</v>
      </c>
      <c r="L4433">
        <f t="shared" si="207"/>
        <v>0</v>
      </c>
      <c r="M4433">
        <f>IF(AND(B4433&gt;Summary!$E$17,B4433&lt;Summary!$E$18),1,0)</f>
        <v>0</v>
      </c>
      <c r="N4433">
        <f>IF(M4433=1,oneday(G4432,G4433,K4433,L4433,Summary!$E$13/2,Data!N4432,Data!O4432,Summary!$E$15,Summary!$E$14,Summary!$E$16,1),0)</f>
        <v>0</v>
      </c>
      <c r="O4433" s="31">
        <f>IF(M4433=1,oneday(G4432,G4433,K4433,L4433,Summary!$E$13/2,Data!N4432,Data!O4432,Summary!$E$15,Summary!$E$14,Summary!$E$16,2),0)</f>
        <v>0</v>
      </c>
      <c r="P4433" s="31">
        <f t="shared" si="209"/>
        <v>0</v>
      </c>
      <c r="Q4433" s="31">
        <f>IF(M4433=1,oneday(G4432,G4433,K4433,L4433,Summary!$E$13/2,Data!N4432,Data!O4432,Summary!$E$15,Summary!$E$14,Summary!$E$16,3),0)</f>
        <v>0</v>
      </c>
    </row>
    <row r="4434" spans="1:17" x14ac:dyDescent="0.25">
      <c r="A4434" s="32">
        <f>VLOOKUP(B4434,'Expiration Dates'!$C$40:$J$272,8)</f>
        <v>36819</v>
      </c>
      <c r="B4434" s="1">
        <v>36826</v>
      </c>
      <c r="C4434">
        <f t="shared" si="208"/>
        <v>4434</v>
      </c>
      <c r="D4434" s="27">
        <v>33.680000305175781</v>
      </c>
      <c r="E4434" s="28">
        <v>33.689998626708984</v>
      </c>
      <c r="F4434" s="28">
        <v>32.650001525878906</v>
      </c>
      <c r="G4434" s="24">
        <v>32.740001678466797</v>
      </c>
      <c r="H4434" s="13">
        <v>32.720001220703125</v>
      </c>
      <c r="I4434" s="14">
        <v>32.720001220703125</v>
      </c>
      <c r="J4434" s="14">
        <v>31.620000839233398</v>
      </c>
      <c r="K4434" s="24">
        <v>31.680000305175781</v>
      </c>
      <c r="L4434">
        <f t="shared" si="207"/>
        <v>0</v>
      </c>
      <c r="M4434">
        <f>IF(AND(B4434&gt;Summary!$E$17,B4434&lt;Summary!$E$18),1,0)</f>
        <v>0</v>
      </c>
      <c r="N4434">
        <f>IF(M4434=1,oneday(G4433,G4434,K4434,L4434,Summary!$E$13/2,Data!N4433,Data!O4433,Summary!$E$15,Summary!$E$14,Summary!$E$16,1),0)</f>
        <v>0</v>
      </c>
      <c r="O4434" s="31">
        <f>IF(M4434=1,oneday(G4433,G4434,K4434,L4434,Summary!$E$13/2,Data!N4433,Data!O4433,Summary!$E$15,Summary!$E$14,Summary!$E$16,2),0)</f>
        <v>0</v>
      </c>
      <c r="P4434" s="31">
        <f t="shared" si="209"/>
        <v>0</v>
      </c>
      <c r="Q4434" s="31">
        <f>IF(M4434=1,oneday(G4433,G4434,K4434,L4434,Summary!$E$13/2,Data!N4433,Data!O4433,Summary!$E$15,Summary!$E$14,Summary!$E$16,3),0)</f>
        <v>0</v>
      </c>
    </row>
    <row r="4435" spans="1:17" x14ac:dyDescent="0.25">
      <c r="A4435" s="32">
        <f>VLOOKUP(B4435,'Expiration Dates'!$C$40:$J$272,8)</f>
        <v>36819</v>
      </c>
      <c r="B4435" s="1">
        <v>36829</v>
      </c>
      <c r="C4435">
        <f t="shared" si="208"/>
        <v>4435</v>
      </c>
      <c r="D4435" s="27">
        <v>32.75</v>
      </c>
      <c r="E4435" s="28">
        <v>33.419998168945313</v>
      </c>
      <c r="F4435" s="28">
        <v>32.650001525878906</v>
      </c>
      <c r="G4435" s="24">
        <v>32.810001373291016</v>
      </c>
      <c r="H4435" s="13">
        <v>31.680000305175781</v>
      </c>
      <c r="I4435" s="14">
        <v>32.200000762939453</v>
      </c>
      <c r="J4435" s="14">
        <v>31.5</v>
      </c>
      <c r="K4435" s="24">
        <v>31.629999160766602</v>
      </c>
      <c r="L4435">
        <f t="shared" si="207"/>
        <v>0</v>
      </c>
      <c r="M4435">
        <f>IF(AND(B4435&gt;Summary!$E$17,B4435&lt;Summary!$E$18),1,0)</f>
        <v>0</v>
      </c>
      <c r="N4435">
        <f>IF(M4435=1,oneday(G4434,G4435,K4435,L4435,Summary!$E$13/2,Data!N4434,Data!O4434,Summary!$E$15,Summary!$E$14,Summary!$E$16,1),0)</f>
        <v>0</v>
      </c>
      <c r="O4435" s="31">
        <f>IF(M4435=1,oneday(G4434,G4435,K4435,L4435,Summary!$E$13/2,Data!N4434,Data!O4434,Summary!$E$15,Summary!$E$14,Summary!$E$16,2),0)</f>
        <v>0</v>
      </c>
      <c r="P4435" s="31">
        <f t="shared" si="209"/>
        <v>0</v>
      </c>
      <c r="Q4435" s="31">
        <f>IF(M4435=1,oneday(G4434,G4435,K4435,L4435,Summary!$E$13/2,Data!N4434,Data!O4434,Summary!$E$15,Summary!$E$14,Summary!$E$16,3),0)</f>
        <v>0</v>
      </c>
    </row>
    <row r="4436" spans="1:17" x14ac:dyDescent="0.25">
      <c r="A4436" s="32">
        <f>VLOOKUP(B4436,'Expiration Dates'!$C$40:$J$272,8)</f>
        <v>36819</v>
      </c>
      <c r="B4436" s="1">
        <v>36830</v>
      </c>
      <c r="C4436">
        <f t="shared" si="208"/>
        <v>4436</v>
      </c>
      <c r="D4436" s="27">
        <v>32.729999542236328</v>
      </c>
      <c r="E4436" s="28">
        <v>32.880001068115234</v>
      </c>
      <c r="F4436" s="28">
        <v>32.099998474121094</v>
      </c>
      <c r="G4436" s="24">
        <v>32.700000762939453</v>
      </c>
      <c r="H4436" s="13">
        <v>31.649999618530273</v>
      </c>
      <c r="I4436" s="14">
        <v>31.770000457763672</v>
      </c>
      <c r="J4436" s="14">
        <v>31.079999923706055</v>
      </c>
      <c r="K4436" s="24">
        <v>31.549999237060547</v>
      </c>
      <c r="L4436">
        <f t="shared" si="207"/>
        <v>0</v>
      </c>
      <c r="M4436">
        <f>IF(AND(B4436&gt;Summary!$E$17,B4436&lt;Summary!$E$18),1,0)</f>
        <v>0</v>
      </c>
      <c r="N4436">
        <f>IF(M4436=1,oneday(G4435,G4436,K4436,L4436,Summary!$E$13/2,Data!N4435,Data!O4435,Summary!$E$15,Summary!$E$14,Summary!$E$16,1),0)</f>
        <v>0</v>
      </c>
      <c r="O4436" s="31">
        <f>IF(M4436=1,oneday(G4435,G4436,K4436,L4436,Summary!$E$13/2,Data!N4435,Data!O4435,Summary!$E$15,Summary!$E$14,Summary!$E$16,2),0)</f>
        <v>0</v>
      </c>
      <c r="P4436" s="31">
        <f t="shared" si="209"/>
        <v>0</v>
      </c>
      <c r="Q4436" s="31">
        <f>IF(M4436=1,oneday(G4435,G4436,K4436,L4436,Summary!$E$13/2,Data!N4435,Data!O4435,Summary!$E$15,Summary!$E$14,Summary!$E$16,3),0)</f>
        <v>0</v>
      </c>
    </row>
    <row r="4437" spans="1:17" x14ac:dyDescent="0.25">
      <c r="A4437" s="32">
        <f>VLOOKUP(B4437,'Expiration Dates'!$C$40:$J$272,8)</f>
        <v>36847</v>
      </c>
      <c r="B4437" s="1">
        <v>36831</v>
      </c>
      <c r="C4437">
        <f t="shared" si="208"/>
        <v>4437</v>
      </c>
      <c r="D4437" s="27">
        <v>33.150001525878906</v>
      </c>
      <c r="E4437" s="28">
        <v>33.740001678466797</v>
      </c>
      <c r="F4437" s="28">
        <v>32.830001831054688</v>
      </c>
      <c r="G4437" s="24">
        <v>33.25</v>
      </c>
      <c r="H4437" s="13">
        <v>31.899999618530273</v>
      </c>
      <c r="I4437" s="14">
        <v>32.430000305175781</v>
      </c>
      <c r="J4437" s="14">
        <v>31.760000228881836</v>
      </c>
      <c r="K4437" s="24">
        <v>31.979999542236328</v>
      </c>
      <c r="L4437">
        <f t="shared" si="207"/>
        <v>0</v>
      </c>
      <c r="M4437">
        <f>IF(AND(B4437&gt;Summary!$E$17,B4437&lt;Summary!$E$18),1,0)</f>
        <v>0</v>
      </c>
      <c r="N4437">
        <f>IF(M4437=1,oneday(G4436,G4437,K4437,L4437,Summary!$E$13/2,Data!N4436,Data!O4436,Summary!$E$15,Summary!$E$14,Summary!$E$16,1),0)</f>
        <v>0</v>
      </c>
      <c r="O4437" s="31">
        <f>IF(M4437=1,oneday(G4436,G4437,K4437,L4437,Summary!$E$13/2,Data!N4436,Data!O4436,Summary!$E$15,Summary!$E$14,Summary!$E$16,2),0)</f>
        <v>0</v>
      </c>
      <c r="P4437" s="31">
        <f t="shared" si="209"/>
        <v>0</v>
      </c>
      <c r="Q4437" s="31">
        <f>IF(M4437=1,oneday(G4436,G4437,K4437,L4437,Summary!$E$13/2,Data!N4436,Data!O4436,Summary!$E$15,Summary!$E$14,Summary!$E$16,3),0)</f>
        <v>0</v>
      </c>
    </row>
    <row r="4438" spans="1:17" x14ac:dyDescent="0.25">
      <c r="A4438" s="32">
        <f>VLOOKUP(B4438,'Expiration Dates'!$C$40:$J$272,8)</f>
        <v>36847</v>
      </c>
      <c r="B4438" s="1">
        <v>36832</v>
      </c>
      <c r="C4438">
        <f t="shared" si="208"/>
        <v>4438</v>
      </c>
      <c r="D4438" s="27">
        <v>32.599998474121094</v>
      </c>
      <c r="E4438" s="28">
        <v>33.150001525878906</v>
      </c>
      <c r="F4438" s="28">
        <v>32.349998474121094</v>
      </c>
      <c r="G4438" s="24">
        <v>32.540000915527344</v>
      </c>
      <c r="H4438" s="13">
        <v>31.5</v>
      </c>
      <c r="I4438" s="14">
        <v>31.930000305175781</v>
      </c>
      <c r="J4438" s="14">
        <v>31.25</v>
      </c>
      <c r="K4438" s="24">
        <v>31.280000686645508</v>
      </c>
      <c r="L4438">
        <f t="shared" si="207"/>
        <v>0</v>
      </c>
      <c r="M4438">
        <f>IF(AND(B4438&gt;Summary!$E$17,B4438&lt;Summary!$E$18),1,0)</f>
        <v>0</v>
      </c>
      <c r="N4438">
        <f>IF(M4438=1,oneday(G4437,G4438,K4438,L4438,Summary!$E$13/2,Data!N4437,Data!O4437,Summary!$E$15,Summary!$E$14,Summary!$E$16,1),0)</f>
        <v>0</v>
      </c>
      <c r="O4438" s="31">
        <f>IF(M4438=1,oneday(G4437,G4438,K4438,L4438,Summary!$E$13/2,Data!N4437,Data!O4437,Summary!$E$15,Summary!$E$14,Summary!$E$16,2),0)</f>
        <v>0</v>
      </c>
      <c r="P4438" s="31">
        <f t="shared" si="209"/>
        <v>0</v>
      </c>
      <c r="Q4438" s="31">
        <f>IF(M4438=1,oneday(G4437,G4438,K4438,L4438,Summary!$E$13/2,Data!N4437,Data!O4437,Summary!$E$15,Summary!$E$14,Summary!$E$16,3),0)</f>
        <v>0</v>
      </c>
    </row>
    <row r="4439" spans="1:17" x14ac:dyDescent="0.25">
      <c r="A4439" s="32">
        <f>VLOOKUP(B4439,'Expiration Dates'!$C$40:$J$272,8)</f>
        <v>36847</v>
      </c>
      <c r="B4439" s="1">
        <v>36833</v>
      </c>
      <c r="C4439">
        <f t="shared" si="208"/>
        <v>4439</v>
      </c>
      <c r="D4439" s="27">
        <v>32.599998474121094</v>
      </c>
      <c r="E4439" s="28">
        <v>32.779998779296875</v>
      </c>
      <c r="F4439" s="28">
        <v>32.319999694824219</v>
      </c>
      <c r="G4439" s="24">
        <v>32.709999084472656</v>
      </c>
      <c r="H4439" s="13">
        <v>31.200000762939453</v>
      </c>
      <c r="I4439" s="14">
        <v>31.680000305175781</v>
      </c>
      <c r="J4439" s="14">
        <v>31.149999618530273</v>
      </c>
      <c r="K4439" s="24">
        <v>31.549999237060547</v>
      </c>
      <c r="L4439">
        <f t="shared" si="207"/>
        <v>0</v>
      </c>
      <c r="M4439">
        <f>IF(AND(B4439&gt;Summary!$E$17,B4439&lt;Summary!$E$18),1,0)</f>
        <v>0</v>
      </c>
      <c r="N4439">
        <f>IF(M4439=1,oneday(G4438,G4439,K4439,L4439,Summary!$E$13/2,Data!N4438,Data!O4438,Summary!$E$15,Summary!$E$14,Summary!$E$16,1),0)</f>
        <v>0</v>
      </c>
      <c r="O4439" s="31">
        <f>IF(M4439=1,oneday(G4438,G4439,K4439,L4439,Summary!$E$13/2,Data!N4438,Data!O4438,Summary!$E$15,Summary!$E$14,Summary!$E$16,2),0)</f>
        <v>0</v>
      </c>
      <c r="P4439" s="31">
        <f t="shared" si="209"/>
        <v>0</v>
      </c>
      <c r="Q4439" s="31">
        <f>IF(M4439=1,oneday(G4438,G4439,K4439,L4439,Summary!$E$13/2,Data!N4438,Data!O4438,Summary!$E$15,Summary!$E$14,Summary!$E$16,3),0)</f>
        <v>0</v>
      </c>
    </row>
    <row r="4440" spans="1:17" x14ac:dyDescent="0.25">
      <c r="A4440" s="32">
        <f>VLOOKUP(B4440,'Expiration Dates'!$C$40:$J$272,8)</f>
        <v>36847</v>
      </c>
      <c r="B4440" s="1">
        <v>36836</v>
      </c>
      <c r="C4440">
        <f t="shared" si="208"/>
        <v>4440</v>
      </c>
      <c r="D4440" s="27">
        <v>32.400001525878906</v>
      </c>
      <c r="E4440" s="28">
        <v>32.970001220703125</v>
      </c>
      <c r="F4440" s="28">
        <v>32.099998474121094</v>
      </c>
      <c r="G4440" s="24">
        <v>32.860000610351563</v>
      </c>
      <c r="H4440" s="13">
        <v>31.149999618530273</v>
      </c>
      <c r="I4440" s="14">
        <v>31.870000839233398</v>
      </c>
      <c r="J4440" s="14">
        <v>31.100000381469727</v>
      </c>
      <c r="K4440" s="24">
        <v>31.690000534057617</v>
      </c>
      <c r="L4440">
        <f t="shared" si="207"/>
        <v>0</v>
      </c>
      <c r="M4440">
        <f>IF(AND(B4440&gt;Summary!$E$17,B4440&lt;Summary!$E$18),1,0)</f>
        <v>0</v>
      </c>
      <c r="N4440">
        <f>IF(M4440=1,oneday(G4439,G4440,K4440,L4440,Summary!$E$13/2,Data!N4439,Data!O4439,Summary!$E$15,Summary!$E$14,Summary!$E$16,1),0)</f>
        <v>0</v>
      </c>
      <c r="O4440" s="31">
        <f>IF(M4440=1,oneday(G4439,G4440,K4440,L4440,Summary!$E$13/2,Data!N4439,Data!O4439,Summary!$E$15,Summary!$E$14,Summary!$E$16,2),0)</f>
        <v>0</v>
      </c>
      <c r="P4440" s="31">
        <f t="shared" si="209"/>
        <v>0</v>
      </c>
      <c r="Q4440" s="31">
        <f>IF(M4440=1,oneday(G4439,G4440,K4440,L4440,Summary!$E$13/2,Data!N4439,Data!O4439,Summary!$E$15,Summary!$E$14,Summary!$E$16,3),0)</f>
        <v>0</v>
      </c>
    </row>
    <row r="4441" spans="1:17" x14ac:dyDescent="0.25">
      <c r="A4441" s="32">
        <f>VLOOKUP(B4441,'Expiration Dates'!$C$40:$J$272,8)</f>
        <v>36847</v>
      </c>
      <c r="B4441" s="1">
        <v>36837</v>
      </c>
      <c r="C4441">
        <f t="shared" si="208"/>
        <v>4441</v>
      </c>
      <c r="D4441" s="45">
        <v>33.049999237060547</v>
      </c>
      <c r="E4441" s="46">
        <v>33.490001678466797</v>
      </c>
      <c r="F4441" s="46">
        <v>32.990001678466797</v>
      </c>
      <c r="G4441" s="47">
        <v>33.400001525878906</v>
      </c>
      <c r="H4441" s="48">
        <v>32</v>
      </c>
      <c r="I4441" s="49">
        <v>32.330001831054688</v>
      </c>
      <c r="J4441" s="49">
        <v>31.899999618530273</v>
      </c>
      <c r="K4441" s="47">
        <v>32.290000915527344</v>
      </c>
      <c r="L4441">
        <f t="shared" si="207"/>
        <v>0</v>
      </c>
      <c r="M4441">
        <f>IF(AND(B4441&gt;Summary!$E$17,B4441&lt;Summary!$E$18),1,0)</f>
        <v>0</v>
      </c>
      <c r="N4441">
        <f>IF(M4441=1,oneday(G4440,G4441,K4441,L4441,Summary!$E$13/2,Data!N4440,Data!O4440,Summary!$E$15,Summary!$E$14,Summary!$E$16,1),0)</f>
        <v>0</v>
      </c>
      <c r="O4441" s="31">
        <f>IF(M4441=1,oneday(G4440,G4441,K4441,L4441,Summary!$E$13/2,Data!N4440,Data!O4440,Summary!$E$15,Summary!$E$14,Summary!$E$16,2),0)</f>
        <v>0</v>
      </c>
      <c r="P4441" s="31">
        <f t="shared" si="209"/>
        <v>0</v>
      </c>
      <c r="Q4441" s="31">
        <f>IF(M4441=1,oneday(G4440,G4441,K4441,L4441,Summary!$E$13/2,Data!N4440,Data!O4440,Summary!$E$15,Summary!$E$14,Summary!$E$16,3),0)</f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5:M1073"/>
  <sheetViews>
    <sheetView topLeftCell="B1" workbookViewId="0">
      <selection activeCell="L13" sqref="L13"/>
    </sheetView>
  </sheetViews>
  <sheetFormatPr defaultRowHeight="13.2" x14ac:dyDescent="0.25"/>
  <cols>
    <col min="3" max="3" width="9.44140625" customWidth="1"/>
    <col min="4" max="5" width="11" customWidth="1"/>
    <col min="6" max="7" width="9.44140625" customWidth="1"/>
    <col min="8" max="8" width="10.6640625" customWidth="1"/>
    <col min="9" max="9" width="12.109375" customWidth="1"/>
    <col min="10" max="10" width="11.5546875" customWidth="1"/>
    <col min="11" max="11" width="14.33203125" customWidth="1"/>
  </cols>
  <sheetData>
    <row r="5" spans="3:13" ht="22.8" x14ac:dyDescent="0.4">
      <c r="E5" s="50" t="s">
        <v>35</v>
      </c>
    </row>
    <row r="8" spans="3:13" x14ac:dyDescent="0.25">
      <c r="F8" s="51" t="s">
        <v>36</v>
      </c>
    </row>
    <row r="9" spans="3:13" x14ac:dyDescent="0.25">
      <c r="F9" s="52">
        <v>8</v>
      </c>
      <c r="L9" t="s">
        <v>37</v>
      </c>
    </row>
    <row r="10" spans="3:13" ht="13.8" thickBot="1" x14ac:dyDescent="0.3">
      <c r="L10" t="s">
        <v>38</v>
      </c>
    </row>
    <row r="11" spans="3:13" x14ac:dyDescent="0.25">
      <c r="C11" s="53">
        <v>36800</v>
      </c>
      <c r="D11" s="53">
        <f t="shared" ref="D11:D74" si="0">EOMONTH(C11,0)</f>
        <v>36830</v>
      </c>
      <c r="E11" s="53">
        <f>IF(WEEKDAY(D11)=1,D11-2,IF(WEEKDAY(D11)=7,D11-1,D11))</f>
        <v>36830</v>
      </c>
      <c r="F11" s="53">
        <f>E11-$F$9</f>
        <v>36822</v>
      </c>
      <c r="G11" s="54">
        <f t="shared" ref="G11:G74" si="1">NETWORKDAYS(F11,E11)</f>
        <v>7</v>
      </c>
      <c r="H11" s="53">
        <f>IF(WEEKDAY(F11+(G11-$F$9))=1,F11+(G11-$F$9)-2,IF(WEEKDAY(F11+(G11-$F$9))=6,F11+(G11-$F$9)-1,F11+(G11-$F$9)))</f>
        <v>36819</v>
      </c>
      <c r="I11" s="53">
        <f>IF(OR(MONTH(H11)=12,MONTH(H11)=8),H11-1,IF(MONTH(H11)=11,H11-2,IF(OR(MONTH(H11)=4,MONTH(H11)=2,MONTH(H11)=9),H11+1,H11)))</f>
        <v>36819</v>
      </c>
      <c r="J11" s="53">
        <f>IF(WEEKDAY(I11)=1,I11-2,IF(WEEKDAY(I11)=7,I11-1,I11))</f>
        <v>36819</v>
      </c>
      <c r="K11" s="55">
        <f t="shared" ref="K11:K39" si="2">J11-L11</f>
        <v>0</v>
      </c>
      <c r="L11" s="56">
        <v>36819</v>
      </c>
      <c r="M11" s="54">
        <f t="shared" ref="M11:M39" si="3">NETWORKDAYS(L11,E11)</f>
        <v>8</v>
      </c>
    </row>
    <row r="12" spans="3:13" x14ac:dyDescent="0.25">
      <c r="C12" s="57">
        <v>36831</v>
      </c>
      <c r="D12" s="53">
        <f t="shared" si="0"/>
        <v>36860</v>
      </c>
      <c r="E12" s="53">
        <f t="shared" ref="E12:E75" si="4">IF(WEEKDAY(D12)=1,D12-2,IF(WEEKDAY(D12)=7,D12-1,D12))</f>
        <v>36860</v>
      </c>
      <c r="F12" s="53">
        <f t="shared" ref="F12:F75" si="5">E12-$F$9</f>
        <v>36852</v>
      </c>
      <c r="G12" s="54">
        <f t="shared" si="1"/>
        <v>7</v>
      </c>
      <c r="H12" s="53">
        <f>IF(WEEKDAY(F12+(G12-$F$9))=1,F12+(G12-$F$9)-2,IF(WEEKDAY(F12+(G12-$F$9))=6,F12+(G12-$F$9)-1,F12+(G12-$F$9)))</f>
        <v>36851</v>
      </c>
      <c r="I12" s="53">
        <f t="shared" ref="I12:I75" si="6">IF(OR(MONTH(H12)=12,MONTH(H12)=3,MONTH(H12)=8),H12-1,IF(MONTH(H12)=11,H12-2,IF(OR(MONTH(H12)=4,MONTH(H12)=2,MONTH(H12)=9),H12+1,H12)))</f>
        <v>36849</v>
      </c>
      <c r="J12" s="53">
        <f t="shared" ref="J12:J75" si="7">IF(WEEKDAY(I12)=1,I12-2,IF(WEEKDAY(I12)=7,I12-1,I12))</f>
        <v>36847</v>
      </c>
      <c r="K12" s="55">
        <f t="shared" si="2"/>
        <v>0</v>
      </c>
      <c r="L12" s="58">
        <v>36847</v>
      </c>
      <c r="M12" s="54">
        <f t="shared" si="3"/>
        <v>10</v>
      </c>
    </row>
    <row r="13" spans="3:13" x14ac:dyDescent="0.25">
      <c r="C13" s="53">
        <v>36861</v>
      </c>
      <c r="D13" s="53">
        <f t="shared" si="0"/>
        <v>36891</v>
      </c>
      <c r="E13" s="53">
        <f t="shared" si="4"/>
        <v>36889</v>
      </c>
      <c r="F13" s="53">
        <f t="shared" si="5"/>
        <v>36881</v>
      </c>
      <c r="G13" s="54">
        <f t="shared" si="1"/>
        <v>7</v>
      </c>
      <c r="H13" s="53">
        <f>IF(WEEKDAY(F13+(G13-$F$9))=1,F13+(G13-$F$9)-2,IF(WEEKDAY(F13+(G13-$F$9))=6,F13+(G13-$F$9)-1,F13+(G13-$F$9)))</f>
        <v>36880</v>
      </c>
      <c r="I13" s="53">
        <f t="shared" si="6"/>
        <v>36879</v>
      </c>
      <c r="J13" s="53">
        <f t="shared" si="7"/>
        <v>36879</v>
      </c>
      <c r="K13" s="55">
        <f t="shared" si="2"/>
        <v>0</v>
      </c>
      <c r="L13" s="58">
        <v>36879</v>
      </c>
      <c r="M13" s="54">
        <f t="shared" si="3"/>
        <v>9</v>
      </c>
    </row>
    <row r="14" spans="3:13" x14ac:dyDescent="0.25">
      <c r="C14" s="57">
        <v>36892</v>
      </c>
      <c r="D14" s="53">
        <f t="shared" si="0"/>
        <v>36922</v>
      </c>
      <c r="E14" s="53">
        <f t="shared" si="4"/>
        <v>36922</v>
      </c>
      <c r="F14" s="53">
        <f t="shared" si="5"/>
        <v>36914</v>
      </c>
      <c r="G14" s="54">
        <f t="shared" si="1"/>
        <v>7</v>
      </c>
      <c r="H14" s="53">
        <f t="shared" ref="H14:H77" si="8">IF(WEEKDAY(F14+(G14-$F$9))=1,F14+(G14-$F$9)-2,IF(WEEKDAY(F14+(G14-$F$9))=6,F14+(G14-$F$9)-1,F14+(G14-$F$9)))</f>
        <v>36913</v>
      </c>
      <c r="I14" s="53">
        <f t="shared" si="6"/>
        <v>36913</v>
      </c>
      <c r="J14" s="53">
        <f t="shared" si="7"/>
        <v>36913</v>
      </c>
      <c r="K14" s="55">
        <f t="shared" si="2"/>
        <v>0</v>
      </c>
      <c r="L14" s="58">
        <v>36913</v>
      </c>
      <c r="M14" s="54">
        <f t="shared" si="3"/>
        <v>8</v>
      </c>
    </row>
    <row r="15" spans="3:13" x14ac:dyDescent="0.25">
      <c r="C15" s="53">
        <v>36923</v>
      </c>
      <c r="D15" s="53">
        <f t="shared" si="0"/>
        <v>36950</v>
      </c>
      <c r="E15" s="53">
        <f t="shared" si="4"/>
        <v>36950</v>
      </c>
      <c r="F15" s="53">
        <f t="shared" si="5"/>
        <v>36942</v>
      </c>
      <c r="G15" s="54">
        <f t="shared" si="1"/>
        <v>7</v>
      </c>
      <c r="H15" s="53">
        <f t="shared" si="8"/>
        <v>36941</v>
      </c>
      <c r="I15" s="53">
        <f t="shared" si="6"/>
        <v>36942</v>
      </c>
      <c r="J15" s="53">
        <f t="shared" si="7"/>
        <v>36942</v>
      </c>
      <c r="K15" s="55">
        <f t="shared" si="2"/>
        <v>0</v>
      </c>
      <c r="L15" s="58">
        <v>36942</v>
      </c>
      <c r="M15" s="54">
        <f t="shared" si="3"/>
        <v>7</v>
      </c>
    </row>
    <row r="16" spans="3:13" x14ac:dyDescent="0.25">
      <c r="C16" s="57">
        <v>36951</v>
      </c>
      <c r="D16" s="53">
        <f t="shared" si="0"/>
        <v>36981</v>
      </c>
      <c r="E16" s="53">
        <f t="shared" si="4"/>
        <v>36980</v>
      </c>
      <c r="F16" s="53">
        <f t="shared" si="5"/>
        <v>36972</v>
      </c>
      <c r="G16" s="54">
        <f t="shared" si="1"/>
        <v>7</v>
      </c>
      <c r="H16" s="53">
        <f t="shared" si="8"/>
        <v>36971</v>
      </c>
      <c r="I16" s="53">
        <f t="shared" si="6"/>
        <v>36970</v>
      </c>
      <c r="J16" s="53">
        <f t="shared" si="7"/>
        <v>36970</v>
      </c>
      <c r="K16" s="55">
        <f t="shared" si="2"/>
        <v>0</v>
      </c>
      <c r="L16" s="58">
        <v>36970</v>
      </c>
      <c r="M16" s="54">
        <f t="shared" si="3"/>
        <v>9</v>
      </c>
    </row>
    <row r="17" spans="3:13" x14ac:dyDescent="0.25">
      <c r="C17" s="53">
        <v>36982</v>
      </c>
      <c r="D17" s="53">
        <f t="shared" si="0"/>
        <v>37011</v>
      </c>
      <c r="E17" s="53">
        <f t="shared" si="4"/>
        <v>37011</v>
      </c>
      <c r="F17" s="53">
        <f t="shared" si="5"/>
        <v>37003</v>
      </c>
      <c r="G17" s="54">
        <f t="shared" si="1"/>
        <v>6</v>
      </c>
      <c r="H17" s="53">
        <f t="shared" si="8"/>
        <v>37000</v>
      </c>
      <c r="I17" s="53">
        <f t="shared" si="6"/>
        <v>37001</v>
      </c>
      <c r="J17" s="53">
        <f t="shared" si="7"/>
        <v>37001</v>
      </c>
      <c r="K17" s="55">
        <f t="shared" si="2"/>
        <v>0</v>
      </c>
      <c r="L17" s="58">
        <v>37001</v>
      </c>
      <c r="M17" s="54">
        <f t="shared" si="3"/>
        <v>7</v>
      </c>
    </row>
    <row r="18" spans="3:13" x14ac:dyDescent="0.25">
      <c r="C18" s="57">
        <v>37012</v>
      </c>
      <c r="D18" s="53">
        <f t="shared" si="0"/>
        <v>37042</v>
      </c>
      <c r="E18" s="53">
        <f t="shared" si="4"/>
        <v>37042</v>
      </c>
      <c r="F18" s="53">
        <f t="shared" si="5"/>
        <v>37034</v>
      </c>
      <c r="G18" s="54">
        <f t="shared" si="1"/>
        <v>7</v>
      </c>
      <c r="H18" s="53">
        <f t="shared" si="8"/>
        <v>37033</v>
      </c>
      <c r="I18" s="53">
        <f t="shared" si="6"/>
        <v>37033</v>
      </c>
      <c r="J18" s="53">
        <f t="shared" si="7"/>
        <v>37033</v>
      </c>
      <c r="K18" s="55">
        <f t="shared" si="2"/>
        <v>0</v>
      </c>
      <c r="L18" s="58">
        <v>37033</v>
      </c>
      <c r="M18" s="54">
        <f t="shared" si="3"/>
        <v>8</v>
      </c>
    </row>
    <row r="19" spans="3:13" x14ac:dyDescent="0.25">
      <c r="C19" s="53">
        <v>37043</v>
      </c>
      <c r="D19" s="53">
        <f t="shared" si="0"/>
        <v>37072</v>
      </c>
      <c r="E19" s="53">
        <f t="shared" si="4"/>
        <v>37071</v>
      </c>
      <c r="F19" s="53">
        <f t="shared" si="5"/>
        <v>37063</v>
      </c>
      <c r="G19" s="54">
        <f t="shared" si="1"/>
        <v>7</v>
      </c>
      <c r="H19" s="53">
        <f t="shared" si="8"/>
        <v>37062</v>
      </c>
      <c r="I19" s="53">
        <f t="shared" si="6"/>
        <v>37062</v>
      </c>
      <c r="J19" s="53">
        <f t="shared" si="7"/>
        <v>37062</v>
      </c>
      <c r="K19" s="55">
        <f t="shared" si="2"/>
        <v>0</v>
      </c>
      <c r="L19" s="58">
        <v>37062</v>
      </c>
      <c r="M19" s="54">
        <f t="shared" si="3"/>
        <v>8</v>
      </c>
    </row>
    <row r="20" spans="3:13" x14ac:dyDescent="0.25">
      <c r="C20" s="57">
        <v>37073</v>
      </c>
      <c r="D20" s="53">
        <f t="shared" si="0"/>
        <v>37103</v>
      </c>
      <c r="E20" s="53">
        <f t="shared" si="4"/>
        <v>37103</v>
      </c>
      <c r="F20" s="53">
        <f t="shared" si="5"/>
        <v>37095</v>
      </c>
      <c r="G20" s="54">
        <f t="shared" si="1"/>
        <v>7</v>
      </c>
      <c r="H20" s="53">
        <f t="shared" si="8"/>
        <v>37092</v>
      </c>
      <c r="I20" s="53">
        <f t="shared" si="6"/>
        <v>37092</v>
      </c>
      <c r="J20" s="53">
        <f t="shared" si="7"/>
        <v>37092</v>
      </c>
      <c r="K20" s="55">
        <f t="shared" si="2"/>
        <v>0</v>
      </c>
      <c r="L20" s="58">
        <v>37092</v>
      </c>
      <c r="M20" s="54">
        <f t="shared" si="3"/>
        <v>8</v>
      </c>
    </row>
    <row r="21" spans="3:13" x14ac:dyDescent="0.25">
      <c r="C21" s="53">
        <v>37104</v>
      </c>
      <c r="D21" s="53">
        <f t="shared" si="0"/>
        <v>37134</v>
      </c>
      <c r="E21" s="53">
        <f t="shared" si="4"/>
        <v>37134</v>
      </c>
      <c r="F21" s="53">
        <f t="shared" si="5"/>
        <v>37126</v>
      </c>
      <c r="G21" s="54">
        <f t="shared" si="1"/>
        <v>7</v>
      </c>
      <c r="H21" s="53">
        <f t="shared" si="8"/>
        <v>37125</v>
      </c>
      <c r="I21" s="53">
        <f t="shared" si="6"/>
        <v>37124</v>
      </c>
      <c r="J21" s="53">
        <f t="shared" si="7"/>
        <v>37124</v>
      </c>
      <c r="K21" s="55">
        <f t="shared" si="2"/>
        <v>0</v>
      </c>
      <c r="L21" s="58">
        <v>37124</v>
      </c>
      <c r="M21" s="54">
        <f t="shared" si="3"/>
        <v>9</v>
      </c>
    </row>
    <row r="22" spans="3:13" x14ac:dyDescent="0.25">
      <c r="C22" s="57">
        <v>37135</v>
      </c>
      <c r="D22" s="53">
        <f t="shared" si="0"/>
        <v>37164</v>
      </c>
      <c r="E22" s="53">
        <f t="shared" si="4"/>
        <v>37162</v>
      </c>
      <c r="F22" s="53">
        <f t="shared" si="5"/>
        <v>37154</v>
      </c>
      <c r="G22" s="54">
        <f t="shared" si="1"/>
        <v>7</v>
      </c>
      <c r="H22" s="53">
        <f t="shared" si="8"/>
        <v>37153</v>
      </c>
      <c r="I22" s="53">
        <f t="shared" si="6"/>
        <v>37154</v>
      </c>
      <c r="J22" s="53">
        <f t="shared" si="7"/>
        <v>37154</v>
      </c>
      <c r="K22" s="55">
        <f t="shared" si="2"/>
        <v>0</v>
      </c>
      <c r="L22" s="58">
        <v>37154</v>
      </c>
      <c r="M22" s="54">
        <f t="shared" si="3"/>
        <v>7</v>
      </c>
    </row>
    <row r="23" spans="3:13" x14ac:dyDescent="0.25">
      <c r="C23" s="53">
        <v>37165</v>
      </c>
      <c r="D23" s="53">
        <f t="shared" si="0"/>
        <v>37195</v>
      </c>
      <c r="E23" s="53">
        <f t="shared" si="4"/>
        <v>37195</v>
      </c>
      <c r="F23" s="53">
        <f t="shared" si="5"/>
        <v>37187</v>
      </c>
      <c r="G23" s="54">
        <f t="shared" si="1"/>
        <v>7</v>
      </c>
      <c r="H23" s="53">
        <f t="shared" si="8"/>
        <v>37186</v>
      </c>
      <c r="I23" s="53">
        <f t="shared" si="6"/>
        <v>37186</v>
      </c>
      <c r="J23" s="53">
        <f t="shared" si="7"/>
        <v>37186</v>
      </c>
      <c r="K23" s="55">
        <f t="shared" si="2"/>
        <v>0</v>
      </c>
      <c r="L23" s="58">
        <v>37186</v>
      </c>
      <c r="M23" s="54">
        <f t="shared" si="3"/>
        <v>8</v>
      </c>
    </row>
    <row r="24" spans="3:13" x14ac:dyDescent="0.25">
      <c r="C24" s="57">
        <v>37196</v>
      </c>
      <c r="D24" s="53">
        <f t="shared" si="0"/>
        <v>37225</v>
      </c>
      <c r="E24" s="53">
        <f t="shared" si="4"/>
        <v>37225</v>
      </c>
      <c r="F24" s="53">
        <f t="shared" si="5"/>
        <v>37217</v>
      </c>
      <c r="G24" s="54">
        <f t="shared" si="1"/>
        <v>7</v>
      </c>
      <c r="H24" s="53">
        <f t="shared" si="8"/>
        <v>37216</v>
      </c>
      <c r="I24" s="53">
        <f t="shared" si="6"/>
        <v>37214</v>
      </c>
      <c r="J24" s="53">
        <f t="shared" si="7"/>
        <v>37214</v>
      </c>
      <c r="K24" s="55">
        <f t="shared" si="2"/>
        <v>0</v>
      </c>
      <c r="L24" s="58">
        <v>37214</v>
      </c>
      <c r="M24" s="54">
        <f t="shared" si="3"/>
        <v>10</v>
      </c>
    </row>
    <row r="25" spans="3:13" x14ac:dyDescent="0.25">
      <c r="C25" s="53">
        <v>37226</v>
      </c>
      <c r="D25" s="53">
        <f t="shared" si="0"/>
        <v>37256</v>
      </c>
      <c r="E25" s="53">
        <f t="shared" si="4"/>
        <v>37256</v>
      </c>
      <c r="F25" s="53">
        <f t="shared" si="5"/>
        <v>37248</v>
      </c>
      <c r="G25" s="54">
        <f t="shared" si="1"/>
        <v>6</v>
      </c>
      <c r="H25" s="53">
        <f t="shared" si="8"/>
        <v>37245</v>
      </c>
      <c r="I25" s="53">
        <f t="shared" si="6"/>
        <v>37244</v>
      </c>
      <c r="J25" s="53">
        <f t="shared" si="7"/>
        <v>37244</v>
      </c>
      <c r="K25" s="55">
        <f t="shared" si="2"/>
        <v>0</v>
      </c>
      <c r="L25" s="58">
        <v>37244</v>
      </c>
      <c r="M25" s="54">
        <f t="shared" si="3"/>
        <v>9</v>
      </c>
    </row>
    <row r="26" spans="3:13" x14ac:dyDescent="0.25">
      <c r="C26" s="57">
        <v>37257</v>
      </c>
      <c r="D26" s="53">
        <f t="shared" si="0"/>
        <v>37287</v>
      </c>
      <c r="E26" s="53">
        <f t="shared" si="4"/>
        <v>37287</v>
      </c>
      <c r="F26" s="53">
        <f t="shared" si="5"/>
        <v>37279</v>
      </c>
      <c r="G26" s="54">
        <f t="shared" si="1"/>
        <v>7</v>
      </c>
      <c r="H26" s="53">
        <f t="shared" si="8"/>
        <v>37278</v>
      </c>
      <c r="I26" s="53">
        <f t="shared" si="6"/>
        <v>37278</v>
      </c>
      <c r="J26" s="53">
        <f t="shared" si="7"/>
        <v>37278</v>
      </c>
      <c r="K26" s="55">
        <f t="shared" si="2"/>
        <v>0</v>
      </c>
      <c r="L26" s="58">
        <v>37278</v>
      </c>
      <c r="M26" s="54">
        <f t="shared" si="3"/>
        <v>8</v>
      </c>
    </row>
    <row r="27" spans="3:13" x14ac:dyDescent="0.25">
      <c r="C27" s="53">
        <v>37288</v>
      </c>
      <c r="D27" s="53">
        <f t="shared" si="0"/>
        <v>37315</v>
      </c>
      <c r="E27" s="53">
        <f t="shared" si="4"/>
        <v>37315</v>
      </c>
      <c r="F27" s="53">
        <f t="shared" si="5"/>
        <v>37307</v>
      </c>
      <c r="G27" s="54">
        <f t="shared" si="1"/>
        <v>7</v>
      </c>
      <c r="H27" s="53">
        <f t="shared" si="8"/>
        <v>37306</v>
      </c>
      <c r="I27" s="53">
        <f t="shared" si="6"/>
        <v>37307</v>
      </c>
      <c r="J27" s="53">
        <f t="shared" si="7"/>
        <v>37307</v>
      </c>
      <c r="K27" s="55">
        <f t="shared" si="2"/>
        <v>0</v>
      </c>
      <c r="L27" s="58">
        <v>37307</v>
      </c>
      <c r="M27" s="54">
        <f t="shared" si="3"/>
        <v>7</v>
      </c>
    </row>
    <row r="28" spans="3:13" x14ac:dyDescent="0.25">
      <c r="C28" s="57">
        <v>37316</v>
      </c>
      <c r="D28" s="53">
        <f t="shared" si="0"/>
        <v>37346</v>
      </c>
      <c r="E28" s="53">
        <f t="shared" si="4"/>
        <v>37344</v>
      </c>
      <c r="F28" s="53">
        <f t="shared" si="5"/>
        <v>37336</v>
      </c>
      <c r="G28" s="54">
        <f t="shared" si="1"/>
        <v>7</v>
      </c>
      <c r="H28" s="53">
        <f t="shared" si="8"/>
        <v>37335</v>
      </c>
      <c r="I28" s="53">
        <f t="shared" si="6"/>
        <v>37334</v>
      </c>
      <c r="J28" s="53">
        <f t="shared" si="7"/>
        <v>37334</v>
      </c>
      <c r="K28" s="55">
        <f t="shared" si="2"/>
        <v>-1</v>
      </c>
      <c r="L28" s="58">
        <v>37335</v>
      </c>
      <c r="M28" s="54">
        <f t="shared" si="3"/>
        <v>8</v>
      </c>
    </row>
    <row r="29" spans="3:13" x14ac:dyDescent="0.25">
      <c r="C29" s="53">
        <v>37347</v>
      </c>
      <c r="D29" s="53">
        <f t="shared" si="0"/>
        <v>37376</v>
      </c>
      <c r="E29" s="53">
        <f t="shared" si="4"/>
        <v>37376</v>
      </c>
      <c r="F29" s="53">
        <f t="shared" si="5"/>
        <v>37368</v>
      </c>
      <c r="G29" s="54">
        <f t="shared" si="1"/>
        <v>7</v>
      </c>
      <c r="H29" s="53">
        <f t="shared" si="8"/>
        <v>37365</v>
      </c>
      <c r="I29" s="53">
        <f t="shared" si="6"/>
        <v>37366</v>
      </c>
      <c r="J29" s="53">
        <f t="shared" si="7"/>
        <v>37365</v>
      </c>
      <c r="K29" s="55">
        <f t="shared" si="2"/>
        <v>-3</v>
      </c>
      <c r="L29" s="58">
        <v>37368</v>
      </c>
      <c r="M29" s="54">
        <f t="shared" si="3"/>
        <v>7</v>
      </c>
    </row>
    <row r="30" spans="3:13" x14ac:dyDescent="0.25">
      <c r="C30" s="57">
        <v>37377</v>
      </c>
      <c r="D30" s="53">
        <f t="shared" si="0"/>
        <v>37407</v>
      </c>
      <c r="E30" s="53">
        <f t="shared" si="4"/>
        <v>37407</v>
      </c>
      <c r="F30" s="53">
        <f t="shared" si="5"/>
        <v>37399</v>
      </c>
      <c r="G30" s="54">
        <f t="shared" si="1"/>
        <v>7</v>
      </c>
      <c r="H30" s="53">
        <f t="shared" si="8"/>
        <v>37398</v>
      </c>
      <c r="I30" s="53">
        <f t="shared" si="6"/>
        <v>37398</v>
      </c>
      <c r="J30" s="53">
        <f t="shared" si="7"/>
        <v>37398</v>
      </c>
      <c r="K30" s="55">
        <f t="shared" si="2"/>
        <v>1</v>
      </c>
      <c r="L30" s="58">
        <v>37397</v>
      </c>
      <c r="M30" s="54">
        <f t="shared" si="3"/>
        <v>9</v>
      </c>
    </row>
    <row r="31" spans="3:13" x14ac:dyDescent="0.25">
      <c r="C31" s="53">
        <v>37408</v>
      </c>
      <c r="D31" s="53">
        <f t="shared" si="0"/>
        <v>37437</v>
      </c>
      <c r="E31" s="53">
        <f t="shared" si="4"/>
        <v>37435</v>
      </c>
      <c r="F31" s="53">
        <f t="shared" si="5"/>
        <v>37427</v>
      </c>
      <c r="G31" s="54">
        <f t="shared" si="1"/>
        <v>7</v>
      </c>
      <c r="H31" s="53">
        <f t="shared" si="8"/>
        <v>37426</v>
      </c>
      <c r="I31" s="53">
        <f t="shared" si="6"/>
        <v>37426</v>
      </c>
      <c r="J31" s="53">
        <f t="shared" si="7"/>
        <v>37426</v>
      </c>
      <c r="K31" s="55">
        <f t="shared" si="2"/>
        <v>-1</v>
      </c>
      <c r="L31" s="58">
        <v>37427</v>
      </c>
      <c r="M31" s="54">
        <f t="shared" si="3"/>
        <v>7</v>
      </c>
    </row>
    <row r="32" spans="3:13" x14ac:dyDescent="0.25">
      <c r="C32" s="57">
        <v>37438</v>
      </c>
      <c r="D32" s="53">
        <f t="shared" si="0"/>
        <v>37468</v>
      </c>
      <c r="E32" s="53">
        <f t="shared" si="4"/>
        <v>37468</v>
      </c>
      <c r="F32" s="53">
        <f t="shared" si="5"/>
        <v>37460</v>
      </c>
      <c r="G32" s="54">
        <f t="shared" si="1"/>
        <v>7</v>
      </c>
      <c r="H32" s="53">
        <f t="shared" si="8"/>
        <v>37459</v>
      </c>
      <c r="I32" s="53">
        <f t="shared" si="6"/>
        <v>37459</v>
      </c>
      <c r="J32" s="53">
        <f t="shared" si="7"/>
        <v>37459</v>
      </c>
      <c r="K32" s="55">
        <f t="shared" si="2"/>
        <v>0</v>
      </c>
      <c r="L32" s="58">
        <v>37459</v>
      </c>
      <c r="M32" s="54">
        <f t="shared" si="3"/>
        <v>8</v>
      </c>
    </row>
    <row r="33" spans="3:13" x14ac:dyDescent="0.25">
      <c r="C33" s="53">
        <v>37469</v>
      </c>
      <c r="D33" s="53">
        <f t="shared" si="0"/>
        <v>37499</v>
      </c>
      <c r="E33" s="53">
        <f t="shared" si="4"/>
        <v>37498</v>
      </c>
      <c r="F33" s="53">
        <f t="shared" si="5"/>
        <v>37490</v>
      </c>
      <c r="G33" s="54">
        <f t="shared" si="1"/>
        <v>7</v>
      </c>
      <c r="H33" s="53">
        <f t="shared" si="8"/>
        <v>37489</v>
      </c>
      <c r="I33" s="53">
        <f t="shared" si="6"/>
        <v>37488</v>
      </c>
      <c r="J33" s="53">
        <f t="shared" si="7"/>
        <v>37488</v>
      </c>
      <c r="K33" s="55">
        <f t="shared" si="2"/>
        <v>0</v>
      </c>
      <c r="L33" s="58">
        <v>37488</v>
      </c>
      <c r="M33" s="54">
        <f t="shared" si="3"/>
        <v>9</v>
      </c>
    </row>
    <row r="34" spans="3:13" x14ac:dyDescent="0.25">
      <c r="C34" s="57">
        <v>37500</v>
      </c>
      <c r="D34" s="53">
        <f t="shared" si="0"/>
        <v>37529</v>
      </c>
      <c r="E34" s="53">
        <f t="shared" si="4"/>
        <v>37529</v>
      </c>
      <c r="F34" s="53">
        <f t="shared" si="5"/>
        <v>37521</v>
      </c>
      <c r="G34" s="54">
        <f t="shared" si="1"/>
        <v>6</v>
      </c>
      <c r="H34" s="53">
        <f t="shared" si="8"/>
        <v>37518</v>
      </c>
      <c r="I34" s="53">
        <f t="shared" si="6"/>
        <v>37519</v>
      </c>
      <c r="J34" s="53">
        <f t="shared" si="7"/>
        <v>37519</v>
      </c>
      <c r="K34" s="55">
        <f t="shared" si="2"/>
        <v>0</v>
      </c>
      <c r="L34" s="58">
        <v>37519</v>
      </c>
      <c r="M34" s="54">
        <f t="shared" si="3"/>
        <v>7</v>
      </c>
    </row>
    <row r="35" spans="3:13" x14ac:dyDescent="0.25">
      <c r="C35" s="53">
        <v>37530</v>
      </c>
      <c r="D35" s="53">
        <f t="shared" si="0"/>
        <v>37560</v>
      </c>
      <c r="E35" s="53">
        <f t="shared" si="4"/>
        <v>37560</v>
      </c>
      <c r="F35" s="53">
        <f t="shared" si="5"/>
        <v>37552</v>
      </c>
      <c r="G35" s="54">
        <f t="shared" si="1"/>
        <v>7</v>
      </c>
      <c r="H35" s="53">
        <f t="shared" si="8"/>
        <v>37551</v>
      </c>
      <c r="I35" s="53">
        <f t="shared" si="6"/>
        <v>37551</v>
      </c>
      <c r="J35" s="53">
        <f t="shared" si="7"/>
        <v>37551</v>
      </c>
      <c r="K35" s="55">
        <f t="shared" si="2"/>
        <v>0</v>
      </c>
      <c r="L35" s="58">
        <v>37551</v>
      </c>
      <c r="M35" s="54">
        <f t="shared" si="3"/>
        <v>8</v>
      </c>
    </row>
    <row r="36" spans="3:13" x14ac:dyDescent="0.25">
      <c r="C36" s="57">
        <v>37561</v>
      </c>
      <c r="D36" s="53">
        <f t="shared" si="0"/>
        <v>37590</v>
      </c>
      <c r="E36" s="53">
        <f t="shared" si="4"/>
        <v>37589</v>
      </c>
      <c r="F36" s="53">
        <f t="shared" si="5"/>
        <v>37581</v>
      </c>
      <c r="G36" s="54">
        <f t="shared" si="1"/>
        <v>7</v>
      </c>
      <c r="H36" s="53">
        <f t="shared" si="8"/>
        <v>37580</v>
      </c>
      <c r="I36" s="53">
        <f t="shared" si="6"/>
        <v>37578</v>
      </c>
      <c r="J36" s="53">
        <f t="shared" si="7"/>
        <v>37578</v>
      </c>
      <c r="K36" s="55">
        <f t="shared" si="2"/>
        <v>-2</v>
      </c>
      <c r="L36" s="58">
        <v>37580</v>
      </c>
      <c r="M36" s="54">
        <f t="shared" si="3"/>
        <v>8</v>
      </c>
    </row>
    <row r="37" spans="3:13" x14ac:dyDescent="0.25">
      <c r="C37" s="53">
        <v>37591</v>
      </c>
      <c r="D37" s="53">
        <f t="shared" si="0"/>
        <v>37621</v>
      </c>
      <c r="E37" s="53">
        <f t="shared" si="4"/>
        <v>37621</v>
      </c>
      <c r="F37" s="53">
        <f t="shared" si="5"/>
        <v>37613</v>
      </c>
      <c r="G37" s="54">
        <f t="shared" si="1"/>
        <v>7</v>
      </c>
      <c r="H37" s="53">
        <f t="shared" si="8"/>
        <v>37610</v>
      </c>
      <c r="I37" s="53">
        <f t="shared" si="6"/>
        <v>37609</v>
      </c>
      <c r="J37" s="53">
        <f t="shared" si="7"/>
        <v>37609</v>
      </c>
      <c r="K37" s="55">
        <f t="shared" si="2"/>
        <v>-1</v>
      </c>
      <c r="L37" s="58">
        <v>37610</v>
      </c>
      <c r="M37" s="54">
        <f t="shared" si="3"/>
        <v>8</v>
      </c>
    </row>
    <row r="38" spans="3:13" x14ac:dyDescent="0.25">
      <c r="C38" s="57">
        <v>37622</v>
      </c>
      <c r="D38" s="53">
        <f t="shared" si="0"/>
        <v>37652</v>
      </c>
      <c r="E38" s="53">
        <f t="shared" si="4"/>
        <v>37652</v>
      </c>
      <c r="F38" s="53">
        <f t="shared" si="5"/>
        <v>37644</v>
      </c>
      <c r="G38" s="54">
        <f t="shared" si="1"/>
        <v>7</v>
      </c>
      <c r="H38" s="53">
        <f t="shared" si="8"/>
        <v>37643</v>
      </c>
      <c r="I38" s="53">
        <f t="shared" si="6"/>
        <v>37643</v>
      </c>
      <c r="J38" s="53">
        <f t="shared" si="7"/>
        <v>37643</v>
      </c>
      <c r="K38" s="55">
        <f t="shared" si="2"/>
        <v>2</v>
      </c>
      <c r="L38" s="58">
        <v>37641</v>
      </c>
      <c r="M38" s="54">
        <f t="shared" si="3"/>
        <v>10</v>
      </c>
    </row>
    <row r="39" spans="3:13" x14ac:dyDescent="0.25">
      <c r="C39" s="53">
        <v>37653</v>
      </c>
      <c r="D39" s="53">
        <f t="shared" si="0"/>
        <v>37680</v>
      </c>
      <c r="E39" s="53">
        <f t="shared" si="4"/>
        <v>37680</v>
      </c>
      <c r="F39" s="53">
        <f t="shared" si="5"/>
        <v>37672</v>
      </c>
      <c r="G39" s="54">
        <f t="shared" si="1"/>
        <v>7</v>
      </c>
      <c r="H39" s="53">
        <f t="shared" si="8"/>
        <v>37671</v>
      </c>
      <c r="I39" s="53">
        <f t="shared" si="6"/>
        <v>37672</v>
      </c>
      <c r="J39" s="53">
        <f t="shared" si="7"/>
        <v>37672</v>
      </c>
      <c r="K39" s="55">
        <f t="shared" si="2"/>
        <v>0</v>
      </c>
      <c r="L39" s="58">
        <v>37672</v>
      </c>
      <c r="M39" s="54">
        <f t="shared" si="3"/>
        <v>7</v>
      </c>
    </row>
    <row r="40" spans="3:13" x14ac:dyDescent="0.25">
      <c r="C40" s="59">
        <v>30317</v>
      </c>
      <c r="D40" s="60">
        <f t="shared" si="0"/>
        <v>30347</v>
      </c>
      <c r="E40" s="60">
        <f t="shared" si="4"/>
        <v>30347</v>
      </c>
      <c r="F40" s="60">
        <f t="shared" si="5"/>
        <v>30339</v>
      </c>
      <c r="G40" s="61">
        <f t="shared" si="1"/>
        <v>6</v>
      </c>
      <c r="H40" s="60">
        <f t="shared" si="8"/>
        <v>30336</v>
      </c>
      <c r="I40" s="60">
        <f t="shared" si="6"/>
        <v>30336</v>
      </c>
      <c r="J40" s="62">
        <f t="shared" si="7"/>
        <v>30336</v>
      </c>
      <c r="L40" s="58">
        <v>37700</v>
      </c>
    </row>
    <row r="41" spans="3:13" x14ac:dyDescent="0.25">
      <c r="C41" s="63">
        <v>30348</v>
      </c>
      <c r="D41" s="63">
        <f t="shared" si="0"/>
        <v>30375</v>
      </c>
      <c r="E41" s="63">
        <f t="shared" si="4"/>
        <v>30375</v>
      </c>
      <c r="F41" s="63">
        <f t="shared" si="5"/>
        <v>30367</v>
      </c>
      <c r="G41" s="61">
        <f t="shared" si="1"/>
        <v>6</v>
      </c>
      <c r="H41" s="60">
        <f t="shared" si="8"/>
        <v>30364</v>
      </c>
      <c r="I41" s="60">
        <f t="shared" si="6"/>
        <v>30365</v>
      </c>
      <c r="J41" s="62">
        <f t="shared" si="7"/>
        <v>30365</v>
      </c>
      <c r="L41" s="58">
        <v>37731</v>
      </c>
    </row>
    <row r="42" spans="3:13" x14ac:dyDescent="0.25">
      <c r="C42" s="59">
        <v>30376</v>
      </c>
      <c r="D42" s="63">
        <f t="shared" si="0"/>
        <v>30406</v>
      </c>
      <c r="E42" s="63">
        <f t="shared" si="4"/>
        <v>30406</v>
      </c>
      <c r="F42" s="63">
        <f t="shared" si="5"/>
        <v>30398</v>
      </c>
      <c r="G42" s="61">
        <f t="shared" si="1"/>
        <v>7</v>
      </c>
      <c r="H42" s="60">
        <f t="shared" si="8"/>
        <v>30397</v>
      </c>
      <c r="I42" s="60">
        <f t="shared" si="6"/>
        <v>30396</v>
      </c>
      <c r="J42" s="62">
        <f t="shared" si="7"/>
        <v>30396</v>
      </c>
      <c r="L42" s="58">
        <v>37761</v>
      </c>
    </row>
    <row r="43" spans="3:13" x14ac:dyDescent="0.25">
      <c r="C43" s="63">
        <v>30407</v>
      </c>
      <c r="D43" s="63">
        <f t="shared" si="0"/>
        <v>30436</v>
      </c>
      <c r="E43" s="63">
        <f t="shared" si="4"/>
        <v>30435</v>
      </c>
      <c r="F43" s="63">
        <f t="shared" si="5"/>
        <v>30427</v>
      </c>
      <c r="G43" s="61">
        <f t="shared" si="1"/>
        <v>7</v>
      </c>
      <c r="H43" s="60">
        <f t="shared" si="8"/>
        <v>30426</v>
      </c>
      <c r="I43" s="60">
        <f t="shared" si="6"/>
        <v>30427</v>
      </c>
      <c r="J43" s="62">
        <f t="shared" si="7"/>
        <v>30427</v>
      </c>
      <c r="L43" s="58">
        <v>37792</v>
      </c>
    </row>
    <row r="44" spans="3:13" x14ac:dyDescent="0.25">
      <c r="C44" s="59">
        <v>30437</v>
      </c>
      <c r="D44" s="63">
        <f t="shared" si="0"/>
        <v>30467</v>
      </c>
      <c r="E44" s="63">
        <f t="shared" si="4"/>
        <v>30467</v>
      </c>
      <c r="F44" s="63">
        <f t="shared" si="5"/>
        <v>30459</v>
      </c>
      <c r="G44" s="61">
        <f t="shared" si="1"/>
        <v>7</v>
      </c>
      <c r="H44" s="60">
        <f t="shared" si="8"/>
        <v>30456</v>
      </c>
      <c r="I44" s="60">
        <f t="shared" si="6"/>
        <v>30456</v>
      </c>
      <c r="J44" s="62">
        <f t="shared" si="7"/>
        <v>30456</v>
      </c>
      <c r="L44" s="58">
        <v>37822</v>
      </c>
    </row>
    <row r="45" spans="3:13" x14ac:dyDescent="0.25">
      <c r="C45" s="63">
        <v>30468</v>
      </c>
      <c r="D45" s="63">
        <f t="shared" si="0"/>
        <v>30497</v>
      </c>
      <c r="E45" s="63">
        <f t="shared" si="4"/>
        <v>30497</v>
      </c>
      <c r="F45" s="63">
        <f t="shared" si="5"/>
        <v>30489</v>
      </c>
      <c r="G45" s="61">
        <f t="shared" si="1"/>
        <v>7</v>
      </c>
      <c r="H45" s="60">
        <f t="shared" si="8"/>
        <v>30488</v>
      </c>
      <c r="I45" s="60">
        <f t="shared" si="6"/>
        <v>30488</v>
      </c>
      <c r="J45" s="62">
        <f t="shared" si="7"/>
        <v>30488</v>
      </c>
      <c r="L45" s="58">
        <v>37853</v>
      </c>
    </row>
    <row r="46" spans="3:13" x14ac:dyDescent="0.25">
      <c r="C46" s="59">
        <v>30498</v>
      </c>
      <c r="D46" s="63">
        <f t="shared" si="0"/>
        <v>30528</v>
      </c>
      <c r="E46" s="63">
        <f t="shared" si="4"/>
        <v>30526</v>
      </c>
      <c r="F46" s="63">
        <f t="shared" si="5"/>
        <v>30518</v>
      </c>
      <c r="G46" s="61">
        <f t="shared" si="1"/>
        <v>7</v>
      </c>
      <c r="H46" s="60">
        <f t="shared" si="8"/>
        <v>30517</v>
      </c>
      <c r="I46" s="60">
        <f t="shared" si="6"/>
        <v>30517</v>
      </c>
      <c r="J46" s="62">
        <f t="shared" si="7"/>
        <v>30517</v>
      </c>
      <c r="L46" s="58">
        <v>37884</v>
      </c>
    </row>
    <row r="47" spans="3:13" x14ac:dyDescent="0.25">
      <c r="C47" s="63">
        <v>30529</v>
      </c>
      <c r="D47" s="63">
        <f t="shared" si="0"/>
        <v>30559</v>
      </c>
      <c r="E47" s="63">
        <f t="shared" si="4"/>
        <v>30559</v>
      </c>
      <c r="F47" s="63">
        <f t="shared" si="5"/>
        <v>30551</v>
      </c>
      <c r="G47" s="61">
        <f t="shared" si="1"/>
        <v>7</v>
      </c>
      <c r="H47" s="60">
        <f t="shared" si="8"/>
        <v>30550</v>
      </c>
      <c r="I47" s="60">
        <f t="shared" si="6"/>
        <v>30549</v>
      </c>
      <c r="J47" s="62">
        <f t="shared" si="7"/>
        <v>30547</v>
      </c>
      <c r="L47" s="58">
        <v>37914</v>
      </c>
    </row>
    <row r="48" spans="3:13" x14ac:dyDescent="0.25">
      <c r="C48" s="59">
        <v>30560</v>
      </c>
      <c r="D48" s="63">
        <f t="shared" si="0"/>
        <v>30589</v>
      </c>
      <c r="E48" s="63">
        <f t="shared" si="4"/>
        <v>30589</v>
      </c>
      <c r="F48" s="63">
        <f t="shared" si="5"/>
        <v>30581</v>
      </c>
      <c r="G48" s="61">
        <f t="shared" si="1"/>
        <v>7</v>
      </c>
      <c r="H48" s="60">
        <f t="shared" si="8"/>
        <v>30580</v>
      </c>
      <c r="I48" s="60">
        <f t="shared" si="6"/>
        <v>30581</v>
      </c>
      <c r="J48" s="62">
        <f t="shared" si="7"/>
        <v>30581</v>
      </c>
      <c r="L48" s="58">
        <v>37945</v>
      </c>
    </row>
    <row r="49" spans="3:12" x14ac:dyDescent="0.25">
      <c r="C49" s="63">
        <v>30590</v>
      </c>
      <c r="D49" s="63">
        <f t="shared" si="0"/>
        <v>30620</v>
      </c>
      <c r="E49" s="63">
        <f t="shared" si="4"/>
        <v>30620</v>
      </c>
      <c r="F49" s="63">
        <f t="shared" si="5"/>
        <v>30612</v>
      </c>
      <c r="G49" s="61">
        <f t="shared" si="1"/>
        <v>6</v>
      </c>
      <c r="H49" s="60">
        <f t="shared" si="8"/>
        <v>30609</v>
      </c>
      <c r="I49" s="60">
        <f t="shared" si="6"/>
        <v>30609</v>
      </c>
      <c r="J49" s="62">
        <f t="shared" si="7"/>
        <v>30609</v>
      </c>
      <c r="L49" s="58">
        <v>37975</v>
      </c>
    </row>
    <row r="50" spans="3:12" x14ac:dyDescent="0.25">
      <c r="C50" s="59">
        <v>30621</v>
      </c>
      <c r="D50" s="63">
        <f t="shared" si="0"/>
        <v>30650</v>
      </c>
      <c r="E50" s="63">
        <f t="shared" si="4"/>
        <v>30650</v>
      </c>
      <c r="F50" s="63">
        <f t="shared" si="5"/>
        <v>30642</v>
      </c>
      <c r="G50" s="61">
        <f t="shared" si="1"/>
        <v>7</v>
      </c>
      <c r="H50" s="60">
        <f t="shared" si="8"/>
        <v>30641</v>
      </c>
      <c r="I50" s="60">
        <f t="shared" si="6"/>
        <v>30639</v>
      </c>
      <c r="J50" s="62">
        <f t="shared" si="7"/>
        <v>30638</v>
      </c>
      <c r="L50" s="58">
        <v>38006</v>
      </c>
    </row>
    <row r="51" spans="3:12" x14ac:dyDescent="0.25">
      <c r="C51" s="63">
        <v>30651</v>
      </c>
      <c r="D51" s="63">
        <f t="shared" si="0"/>
        <v>30681</v>
      </c>
      <c r="E51" s="63">
        <f t="shared" si="4"/>
        <v>30680</v>
      </c>
      <c r="F51" s="63">
        <f t="shared" si="5"/>
        <v>30672</v>
      </c>
      <c r="G51" s="61">
        <f t="shared" si="1"/>
        <v>7</v>
      </c>
      <c r="H51" s="60">
        <f t="shared" si="8"/>
        <v>30671</v>
      </c>
      <c r="I51" s="60">
        <f t="shared" si="6"/>
        <v>30670</v>
      </c>
      <c r="J51" s="62">
        <f t="shared" si="7"/>
        <v>30670</v>
      </c>
      <c r="L51" s="58">
        <v>38037</v>
      </c>
    </row>
    <row r="52" spans="3:12" x14ac:dyDescent="0.25">
      <c r="C52" s="59">
        <v>30682</v>
      </c>
      <c r="D52" s="63">
        <f t="shared" si="0"/>
        <v>30712</v>
      </c>
      <c r="E52" s="63">
        <f t="shared" si="4"/>
        <v>30712</v>
      </c>
      <c r="F52" s="63">
        <f t="shared" si="5"/>
        <v>30704</v>
      </c>
      <c r="G52" s="61">
        <f t="shared" si="1"/>
        <v>7</v>
      </c>
      <c r="H52" s="60">
        <f t="shared" si="8"/>
        <v>30701</v>
      </c>
      <c r="I52" s="60">
        <f t="shared" si="6"/>
        <v>30701</v>
      </c>
      <c r="J52" s="62">
        <f t="shared" si="7"/>
        <v>30701</v>
      </c>
      <c r="L52" s="58">
        <v>38066</v>
      </c>
    </row>
    <row r="53" spans="3:12" x14ac:dyDescent="0.25">
      <c r="C53" s="63">
        <v>30713</v>
      </c>
      <c r="D53" s="63">
        <f t="shared" si="0"/>
        <v>30741</v>
      </c>
      <c r="E53" s="63">
        <f t="shared" si="4"/>
        <v>30741</v>
      </c>
      <c r="F53" s="63">
        <f t="shared" si="5"/>
        <v>30733</v>
      </c>
      <c r="G53" s="61">
        <f t="shared" si="1"/>
        <v>7</v>
      </c>
      <c r="H53" s="60">
        <f t="shared" si="8"/>
        <v>30732</v>
      </c>
      <c r="I53" s="60">
        <f t="shared" si="6"/>
        <v>30733</v>
      </c>
      <c r="J53" s="62">
        <f t="shared" si="7"/>
        <v>30733</v>
      </c>
      <c r="L53" s="64">
        <v>38097</v>
      </c>
    </row>
    <row r="54" spans="3:12" x14ac:dyDescent="0.25">
      <c r="C54" s="59">
        <v>30742</v>
      </c>
      <c r="D54" s="63">
        <f t="shared" si="0"/>
        <v>30772</v>
      </c>
      <c r="E54" s="63">
        <f t="shared" si="4"/>
        <v>30771</v>
      </c>
      <c r="F54" s="63">
        <f t="shared" si="5"/>
        <v>30763</v>
      </c>
      <c r="G54" s="61">
        <f t="shared" si="1"/>
        <v>7</v>
      </c>
      <c r="H54" s="60">
        <f t="shared" si="8"/>
        <v>30762</v>
      </c>
      <c r="I54" s="60">
        <f t="shared" si="6"/>
        <v>30761</v>
      </c>
      <c r="J54" s="62">
        <f t="shared" si="7"/>
        <v>30761</v>
      </c>
      <c r="L54" s="64">
        <v>38127</v>
      </c>
    </row>
    <row r="55" spans="3:12" x14ac:dyDescent="0.25">
      <c r="C55" s="63">
        <v>30773</v>
      </c>
      <c r="D55" s="63">
        <f t="shared" si="0"/>
        <v>30802</v>
      </c>
      <c r="E55" s="63">
        <f t="shared" si="4"/>
        <v>30802</v>
      </c>
      <c r="F55" s="63">
        <f t="shared" si="5"/>
        <v>30794</v>
      </c>
      <c r="G55" s="61">
        <f t="shared" si="1"/>
        <v>6</v>
      </c>
      <c r="H55" s="60">
        <f t="shared" si="8"/>
        <v>30791</v>
      </c>
      <c r="I55" s="60">
        <f t="shared" si="6"/>
        <v>30792</v>
      </c>
      <c r="J55" s="62">
        <f t="shared" si="7"/>
        <v>30792</v>
      </c>
      <c r="L55" s="64">
        <v>38158</v>
      </c>
    </row>
    <row r="56" spans="3:12" x14ac:dyDescent="0.25">
      <c r="C56" s="59">
        <v>30803</v>
      </c>
      <c r="D56" s="63">
        <f t="shared" si="0"/>
        <v>30833</v>
      </c>
      <c r="E56" s="63">
        <f t="shared" si="4"/>
        <v>30833</v>
      </c>
      <c r="F56" s="63">
        <f t="shared" si="5"/>
        <v>30825</v>
      </c>
      <c r="G56" s="61">
        <f t="shared" si="1"/>
        <v>7</v>
      </c>
      <c r="H56" s="60">
        <f t="shared" si="8"/>
        <v>30824</v>
      </c>
      <c r="I56" s="60">
        <f t="shared" si="6"/>
        <v>30824</v>
      </c>
      <c r="J56" s="62">
        <f t="shared" si="7"/>
        <v>30824</v>
      </c>
      <c r="L56" s="64">
        <v>38188</v>
      </c>
    </row>
    <row r="57" spans="3:12" x14ac:dyDescent="0.25">
      <c r="C57" s="63">
        <v>30834</v>
      </c>
      <c r="D57" s="63">
        <f t="shared" si="0"/>
        <v>30863</v>
      </c>
      <c r="E57" s="63">
        <f t="shared" si="4"/>
        <v>30862</v>
      </c>
      <c r="F57" s="63">
        <f t="shared" si="5"/>
        <v>30854</v>
      </c>
      <c r="G57" s="61">
        <f t="shared" si="1"/>
        <v>7</v>
      </c>
      <c r="H57" s="60">
        <f t="shared" si="8"/>
        <v>30853</v>
      </c>
      <c r="I57" s="60">
        <f t="shared" si="6"/>
        <v>30853</v>
      </c>
      <c r="J57" s="62">
        <f t="shared" si="7"/>
        <v>30853</v>
      </c>
      <c r="L57" s="64">
        <v>38219</v>
      </c>
    </row>
    <row r="58" spans="3:12" x14ac:dyDescent="0.25">
      <c r="C58" s="59">
        <v>30864</v>
      </c>
      <c r="D58" s="63">
        <f t="shared" si="0"/>
        <v>30894</v>
      </c>
      <c r="E58" s="63">
        <f t="shared" si="4"/>
        <v>30894</v>
      </c>
      <c r="F58" s="63">
        <f t="shared" si="5"/>
        <v>30886</v>
      </c>
      <c r="G58" s="61">
        <f t="shared" si="1"/>
        <v>7</v>
      </c>
      <c r="H58" s="60">
        <f t="shared" si="8"/>
        <v>30883</v>
      </c>
      <c r="I58" s="60">
        <f t="shared" si="6"/>
        <v>30883</v>
      </c>
      <c r="J58" s="62">
        <f t="shared" si="7"/>
        <v>30883</v>
      </c>
      <c r="L58" s="64">
        <v>38250</v>
      </c>
    </row>
    <row r="59" spans="3:12" x14ac:dyDescent="0.25">
      <c r="C59" s="63">
        <v>30895</v>
      </c>
      <c r="D59" s="63">
        <f t="shared" si="0"/>
        <v>30925</v>
      </c>
      <c r="E59" s="63">
        <f t="shared" si="4"/>
        <v>30925</v>
      </c>
      <c r="F59" s="63">
        <f t="shared" si="5"/>
        <v>30917</v>
      </c>
      <c r="G59" s="61">
        <f t="shared" si="1"/>
        <v>7</v>
      </c>
      <c r="H59" s="60">
        <f t="shared" si="8"/>
        <v>30916</v>
      </c>
      <c r="I59" s="60">
        <f t="shared" si="6"/>
        <v>30915</v>
      </c>
      <c r="J59" s="62">
        <f t="shared" si="7"/>
        <v>30915</v>
      </c>
      <c r="L59" s="64">
        <v>38280</v>
      </c>
    </row>
    <row r="60" spans="3:12" x14ac:dyDescent="0.25">
      <c r="C60" s="59">
        <v>30926</v>
      </c>
      <c r="D60" s="63">
        <f t="shared" si="0"/>
        <v>30955</v>
      </c>
      <c r="E60" s="63">
        <f t="shared" si="4"/>
        <v>30953</v>
      </c>
      <c r="F60" s="63">
        <f t="shared" si="5"/>
        <v>30945</v>
      </c>
      <c r="G60" s="61">
        <f t="shared" si="1"/>
        <v>7</v>
      </c>
      <c r="H60" s="60">
        <f t="shared" si="8"/>
        <v>30944</v>
      </c>
      <c r="I60" s="60">
        <f t="shared" si="6"/>
        <v>30945</v>
      </c>
      <c r="J60" s="62">
        <f t="shared" si="7"/>
        <v>30945</v>
      </c>
      <c r="L60" s="64">
        <v>38311</v>
      </c>
    </row>
    <row r="61" spans="3:12" x14ac:dyDescent="0.25">
      <c r="C61" s="63">
        <v>30956</v>
      </c>
      <c r="D61" s="63">
        <f t="shared" si="0"/>
        <v>30986</v>
      </c>
      <c r="E61" s="63">
        <f t="shared" si="4"/>
        <v>30986</v>
      </c>
      <c r="F61" s="63">
        <f t="shared" si="5"/>
        <v>30978</v>
      </c>
      <c r="G61" s="61">
        <f t="shared" si="1"/>
        <v>7</v>
      </c>
      <c r="H61" s="60">
        <f t="shared" si="8"/>
        <v>30977</v>
      </c>
      <c r="I61" s="60">
        <f t="shared" si="6"/>
        <v>30977</v>
      </c>
      <c r="J61" s="62">
        <f t="shared" si="7"/>
        <v>30977</v>
      </c>
      <c r="L61" s="64">
        <v>38341</v>
      </c>
    </row>
    <row r="62" spans="3:12" x14ac:dyDescent="0.25">
      <c r="C62" s="59">
        <v>30987</v>
      </c>
      <c r="D62" s="63">
        <f t="shared" si="0"/>
        <v>31016</v>
      </c>
      <c r="E62" s="63">
        <f t="shared" si="4"/>
        <v>31016</v>
      </c>
      <c r="F62" s="63">
        <f t="shared" si="5"/>
        <v>31008</v>
      </c>
      <c r="G62" s="61">
        <f t="shared" si="1"/>
        <v>7</v>
      </c>
      <c r="H62" s="60">
        <f t="shared" si="8"/>
        <v>31007</v>
      </c>
      <c r="I62" s="60">
        <f t="shared" si="6"/>
        <v>31005</v>
      </c>
      <c r="J62" s="62">
        <f t="shared" si="7"/>
        <v>31005</v>
      </c>
      <c r="L62" s="64">
        <v>38372</v>
      </c>
    </row>
    <row r="63" spans="3:12" x14ac:dyDescent="0.25">
      <c r="C63" s="63">
        <v>31017</v>
      </c>
      <c r="D63" s="63">
        <f t="shared" si="0"/>
        <v>31047</v>
      </c>
      <c r="E63" s="63">
        <f t="shared" si="4"/>
        <v>31047</v>
      </c>
      <c r="F63" s="63">
        <f t="shared" si="5"/>
        <v>31039</v>
      </c>
      <c r="G63" s="61">
        <f t="shared" si="1"/>
        <v>6</v>
      </c>
      <c r="H63" s="60">
        <f t="shared" si="8"/>
        <v>31036</v>
      </c>
      <c r="I63" s="60">
        <f t="shared" si="6"/>
        <v>31035</v>
      </c>
      <c r="J63" s="62">
        <f t="shared" si="7"/>
        <v>31035</v>
      </c>
      <c r="L63" s="64">
        <v>38403</v>
      </c>
    </row>
    <row r="64" spans="3:12" x14ac:dyDescent="0.25">
      <c r="C64" s="59">
        <v>31048</v>
      </c>
      <c r="D64" s="63">
        <f t="shared" si="0"/>
        <v>31078</v>
      </c>
      <c r="E64" s="63">
        <f t="shared" si="4"/>
        <v>31078</v>
      </c>
      <c r="F64" s="63">
        <f t="shared" si="5"/>
        <v>31070</v>
      </c>
      <c r="G64" s="61">
        <f t="shared" si="1"/>
        <v>7</v>
      </c>
      <c r="H64" s="60">
        <f t="shared" si="8"/>
        <v>31069</v>
      </c>
      <c r="I64" s="60">
        <f t="shared" si="6"/>
        <v>31069</v>
      </c>
      <c r="J64" s="62">
        <f t="shared" si="7"/>
        <v>31069</v>
      </c>
      <c r="L64" s="64">
        <v>38431</v>
      </c>
    </row>
    <row r="65" spans="3:12" x14ac:dyDescent="0.25">
      <c r="C65" s="63">
        <v>31079</v>
      </c>
      <c r="D65" s="63">
        <f t="shared" si="0"/>
        <v>31106</v>
      </c>
      <c r="E65" s="63">
        <f t="shared" si="4"/>
        <v>31106</v>
      </c>
      <c r="F65" s="63">
        <f t="shared" si="5"/>
        <v>31098</v>
      </c>
      <c r="G65" s="61">
        <f t="shared" si="1"/>
        <v>7</v>
      </c>
      <c r="H65" s="60">
        <f t="shared" si="8"/>
        <v>31097</v>
      </c>
      <c r="I65" s="60">
        <f t="shared" si="6"/>
        <v>31098</v>
      </c>
      <c r="J65" s="62">
        <f t="shared" si="7"/>
        <v>31098</v>
      </c>
      <c r="L65" s="64">
        <v>38462</v>
      </c>
    </row>
    <row r="66" spans="3:12" x14ac:dyDescent="0.25">
      <c r="C66" s="59">
        <v>31107</v>
      </c>
      <c r="D66" s="63">
        <f t="shared" si="0"/>
        <v>31137</v>
      </c>
      <c r="E66" s="63">
        <f t="shared" si="4"/>
        <v>31135</v>
      </c>
      <c r="F66" s="63">
        <f t="shared" si="5"/>
        <v>31127</v>
      </c>
      <c r="G66" s="61">
        <f t="shared" si="1"/>
        <v>7</v>
      </c>
      <c r="H66" s="60">
        <f t="shared" si="8"/>
        <v>31126</v>
      </c>
      <c r="I66" s="60">
        <f t="shared" si="6"/>
        <v>31125</v>
      </c>
      <c r="J66" s="62">
        <f t="shared" si="7"/>
        <v>31125</v>
      </c>
      <c r="L66" s="64">
        <v>38492</v>
      </c>
    </row>
    <row r="67" spans="3:12" x14ac:dyDescent="0.25">
      <c r="C67" s="63">
        <v>31138</v>
      </c>
      <c r="D67" s="63">
        <f t="shared" si="0"/>
        <v>31167</v>
      </c>
      <c r="E67" s="63">
        <f t="shared" si="4"/>
        <v>31167</v>
      </c>
      <c r="F67" s="63">
        <f t="shared" si="5"/>
        <v>31159</v>
      </c>
      <c r="G67" s="61">
        <f t="shared" si="1"/>
        <v>7</v>
      </c>
      <c r="H67" s="60">
        <f t="shared" si="8"/>
        <v>31156</v>
      </c>
      <c r="I67" s="60">
        <f t="shared" si="6"/>
        <v>31157</v>
      </c>
      <c r="J67" s="62">
        <f t="shared" si="7"/>
        <v>31156</v>
      </c>
      <c r="L67" s="64">
        <v>38523</v>
      </c>
    </row>
    <row r="68" spans="3:12" x14ac:dyDescent="0.25">
      <c r="C68" s="59">
        <v>31168</v>
      </c>
      <c r="D68" s="63">
        <f t="shared" si="0"/>
        <v>31198</v>
      </c>
      <c r="E68" s="63">
        <f t="shared" si="4"/>
        <v>31198</v>
      </c>
      <c r="F68" s="63">
        <f t="shared" si="5"/>
        <v>31190</v>
      </c>
      <c r="G68" s="61">
        <f t="shared" si="1"/>
        <v>7</v>
      </c>
      <c r="H68" s="60">
        <f t="shared" si="8"/>
        <v>31189</v>
      </c>
      <c r="I68" s="60">
        <f t="shared" si="6"/>
        <v>31189</v>
      </c>
      <c r="J68" s="62">
        <f t="shared" si="7"/>
        <v>31189</v>
      </c>
      <c r="L68" s="64">
        <v>38553</v>
      </c>
    </row>
    <row r="69" spans="3:12" x14ac:dyDescent="0.25">
      <c r="C69" s="63">
        <v>31199</v>
      </c>
      <c r="D69" s="63">
        <f t="shared" si="0"/>
        <v>31228</v>
      </c>
      <c r="E69" s="63">
        <f t="shared" si="4"/>
        <v>31226</v>
      </c>
      <c r="F69" s="63">
        <f t="shared" si="5"/>
        <v>31218</v>
      </c>
      <c r="G69" s="61">
        <f t="shared" si="1"/>
        <v>7</v>
      </c>
      <c r="H69" s="60">
        <f t="shared" si="8"/>
        <v>31217</v>
      </c>
      <c r="I69" s="60">
        <f t="shared" si="6"/>
        <v>31217</v>
      </c>
      <c r="J69" s="62">
        <f t="shared" si="7"/>
        <v>31217</v>
      </c>
      <c r="L69" s="64">
        <v>38584</v>
      </c>
    </row>
    <row r="70" spans="3:12" x14ac:dyDescent="0.25">
      <c r="C70" s="59">
        <v>31229</v>
      </c>
      <c r="D70" s="63">
        <f t="shared" si="0"/>
        <v>31259</v>
      </c>
      <c r="E70" s="63">
        <f t="shared" si="4"/>
        <v>31259</v>
      </c>
      <c r="F70" s="63">
        <f t="shared" si="5"/>
        <v>31251</v>
      </c>
      <c r="G70" s="61">
        <f t="shared" si="1"/>
        <v>7</v>
      </c>
      <c r="H70" s="60">
        <f t="shared" si="8"/>
        <v>31250</v>
      </c>
      <c r="I70" s="60">
        <f t="shared" si="6"/>
        <v>31250</v>
      </c>
      <c r="J70" s="62">
        <f t="shared" si="7"/>
        <v>31250</v>
      </c>
      <c r="L70" s="64">
        <v>38615</v>
      </c>
    </row>
    <row r="71" spans="3:12" x14ac:dyDescent="0.25">
      <c r="C71" s="63">
        <v>31260</v>
      </c>
      <c r="D71" s="63">
        <f t="shared" si="0"/>
        <v>31290</v>
      </c>
      <c r="E71" s="63">
        <f t="shared" si="4"/>
        <v>31289</v>
      </c>
      <c r="F71" s="63">
        <f t="shared" si="5"/>
        <v>31281</v>
      </c>
      <c r="G71" s="61">
        <f t="shared" si="1"/>
        <v>7</v>
      </c>
      <c r="H71" s="60">
        <f t="shared" si="8"/>
        <v>31280</v>
      </c>
      <c r="I71" s="60">
        <f t="shared" si="6"/>
        <v>31279</v>
      </c>
      <c r="J71" s="62">
        <f t="shared" si="7"/>
        <v>31279</v>
      </c>
      <c r="L71" s="64">
        <v>38645</v>
      </c>
    </row>
    <row r="72" spans="3:12" x14ac:dyDescent="0.25">
      <c r="C72" s="59">
        <v>31291</v>
      </c>
      <c r="D72" s="63">
        <f t="shared" si="0"/>
        <v>31320</v>
      </c>
      <c r="E72" s="63">
        <f t="shared" si="4"/>
        <v>31320</v>
      </c>
      <c r="F72" s="63">
        <f t="shared" si="5"/>
        <v>31312</v>
      </c>
      <c r="G72" s="61">
        <f t="shared" si="1"/>
        <v>6</v>
      </c>
      <c r="H72" s="60">
        <f t="shared" si="8"/>
        <v>31309</v>
      </c>
      <c r="I72" s="60">
        <f t="shared" si="6"/>
        <v>31310</v>
      </c>
      <c r="J72" s="62">
        <f t="shared" si="7"/>
        <v>31310</v>
      </c>
      <c r="L72" s="64">
        <v>38676</v>
      </c>
    </row>
    <row r="73" spans="3:12" x14ac:dyDescent="0.25">
      <c r="C73" s="63">
        <v>31321</v>
      </c>
      <c r="D73" s="63">
        <f t="shared" si="0"/>
        <v>31351</v>
      </c>
      <c r="E73" s="63">
        <f t="shared" si="4"/>
        <v>31351</v>
      </c>
      <c r="F73" s="63">
        <f t="shared" si="5"/>
        <v>31343</v>
      </c>
      <c r="G73" s="61">
        <f t="shared" si="1"/>
        <v>7</v>
      </c>
      <c r="H73" s="60">
        <f t="shared" si="8"/>
        <v>31342</v>
      </c>
      <c r="I73" s="60">
        <f t="shared" si="6"/>
        <v>31342</v>
      </c>
      <c r="J73" s="62">
        <f t="shared" si="7"/>
        <v>31342</v>
      </c>
      <c r="L73" s="64">
        <v>38706</v>
      </c>
    </row>
    <row r="74" spans="3:12" x14ac:dyDescent="0.25">
      <c r="C74" s="59">
        <v>31352</v>
      </c>
      <c r="D74" s="63">
        <f t="shared" si="0"/>
        <v>31381</v>
      </c>
      <c r="E74" s="63">
        <f t="shared" si="4"/>
        <v>31380</v>
      </c>
      <c r="F74" s="63">
        <f t="shared" si="5"/>
        <v>31372</v>
      </c>
      <c r="G74" s="61">
        <f t="shared" si="1"/>
        <v>7</v>
      </c>
      <c r="H74" s="60">
        <f t="shared" si="8"/>
        <v>31371</v>
      </c>
      <c r="I74" s="60">
        <f t="shared" si="6"/>
        <v>31369</v>
      </c>
      <c r="J74" s="62">
        <f t="shared" si="7"/>
        <v>31369</v>
      </c>
      <c r="L74" s="64">
        <v>38737</v>
      </c>
    </row>
    <row r="75" spans="3:12" x14ac:dyDescent="0.25">
      <c r="C75" s="63">
        <v>31382</v>
      </c>
      <c r="D75" s="63">
        <f t="shared" ref="D75:D138" si="9">EOMONTH(C75,0)</f>
        <v>31412</v>
      </c>
      <c r="E75" s="63">
        <f t="shared" si="4"/>
        <v>31412</v>
      </c>
      <c r="F75" s="63">
        <f t="shared" si="5"/>
        <v>31404</v>
      </c>
      <c r="G75" s="61">
        <f t="shared" ref="G75:G138" si="10">NETWORKDAYS(F75,E75)</f>
        <v>7</v>
      </c>
      <c r="H75" s="60">
        <f t="shared" si="8"/>
        <v>31401</v>
      </c>
      <c r="I75" s="60">
        <f t="shared" si="6"/>
        <v>31400</v>
      </c>
      <c r="J75" s="62">
        <f t="shared" si="7"/>
        <v>31400</v>
      </c>
      <c r="L75" s="64">
        <v>38768</v>
      </c>
    </row>
    <row r="76" spans="3:12" x14ac:dyDescent="0.25">
      <c r="C76" s="59">
        <v>31413</v>
      </c>
      <c r="D76" s="63">
        <f t="shared" si="9"/>
        <v>31443</v>
      </c>
      <c r="E76" s="63">
        <f t="shared" ref="E76:E139" si="11">IF(WEEKDAY(D76)=1,D76-2,IF(WEEKDAY(D76)=7,D76-1,D76))</f>
        <v>31443</v>
      </c>
      <c r="F76" s="63">
        <f t="shared" ref="F76:F139" si="12">E76-$F$9</f>
        <v>31435</v>
      </c>
      <c r="G76" s="61">
        <f t="shared" si="10"/>
        <v>7</v>
      </c>
      <c r="H76" s="60">
        <f t="shared" si="8"/>
        <v>31434</v>
      </c>
      <c r="I76" s="60">
        <f t="shared" ref="I76:I139" si="13">IF(OR(MONTH(H76)=12,MONTH(H76)=3,MONTH(H76)=8),H76-1,IF(MONTH(H76)=11,H76-2,IF(OR(MONTH(H76)=4,MONTH(H76)=2,MONTH(H76)=9),H76+1,H76)))</f>
        <v>31434</v>
      </c>
      <c r="J76" s="62">
        <f t="shared" ref="J76:J139" si="14">IF(WEEKDAY(I76)=1,I76-2,IF(WEEKDAY(I76)=7,I76-1,I76))</f>
        <v>31434</v>
      </c>
      <c r="L76" s="64">
        <v>38796</v>
      </c>
    </row>
    <row r="77" spans="3:12" x14ac:dyDescent="0.25">
      <c r="C77" s="63">
        <v>31444</v>
      </c>
      <c r="D77" s="63">
        <f t="shared" si="9"/>
        <v>31471</v>
      </c>
      <c r="E77" s="63">
        <f t="shared" si="11"/>
        <v>31471</v>
      </c>
      <c r="F77" s="63">
        <f t="shared" si="12"/>
        <v>31463</v>
      </c>
      <c r="G77" s="61">
        <f t="shared" si="10"/>
        <v>7</v>
      </c>
      <c r="H77" s="60">
        <f t="shared" si="8"/>
        <v>31462</v>
      </c>
      <c r="I77" s="60">
        <f t="shared" si="13"/>
        <v>31463</v>
      </c>
      <c r="J77" s="62">
        <f t="shared" si="14"/>
        <v>31463</v>
      </c>
      <c r="L77" s="64">
        <v>38827</v>
      </c>
    </row>
    <row r="78" spans="3:12" x14ac:dyDescent="0.25">
      <c r="C78" s="59">
        <v>31472</v>
      </c>
      <c r="D78" s="63">
        <f t="shared" si="9"/>
        <v>31502</v>
      </c>
      <c r="E78" s="63">
        <f t="shared" si="11"/>
        <v>31502</v>
      </c>
      <c r="F78" s="63">
        <f t="shared" si="12"/>
        <v>31494</v>
      </c>
      <c r="G78" s="61">
        <f t="shared" si="10"/>
        <v>6</v>
      </c>
      <c r="H78" s="60">
        <f t="shared" ref="H78:H141" si="15">IF(WEEKDAY(F78+(G78-$F$9))=1,F78+(G78-$F$9)-2,IF(WEEKDAY(F78+(G78-$F$9))=6,F78+(G78-$F$9)-1,F78+(G78-$F$9)))</f>
        <v>31491</v>
      </c>
      <c r="I78" s="60">
        <f t="shared" si="13"/>
        <v>31490</v>
      </c>
      <c r="J78" s="62">
        <f t="shared" si="14"/>
        <v>31490</v>
      </c>
      <c r="L78" s="64">
        <v>38857</v>
      </c>
    </row>
    <row r="79" spans="3:12" x14ac:dyDescent="0.25">
      <c r="C79" s="63">
        <v>31503</v>
      </c>
      <c r="D79" s="63">
        <f t="shared" si="9"/>
        <v>31532</v>
      </c>
      <c r="E79" s="63">
        <f t="shared" si="11"/>
        <v>31532</v>
      </c>
      <c r="F79" s="63">
        <f t="shared" si="12"/>
        <v>31524</v>
      </c>
      <c r="G79" s="61">
        <f t="shared" si="10"/>
        <v>7</v>
      </c>
      <c r="H79" s="60">
        <f t="shared" si="15"/>
        <v>31523</v>
      </c>
      <c r="I79" s="60">
        <f t="shared" si="13"/>
        <v>31524</v>
      </c>
      <c r="J79" s="62">
        <f t="shared" si="14"/>
        <v>31524</v>
      </c>
      <c r="L79" s="64">
        <v>38888</v>
      </c>
    </row>
    <row r="80" spans="3:12" x14ac:dyDescent="0.25">
      <c r="C80" s="59">
        <v>31533</v>
      </c>
      <c r="D80" s="63">
        <f t="shared" si="9"/>
        <v>31563</v>
      </c>
      <c r="E80" s="63">
        <f t="shared" si="11"/>
        <v>31562</v>
      </c>
      <c r="F80" s="63">
        <f t="shared" si="12"/>
        <v>31554</v>
      </c>
      <c r="G80" s="61">
        <f t="shared" si="10"/>
        <v>7</v>
      </c>
      <c r="H80" s="60">
        <f t="shared" si="15"/>
        <v>31553</v>
      </c>
      <c r="I80" s="60">
        <f t="shared" si="13"/>
        <v>31553</v>
      </c>
      <c r="J80" s="62">
        <f t="shared" si="14"/>
        <v>31553</v>
      </c>
      <c r="L80" s="64">
        <v>38918</v>
      </c>
    </row>
    <row r="81" spans="3:12" x14ac:dyDescent="0.25">
      <c r="C81" s="63">
        <v>31564</v>
      </c>
      <c r="D81" s="63">
        <f t="shared" si="9"/>
        <v>31593</v>
      </c>
      <c r="E81" s="63">
        <f t="shared" si="11"/>
        <v>31593</v>
      </c>
      <c r="F81" s="63">
        <f t="shared" si="12"/>
        <v>31585</v>
      </c>
      <c r="G81" s="61">
        <f t="shared" si="10"/>
        <v>6</v>
      </c>
      <c r="H81" s="60">
        <f t="shared" si="15"/>
        <v>31582</v>
      </c>
      <c r="I81" s="60">
        <f t="shared" si="13"/>
        <v>31582</v>
      </c>
      <c r="J81" s="62">
        <f t="shared" si="14"/>
        <v>31582</v>
      </c>
      <c r="L81" s="64">
        <v>38949</v>
      </c>
    </row>
    <row r="82" spans="3:12" x14ac:dyDescent="0.25">
      <c r="C82" s="59">
        <v>31594</v>
      </c>
      <c r="D82" s="63">
        <f t="shared" si="9"/>
        <v>31624</v>
      </c>
      <c r="E82" s="63">
        <f t="shared" si="11"/>
        <v>31624</v>
      </c>
      <c r="F82" s="63">
        <f t="shared" si="12"/>
        <v>31616</v>
      </c>
      <c r="G82" s="61">
        <f t="shared" si="10"/>
        <v>7</v>
      </c>
      <c r="H82" s="60">
        <f t="shared" si="15"/>
        <v>31615</v>
      </c>
      <c r="I82" s="60">
        <f t="shared" si="13"/>
        <v>31615</v>
      </c>
      <c r="J82" s="62">
        <f t="shared" si="14"/>
        <v>31615</v>
      </c>
      <c r="L82" s="64">
        <v>38980</v>
      </c>
    </row>
    <row r="83" spans="3:12" x14ac:dyDescent="0.25">
      <c r="C83" s="63">
        <v>31625</v>
      </c>
      <c r="D83" s="63">
        <f t="shared" si="9"/>
        <v>31655</v>
      </c>
      <c r="E83" s="63">
        <f t="shared" si="11"/>
        <v>31653</v>
      </c>
      <c r="F83" s="63">
        <f t="shared" si="12"/>
        <v>31645</v>
      </c>
      <c r="G83" s="61">
        <f t="shared" si="10"/>
        <v>7</v>
      </c>
      <c r="H83" s="60">
        <f t="shared" si="15"/>
        <v>31644</v>
      </c>
      <c r="I83" s="60">
        <f t="shared" si="13"/>
        <v>31643</v>
      </c>
      <c r="J83" s="62">
        <f t="shared" si="14"/>
        <v>31643</v>
      </c>
      <c r="L83" s="64">
        <v>39010</v>
      </c>
    </row>
    <row r="84" spans="3:12" x14ac:dyDescent="0.25">
      <c r="C84" s="59">
        <v>31656</v>
      </c>
      <c r="D84" s="63">
        <f t="shared" si="9"/>
        <v>31685</v>
      </c>
      <c r="E84" s="63">
        <f t="shared" si="11"/>
        <v>31685</v>
      </c>
      <c r="F84" s="63">
        <f t="shared" si="12"/>
        <v>31677</v>
      </c>
      <c r="G84" s="61">
        <f t="shared" si="10"/>
        <v>7</v>
      </c>
      <c r="H84" s="60">
        <f t="shared" si="15"/>
        <v>31674</v>
      </c>
      <c r="I84" s="60">
        <f t="shared" si="13"/>
        <v>31675</v>
      </c>
      <c r="J84" s="62">
        <f t="shared" si="14"/>
        <v>31674</v>
      </c>
      <c r="L84" s="64">
        <v>39041</v>
      </c>
    </row>
    <row r="85" spans="3:12" x14ac:dyDescent="0.25">
      <c r="C85" s="63">
        <v>31686</v>
      </c>
      <c r="D85" s="63">
        <f t="shared" si="9"/>
        <v>31716</v>
      </c>
      <c r="E85" s="63">
        <f t="shared" si="11"/>
        <v>31716</v>
      </c>
      <c r="F85" s="63">
        <f t="shared" si="12"/>
        <v>31708</v>
      </c>
      <c r="G85" s="61">
        <f t="shared" si="10"/>
        <v>7</v>
      </c>
      <c r="H85" s="60">
        <f t="shared" si="15"/>
        <v>31707</v>
      </c>
      <c r="I85" s="60">
        <f t="shared" si="13"/>
        <v>31707</v>
      </c>
      <c r="J85" s="62">
        <f t="shared" si="14"/>
        <v>31707</v>
      </c>
      <c r="L85" s="64">
        <v>39071</v>
      </c>
    </row>
    <row r="86" spans="3:12" x14ac:dyDescent="0.25">
      <c r="C86" s="59">
        <v>31717</v>
      </c>
      <c r="D86" s="63">
        <f t="shared" si="9"/>
        <v>31746</v>
      </c>
      <c r="E86" s="63">
        <f t="shared" si="11"/>
        <v>31744</v>
      </c>
      <c r="F86" s="63">
        <f t="shared" si="12"/>
        <v>31736</v>
      </c>
      <c r="G86" s="61">
        <f t="shared" si="10"/>
        <v>7</v>
      </c>
      <c r="H86" s="60">
        <f t="shared" si="15"/>
        <v>31735</v>
      </c>
      <c r="I86" s="60">
        <f t="shared" si="13"/>
        <v>31733</v>
      </c>
      <c r="J86" s="62">
        <f t="shared" si="14"/>
        <v>31733</v>
      </c>
      <c r="L86" s="64">
        <v>39102</v>
      </c>
    </row>
    <row r="87" spans="3:12" x14ac:dyDescent="0.25">
      <c r="C87" s="63">
        <v>31747</v>
      </c>
      <c r="D87" s="63">
        <f t="shared" si="9"/>
        <v>31777</v>
      </c>
      <c r="E87" s="63">
        <f t="shared" si="11"/>
        <v>31777</v>
      </c>
      <c r="F87" s="63">
        <f t="shared" si="12"/>
        <v>31769</v>
      </c>
      <c r="G87" s="61">
        <f t="shared" si="10"/>
        <v>7</v>
      </c>
      <c r="H87" s="60">
        <f t="shared" si="15"/>
        <v>31768</v>
      </c>
      <c r="I87" s="60">
        <f t="shared" si="13"/>
        <v>31767</v>
      </c>
      <c r="J87" s="62">
        <f t="shared" si="14"/>
        <v>31765</v>
      </c>
      <c r="L87" s="64">
        <v>39133</v>
      </c>
    </row>
    <row r="88" spans="3:12" x14ac:dyDescent="0.25">
      <c r="C88" s="59">
        <v>31778</v>
      </c>
      <c r="D88" s="63">
        <f t="shared" si="9"/>
        <v>31808</v>
      </c>
      <c r="E88" s="63">
        <f t="shared" si="11"/>
        <v>31807</v>
      </c>
      <c r="F88" s="63">
        <f t="shared" si="12"/>
        <v>31799</v>
      </c>
      <c r="G88" s="61">
        <f t="shared" si="10"/>
        <v>7</v>
      </c>
      <c r="H88" s="60">
        <f t="shared" si="15"/>
        <v>31798</v>
      </c>
      <c r="I88" s="60">
        <f t="shared" si="13"/>
        <v>31798</v>
      </c>
      <c r="J88" s="62">
        <f t="shared" si="14"/>
        <v>31798</v>
      </c>
      <c r="L88" s="64">
        <v>39161</v>
      </c>
    </row>
    <row r="89" spans="3:12" x14ac:dyDescent="0.25">
      <c r="C89" s="63">
        <v>31809</v>
      </c>
      <c r="D89" s="63">
        <f t="shared" si="9"/>
        <v>31836</v>
      </c>
      <c r="E89" s="63">
        <f t="shared" si="11"/>
        <v>31835</v>
      </c>
      <c r="F89" s="63">
        <f t="shared" si="12"/>
        <v>31827</v>
      </c>
      <c r="G89" s="61">
        <f t="shared" si="10"/>
        <v>7</v>
      </c>
      <c r="H89" s="60">
        <f t="shared" si="15"/>
        <v>31826</v>
      </c>
      <c r="I89" s="60">
        <f t="shared" si="13"/>
        <v>31827</v>
      </c>
      <c r="J89" s="62">
        <f t="shared" si="14"/>
        <v>31827</v>
      </c>
      <c r="L89" s="64">
        <v>39192</v>
      </c>
    </row>
    <row r="90" spans="3:12" x14ac:dyDescent="0.25">
      <c r="C90" s="59">
        <v>31837</v>
      </c>
      <c r="D90" s="63">
        <f t="shared" si="9"/>
        <v>31867</v>
      </c>
      <c r="E90" s="63">
        <f t="shared" si="11"/>
        <v>31867</v>
      </c>
      <c r="F90" s="63">
        <f t="shared" si="12"/>
        <v>31859</v>
      </c>
      <c r="G90" s="61">
        <f t="shared" si="10"/>
        <v>7</v>
      </c>
      <c r="H90" s="60">
        <f t="shared" si="15"/>
        <v>31856</v>
      </c>
      <c r="I90" s="60">
        <f t="shared" si="13"/>
        <v>31855</v>
      </c>
      <c r="J90" s="62">
        <f t="shared" si="14"/>
        <v>31855</v>
      </c>
      <c r="L90" s="64">
        <v>39222</v>
      </c>
    </row>
    <row r="91" spans="3:12" x14ac:dyDescent="0.25">
      <c r="C91" s="63">
        <v>31868</v>
      </c>
      <c r="D91" s="63">
        <f t="shared" si="9"/>
        <v>31897</v>
      </c>
      <c r="E91" s="63">
        <f t="shared" si="11"/>
        <v>31897</v>
      </c>
      <c r="F91" s="63">
        <f t="shared" si="12"/>
        <v>31889</v>
      </c>
      <c r="G91" s="61">
        <f t="shared" si="10"/>
        <v>7</v>
      </c>
      <c r="H91" s="60">
        <f t="shared" si="15"/>
        <v>31888</v>
      </c>
      <c r="I91" s="60">
        <f t="shared" si="13"/>
        <v>31889</v>
      </c>
      <c r="J91" s="62">
        <f t="shared" si="14"/>
        <v>31889</v>
      </c>
      <c r="L91" s="64">
        <v>39253</v>
      </c>
    </row>
    <row r="92" spans="3:12" x14ac:dyDescent="0.25">
      <c r="C92" s="59">
        <v>31898</v>
      </c>
      <c r="D92" s="63">
        <f t="shared" si="9"/>
        <v>31928</v>
      </c>
      <c r="E92" s="63">
        <f t="shared" si="11"/>
        <v>31926</v>
      </c>
      <c r="F92" s="63">
        <f t="shared" si="12"/>
        <v>31918</v>
      </c>
      <c r="G92" s="61">
        <f t="shared" si="10"/>
        <v>7</v>
      </c>
      <c r="H92" s="60">
        <f t="shared" si="15"/>
        <v>31917</v>
      </c>
      <c r="I92" s="60">
        <f t="shared" si="13"/>
        <v>31917</v>
      </c>
      <c r="J92" s="62">
        <f t="shared" si="14"/>
        <v>31917</v>
      </c>
      <c r="L92" s="64">
        <v>39283</v>
      </c>
    </row>
    <row r="93" spans="3:12" x14ac:dyDescent="0.25">
      <c r="C93" s="63">
        <v>31929</v>
      </c>
      <c r="D93" s="63">
        <f t="shared" si="9"/>
        <v>31958</v>
      </c>
      <c r="E93" s="63">
        <f t="shared" si="11"/>
        <v>31958</v>
      </c>
      <c r="F93" s="63">
        <f t="shared" si="12"/>
        <v>31950</v>
      </c>
      <c r="G93" s="61">
        <f t="shared" si="10"/>
        <v>7</v>
      </c>
      <c r="H93" s="60">
        <f t="shared" si="15"/>
        <v>31947</v>
      </c>
      <c r="I93" s="60">
        <f t="shared" si="13"/>
        <v>31947</v>
      </c>
      <c r="J93" s="62">
        <f t="shared" si="14"/>
        <v>31947</v>
      </c>
      <c r="L93" s="64">
        <v>39314</v>
      </c>
    </row>
    <row r="94" spans="3:12" x14ac:dyDescent="0.25">
      <c r="C94" s="59">
        <v>31959</v>
      </c>
      <c r="D94" s="63">
        <f t="shared" si="9"/>
        <v>31989</v>
      </c>
      <c r="E94" s="63">
        <f t="shared" si="11"/>
        <v>31989</v>
      </c>
      <c r="F94" s="63">
        <f t="shared" si="12"/>
        <v>31981</v>
      </c>
      <c r="G94" s="61">
        <f t="shared" si="10"/>
        <v>7</v>
      </c>
      <c r="H94" s="60">
        <f t="shared" si="15"/>
        <v>31980</v>
      </c>
      <c r="I94" s="60">
        <f t="shared" si="13"/>
        <v>31980</v>
      </c>
      <c r="J94" s="62">
        <f t="shared" si="14"/>
        <v>31980</v>
      </c>
      <c r="L94" s="64">
        <v>39345</v>
      </c>
    </row>
    <row r="95" spans="3:12" x14ac:dyDescent="0.25">
      <c r="C95" s="63">
        <v>31990</v>
      </c>
      <c r="D95" s="63">
        <f t="shared" si="9"/>
        <v>32020</v>
      </c>
      <c r="E95" s="63">
        <f t="shared" si="11"/>
        <v>32020</v>
      </c>
      <c r="F95" s="63">
        <f t="shared" si="12"/>
        <v>32012</v>
      </c>
      <c r="G95" s="61">
        <f t="shared" si="10"/>
        <v>6</v>
      </c>
      <c r="H95" s="60">
        <f t="shared" si="15"/>
        <v>32009</v>
      </c>
      <c r="I95" s="60">
        <f t="shared" si="13"/>
        <v>32008</v>
      </c>
      <c r="J95" s="62">
        <f t="shared" si="14"/>
        <v>32008</v>
      </c>
      <c r="L95" s="64">
        <v>39375</v>
      </c>
    </row>
    <row r="96" spans="3:12" x14ac:dyDescent="0.25">
      <c r="C96" s="59">
        <v>32021</v>
      </c>
      <c r="D96" s="63">
        <f t="shared" si="9"/>
        <v>32050</v>
      </c>
      <c r="E96" s="63">
        <f t="shared" si="11"/>
        <v>32050</v>
      </c>
      <c r="F96" s="63">
        <f t="shared" si="12"/>
        <v>32042</v>
      </c>
      <c r="G96" s="61">
        <f t="shared" si="10"/>
        <v>7</v>
      </c>
      <c r="H96" s="60">
        <f t="shared" si="15"/>
        <v>32041</v>
      </c>
      <c r="I96" s="60">
        <f t="shared" si="13"/>
        <v>32042</v>
      </c>
      <c r="J96" s="62">
        <f t="shared" si="14"/>
        <v>32042</v>
      </c>
      <c r="L96" s="64">
        <v>39406</v>
      </c>
    </row>
    <row r="97" spans="3:12" x14ac:dyDescent="0.25">
      <c r="C97" s="63">
        <v>32051</v>
      </c>
      <c r="D97" s="63">
        <f t="shared" si="9"/>
        <v>32081</v>
      </c>
      <c r="E97" s="63">
        <f t="shared" si="11"/>
        <v>32080</v>
      </c>
      <c r="F97" s="63">
        <f t="shared" si="12"/>
        <v>32072</v>
      </c>
      <c r="G97" s="61">
        <f t="shared" si="10"/>
        <v>7</v>
      </c>
      <c r="H97" s="60">
        <f t="shared" si="15"/>
        <v>32071</v>
      </c>
      <c r="I97" s="60">
        <f t="shared" si="13"/>
        <v>32071</v>
      </c>
      <c r="J97" s="62">
        <f t="shared" si="14"/>
        <v>32071</v>
      </c>
      <c r="L97" s="64">
        <v>39436</v>
      </c>
    </row>
    <row r="98" spans="3:12" x14ac:dyDescent="0.25">
      <c r="C98" s="59">
        <v>32082</v>
      </c>
      <c r="D98" s="63">
        <f t="shared" si="9"/>
        <v>32111</v>
      </c>
      <c r="E98" s="63">
        <f t="shared" si="11"/>
        <v>32111</v>
      </c>
      <c r="F98" s="63">
        <f t="shared" si="12"/>
        <v>32103</v>
      </c>
      <c r="G98" s="61">
        <f t="shared" si="10"/>
        <v>6</v>
      </c>
      <c r="H98" s="60">
        <f t="shared" si="15"/>
        <v>32100</v>
      </c>
      <c r="I98" s="60">
        <f t="shared" si="13"/>
        <v>32098</v>
      </c>
      <c r="J98" s="62">
        <f t="shared" si="14"/>
        <v>32098</v>
      </c>
      <c r="L98" s="64">
        <v>39467</v>
      </c>
    </row>
    <row r="99" spans="3:12" x14ac:dyDescent="0.25">
      <c r="C99" s="63">
        <v>32112</v>
      </c>
      <c r="D99" s="63">
        <f t="shared" si="9"/>
        <v>32142</v>
      </c>
      <c r="E99" s="63">
        <f t="shared" si="11"/>
        <v>32142</v>
      </c>
      <c r="F99" s="63">
        <f t="shared" si="12"/>
        <v>32134</v>
      </c>
      <c r="G99" s="61">
        <f t="shared" si="10"/>
        <v>7</v>
      </c>
      <c r="H99" s="60">
        <f t="shared" si="15"/>
        <v>32133</v>
      </c>
      <c r="I99" s="60">
        <f t="shared" si="13"/>
        <v>32132</v>
      </c>
      <c r="J99" s="62">
        <f t="shared" si="14"/>
        <v>32132</v>
      </c>
      <c r="L99" s="64">
        <v>39498</v>
      </c>
    </row>
    <row r="100" spans="3:12" x14ac:dyDescent="0.25">
      <c r="C100" s="59">
        <v>32143</v>
      </c>
      <c r="D100" s="63">
        <f t="shared" si="9"/>
        <v>32173</v>
      </c>
      <c r="E100" s="63">
        <f t="shared" si="11"/>
        <v>32171</v>
      </c>
      <c r="F100" s="63">
        <f t="shared" si="12"/>
        <v>32163</v>
      </c>
      <c r="G100" s="61">
        <f t="shared" si="10"/>
        <v>7</v>
      </c>
      <c r="H100" s="60">
        <f t="shared" si="15"/>
        <v>32162</v>
      </c>
      <c r="I100" s="60">
        <f t="shared" si="13"/>
        <v>32162</v>
      </c>
      <c r="J100" s="62">
        <f t="shared" si="14"/>
        <v>32162</v>
      </c>
      <c r="L100" s="64">
        <v>39527</v>
      </c>
    </row>
    <row r="101" spans="3:12" x14ac:dyDescent="0.25">
      <c r="C101" s="63">
        <v>32174</v>
      </c>
      <c r="D101" s="63">
        <f t="shared" si="9"/>
        <v>32202</v>
      </c>
      <c r="E101" s="63">
        <f t="shared" si="11"/>
        <v>32202</v>
      </c>
      <c r="F101" s="63">
        <f t="shared" si="12"/>
        <v>32194</v>
      </c>
      <c r="G101" s="61">
        <f t="shared" si="10"/>
        <v>6</v>
      </c>
      <c r="H101" s="60">
        <f t="shared" si="15"/>
        <v>32191</v>
      </c>
      <c r="I101" s="60">
        <f t="shared" si="13"/>
        <v>32192</v>
      </c>
      <c r="J101" s="62">
        <f t="shared" si="14"/>
        <v>32192</v>
      </c>
      <c r="L101" s="64">
        <v>39558</v>
      </c>
    </row>
    <row r="102" spans="3:12" x14ac:dyDescent="0.25">
      <c r="C102" s="59">
        <v>32203</v>
      </c>
      <c r="D102" s="63">
        <f t="shared" si="9"/>
        <v>32233</v>
      </c>
      <c r="E102" s="63">
        <f t="shared" si="11"/>
        <v>32233</v>
      </c>
      <c r="F102" s="63">
        <f t="shared" si="12"/>
        <v>32225</v>
      </c>
      <c r="G102" s="61">
        <f t="shared" si="10"/>
        <v>7</v>
      </c>
      <c r="H102" s="60">
        <f t="shared" si="15"/>
        <v>32224</v>
      </c>
      <c r="I102" s="60">
        <f t="shared" si="13"/>
        <v>32223</v>
      </c>
      <c r="J102" s="62">
        <f t="shared" si="14"/>
        <v>32223</v>
      </c>
      <c r="L102" s="64">
        <v>39588</v>
      </c>
    </row>
    <row r="103" spans="3:12" x14ac:dyDescent="0.25">
      <c r="C103" s="63">
        <v>32234</v>
      </c>
      <c r="D103" s="63">
        <f t="shared" si="9"/>
        <v>32263</v>
      </c>
      <c r="E103" s="63">
        <f t="shared" si="11"/>
        <v>32262</v>
      </c>
      <c r="F103" s="63">
        <f t="shared" si="12"/>
        <v>32254</v>
      </c>
      <c r="G103" s="61">
        <f t="shared" si="10"/>
        <v>7</v>
      </c>
      <c r="H103" s="60">
        <f t="shared" si="15"/>
        <v>32253</v>
      </c>
      <c r="I103" s="60">
        <f t="shared" si="13"/>
        <v>32254</v>
      </c>
      <c r="J103" s="62">
        <f t="shared" si="14"/>
        <v>32254</v>
      </c>
      <c r="L103" s="64">
        <v>39619</v>
      </c>
    </row>
    <row r="104" spans="3:12" x14ac:dyDescent="0.25">
      <c r="C104" s="59">
        <v>32264</v>
      </c>
      <c r="D104" s="63">
        <f t="shared" si="9"/>
        <v>32294</v>
      </c>
      <c r="E104" s="63">
        <f t="shared" si="11"/>
        <v>32294</v>
      </c>
      <c r="F104" s="63">
        <f t="shared" si="12"/>
        <v>32286</v>
      </c>
      <c r="G104" s="61">
        <f t="shared" si="10"/>
        <v>7</v>
      </c>
      <c r="H104" s="60">
        <f t="shared" si="15"/>
        <v>32283</v>
      </c>
      <c r="I104" s="60">
        <f t="shared" si="13"/>
        <v>32283</v>
      </c>
      <c r="J104" s="62">
        <f t="shared" si="14"/>
        <v>32283</v>
      </c>
      <c r="L104" s="64">
        <v>39649</v>
      </c>
    </row>
    <row r="105" spans="3:12" x14ac:dyDescent="0.25">
      <c r="C105" s="63">
        <v>32295</v>
      </c>
      <c r="D105" s="63">
        <f t="shared" si="9"/>
        <v>32324</v>
      </c>
      <c r="E105" s="63">
        <f t="shared" si="11"/>
        <v>32324</v>
      </c>
      <c r="F105" s="63">
        <f t="shared" si="12"/>
        <v>32316</v>
      </c>
      <c r="G105" s="61">
        <f t="shared" si="10"/>
        <v>7</v>
      </c>
      <c r="H105" s="60">
        <f t="shared" si="15"/>
        <v>32315</v>
      </c>
      <c r="I105" s="60">
        <f t="shared" si="13"/>
        <v>32315</v>
      </c>
      <c r="J105" s="62">
        <f t="shared" si="14"/>
        <v>32315</v>
      </c>
      <c r="L105" s="64">
        <v>39680</v>
      </c>
    </row>
    <row r="106" spans="3:12" x14ac:dyDescent="0.25">
      <c r="C106" s="59">
        <v>32325</v>
      </c>
      <c r="D106" s="63">
        <f t="shared" si="9"/>
        <v>32355</v>
      </c>
      <c r="E106" s="63">
        <f t="shared" si="11"/>
        <v>32353</v>
      </c>
      <c r="F106" s="63">
        <f t="shared" si="12"/>
        <v>32345</v>
      </c>
      <c r="G106" s="61">
        <f t="shared" si="10"/>
        <v>7</v>
      </c>
      <c r="H106" s="60">
        <f t="shared" si="15"/>
        <v>32344</v>
      </c>
      <c r="I106" s="60">
        <f t="shared" si="13"/>
        <v>32344</v>
      </c>
      <c r="J106" s="62">
        <f t="shared" si="14"/>
        <v>32344</v>
      </c>
      <c r="L106" s="64">
        <v>39711</v>
      </c>
    </row>
    <row r="107" spans="3:12" x14ac:dyDescent="0.25">
      <c r="C107" s="63">
        <v>32356</v>
      </c>
      <c r="D107" s="63">
        <f t="shared" si="9"/>
        <v>32386</v>
      </c>
      <c r="E107" s="63">
        <f t="shared" si="11"/>
        <v>32386</v>
      </c>
      <c r="F107" s="63">
        <f t="shared" si="12"/>
        <v>32378</v>
      </c>
      <c r="G107" s="61">
        <f t="shared" si="10"/>
        <v>7</v>
      </c>
      <c r="H107" s="60">
        <f t="shared" si="15"/>
        <v>32377</v>
      </c>
      <c r="I107" s="60">
        <f t="shared" si="13"/>
        <v>32376</v>
      </c>
      <c r="J107" s="62">
        <f t="shared" si="14"/>
        <v>32374</v>
      </c>
      <c r="L107" s="64">
        <v>39741</v>
      </c>
    </row>
    <row r="108" spans="3:12" x14ac:dyDescent="0.25">
      <c r="C108" s="59">
        <v>32387</v>
      </c>
      <c r="D108" s="63">
        <f t="shared" si="9"/>
        <v>32416</v>
      </c>
      <c r="E108" s="63">
        <f t="shared" si="11"/>
        <v>32416</v>
      </c>
      <c r="F108" s="63">
        <f t="shared" si="12"/>
        <v>32408</v>
      </c>
      <c r="G108" s="61">
        <f t="shared" si="10"/>
        <v>7</v>
      </c>
      <c r="H108" s="60">
        <f t="shared" si="15"/>
        <v>32407</v>
      </c>
      <c r="I108" s="60">
        <f t="shared" si="13"/>
        <v>32408</v>
      </c>
      <c r="J108" s="62">
        <f t="shared" si="14"/>
        <v>32408</v>
      </c>
      <c r="L108" s="64">
        <v>39772</v>
      </c>
    </row>
    <row r="109" spans="3:12" x14ac:dyDescent="0.25">
      <c r="C109" s="63">
        <v>32417</v>
      </c>
      <c r="D109" s="63">
        <f t="shared" si="9"/>
        <v>32447</v>
      </c>
      <c r="E109" s="63">
        <f t="shared" si="11"/>
        <v>32447</v>
      </c>
      <c r="F109" s="63">
        <f t="shared" si="12"/>
        <v>32439</v>
      </c>
      <c r="G109" s="61">
        <f t="shared" si="10"/>
        <v>6</v>
      </c>
      <c r="H109" s="60">
        <f t="shared" si="15"/>
        <v>32436</v>
      </c>
      <c r="I109" s="60">
        <f t="shared" si="13"/>
        <v>32436</v>
      </c>
      <c r="J109" s="62">
        <f t="shared" si="14"/>
        <v>32436</v>
      </c>
      <c r="L109" s="64">
        <v>39802</v>
      </c>
    </row>
    <row r="110" spans="3:12" x14ac:dyDescent="0.25">
      <c r="C110" s="59">
        <v>32448</v>
      </c>
      <c r="D110" s="63">
        <f t="shared" si="9"/>
        <v>32477</v>
      </c>
      <c r="E110" s="63">
        <f t="shared" si="11"/>
        <v>32477</v>
      </c>
      <c r="F110" s="63">
        <f t="shared" si="12"/>
        <v>32469</v>
      </c>
      <c r="G110" s="61">
        <f t="shared" si="10"/>
        <v>7</v>
      </c>
      <c r="H110" s="60">
        <f t="shared" si="15"/>
        <v>32468</v>
      </c>
      <c r="I110" s="60">
        <f t="shared" si="13"/>
        <v>32466</v>
      </c>
      <c r="J110" s="62">
        <f t="shared" si="14"/>
        <v>32465</v>
      </c>
      <c r="L110" s="64">
        <v>39833</v>
      </c>
    </row>
    <row r="111" spans="3:12" x14ac:dyDescent="0.25">
      <c r="C111" s="63">
        <v>32478</v>
      </c>
      <c r="D111" s="63">
        <f t="shared" si="9"/>
        <v>32508</v>
      </c>
      <c r="E111" s="63">
        <f t="shared" si="11"/>
        <v>32507</v>
      </c>
      <c r="F111" s="63">
        <f t="shared" si="12"/>
        <v>32499</v>
      </c>
      <c r="G111" s="61">
        <f t="shared" si="10"/>
        <v>7</v>
      </c>
      <c r="H111" s="60">
        <f t="shared" si="15"/>
        <v>32498</v>
      </c>
      <c r="I111" s="60">
        <f t="shared" si="13"/>
        <v>32497</v>
      </c>
      <c r="J111" s="62">
        <f t="shared" si="14"/>
        <v>32497</v>
      </c>
      <c r="L111" s="64">
        <v>39864</v>
      </c>
    </row>
    <row r="112" spans="3:12" x14ac:dyDescent="0.25">
      <c r="C112" s="59">
        <v>32509</v>
      </c>
      <c r="D112" s="63">
        <f t="shared" si="9"/>
        <v>32539</v>
      </c>
      <c r="E112" s="63">
        <f t="shared" si="11"/>
        <v>32539</v>
      </c>
      <c r="F112" s="63">
        <f t="shared" si="12"/>
        <v>32531</v>
      </c>
      <c r="G112" s="61">
        <f t="shared" si="10"/>
        <v>7</v>
      </c>
      <c r="H112" s="60">
        <f t="shared" si="15"/>
        <v>32528</v>
      </c>
      <c r="I112" s="60">
        <f t="shared" si="13"/>
        <v>32528</v>
      </c>
      <c r="J112" s="62">
        <f t="shared" si="14"/>
        <v>32528</v>
      </c>
      <c r="L112" s="64">
        <v>39892</v>
      </c>
    </row>
    <row r="113" spans="3:12" x14ac:dyDescent="0.25">
      <c r="C113" s="63">
        <v>32540</v>
      </c>
      <c r="D113" s="63">
        <f t="shared" si="9"/>
        <v>32567</v>
      </c>
      <c r="E113" s="63">
        <f t="shared" si="11"/>
        <v>32567</v>
      </c>
      <c r="F113" s="63">
        <f t="shared" si="12"/>
        <v>32559</v>
      </c>
      <c r="G113" s="61">
        <f t="shared" si="10"/>
        <v>7</v>
      </c>
      <c r="H113" s="60">
        <f t="shared" si="15"/>
        <v>32556</v>
      </c>
      <c r="I113" s="60">
        <f t="shared" si="13"/>
        <v>32557</v>
      </c>
      <c r="J113" s="62">
        <f t="shared" si="14"/>
        <v>32556</v>
      </c>
      <c r="L113" s="64">
        <v>39923</v>
      </c>
    </row>
    <row r="114" spans="3:12" x14ac:dyDescent="0.25">
      <c r="C114" s="59">
        <v>32568</v>
      </c>
      <c r="D114" s="63">
        <f t="shared" si="9"/>
        <v>32598</v>
      </c>
      <c r="E114" s="63">
        <f t="shared" si="11"/>
        <v>32598</v>
      </c>
      <c r="F114" s="63">
        <f t="shared" si="12"/>
        <v>32590</v>
      </c>
      <c r="G114" s="61">
        <f t="shared" si="10"/>
        <v>7</v>
      </c>
      <c r="H114" s="60">
        <f t="shared" si="15"/>
        <v>32589</v>
      </c>
      <c r="I114" s="60">
        <f t="shared" si="13"/>
        <v>32588</v>
      </c>
      <c r="J114" s="62">
        <f t="shared" si="14"/>
        <v>32588</v>
      </c>
      <c r="L114" s="64">
        <v>39953</v>
      </c>
    </row>
    <row r="115" spans="3:12" x14ac:dyDescent="0.25">
      <c r="C115" s="63">
        <v>32599</v>
      </c>
      <c r="D115" s="63">
        <f t="shared" si="9"/>
        <v>32628</v>
      </c>
      <c r="E115" s="63">
        <f t="shared" si="11"/>
        <v>32626</v>
      </c>
      <c r="F115" s="63">
        <f t="shared" si="12"/>
        <v>32618</v>
      </c>
      <c r="G115" s="61">
        <f t="shared" si="10"/>
        <v>7</v>
      </c>
      <c r="H115" s="60">
        <f t="shared" si="15"/>
        <v>32617</v>
      </c>
      <c r="I115" s="60">
        <f t="shared" si="13"/>
        <v>32618</v>
      </c>
      <c r="J115" s="62">
        <f t="shared" si="14"/>
        <v>32618</v>
      </c>
      <c r="L115" s="64">
        <v>39984</v>
      </c>
    </row>
    <row r="116" spans="3:12" x14ac:dyDescent="0.25">
      <c r="C116" s="59">
        <v>32629</v>
      </c>
      <c r="D116" s="63">
        <f t="shared" si="9"/>
        <v>32659</v>
      </c>
      <c r="E116" s="63">
        <f t="shared" si="11"/>
        <v>32659</v>
      </c>
      <c r="F116" s="63">
        <f t="shared" si="12"/>
        <v>32651</v>
      </c>
      <c r="G116" s="61">
        <f t="shared" si="10"/>
        <v>7</v>
      </c>
      <c r="H116" s="60">
        <f t="shared" si="15"/>
        <v>32650</v>
      </c>
      <c r="I116" s="60">
        <f t="shared" si="13"/>
        <v>32650</v>
      </c>
      <c r="J116" s="62">
        <f t="shared" si="14"/>
        <v>32650</v>
      </c>
      <c r="L116" s="64">
        <v>40014</v>
      </c>
    </row>
    <row r="117" spans="3:12" x14ac:dyDescent="0.25">
      <c r="C117" s="63">
        <v>32660</v>
      </c>
      <c r="D117" s="63">
        <f t="shared" si="9"/>
        <v>32689</v>
      </c>
      <c r="E117" s="63">
        <f t="shared" si="11"/>
        <v>32689</v>
      </c>
      <c r="F117" s="63">
        <f t="shared" si="12"/>
        <v>32681</v>
      </c>
      <c r="G117" s="61">
        <f t="shared" si="10"/>
        <v>7</v>
      </c>
      <c r="H117" s="60">
        <f t="shared" si="15"/>
        <v>32680</v>
      </c>
      <c r="I117" s="60">
        <f t="shared" si="13"/>
        <v>32680</v>
      </c>
      <c r="J117" s="62">
        <f t="shared" si="14"/>
        <v>32680</v>
      </c>
      <c r="L117" s="64">
        <v>40045</v>
      </c>
    </row>
    <row r="118" spans="3:12" x14ac:dyDescent="0.25">
      <c r="C118" s="59">
        <v>32690</v>
      </c>
      <c r="D118" s="63">
        <f t="shared" si="9"/>
        <v>32720</v>
      </c>
      <c r="E118" s="63">
        <f t="shared" si="11"/>
        <v>32720</v>
      </c>
      <c r="F118" s="63">
        <f t="shared" si="12"/>
        <v>32712</v>
      </c>
      <c r="G118" s="61">
        <f t="shared" si="10"/>
        <v>6</v>
      </c>
      <c r="H118" s="60">
        <f t="shared" si="15"/>
        <v>32709</v>
      </c>
      <c r="I118" s="60">
        <f t="shared" si="13"/>
        <v>32709</v>
      </c>
      <c r="J118" s="62">
        <f t="shared" si="14"/>
        <v>32709</v>
      </c>
      <c r="L118" s="64">
        <v>40076</v>
      </c>
    </row>
    <row r="119" spans="3:12" x14ac:dyDescent="0.25">
      <c r="C119" s="63">
        <v>32721</v>
      </c>
      <c r="D119" s="63">
        <f t="shared" si="9"/>
        <v>32751</v>
      </c>
      <c r="E119" s="63">
        <f t="shared" si="11"/>
        <v>32751</v>
      </c>
      <c r="F119" s="63">
        <f t="shared" si="12"/>
        <v>32743</v>
      </c>
      <c r="G119" s="61">
        <f t="shared" si="10"/>
        <v>7</v>
      </c>
      <c r="H119" s="60">
        <f t="shared" si="15"/>
        <v>32742</v>
      </c>
      <c r="I119" s="60">
        <f t="shared" si="13"/>
        <v>32741</v>
      </c>
      <c r="J119" s="62">
        <f t="shared" si="14"/>
        <v>32741</v>
      </c>
      <c r="L119" s="64">
        <v>40106</v>
      </c>
    </row>
    <row r="120" spans="3:12" x14ac:dyDescent="0.25">
      <c r="C120" s="59">
        <v>32752</v>
      </c>
      <c r="D120" s="63">
        <f t="shared" si="9"/>
        <v>32781</v>
      </c>
      <c r="E120" s="63">
        <f t="shared" si="11"/>
        <v>32780</v>
      </c>
      <c r="F120" s="63">
        <f t="shared" si="12"/>
        <v>32772</v>
      </c>
      <c r="G120" s="61">
        <f t="shared" si="10"/>
        <v>7</v>
      </c>
      <c r="H120" s="60">
        <f t="shared" si="15"/>
        <v>32771</v>
      </c>
      <c r="I120" s="60">
        <f t="shared" si="13"/>
        <v>32772</v>
      </c>
      <c r="J120" s="62">
        <f t="shared" si="14"/>
        <v>32772</v>
      </c>
      <c r="L120" s="64">
        <v>40137</v>
      </c>
    </row>
    <row r="121" spans="3:12" x14ac:dyDescent="0.25">
      <c r="C121" s="63">
        <v>32782</v>
      </c>
      <c r="D121" s="63">
        <f t="shared" si="9"/>
        <v>32812</v>
      </c>
      <c r="E121" s="63">
        <f t="shared" si="11"/>
        <v>32812</v>
      </c>
      <c r="F121" s="63">
        <f t="shared" si="12"/>
        <v>32804</v>
      </c>
      <c r="G121" s="61">
        <f t="shared" si="10"/>
        <v>7</v>
      </c>
      <c r="H121" s="60">
        <f t="shared" si="15"/>
        <v>32801</v>
      </c>
      <c r="I121" s="60">
        <f t="shared" si="13"/>
        <v>32801</v>
      </c>
      <c r="J121" s="62">
        <f t="shared" si="14"/>
        <v>32801</v>
      </c>
      <c r="L121" s="64">
        <v>40167</v>
      </c>
    </row>
    <row r="122" spans="3:12" x14ac:dyDescent="0.25">
      <c r="C122" s="59">
        <v>32813</v>
      </c>
      <c r="D122" s="63">
        <f t="shared" si="9"/>
        <v>32842</v>
      </c>
      <c r="E122" s="63">
        <f t="shared" si="11"/>
        <v>32842</v>
      </c>
      <c r="F122" s="63">
        <f t="shared" si="12"/>
        <v>32834</v>
      </c>
      <c r="G122" s="61">
        <f t="shared" si="10"/>
        <v>7</v>
      </c>
      <c r="H122" s="60">
        <f t="shared" si="15"/>
        <v>32833</v>
      </c>
      <c r="I122" s="60">
        <f t="shared" si="13"/>
        <v>32831</v>
      </c>
      <c r="J122" s="62">
        <f t="shared" si="14"/>
        <v>32829</v>
      </c>
      <c r="L122" s="64">
        <v>40198</v>
      </c>
    </row>
    <row r="123" spans="3:12" x14ac:dyDescent="0.25">
      <c r="C123" s="63">
        <v>32843</v>
      </c>
      <c r="D123" s="63">
        <f t="shared" si="9"/>
        <v>32873</v>
      </c>
      <c r="E123" s="63">
        <f t="shared" si="11"/>
        <v>32871</v>
      </c>
      <c r="F123" s="63">
        <f t="shared" si="12"/>
        <v>32863</v>
      </c>
      <c r="G123" s="61">
        <f t="shared" si="10"/>
        <v>7</v>
      </c>
      <c r="H123" s="60">
        <f t="shared" si="15"/>
        <v>32862</v>
      </c>
      <c r="I123" s="60">
        <f t="shared" si="13"/>
        <v>32861</v>
      </c>
      <c r="J123" s="62">
        <f t="shared" si="14"/>
        <v>32861</v>
      </c>
      <c r="L123" s="64">
        <v>40229</v>
      </c>
    </row>
    <row r="124" spans="3:12" x14ac:dyDescent="0.25">
      <c r="C124" s="59">
        <v>32874</v>
      </c>
      <c r="D124" s="63">
        <f t="shared" si="9"/>
        <v>32904</v>
      </c>
      <c r="E124" s="63">
        <f t="shared" si="11"/>
        <v>32904</v>
      </c>
      <c r="F124" s="63">
        <f t="shared" si="12"/>
        <v>32896</v>
      </c>
      <c r="G124" s="61">
        <f t="shared" si="10"/>
        <v>7</v>
      </c>
      <c r="H124" s="60">
        <f t="shared" si="15"/>
        <v>32895</v>
      </c>
      <c r="I124" s="60">
        <f t="shared" si="13"/>
        <v>32895</v>
      </c>
      <c r="J124" s="62">
        <f t="shared" si="14"/>
        <v>32895</v>
      </c>
      <c r="L124" s="64">
        <v>40257</v>
      </c>
    </row>
    <row r="125" spans="3:12" x14ac:dyDescent="0.25">
      <c r="C125" s="63">
        <v>32905</v>
      </c>
      <c r="D125" s="63">
        <f t="shared" si="9"/>
        <v>32932</v>
      </c>
      <c r="E125" s="63">
        <f t="shared" si="11"/>
        <v>32932</v>
      </c>
      <c r="F125" s="63">
        <f t="shared" si="12"/>
        <v>32924</v>
      </c>
      <c r="G125" s="61">
        <f t="shared" si="10"/>
        <v>7</v>
      </c>
      <c r="H125" s="60">
        <f t="shared" si="15"/>
        <v>32923</v>
      </c>
      <c r="I125" s="60">
        <f t="shared" si="13"/>
        <v>32924</v>
      </c>
      <c r="J125" s="62">
        <f t="shared" si="14"/>
        <v>32924</v>
      </c>
      <c r="L125" s="64">
        <v>40288</v>
      </c>
    </row>
    <row r="126" spans="3:12" x14ac:dyDescent="0.25">
      <c r="C126" s="59">
        <v>32933</v>
      </c>
      <c r="D126" s="63">
        <f t="shared" si="9"/>
        <v>32963</v>
      </c>
      <c r="E126" s="63">
        <f t="shared" si="11"/>
        <v>32962</v>
      </c>
      <c r="F126" s="63">
        <f t="shared" si="12"/>
        <v>32954</v>
      </c>
      <c r="G126" s="61">
        <f t="shared" si="10"/>
        <v>7</v>
      </c>
      <c r="H126" s="60">
        <f t="shared" si="15"/>
        <v>32953</v>
      </c>
      <c r="I126" s="60">
        <f t="shared" si="13"/>
        <v>32952</v>
      </c>
      <c r="J126" s="62">
        <f t="shared" si="14"/>
        <v>32952</v>
      </c>
      <c r="L126" s="64">
        <v>40318</v>
      </c>
    </row>
    <row r="127" spans="3:12" x14ac:dyDescent="0.25">
      <c r="C127" s="63">
        <v>32964</v>
      </c>
      <c r="D127" s="63">
        <f t="shared" si="9"/>
        <v>32993</v>
      </c>
      <c r="E127" s="63">
        <f t="shared" si="11"/>
        <v>32993</v>
      </c>
      <c r="F127" s="63">
        <f t="shared" si="12"/>
        <v>32985</v>
      </c>
      <c r="G127" s="61">
        <f t="shared" si="10"/>
        <v>6</v>
      </c>
      <c r="H127" s="60">
        <f t="shared" si="15"/>
        <v>32982</v>
      </c>
      <c r="I127" s="60">
        <f t="shared" si="13"/>
        <v>32983</v>
      </c>
      <c r="J127" s="62">
        <f t="shared" si="14"/>
        <v>32983</v>
      </c>
      <c r="L127" s="64">
        <v>40349</v>
      </c>
    </row>
    <row r="128" spans="3:12" x14ac:dyDescent="0.25">
      <c r="C128" s="59">
        <v>32994</v>
      </c>
      <c r="D128" s="63">
        <f t="shared" si="9"/>
        <v>33024</v>
      </c>
      <c r="E128" s="63">
        <f t="shared" si="11"/>
        <v>33024</v>
      </c>
      <c r="F128" s="63">
        <f t="shared" si="12"/>
        <v>33016</v>
      </c>
      <c r="G128" s="61">
        <f t="shared" si="10"/>
        <v>7</v>
      </c>
      <c r="H128" s="60">
        <f t="shared" si="15"/>
        <v>33015</v>
      </c>
      <c r="I128" s="60">
        <f t="shared" si="13"/>
        <v>33015</v>
      </c>
      <c r="J128" s="62">
        <f t="shared" si="14"/>
        <v>33015</v>
      </c>
      <c r="L128" s="64">
        <v>40379</v>
      </c>
    </row>
    <row r="129" spans="3:12" x14ac:dyDescent="0.25">
      <c r="C129" s="63">
        <v>33025</v>
      </c>
      <c r="D129" s="63">
        <f t="shared" si="9"/>
        <v>33054</v>
      </c>
      <c r="E129" s="63">
        <f t="shared" si="11"/>
        <v>33053</v>
      </c>
      <c r="F129" s="63">
        <f t="shared" si="12"/>
        <v>33045</v>
      </c>
      <c r="G129" s="61">
        <f t="shared" si="10"/>
        <v>7</v>
      </c>
      <c r="H129" s="60">
        <f t="shared" si="15"/>
        <v>33044</v>
      </c>
      <c r="I129" s="60">
        <f t="shared" si="13"/>
        <v>33044</v>
      </c>
      <c r="J129" s="62">
        <f t="shared" si="14"/>
        <v>33044</v>
      </c>
      <c r="L129" s="64">
        <v>40410</v>
      </c>
    </row>
    <row r="130" spans="3:12" x14ac:dyDescent="0.25">
      <c r="C130" s="59">
        <v>33055</v>
      </c>
      <c r="D130" s="63">
        <f t="shared" si="9"/>
        <v>33085</v>
      </c>
      <c r="E130" s="63">
        <f t="shared" si="11"/>
        <v>33085</v>
      </c>
      <c r="F130" s="63">
        <f t="shared" si="12"/>
        <v>33077</v>
      </c>
      <c r="G130" s="61">
        <f t="shared" si="10"/>
        <v>7</v>
      </c>
      <c r="H130" s="60">
        <f t="shared" si="15"/>
        <v>33074</v>
      </c>
      <c r="I130" s="60">
        <f t="shared" si="13"/>
        <v>33074</v>
      </c>
      <c r="J130" s="62">
        <f t="shared" si="14"/>
        <v>33074</v>
      </c>
      <c r="L130" s="64">
        <v>40441</v>
      </c>
    </row>
    <row r="131" spans="3:12" x14ac:dyDescent="0.25">
      <c r="C131" s="63">
        <v>33086</v>
      </c>
      <c r="D131" s="63">
        <f t="shared" si="9"/>
        <v>33116</v>
      </c>
      <c r="E131" s="63">
        <f t="shared" si="11"/>
        <v>33116</v>
      </c>
      <c r="F131" s="63">
        <f t="shared" si="12"/>
        <v>33108</v>
      </c>
      <c r="G131" s="61">
        <f t="shared" si="10"/>
        <v>7</v>
      </c>
      <c r="H131" s="60">
        <f t="shared" si="15"/>
        <v>33107</v>
      </c>
      <c r="I131" s="60">
        <f t="shared" si="13"/>
        <v>33106</v>
      </c>
      <c r="J131" s="62">
        <f t="shared" si="14"/>
        <v>33106</v>
      </c>
      <c r="L131" s="64">
        <v>40471</v>
      </c>
    </row>
    <row r="132" spans="3:12" x14ac:dyDescent="0.25">
      <c r="C132" s="59">
        <v>33117</v>
      </c>
      <c r="D132" s="63">
        <f t="shared" si="9"/>
        <v>33146</v>
      </c>
      <c r="E132" s="63">
        <f t="shared" si="11"/>
        <v>33144</v>
      </c>
      <c r="F132" s="63">
        <f t="shared" si="12"/>
        <v>33136</v>
      </c>
      <c r="G132" s="61">
        <f t="shared" si="10"/>
        <v>7</v>
      </c>
      <c r="H132" s="60">
        <f t="shared" si="15"/>
        <v>33135</v>
      </c>
      <c r="I132" s="60">
        <f t="shared" si="13"/>
        <v>33136</v>
      </c>
      <c r="J132" s="62">
        <f t="shared" si="14"/>
        <v>33136</v>
      </c>
      <c r="L132" s="64">
        <v>40502</v>
      </c>
    </row>
    <row r="133" spans="3:12" x14ac:dyDescent="0.25">
      <c r="C133" s="63">
        <v>33147</v>
      </c>
      <c r="D133" s="63">
        <f t="shared" si="9"/>
        <v>33177</v>
      </c>
      <c r="E133" s="63">
        <f t="shared" si="11"/>
        <v>33177</v>
      </c>
      <c r="F133" s="63">
        <f t="shared" si="12"/>
        <v>33169</v>
      </c>
      <c r="G133" s="61">
        <f t="shared" si="10"/>
        <v>7</v>
      </c>
      <c r="H133" s="60">
        <f t="shared" si="15"/>
        <v>33168</v>
      </c>
      <c r="I133" s="60">
        <f t="shared" si="13"/>
        <v>33168</v>
      </c>
      <c r="J133" s="62">
        <f t="shared" si="14"/>
        <v>33168</v>
      </c>
      <c r="L133" s="64">
        <v>40532</v>
      </c>
    </row>
    <row r="134" spans="3:12" x14ac:dyDescent="0.25">
      <c r="C134" s="59">
        <v>33178</v>
      </c>
      <c r="D134" s="63">
        <f t="shared" si="9"/>
        <v>33207</v>
      </c>
      <c r="E134" s="63">
        <f t="shared" si="11"/>
        <v>33207</v>
      </c>
      <c r="F134" s="63">
        <f t="shared" si="12"/>
        <v>33199</v>
      </c>
      <c r="G134" s="61">
        <f t="shared" si="10"/>
        <v>7</v>
      </c>
      <c r="H134" s="60">
        <f t="shared" si="15"/>
        <v>33198</v>
      </c>
      <c r="I134" s="60">
        <f t="shared" si="13"/>
        <v>33196</v>
      </c>
      <c r="J134" s="62">
        <f t="shared" si="14"/>
        <v>33196</v>
      </c>
      <c r="L134" s="64">
        <v>40563</v>
      </c>
    </row>
    <row r="135" spans="3:12" x14ac:dyDescent="0.25">
      <c r="C135" s="63">
        <v>33208</v>
      </c>
      <c r="D135" s="63">
        <f t="shared" si="9"/>
        <v>33238</v>
      </c>
      <c r="E135" s="63">
        <f t="shared" si="11"/>
        <v>33238</v>
      </c>
      <c r="F135" s="63">
        <f t="shared" si="12"/>
        <v>33230</v>
      </c>
      <c r="G135" s="61">
        <f t="shared" si="10"/>
        <v>6</v>
      </c>
      <c r="H135" s="60">
        <f t="shared" si="15"/>
        <v>33227</v>
      </c>
      <c r="I135" s="60">
        <f t="shared" si="13"/>
        <v>33226</v>
      </c>
      <c r="J135" s="62">
        <f t="shared" si="14"/>
        <v>33226</v>
      </c>
      <c r="L135" s="64">
        <v>40594</v>
      </c>
    </row>
    <row r="136" spans="3:12" x14ac:dyDescent="0.25">
      <c r="C136" s="59">
        <v>33239</v>
      </c>
      <c r="D136" s="63">
        <f t="shared" si="9"/>
        <v>33269</v>
      </c>
      <c r="E136" s="63">
        <f t="shared" si="11"/>
        <v>33269</v>
      </c>
      <c r="F136" s="63">
        <f t="shared" si="12"/>
        <v>33261</v>
      </c>
      <c r="G136" s="61">
        <f t="shared" si="10"/>
        <v>7</v>
      </c>
      <c r="H136" s="60">
        <f t="shared" si="15"/>
        <v>33260</v>
      </c>
      <c r="I136" s="60">
        <f t="shared" si="13"/>
        <v>33260</v>
      </c>
      <c r="J136" s="62">
        <f t="shared" si="14"/>
        <v>33260</v>
      </c>
      <c r="L136" s="64">
        <v>40622</v>
      </c>
    </row>
    <row r="137" spans="3:12" x14ac:dyDescent="0.25">
      <c r="C137" s="63">
        <v>33270</v>
      </c>
      <c r="D137" s="63">
        <f t="shared" si="9"/>
        <v>33297</v>
      </c>
      <c r="E137" s="63">
        <f t="shared" si="11"/>
        <v>33297</v>
      </c>
      <c r="F137" s="63">
        <f t="shared" si="12"/>
        <v>33289</v>
      </c>
      <c r="G137" s="61">
        <f t="shared" si="10"/>
        <v>7</v>
      </c>
      <c r="H137" s="60">
        <f t="shared" si="15"/>
        <v>33288</v>
      </c>
      <c r="I137" s="60">
        <f t="shared" si="13"/>
        <v>33289</v>
      </c>
      <c r="J137" s="62">
        <f t="shared" si="14"/>
        <v>33289</v>
      </c>
      <c r="L137" s="64">
        <v>40653</v>
      </c>
    </row>
    <row r="138" spans="3:12" x14ac:dyDescent="0.25">
      <c r="C138" s="59">
        <v>33298</v>
      </c>
      <c r="D138" s="63">
        <f t="shared" si="9"/>
        <v>33328</v>
      </c>
      <c r="E138" s="63">
        <f t="shared" si="11"/>
        <v>33326</v>
      </c>
      <c r="F138" s="63">
        <f t="shared" si="12"/>
        <v>33318</v>
      </c>
      <c r="G138" s="61">
        <f t="shared" si="10"/>
        <v>7</v>
      </c>
      <c r="H138" s="60">
        <f t="shared" si="15"/>
        <v>33317</v>
      </c>
      <c r="I138" s="60">
        <f t="shared" si="13"/>
        <v>33316</v>
      </c>
      <c r="J138" s="62">
        <f t="shared" si="14"/>
        <v>33316</v>
      </c>
      <c r="L138" s="64">
        <v>40683</v>
      </c>
    </row>
    <row r="139" spans="3:12" x14ac:dyDescent="0.25">
      <c r="C139" s="63">
        <v>33329</v>
      </c>
      <c r="D139" s="63">
        <f t="shared" ref="D139:D202" si="16">EOMONTH(C139,0)</f>
        <v>33358</v>
      </c>
      <c r="E139" s="63">
        <f t="shared" si="11"/>
        <v>33358</v>
      </c>
      <c r="F139" s="63">
        <f t="shared" si="12"/>
        <v>33350</v>
      </c>
      <c r="G139" s="61">
        <f t="shared" ref="G139:G202" si="17">NETWORKDAYS(F139,E139)</f>
        <v>7</v>
      </c>
      <c r="H139" s="60">
        <f t="shared" si="15"/>
        <v>33347</v>
      </c>
      <c r="I139" s="60">
        <f t="shared" si="13"/>
        <v>33348</v>
      </c>
      <c r="J139" s="62">
        <f t="shared" si="14"/>
        <v>33347</v>
      </c>
      <c r="L139" s="64">
        <v>40714</v>
      </c>
    </row>
    <row r="140" spans="3:12" x14ac:dyDescent="0.25">
      <c r="C140" s="59">
        <v>33359</v>
      </c>
      <c r="D140" s="63">
        <f t="shared" si="16"/>
        <v>33389</v>
      </c>
      <c r="E140" s="63">
        <f t="shared" ref="E140:E203" si="18">IF(WEEKDAY(D140)=1,D140-2,IF(WEEKDAY(D140)=7,D140-1,D140))</f>
        <v>33389</v>
      </c>
      <c r="F140" s="63">
        <f t="shared" ref="F140:F203" si="19">E140-$F$9</f>
        <v>33381</v>
      </c>
      <c r="G140" s="61">
        <f t="shared" si="17"/>
        <v>7</v>
      </c>
      <c r="H140" s="60">
        <f t="shared" si="15"/>
        <v>33380</v>
      </c>
      <c r="I140" s="60">
        <f t="shared" ref="I140:I203" si="20">IF(OR(MONTH(H140)=12,MONTH(H140)=3,MONTH(H140)=8),H140-1,IF(MONTH(H140)=11,H140-2,IF(OR(MONTH(H140)=4,MONTH(H140)=2,MONTH(H140)=9),H140+1,H140)))</f>
        <v>33380</v>
      </c>
      <c r="J140" s="62">
        <f t="shared" ref="J140:J203" si="21">IF(WEEKDAY(I140)=1,I140-2,IF(WEEKDAY(I140)=7,I140-1,I140))</f>
        <v>33380</v>
      </c>
      <c r="L140" s="64">
        <v>40744</v>
      </c>
    </row>
    <row r="141" spans="3:12" x14ac:dyDescent="0.25">
      <c r="C141" s="63">
        <v>33390</v>
      </c>
      <c r="D141" s="63">
        <f t="shared" si="16"/>
        <v>33419</v>
      </c>
      <c r="E141" s="63">
        <f t="shared" si="18"/>
        <v>33417</v>
      </c>
      <c r="F141" s="63">
        <f t="shared" si="19"/>
        <v>33409</v>
      </c>
      <c r="G141" s="61">
        <f t="shared" si="17"/>
        <v>7</v>
      </c>
      <c r="H141" s="60">
        <f t="shared" si="15"/>
        <v>33408</v>
      </c>
      <c r="I141" s="60">
        <f t="shared" si="20"/>
        <v>33408</v>
      </c>
      <c r="J141" s="62">
        <f t="shared" si="21"/>
        <v>33408</v>
      </c>
      <c r="L141" s="64">
        <v>40775</v>
      </c>
    </row>
    <row r="142" spans="3:12" x14ac:dyDescent="0.25">
      <c r="C142" s="59">
        <v>33420</v>
      </c>
      <c r="D142" s="63">
        <f t="shared" si="16"/>
        <v>33450</v>
      </c>
      <c r="E142" s="63">
        <f t="shared" si="18"/>
        <v>33450</v>
      </c>
      <c r="F142" s="63">
        <f t="shared" si="19"/>
        <v>33442</v>
      </c>
      <c r="G142" s="61">
        <f t="shared" si="17"/>
        <v>7</v>
      </c>
      <c r="H142" s="60">
        <f t="shared" ref="H142:H205" si="22">IF(WEEKDAY(F142+(G142-$F$9))=1,F142+(G142-$F$9)-2,IF(WEEKDAY(F142+(G142-$F$9))=6,F142+(G142-$F$9)-1,F142+(G142-$F$9)))</f>
        <v>33441</v>
      </c>
      <c r="I142" s="60">
        <f t="shared" si="20"/>
        <v>33441</v>
      </c>
      <c r="J142" s="62">
        <f t="shared" si="21"/>
        <v>33441</v>
      </c>
      <c r="L142" s="64">
        <v>40806</v>
      </c>
    </row>
    <row r="143" spans="3:12" x14ac:dyDescent="0.25">
      <c r="C143" s="63">
        <v>33451</v>
      </c>
      <c r="D143" s="63">
        <f t="shared" si="16"/>
        <v>33481</v>
      </c>
      <c r="E143" s="63">
        <f t="shared" si="18"/>
        <v>33480</v>
      </c>
      <c r="F143" s="63">
        <f t="shared" si="19"/>
        <v>33472</v>
      </c>
      <c r="G143" s="61">
        <f t="shared" si="17"/>
        <v>7</v>
      </c>
      <c r="H143" s="60">
        <f t="shared" si="22"/>
        <v>33471</v>
      </c>
      <c r="I143" s="60">
        <f t="shared" si="20"/>
        <v>33470</v>
      </c>
      <c r="J143" s="62">
        <f t="shared" si="21"/>
        <v>33470</v>
      </c>
      <c r="L143" s="64">
        <v>40836</v>
      </c>
    </row>
    <row r="144" spans="3:12" x14ac:dyDescent="0.25">
      <c r="C144" s="59">
        <v>33482</v>
      </c>
      <c r="D144" s="63">
        <f t="shared" si="16"/>
        <v>33511</v>
      </c>
      <c r="E144" s="63">
        <f t="shared" si="18"/>
        <v>33511</v>
      </c>
      <c r="F144" s="63">
        <f t="shared" si="19"/>
        <v>33503</v>
      </c>
      <c r="G144" s="61">
        <f t="shared" si="17"/>
        <v>6</v>
      </c>
      <c r="H144" s="60">
        <f t="shared" si="22"/>
        <v>33500</v>
      </c>
      <c r="I144" s="60">
        <f t="shared" si="20"/>
        <v>33501</v>
      </c>
      <c r="J144" s="62">
        <f t="shared" si="21"/>
        <v>33501</v>
      </c>
      <c r="L144" s="64">
        <v>40867</v>
      </c>
    </row>
    <row r="145" spans="3:12" x14ac:dyDescent="0.25">
      <c r="C145" s="63">
        <v>33512</v>
      </c>
      <c r="D145" s="63">
        <f t="shared" si="16"/>
        <v>33542</v>
      </c>
      <c r="E145" s="63">
        <f t="shared" si="18"/>
        <v>33542</v>
      </c>
      <c r="F145" s="63">
        <f t="shared" si="19"/>
        <v>33534</v>
      </c>
      <c r="G145" s="61">
        <f t="shared" si="17"/>
        <v>7</v>
      </c>
      <c r="H145" s="60">
        <f t="shared" si="22"/>
        <v>33533</v>
      </c>
      <c r="I145" s="60">
        <f t="shared" si="20"/>
        <v>33533</v>
      </c>
      <c r="J145" s="62">
        <f t="shared" si="21"/>
        <v>33533</v>
      </c>
      <c r="L145" s="64">
        <v>40897</v>
      </c>
    </row>
    <row r="146" spans="3:12" x14ac:dyDescent="0.25">
      <c r="C146" s="59">
        <v>33543</v>
      </c>
      <c r="D146" s="63">
        <f t="shared" si="16"/>
        <v>33572</v>
      </c>
      <c r="E146" s="63">
        <f t="shared" si="18"/>
        <v>33571</v>
      </c>
      <c r="F146" s="63">
        <f t="shared" si="19"/>
        <v>33563</v>
      </c>
      <c r="G146" s="61">
        <f t="shared" si="17"/>
        <v>7</v>
      </c>
      <c r="H146" s="60">
        <f t="shared" si="22"/>
        <v>33562</v>
      </c>
      <c r="I146" s="60">
        <f t="shared" si="20"/>
        <v>33560</v>
      </c>
      <c r="J146" s="62">
        <f t="shared" si="21"/>
        <v>33560</v>
      </c>
      <c r="L146" s="64">
        <v>40928</v>
      </c>
    </row>
    <row r="147" spans="3:12" x14ac:dyDescent="0.25">
      <c r="C147" s="63">
        <v>33573</v>
      </c>
      <c r="D147" s="63">
        <f t="shared" si="16"/>
        <v>33603</v>
      </c>
      <c r="E147" s="63">
        <f t="shared" si="18"/>
        <v>33603</v>
      </c>
      <c r="F147" s="63">
        <f t="shared" si="19"/>
        <v>33595</v>
      </c>
      <c r="G147" s="61">
        <f t="shared" si="17"/>
        <v>7</v>
      </c>
      <c r="H147" s="60">
        <f t="shared" si="22"/>
        <v>33592</v>
      </c>
      <c r="I147" s="60">
        <f t="shared" si="20"/>
        <v>33591</v>
      </c>
      <c r="J147" s="62">
        <f t="shared" si="21"/>
        <v>33591</v>
      </c>
      <c r="L147" s="64">
        <v>40959</v>
      </c>
    </row>
    <row r="148" spans="3:12" x14ac:dyDescent="0.25">
      <c r="C148" s="59">
        <v>33604</v>
      </c>
      <c r="D148" s="63">
        <f t="shared" si="16"/>
        <v>33634</v>
      </c>
      <c r="E148" s="63">
        <f t="shared" si="18"/>
        <v>33634</v>
      </c>
      <c r="F148" s="63">
        <f t="shared" si="19"/>
        <v>33626</v>
      </c>
      <c r="G148" s="61">
        <f t="shared" si="17"/>
        <v>7</v>
      </c>
      <c r="H148" s="60">
        <f t="shared" si="22"/>
        <v>33625</v>
      </c>
      <c r="I148" s="60">
        <f t="shared" si="20"/>
        <v>33625</v>
      </c>
      <c r="J148" s="62">
        <f t="shared" si="21"/>
        <v>33625</v>
      </c>
      <c r="L148" s="64">
        <v>40988</v>
      </c>
    </row>
    <row r="149" spans="3:12" x14ac:dyDescent="0.25">
      <c r="C149" s="63">
        <v>33635</v>
      </c>
      <c r="D149" s="63">
        <f t="shared" si="16"/>
        <v>33663</v>
      </c>
      <c r="E149" s="63">
        <f t="shared" si="18"/>
        <v>33662</v>
      </c>
      <c r="F149" s="63">
        <f t="shared" si="19"/>
        <v>33654</v>
      </c>
      <c r="G149" s="61">
        <f t="shared" si="17"/>
        <v>7</v>
      </c>
      <c r="H149" s="60">
        <f t="shared" si="22"/>
        <v>33653</v>
      </c>
      <c r="I149" s="60">
        <f t="shared" si="20"/>
        <v>33654</v>
      </c>
      <c r="J149" s="62">
        <f t="shared" si="21"/>
        <v>33654</v>
      </c>
      <c r="L149" s="64">
        <v>41019</v>
      </c>
    </row>
    <row r="150" spans="3:12" x14ac:dyDescent="0.25">
      <c r="C150" s="59">
        <v>33664</v>
      </c>
      <c r="D150" s="63">
        <f t="shared" si="16"/>
        <v>33694</v>
      </c>
      <c r="E150" s="63">
        <f t="shared" si="18"/>
        <v>33694</v>
      </c>
      <c r="F150" s="63">
        <f t="shared" si="19"/>
        <v>33686</v>
      </c>
      <c r="G150" s="61">
        <f t="shared" si="17"/>
        <v>7</v>
      </c>
      <c r="H150" s="60">
        <f t="shared" si="22"/>
        <v>33683</v>
      </c>
      <c r="I150" s="60">
        <f t="shared" si="20"/>
        <v>33682</v>
      </c>
      <c r="J150" s="62">
        <f t="shared" si="21"/>
        <v>33682</v>
      </c>
      <c r="L150" s="64">
        <v>41049</v>
      </c>
    </row>
    <row r="151" spans="3:12" x14ac:dyDescent="0.25">
      <c r="C151" s="63">
        <v>33695</v>
      </c>
      <c r="D151" s="63">
        <f t="shared" si="16"/>
        <v>33724</v>
      </c>
      <c r="E151" s="63">
        <f t="shared" si="18"/>
        <v>33724</v>
      </c>
      <c r="F151" s="63">
        <f t="shared" si="19"/>
        <v>33716</v>
      </c>
      <c r="G151" s="61">
        <f t="shared" si="17"/>
        <v>7</v>
      </c>
      <c r="H151" s="60">
        <f t="shared" si="22"/>
        <v>33715</v>
      </c>
      <c r="I151" s="60">
        <f t="shared" si="20"/>
        <v>33716</v>
      </c>
      <c r="J151" s="62">
        <f t="shared" si="21"/>
        <v>33716</v>
      </c>
      <c r="L151" s="64">
        <v>41080</v>
      </c>
    </row>
    <row r="152" spans="3:12" x14ac:dyDescent="0.25">
      <c r="C152" s="59">
        <v>33725</v>
      </c>
      <c r="D152" s="63">
        <f t="shared" si="16"/>
        <v>33755</v>
      </c>
      <c r="E152" s="63">
        <f t="shared" si="18"/>
        <v>33753</v>
      </c>
      <c r="F152" s="63">
        <f t="shared" si="19"/>
        <v>33745</v>
      </c>
      <c r="G152" s="61">
        <f t="shared" si="17"/>
        <v>7</v>
      </c>
      <c r="H152" s="60">
        <f t="shared" si="22"/>
        <v>33744</v>
      </c>
      <c r="I152" s="60">
        <f t="shared" si="20"/>
        <v>33744</v>
      </c>
      <c r="J152" s="62">
        <f t="shared" si="21"/>
        <v>33744</v>
      </c>
      <c r="L152" s="64">
        <v>41110</v>
      </c>
    </row>
    <row r="153" spans="3:12" x14ac:dyDescent="0.25">
      <c r="C153" s="63">
        <v>33756</v>
      </c>
      <c r="D153" s="63">
        <f t="shared" si="16"/>
        <v>33785</v>
      </c>
      <c r="E153" s="63">
        <f t="shared" si="18"/>
        <v>33785</v>
      </c>
      <c r="F153" s="63">
        <f t="shared" si="19"/>
        <v>33777</v>
      </c>
      <c r="G153" s="61">
        <f t="shared" si="17"/>
        <v>7</v>
      </c>
      <c r="H153" s="60">
        <f t="shared" si="22"/>
        <v>33774</v>
      </c>
      <c r="I153" s="60">
        <f t="shared" si="20"/>
        <v>33774</v>
      </c>
      <c r="J153" s="62">
        <f t="shared" si="21"/>
        <v>33774</v>
      </c>
      <c r="L153" s="64">
        <v>41141</v>
      </c>
    </row>
    <row r="154" spans="3:12" x14ac:dyDescent="0.25">
      <c r="C154" s="59">
        <v>33786</v>
      </c>
      <c r="D154" s="63">
        <f t="shared" si="16"/>
        <v>33816</v>
      </c>
      <c r="E154" s="63">
        <f t="shared" si="18"/>
        <v>33816</v>
      </c>
      <c r="F154" s="63">
        <f t="shared" si="19"/>
        <v>33808</v>
      </c>
      <c r="G154" s="61">
        <f t="shared" si="17"/>
        <v>7</v>
      </c>
      <c r="H154" s="60">
        <f t="shared" si="22"/>
        <v>33807</v>
      </c>
      <c r="I154" s="60">
        <f t="shared" si="20"/>
        <v>33807</v>
      </c>
      <c r="J154" s="62">
        <f t="shared" si="21"/>
        <v>33807</v>
      </c>
      <c r="L154" s="64">
        <v>41172</v>
      </c>
    </row>
    <row r="155" spans="3:12" x14ac:dyDescent="0.25">
      <c r="C155" s="63">
        <v>33817</v>
      </c>
      <c r="D155" s="63">
        <f t="shared" si="16"/>
        <v>33847</v>
      </c>
      <c r="E155" s="63">
        <f t="shared" si="18"/>
        <v>33847</v>
      </c>
      <c r="F155" s="63">
        <f t="shared" si="19"/>
        <v>33839</v>
      </c>
      <c r="G155" s="61">
        <f t="shared" si="17"/>
        <v>6</v>
      </c>
      <c r="H155" s="60">
        <f t="shared" si="22"/>
        <v>33836</v>
      </c>
      <c r="I155" s="60">
        <f t="shared" si="20"/>
        <v>33835</v>
      </c>
      <c r="J155" s="62">
        <f t="shared" si="21"/>
        <v>33835</v>
      </c>
      <c r="L155" s="64">
        <v>41202</v>
      </c>
    </row>
    <row r="156" spans="3:12" x14ac:dyDescent="0.25">
      <c r="C156" s="59">
        <v>33848</v>
      </c>
      <c r="D156" s="63">
        <f t="shared" si="16"/>
        <v>33877</v>
      </c>
      <c r="E156" s="63">
        <f t="shared" si="18"/>
        <v>33877</v>
      </c>
      <c r="F156" s="63">
        <f t="shared" si="19"/>
        <v>33869</v>
      </c>
      <c r="G156" s="61">
        <f t="shared" si="17"/>
        <v>7</v>
      </c>
      <c r="H156" s="60">
        <f t="shared" si="22"/>
        <v>33868</v>
      </c>
      <c r="I156" s="60">
        <f t="shared" si="20"/>
        <v>33869</v>
      </c>
      <c r="J156" s="62">
        <f t="shared" si="21"/>
        <v>33869</v>
      </c>
      <c r="L156" s="64">
        <v>41233</v>
      </c>
    </row>
    <row r="157" spans="3:12" x14ac:dyDescent="0.25">
      <c r="C157" s="63">
        <v>33878</v>
      </c>
      <c r="D157" s="63">
        <f t="shared" si="16"/>
        <v>33908</v>
      </c>
      <c r="E157" s="63">
        <f t="shared" si="18"/>
        <v>33907</v>
      </c>
      <c r="F157" s="63">
        <f t="shared" si="19"/>
        <v>33899</v>
      </c>
      <c r="G157" s="61">
        <f t="shared" si="17"/>
        <v>7</v>
      </c>
      <c r="H157" s="60">
        <f t="shared" si="22"/>
        <v>33898</v>
      </c>
      <c r="I157" s="60">
        <f t="shared" si="20"/>
        <v>33898</v>
      </c>
      <c r="J157" s="62">
        <f t="shared" si="21"/>
        <v>33898</v>
      </c>
      <c r="L157" s="64">
        <v>41263</v>
      </c>
    </row>
    <row r="158" spans="3:12" x14ac:dyDescent="0.25">
      <c r="C158" s="59">
        <v>33909</v>
      </c>
      <c r="D158" s="63">
        <f t="shared" si="16"/>
        <v>33938</v>
      </c>
      <c r="E158" s="63">
        <f t="shared" si="18"/>
        <v>33938</v>
      </c>
      <c r="F158" s="63">
        <f t="shared" si="19"/>
        <v>33930</v>
      </c>
      <c r="G158" s="61">
        <f t="shared" si="17"/>
        <v>6</v>
      </c>
      <c r="H158" s="60">
        <f t="shared" si="22"/>
        <v>33927</v>
      </c>
      <c r="I158" s="60">
        <f t="shared" si="20"/>
        <v>33925</v>
      </c>
      <c r="J158" s="62">
        <f t="shared" si="21"/>
        <v>33925</v>
      </c>
      <c r="L158" s="64">
        <v>41294</v>
      </c>
    </row>
    <row r="159" spans="3:12" x14ac:dyDescent="0.25">
      <c r="C159" s="63">
        <v>33939</v>
      </c>
      <c r="D159" s="63">
        <f t="shared" si="16"/>
        <v>33969</v>
      </c>
      <c r="E159" s="63">
        <f t="shared" si="18"/>
        <v>33969</v>
      </c>
      <c r="F159" s="63">
        <f t="shared" si="19"/>
        <v>33961</v>
      </c>
      <c r="G159" s="61">
        <f t="shared" si="17"/>
        <v>7</v>
      </c>
      <c r="H159" s="60">
        <f t="shared" si="22"/>
        <v>33960</v>
      </c>
      <c r="I159" s="60">
        <f t="shared" si="20"/>
        <v>33959</v>
      </c>
      <c r="J159" s="62">
        <f t="shared" si="21"/>
        <v>33959</v>
      </c>
      <c r="L159" s="64">
        <v>41325</v>
      </c>
    </row>
    <row r="160" spans="3:12" x14ac:dyDescent="0.25">
      <c r="C160" s="59">
        <v>33970</v>
      </c>
      <c r="D160" s="63">
        <f t="shared" si="16"/>
        <v>34000</v>
      </c>
      <c r="E160" s="63">
        <f t="shared" si="18"/>
        <v>33998</v>
      </c>
      <c r="F160" s="63">
        <f t="shared" si="19"/>
        <v>33990</v>
      </c>
      <c r="G160" s="61">
        <f t="shared" si="17"/>
        <v>7</v>
      </c>
      <c r="H160" s="60">
        <f t="shared" si="22"/>
        <v>33989</v>
      </c>
      <c r="I160" s="60">
        <f t="shared" si="20"/>
        <v>33989</v>
      </c>
      <c r="J160" s="62">
        <f t="shared" si="21"/>
        <v>33989</v>
      </c>
      <c r="L160" s="64">
        <v>41353</v>
      </c>
    </row>
    <row r="161" spans="3:12" x14ac:dyDescent="0.25">
      <c r="C161" s="63">
        <v>34001</v>
      </c>
      <c r="D161" s="63">
        <f t="shared" si="16"/>
        <v>34028</v>
      </c>
      <c r="E161" s="63">
        <f t="shared" si="18"/>
        <v>34026</v>
      </c>
      <c r="F161" s="63">
        <f t="shared" si="19"/>
        <v>34018</v>
      </c>
      <c r="G161" s="61">
        <f t="shared" si="17"/>
        <v>7</v>
      </c>
      <c r="H161" s="60">
        <f t="shared" si="22"/>
        <v>34017</v>
      </c>
      <c r="I161" s="60">
        <f t="shared" si="20"/>
        <v>34018</v>
      </c>
      <c r="J161" s="62">
        <f t="shared" si="21"/>
        <v>34018</v>
      </c>
      <c r="L161" s="64">
        <v>41384</v>
      </c>
    </row>
    <row r="162" spans="3:12" x14ac:dyDescent="0.25">
      <c r="C162" s="59">
        <v>34029</v>
      </c>
      <c r="D162" s="63">
        <f t="shared" si="16"/>
        <v>34059</v>
      </c>
      <c r="E162" s="63">
        <f t="shared" si="18"/>
        <v>34059</v>
      </c>
      <c r="F162" s="63">
        <f t="shared" si="19"/>
        <v>34051</v>
      </c>
      <c r="G162" s="61">
        <f t="shared" si="17"/>
        <v>7</v>
      </c>
      <c r="H162" s="60">
        <f t="shared" si="22"/>
        <v>34050</v>
      </c>
      <c r="I162" s="60">
        <f t="shared" si="20"/>
        <v>34049</v>
      </c>
      <c r="J162" s="62">
        <f t="shared" si="21"/>
        <v>34047</v>
      </c>
      <c r="L162" s="64">
        <v>41414</v>
      </c>
    </row>
    <row r="163" spans="3:12" x14ac:dyDescent="0.25">
      <c r="C163" s="63">
        <v>34060</v>
      </c>
      <c r="D163" s="63">
        <f t="shared" si="16"/>
        <v>34089</v>
      </c>
      <c r="E163" s="63">
        <f t="shared" si="18"/>
        <v>34089</v>
      </c>
      <c r="F163" s="63">
        <f t="shared" si="19"/>
        <v>34081</v>
      </c>
      <c r="G163" s="61">
        <f t="shared" si="17"/>
        <v>7</v>
      </c>
      <c r="H163" s="60">
        <f t="shared" si="22"/>
        <v>34080</v>
      </c>
      <c r="I163" s="60">
        <f t="shared" si="20"/>
        <v>34081</v>
      </c>
      <c r="J163" s="62">
        <f t="shared" si="21"/>
        <v>34081</v>
      </c>
      <c r="L163" s="64">
        <v>41445</v>
      </c>
    </row>
    <row r="164" spans="3:12" x14ac:dyDescent="0.25">
      <c r="C164" s="59">
        <v>34090</v>
      </c>
      <c r="D164" s="63">
        <f t="shared" si="16"/>
        <v>34120</v>
      </c>
      <c r="E164" s="63">
        <f t="shared" si="18"/>
        <v>34120</v>
      </c>
      <c r="F164" s="63">
        <f t="shared" si="19"/>
        <v>34112</v>
      </c>
      <c r="G164" s="61">
        <f t="shared" si="17"/>
        <v>6</v>
      </c>
      <c r="H164" s="60">
        <f t="shared" si="22"/>
        <v>34109</v>
      </c>
      <c r="I164" s="60">
        <f t="shared" si="20"/>
        <v>34109</v>
      </c>
      <c r="J164" s="62">
        <f t="shared" si="21"/>
        <v>34109</v>
      </c>
      <c r="L164" s="64">
        <v>41475</v>
      </c>
    </row>
    <row r="165" spans="3:12" x14ac:dyDescent="0.25">
      <c r="C165" s="63">
        <v>34121</v>
      </c>
      <c r="D165" s="63">
        <f t="shared" si="16"/>
        <v>34150</v>
      </c>
      <c r="E165" s="63">
        <f t="shared" si="18"/>
        <v>34150</v>
      </c>
      <c r="F165" s="63">
        <f t="shared" si="19"/>
        <v>34142</v>
      </c>
      <c r="G165" s="61">
        <f t="shared" si="17"/>
        <v>7</v>
      </c>
      <c r="H165" s="60">
        <f t="shared" si="22"/>
        <v>34141</v>
      </c>
      <c r="I165" s="60">
        <f t="shared" si="20"/>
        <v>34141</v>
      </c>
      <c r="J165" s="62">
        <f t="shared" si="21"/>
        <v>34141</v>
      </c>
      <c r="L165" s="64">
        <v>41506</v>
      </c>
    </row>
    <row r="166" spans="3:12" x14ac:dyDescent="0.25">
      <c r="C166" s="59">
        <v>34151</v>
      </c>
      <c r="D166" s="63">
        <f t="shared" si="16"/>
        <v>34181</v>
      </c>
      <c r="E166" s="63">
        <f t="shared" si="18"/>
        <v>34180</v>
      </c>
      <c r="F166" s="63">
        <f t="shared" si="19"/>
        <v>34172</v>
      </c>
      <c r="G166" s="61">
        <f t="shared" si="17"/>
        <v>7</v>
      </c>
      <c r="H166" s="60">
        <f t="shared" si="22"/>
        <v>34171</v>
      </c>
      <c r="I166" s="60">
        <f t="shared" si="20"/>
        <v>34171</v>
      </c>
      <c r="J166" s="62">
        <f t="shared" si="21"/>
        <v>34171</v>
      </c>
      <c r="L166" s="64">
        <v>41537</v>
      </c>
    </row>
    <row r="167" spans="3:12" x14ac:dyDescent="0.25">
      <c r="C167" s="63">
        <v>34182</v>
      </c>
      <c r="D167" s="63">
        <f t="shared" si="16"/>
        <v>34212</v>
      </c>
      <c r="E167" s="63">
        <f t="shared" si="18"/>
        <v>34212</v>
      </c>
      <c r="F167" s="63">
        <f t="shared" si="19"/>
        <v>34204</v>
      </c>
      <c r="G167" s="61">
        <f t="shared" si="17"/>
        <v>7</v>
      </c>
      <c r="H167" s="60">
        <f t="shared" si="22"/>
        <v>34201</v>
      </c>
      <c r="I167" s="60">
        <f t="shared" si="20"/>
        <v>34200</v>
      </c>
      <c r="J167" s="62">
        <f t="shared" si="21"/>
        <v>34200</v>
      </c>
      <c r="L167" s="64">
        <v>41567</v>
      </c>
    </row>
    <row r="168" spans="3:12" x14ac:dyDescent="0.25">
      <c r="C168" s="59">
        <v>34213</v>
      </c>
      <c r="D168" s="63">
        <f t="shared" si="16"/>
        <v>34242</v>
      </c>
      <c r="E168" s="63">
        <f t="shared" si="18"/>
        <v>34242</v>
      </c>
      <c r="F168" s="63">
        <f t="shared" si="19"/>
        <v>34234</v>
      </c>
      <c r="G168" s="61">
        <f t="shared" si="17"/>
        <v>7</v>
      </c>
      <c r="H168" s="60">
        <f t="shared" si="22"/>
        <v>34233</v>
      </c>
      <c r="I168" s="60">
        <f t="shared" si="20"/>
        <v>34234</v>
      </c>
      <c r="J168" s="62">
        <f t="shared" si="21"/>
        <v>34234</v>
      </c>
      <c r="L168" s="64">
        <v>41598</v>
      </c>
    </row>
    <row r="169" spans="3:12" x14ac:dyDescent="0.25">
      <c r="C169" s="63">
        <v>34243</v>
      </c>
      <c r="D169" s="63">
        <f t="shared" si="16"/>
        <v>34273</v>
      </c>
      <c r="E169" s="63">
        <f t="shared" si="18"/>
        <v>34271</v>
      </c>
      <c r="F169" s="63">
        <f t="shared" si="19"/>
        <v>34263</v>
      </c>
      <c r="G169" s="61">
        <f t="shared" si="17"/>
        <v>7</v>
      </c>
      <c r="H169" s="60">
        <f t="shared" si="22"/>
        <v>34262</v>
      </c>
      <c r="I169" s="60">
        <f t="shared" si="20"/>
        <v>34262</v>
      </c>
      <c r="J169" s="62">
        <f t="shared" si="21"/>
        <v>34262</v>
      </c>
      <c r="L169" s="64">
        <v>41628</v>
      </c>
    </row>
    <row r="170" spans="3:12" x14ac:dyDescent="0.25">
      <c r="C170" s="59">
        <v>34274</v>
      </c>
      <c r="D170" s="63">
        <f t="shared" si="16"/>
        <v>34303</v>
      </c>
      <c r="E170" s="63">
        <f t="shared" si="18"/>
        <v>34303</v>
      </c>
      <c r="F170" s="63">
        <f t="shared" si="19"/>
        <v>34295</v>
      </c>
      <c r="G170" s="61">
        <f t="shared" si="17"/>
        <v>7</v>
      </c>
      <c r="H170" s="60">
        <f t="shared" si="22"/>
        <v>34292</v>
      </c>
      <c r="I170" s="60">
        <f t="shared" si="20"/>
        <v>34290</v>
      </c>
      <c r="J170" s="62">
        <f t="shared" si="21"/>
        <v>34290</v>
      </c>
      <c r="L170" s="64">
        <v>41659</v>
      </c>
    </row>
    <row r="171" spans="3:12" x14ac:dyDescent="0.25">
      <c r="C171" s="63">
        <v>34304</v>
      </c>
      <c r="D171" s="63">
        <f t="shared" si="16"/>
        <v>34334</v>
      </c>
      <c r="E171" s="63">
        <f t="shared" si="18"/>
        <v>34334</v>
      </c>
      <c r="F171" s="63">
        <f t="shared" si="19"/>
        <v>34326</v>
      </c>
      <c r="G171" s="61">
        <f t="shared" si="17"/>
        <v>7</v>
      </c>
      <c r="H171" s="60">
        <f t="shared" si="22"/>
        <v>34325</v>
      </c>
      <c r="I171" s="60">
        <f t="shared" si="20"/>
        <v>34324</v>
      </c>
      <c r="J171" s="62">
        <f t="shared" si="21"/>
        <v>34324</v>
      </c>
      <c r="L171" s="64">
        <v>41690</v>
      </c>
    </row>
    <row r="172" spans="3:12" x14ac:dyDescent="0.25">
      <c r="C172" s="59">
        <v>34335</v>
      </c>
      <c r="D172" s="63">
        <f t="shared" si="16"/>
        <v>34365</v>
      </c>
      <c r="E172" s="63">
        <f t="shared" si="18"/>
        <v>34365</v>
      </c>
      <c r="F172" s="63">
        <f t="shared" si="19"/>
        <v>34357</v>
      </c>
      <c r="G172" s="61">
        <f t="shared" si="17"/>
        <v>6</v>
      </c>
      <c r="H172" s="60">
        <f t="shared" si="22"/>
        <v>34354</v>
      </c>
      <c r="I172" s="60">
        <f t="shared" si="20"/>
        <v>34354</v>
      </c>
      <c r="J172" s="62">
        <f t="shared" si="21"/>
        <v>34354</v>
      </c>
      <c r="L172" s="64">
        <v>41718</v>
      </c>
    </row>
    <row r="173" spans="3:12" x14ac:dyDescent="0.25">
      <c r="C173" s="63">
        <v>34366</v>
      </c>
      <c r="D173" s="63">
        <f t="shared" si="16"/>
        <v>34393</v>
      </c>
      <c r="E173" s="63">
        <f t="shared" si="18"/>
        <v>34393</v>
      </c>
      <c r="F173" s="63">
        <f t="shared" si="19"/>
        <v>34385</v>
      </c>
      <c r="G173" s="61">
        <f t="shared" si="17"/>
        <v>6</v>
      </c>
      <c r="H173" s="60">
        <f t="shared" si="22"/>
        <v>34382</v>
      </c>
      <c r="I173" s="60">
        <f t="shared" si="20"/>
        <v>34383</v>
      </c>
      <c r="J173" s="62">
        <f t="shared" si="21"/>
        <v>34383</v>
      </c>
      <c r="L173" s="64">
        <v>41749</v>
      </c>
    </row>
    <row r="174" spans="3:12" x14ac:dyDescent="0.25">
      <c r="C174" s="59">
        <v>34394</v>
      </c>
      <c r="D174" s="63">
        <f t="shared" si="16"/>
        <v>34424</v>
      </c>
      <c r="E174" s="63">
        <f t="shared" si="18"/>
        <v>34424</v>
      </c>
      <c r="F174" s="63">
        <f t="shared" si="19"/>
        <v>34416</v>
      </c>
      <c r="G174" s="61">
        <f t="shared" si="17"/>
        <v>7</v>
      </c>
      <c r="H174" s="60">
        <f t="shared" si="22"/>
        <v>34415</v>
      </c>
      <c r="I174" s="60">
        <f t="shared" si="20"/>
        <v>34414</v>
      </c>
      <c r="J174" s="62">
        <f t="shared" si="21"/>
        <v>34414</v>
      </c>
      <c r="L174" s="64">
        <v>41779</v>
      </c>
    </row>
    <row r="175" spans="3:12" x14ac:dyDescent="0.25">
      <c r="C175" s="63">
        <v>34425</v>
      </c>
      <c r="D175" s="63">
        <f t="shared" si="16"/>
        <v>34454</v>
      </c>
      <c r="E175" s="63">
        <f t="shared" si="18"/>
        <v>34453</v>
      </c>
      <c r="F175" s="63">
        <f t="shared" si="19"/>
        <v>34445</v>
      </c>
      <c r="G175" s="61">
        <f t="shared" si="17"/>
        <v>7</v>
      </c>
      <c r="H175" s="60">
        <f t="shared" si="22"/>
        <v>34444</v>
      </c>
      <c r="I175" s="60">
        <f t="shared" si="20"/>
        <v>34445</v>
      </c>
      <c r="J175" s="62">
        <f t="shared" si="21"/>
        <v>34445</v>
      </c>
      <c r="L175" s="64">
        <v>41810</v>
      </c>
    </row>
    <row r="176" spans="3:12" x14ac:dyDescent="0.25">
      <c r="C176" s="59">
        <v>34455</v>
      </c>
      <c r="D176" s="63">
        <f t="shared" si="16"/>
        <v>34485</v>
      </c>
      <c r="E176" s="63">
        <f t="shared" si="18"/>
        <v>34485</v>
      </c>
      <c r="F176" s="63">
        <f t="shared" si="19"/>
        <v>34477</v>
      </c>
      <c r="G176" s="61">
        <f t="shared" si="17"/>
        <v>7</v>
      </c>
      <c r="H176" s="60">
        <f t="shared" si="22"/>
        <v>34474</v>
      </c>
      <c r="I176" s="60">
        <f t="shared" si="20"/>
        <v>34474</v>
      </c>
      <c r="J176" s="62">
        <f t="shared" si="21"/>
        <v>34474</v>
      </c>
      <c r="L176" s="64">
        <v>41840</v>
      </c>
    </row>
    <row r="177" spans="3:12" x14ac:dyDescent="0.25">
      <c r="C177" s="63">
        <v>34486</v>
      </c>
      <c r="D177" s="63">
        <f t="shared" si="16"/>
        <v>34515</v>
      </c>
      <c r="E177" s="63">
        <f t="shared" si="18"/>
        <v>34515</v>
      </c>
      <c r="F177" s="63">
        <f t="shared" si="19"/>
        <v>34507</v>
      </c>
      <c r="G177" s="61">
        <f t="shared" si="17"/>
        <v>7</v>
      </c>
      <c r="H177" s="60">
        <f t="shared" si="22"/>
        <v>34506</v>
      </c>
      <c r="I177" s="60">
        <f t="shared" si="20"/>
        <v>34506</v>
      </c>
      <c r="J177" s="62">
        <f t="shared" si="21"/>
        <v>34506</v>
      </c>
      <c r="L177" s="64">
        <v>41871</v>
      </c>
    </row>
    <row r="178" spans="3:12" x14ac:dyDescent="0.25">
      <c r="C178" s="59">
        <v>34516</v>
      </c>
      <c r="D178" s="63">
        <f t="shared" si="16"/>
        <v>34546</v>
      </c>
      <c r="E178" s="63">
        <f t="shared" si="18"/>
        <v>34544</v>
      </c>
      <c r="F178" s="63">
        <f t="shared" si="19"/>
        <v>34536</v>
      </c>
      <c r="G178" s="61">
        <f t="shared" si="17"/>
        <v>7</v>
      </c>
      <c r="H178" s="60">
        <f t="shared" si="22"/>
        <v>34535</v>
      </c>
      <c r="I178" s="60">
        <f t="shared" si="20"/>
        <v>34535</v>
      </c>
      <c r="J178" s="62">
        <f t="shared" si="21"/>
        <v>34535</v>
      </c>
      <c r="L178" s="64">
        <v>41902</v>
      </c>
    </row>
    <row r="179" spans="3:12" x14ac:dyDescent="0.25">
      <c r="C179" s="63">
        <v>34547</v>
      </c>
      <c r="D179" s="63">
        <f t="shared" si="16"/>
        <v>34577</v>
      </c>
      <c r="E179" s="63">
        <f t="shared" si="18"/>
        <v>34577</v>
      </c>
      <c r="F179" s="63">
        <f t="shared" si="19"/>
        <v>34569</v>
      </c>
      <c r="G179" s="61">
        <f t="shared" si="17"/>
        <v>7</v>
      </c>
      <c r="H179" s="60">
        <f t="shared" si="22"/>
        <v>34568</v>
      </c>
      <c r="I179" s="60">
        <f t="shared" si="20"/>
        <v>34567</v>
      </c>
      <c r="J179" s="62">
        <f t="shared" si="21"/>
        <v>34565</v>
      </c>
      <c r="L179" s="64">
        <v>41932</v>
      </c>
    </row>
    <row r="180" spans="3:12" x14ac:dyDescent="0.25">
      <c r="C180" s="59">
        <v>34578</v>
      </c>
      <c r="D180" s="63">
        <f t="shared" si="16"/>
        <v>34607</v>
      </c>
      <c r="E180" s="63">
        <f t="shared" si="18"/>
        <v>34607</v>
      </c>
      <c r="F180" s="63">
        <f t="shared" si="19"/>
        <v>34599</v>
      </c>
      <c r="G180" s="61">
        <f t="shared" si="17"/>
        <v>7</v>
      </c>
      <c r="H180" s="60">
        <f t="shared" si="22"/>
        <v>34598</v>
      </c>
      <c r="I180" s="60">
        <f t="shared" si="20"/>
        <v>34599</v>
      </c>
      <c r="J180" s="62">
        <f t="shared" si="21"/>
        <v>34599</v>
      </c>
      <c r="L180" s="64">
        <v>41963</v>
      </c>
    </row>
    <row r="181" spans="3:12" x14ac:dyDescent="0.25">
      <c r="C181" s="63">
        <v>34608</v>
      </c>
      <c r="D181" s="63">
        <f t="shared" si="16"/>
        <v>34638</v>
      </c>
      <c r="E181" s="63">
        <f t="shared" si="18"/>
        <v>34638</v>
      </c>
      <c r="F181" s="63">
        <f t="shared" si="19"/>
        <v>34630</v>
      </c>
      <c r="G181" s="61">
        <f t="shared" si="17"/>
        <v>6</v>
      </c>
      <c r="H181" s="60">
        <f t="shared" si="22"/>
        <v>34627</v>
      </c>
      <c r="I181" s="60">
        <f t="shared" si="20"/>
        <v>34627</v>
      </c>
      <c r="J181" s="62">
        <f t="shared" si="21"/>
        <v>34627</v>
      </c>
      <c r="L181" s="64">
        <v>41993</v>
      </c>
    </row>
    <row r="182" spans="3:12" x14ac:dyDescent="0.25">
      <c r="C182" s="59">
        <v>34639</v>
      </c>
      <c r="D182" s="63">
        <f t="shared" si="16"/>
        <v>34668</v>
      </c>
      <c r="E182" s="63">
        <f t="shared" si="18"/>
        <v>34668</v>
      </c>
      <c r="F182" s="63">
        <f t="shared" si="19"/>
        <v>34660</v>
      </c>
      <c r="G182" s="61">
        <f t="shared" si="17"/>
        <v>7</v>
      </c>
      <c r="H182" s="60">
        <f t="shared" si="22"/>
        <v>34659</v>
      </c>
      <c r="I182" s="60">
        <f t="shared" si="20"/>
        <v>34657</v>
      </c>
      <c r="J182" s="62">
        <f t="shared" si="21"/>
        <v>34656</v>
      </c>
      <c r="L182" s="64">
        <v>42024</v>
      </c>
    </row>
    <row r="183" spans="3:12" x14ac:dyDescent="0.25">
      <c r="C183" s="63">
        <v>34669</v>
      </c>
      <c r="D183" s="63">
        <f t="shared" si="16"/>
        <v>34699</v>
      </c>
      <c r="E183" s="63">
        <f t="shared" si="18"/>
        <v>34698</v>
      </c>
      <c r="F183" s="63">
        <f t="shared" si="19"/>
        <v>34690</v>
      </c>
      <c r="G183" s="61">
        <f t="shared" si="17"/>
        <v>7</v>
      </c>
      <c r="H183" s="60">
        <f t="shared" si="22"/>
        <v>34689</v>
      </c>
      <c r="I183" s="60">
        <f t="shared" si="20"/>
        <v>34688</v>
      </c>
      <c r="J183" s="62">
        <f t="shared" si="21"/>
        <v>34688</v>
      </c>
      <c r="L183" s="64">
        <v>42055</v>
      </c>
    </row>
    <row r="184" spans="3:12" x14ac:dyDescent="0.25">
      <c r="C184" s="59">
        <v>34700</v>
      </c>
      <c r="D184" s="63">
        <f t="shared" si="16"/>
        <v>34730</v>
      </c>
      <c r="E184" s="63">
        <f t="shared" si="18"/>
        <v>34730</v>
      </c>
      <c r="F184" s="63">
        <f t="shared" si="19"/>
        <v>34722</v>
      </c>
      <c r="G184" s="61">
        <f t="shared" si="17"/>
        <v>7</v>
      </c>
      <c r="H184" s="60">
        <f t="shared" si="22"/>
        <v>34719</v>
      </c>
      <c r="I184" s="60">
        <f t="shared" si="20"/>
        <v>34719</v>
      </c>
      <c r="J184" s="62">
        <f t="shared" si="21"/>
        <v>34719</v>
      </c>
      <c r="L184" s="64">
        <v>42083</v>
      </c>
    </row>
    <row r="185" spans="3:12" x14ac:dyDescent="0.25">
      <c r="C185" s="63">
        <v>34731</v>
      </c>
      <c r="D185" s="63">
        <f t="shared" si="16"/>
        <v>34758</v>
      </c>
      <c r="E185" s="63">
        <f t="shared" si="18"/>
        <v>34758</v>
      </c>
      <c r="F185" s="63">
        <f t="shared" si="19"/>
        <v>34750</v>
      </c>
      <c r="G185" s="61">
        <f t="shared" si="17"/>
        <v>7</v>
      </c>
      <c r="H185" s="60">
        <f t="shared" si="22"/>
        <v>34747</v>
      </c>
      <c r="I185" s="60">
        <f t="shared" si="20"/>
        <v>34748</v>
      </c>
      <c r="J185" s="62">
        <f t="shared" si="21"/>
        <v>34747</v>
      </c>
      <c r="L185" s="64">
        <v>42114</v>
      </c>
    </row>
    <row r="186" spans="3:12" x14ac:dyDescent="0.25">
      <c r="C186" s="59">
        <v>34759</v>
      </c>
      <c r="D186" s="63">
        <f t="shared" si="16"/>
        <v>34789</v>
      </c>
      <c r="E186" s="63">
        <f t="shared" si="18"/>
        <v>34789</v>
      </c>
      <c r="F186" s="63">
        <f t="shared" si="19"/>
        <v>34781</v>
      </c>
      <c r="G186" s="61">
        <f t="shared" si="17"/>
        <v>7</v>
      </c>
      <c r="H186" s="60">
        <f t="shared" si="22"/>
        <v>34780</v>
      </c>
      <c r="I186" s="60">
        <f t="shared" si="20"/>
        <v>34779</v>
      </c>
      <c r="J186" s="62">
        <f t="shared" si="21"/>
        <v>34779</v>
      </c>
      <c r="L186" s="64">
        <v>42144</v>
      </c>
    </row>
    <row r="187" spans="3:12" x14ac:dyDescent="0.25">
      <c r="C187" s="63">
        <v>34790</v>
      </c>
      <c r="D187" s="63">
        <f t="shared" si="16"/>
        <v>34819</v>
      </c>
      <c r="E187" s="63">
        <f t="shared" si="18"/>
        <v>34817</v>
      </c>
      <c r="F187" s="63">
        <f t="shared" si="19"/>
        <v>34809</v>
      </c>
      <c r="G187" s="61">
        <f t="shared" si="17"/>
        <v>7</v>
      </c>
      <c r="H187" s="60">
        <f t="shared" si="22"/>
        <v>34808</v>
      </c>
      <c r="I187" s="60">
        <f t="shared" si="20"/>
        <v>34809</v>
      </c>
      <c r="J187" s="62">
        <f t="shared" si="21"/>
        <v>34809</v>
      </c>
      <c r="L187" s="64">
        <v>42175</v>
      </c>
    </row>
    <row r="188" spans="3:12" x14ac:dyDescent="0.25">
      <c r="C188" s="59">
        <v>34820</v>
      </c>
      <c r="D188" s="63">
        <f t="shared" si="16"/>
        <v>34850</v>
      </c>
      <c r="E188" s="63">
        <f t="shared" si="18"/>
        <v>34850</v>
      </c>
      <c r="F188" s="63">
        <f t="shared" si="19"/>
        <v>34842</v>
      </c>
      <c r="G188" s="61">
        <f t="shared" si="17"/>
        <v>7</v>
      </c>
      <c r="H188" s="60">
        <f t="shared" si="22"/>
        <v>34841</v>
      </c>
      <c r="I188" s="60">
        <f t="shared" si="20"/>
        <v>34841</v>
      </c>
      <c r="J188" s="62">
        <f t="shared" si="21"/>
        <v>34841</v>
      </c>
      <c r="L188" s="64">
        <v>42205</v>
      </c>
    </row>
    <row r="189" spans="3:12" x14ac:dyDescent="0.25">
      <c r="C189" s="63">
        <v>34851</v>
      </c>
      <c r="D189" s="63">
        <f t="shared" si="16"/>
        <v>34880</v>
      </c>
      <c r="E189" s="63">
        <f t="shared" si="18"/>
        <v>34880</v>
      </c>
      <c r="F189" s="63">
        <f t="shared" si="19"/>
        <v>34872</v>
      </c>
      <c r="G189" s="61">
        <f t="shared" si="17"/>
        <v>7</v>
      </c>
      <c r="H189" s="60">
        <f t="shared" si="22"/>
        <v>34871</v>
      </c>
      <c r="I189" s="60">
        <f t="shared" si="20"/>
        <v>34871</v>
      </c>
      <c r="J189" s="62">
        <f t="shared" si="21"/>
        <v>34871</v>
      </c>
      <c r="L189" s="64">
        <v>42236</v>
      </c>
    </row>
    <row r="190" spans="3:12" x14ac:dyDescent="0.25">
      <c r="C190" s="59">
        <v>34881</v>
      </c>
      <c r="D190" s="63">
        <f t="shared" si="16"/>
        <v>34911</v>
      </c>
      <c r="E190" s="63">
        <f t="shared" si="18"/>
        <v>34911</v>
      </c>
      <c r="F190" s="63">
        <f t="shared" si="19"/>
        <v>34903</v>
      </c>
      <c r="G190" s="61">
        <f t="shared" si="17"/>
        <v>6</v>
      </c>
      <c r="H190" s="60">
        <f t="shared" si="22"/>
        <v>34900</v>
      </c>
      <c r="I190" s="60">
        <f t="shared" si="20"/>
        <v>34900</v>
      </c>
      <c r="J190" s="62">
        <f t="shared" si="21"/>
        <v>34900</v>
      </c>
      <c r="L190" s="64">
        <v>42267</v>
      </c>
    </row>
    <row r="191" spans="3:12" x14ac:dyDescent="0.25">
      <c r="C191" s="63">
        <v>34912</v>
      </c>
      <c r="D191" s="63">
        <f t="shared" si="16"/>
        <v>34942</v>
      </c>
      <c r="E191" s="63">
        <f t="shared" si="18"/>
        <v>34942</v>
      </c>
      <c r="F191" s="63">
        <f t="shared" si="19"/>
        <v>34934</v>
      </c>
      <c r="G191" s="61">
        <f t="shared" si="17"/>
        <v>7</v>
      </c>
      <c r="H191" s="60">
        <f t="shared" si="22"/>
        <v>34933</v>
      </c>
      <c r="I191" s="60">
        <f t="shared" si="20"/>
        <v>34932</v>
      </c>
      <c r="J191" s="62">
        <f t="shared" si="21"/>
        <v>34932</v>
      </c>
      <c r="L191" s="64">
        <v>42297</v>
      </c>
    </row>
    <row r="192" spans="3:12" x14ac:dyDescent="0.25">
      <c r="C192" s="59">
        <v>34943</v>
      </c>
      <c r="D192" s="63">
        <f t="shared" si="16"/>
        <v>34972</v>
      </c>
      <c r="E192" s="63">
        <f t="shared" si="18"/>
        <v>34971</v>
      </c>
      <c r="F192" s="63">
        <f t="shared" si="19"/>
        <v>34963</v>
      </c>
      <c r="G192" s="61">
        <f t="shared" si="17"/>
        <v>7</v>
      </c>
      <c r="H192" s="60">
        <f t="shared" si="22"/>
        <v>34962</v>
      </c>
      <c r="I192" s="60">
        <f t="shared" si="20"/>
        <v>34963</v>
      </c>
      <c r="J192" s="62">
        <f t="shared" si="21"/>
        <v>34963</v>
      </c>
      <c r="L192" s="64">
        <v>42328</v>
      </c>
    </row>
    <row r="193" spans="3:12" x14ac:dyDescent="0.25">
      <c r="C193" s="63">
        <v>34973</v>
      </c>
      <c r="D193" s="63">
        <f t="shared" si="16"/>
        <v>35003</v>
      </c>
      <c r="E193" s="63">
        <f t="shared" si="18"/>
        <v>35003</v>
      </c>
      <c r="F193" s="63">
        <f t="shared" si="19"/>
        <v>34995</v>
      </c>
      <c r="G193" s="61">
        <f t="shared" si="17"/>
        <v>7</v>
      </c>
      <c r="H193" s="60">
        <f t="shared" si="22"/>
        <v>34992</v>
      </c>
      <c r="I193" s="60">
        <f t="shared" si="20"/>
        <v>34992</v>
      </c>
      <c r="J193" s="62">
        <f t="shared" si="21"/>
        <v>34992</v>
      </c>
      <c r="L193" s="64">
        <v>42358</v>
      </c>
    </row>
    <row r="194" spans="3:12" x14ac:dyDescent="0.25">
      <c r="C194" s="59">
        <v>35004</v>
      </c>
      <c r="D194" s="63">
        <f t="shared" si="16"/>
        <v>35033</v>
      </c>
      <c r="E194" s="63">
        <f t="shared" si="18"/>
        <v>35033</v>
      </c>
      <c r="F194" s="63">
        <f t="shared" si="19"/>
        <v>35025</v>
      </c>
      <c r="G194" s="61">
        <f t="shared" si="17"/>
        <v>7</v>
      </c>
      <c r="H194" s="60">
        <f t="shared" si="22"/>
        <v>35024</v>
      </c>
      <c r="I194" s="60">
        <f t="shared" si="20"/>
        <v>35022</v>
      </c>
      <c r="J194" s="62">
        <f t="shared" si="21"/>
        <v>35020</v>
      </c>
      <c r="L194" s="64">
        <v>42389</v>
      </c>
    </row>
    <row r="195" spans="3:12" x14ac:dyDescent="0.25">
      <c r="C195" s="63">
        <v>35034</v>
      </c>
      <c r="D195" s="63">
        <f t="shared" si="16"/>
        <v>35064</v>
      </c>
      <c r="E195" s="63">
        <f t="shared" si="18"/>
        <v>35062</v>
      </c>
      <c r="F195" s="63">
        <f t="shared" si="19"/>
        <v>35054</v>
      </c>
      <c r="G195" s="61">
        <f t="shared" si="17"/>
        <v>7</v>
      </c>
      <c r="H195" s="60">
        <f t="shared" si="22"/>
        <v>35053</v>
      </c>
      <c r="I195" s="60">
        <f t="shared" si="20"/>
        <v>35052</v>
      </c>
      <c r="J195" s="62">
        <f t="shared" si="21"/>
        <v>35052</v>
      </c>
      <c r="L195" s="64">
        <v>42420</v>
      </c>
    </row>
    <row r="196" spans="3:12" x14ac:dyDescent="0.25">
      <c r="C196" s="59">
        <v>35065</v>
      </c>
      <c r="D196" s="63">
        <f t="shared" si="16"/>
        <v>35095</v>
      </c>
      <c r="E196" s="63">
        <f t="shared" si="18"/>
        <v>35095</v>
      </c>
      <c r="F196" s="63">
        <f t="shared" si="19"/>
        <v>35087</v>
      </c>
      <c r="G196" s="61">
        <f t="shared" si="17"/>
        <v>7</v>
      </c>
      <c r="H196" s="60">
        <f t="shared" si="22"/>
        <v>35086</v>
      </c>
      <c r="I196" s="60">
        <f t="shared" si="20"/>
        <v>35086</v>
      </c>
      <c r="J196" s="62">
        <f t="shared" si="21"/>
        <v>35086</v>
      </c>
      <c r="L196" s="64">
        <v>42449</v>
      </c>
    </row>
    <row r="197" spans="3:12" x14ac:dyDescent="0.25">
      <c r="C197" s="63">
        <v>35096</v>
      </c>
      <c r="D197" s="63">
        <f t="shared" si="16"/>
        <v>35124</v>
      </c>
      <c r="E197" s="63">
        <f t="shared" si="18"/>
        <v>35124</v>
      </c>
      <c r="F197" s="63">
        <f t="shared" si="19"/>
        <v>35116</v>
      </c>
      <c r="G197" s="61">
        <f t="shared" si="17"/>
        <v>7</v>
      </c>
      <c r="H197" s="60">
        <f t="shared" si="22"/>
        <v>35115</v>
      </c>
      <c r="I197" s="60">
        <f t="shared" si="20"/>
        <v>35116</v>
      </c>
      <c r="J197" s="62">
        <f t="shared" si="21"/>
        <v>35116</v>
      </c>
      <c r="L197" s="64">
        <v>42480</v>
      </c>
    </row>
    <row r="198" spans="3:12" x14ac:dyDescent="0.25">
      <c r="C198" s="59">
        <v>35125</v>
      </c>
      <c r="D198" s="63">
        <f t="shared" si="16"/>
        <v>35155</v>
      </c>
      <c r="E198" s="63">
        <f t="shared" si="18"/>
        <v>35153</v>
      </c>
      <c r="F198" s="63">
        <f t="shared" si="19"/>
        <v>35145</v>
      </c>
      <c r="G198" s="61">
        <f t="shared" si="17"/>
        <v>7</v>
      </c>
      <c r="H198" s="60">
        <f t="shared" si="22"/>
        <v>35144</v>
      </c>
      <c r="I198" s="60">
        <f t="shared" si="20"/>
        <v>35143</v>
      </c>
      <c r="J198" s="62">
        <f t="shared" si="21"/>
        <v>35143</v>
      </c>
      <c r="L198" s="64">
        <v>42510</v>
      </c>
    </row>
    <row r="199" spans="3:12" x14ac:dyDescent="0.25">
      <c r="C199" s="63">
        <v>35156</v>
      </c>
      <c r="D199" s="63">
        <f t="shared" si="16"/>
        <v>35185</v>
      </c>
      <c r="E199" s="63">
        <f t="shared" si="18"/>
        <v>35185</v>
      </c>
      <c r="F199" s="63">
        <f t="shared" si="19"/>
        <v>35177</v>
      </c>
      <c r="G199" s="61">
        <f t="shared" si="17"/>
        <v>7</v>
      </c>
      <c r="H199" s="60">
        <f t="shared" si="22"/>
        <v>35174</v>
      </c>
      <c r="I199" s="60">
        <f t="shared" si="20"/>
        <v>35175</v>
      </c>
      <c r="J199" s="62">
        <f t="shared" si="21"/>
        <v>35174</v>
      </c>
      <c r="L199" s="64">
        <v>42541</v>
      </c>
    </row>
    <row r="200" spans="3:12" x14ac:dyDescent="0.25">
      <c r="C200" s="59">
        <v>35186</v>
      </c>
      <c r="D200" s="63">
        <f t="shared" si="16"/>
        <v>35216</v>
      </c>
      <c r="E200" s="63">
        <f t="shared" si="18"/>
        <v>35216</v>
      </c>
      <c r="F200" s="63">
        <f t="shared" si="19"/>
        <v>35208</v>
      </c>
      <c r="G200" s="61">
        <f t="shared" si="17"/>
        <v>7</v>
      </c>
      <c r="H200" s="60">
        <f t="shared" si="22"/>
        <v>35207</v>
      </c>
      <c r="I200" s="60">
        <f t="shared" si="20"/>
        <v>35207</v>
      </c>
      <c r="J200" s="62">
        <f t="shared" si="21"/>
        <v>35207</v>
      </c>
      <c r="L200" s="64">
        <v>42571</v>
      </c>
    </row>
    <row r="201" spans="3:12" x14ac:dyDescent="0.25">
      <c r="C201" s="63">
        <v>35217</v>
      </c>
      <c r="D201" s="63">
        <f t="shared" si="16"/>
        <v>35246</v>
      </c>
      <c r="E201" s="63">
        <f t="shared" si="18"/>
        <v>35244</v>
      </c>
      <c r="F201" s="63">
        <f t="shared" si="19"/>
        <v>35236</v>
      </c>
      <c r="G201" s="61">
        <f t="shared" si="17"/>
        <v>7</v>
      </c>
      <c r="H201" s="60">
        <f t="shared" si="22"/>
        <v>35235</v>
      </c>
      <c r="I201" s="60">
        <f t="shared" si="20"/>
        <v>35235</v>
      </c>
      <c r="J201" s="62">
        <f t="shared" si="21"/>
        <v>35235</v>
      </c>
      <c r="L201" s="64">
        <v>42602</v>
      </c>
    </row>
    <row r="202" spans="3:12" x14ac:dyDescent="0.25">
      <c r="C202" s="59">
        <v>35247</v>
      </c>
      <c r="D202" s="63">
        <f t="shared" si="16"/>
        <v>35277</v>
      </c>
      <c r="E202" s="63">
        <f t="shared" si="18"/>
        <v>35277</v>
      </c>
      <c r="F202" s="63">
        <f t="shared" si="19"/>
        <v>35269</v>
      </c>
      <c r="G202" s="61">
        <f t="shared" si="17"/>
        <v>7</v>
      </c>
      <c r="H202" s="60">
        <f t="shared" si="22"/>
        <v>35268</v>
      </c>
      <c r="I202" s="60">
        <f t="shared" si="20"/>
        <v>35268</v>
      </c>
      <c r="J202" s="62">
        <f t="shared" si="21"/>
        <v>35268</v>
      </c>
      <c r="L202" s="64">
        <v>42633</v>
      </c>
    </row>
    <row r="203" spans="3:12" x14ac:dyDescent="0.25">
      <c r="C203" s="63">
        <v>35278</v>
      </c>
      <c r="D203" s="63">
        <f t="shared" ref="D203:D266" si="23">EOMONTH(C203,0)</f>
        <v>35308</v>
      </c>
      <c r="E203" s="63">
        <f t="shared" si="18"/>
        <v>35307</v>
      </c>
      <c r="F203" s="63">
        <f t="shared" si="19"/>
        <v>35299</v>
      </c>
      <c r="G203" s="61">
        <f t="shared" ref="G203:G266" si="24">NETWORKDAYS(F203,E203)</f>
        <v>7</v>
      </c>
      <c r="H203" s="60">
        <f t="shared" si="22"/>
        <v>35298</v>
      </c>
      <c r="I203" s="60">
        <f t="shared" si="20"/>
        <v>35297</v>
      </c>
      <c r="J203" s="62">
        <f t="shared" si="21"/>
        <v>35297</v>
      </c>
      <c r="L203" s="64">
        <v>42663</v>
      </c>
    </row>
    <row r="204" spans="3:12" x14ac:dyDescent="0.25">
      <c r="C204" s="59">
        <v>35309</v>
      </c>
      <c r="D204" s="63">
        <f t="shared" si="23"/>
        <v>35338</v>
      </c>
      <c r="E204" s="63">
        <f t="shared" ref="E204:E267" si="25">IF(WEEKDAY(D204)=1,D204-2,IF(WEEKDAY(D204)=7,D204-1,D204))</f>
        <v>35338</v>
      </c>
      <c r="F204" s="63">
        <f t="shared" ref="F204:F267" si="26">E204-$F$9</f>
        <v>35330</v>
      </c>
      <c r="G204" s="61">
        <f t="shared" si="24"/>
        <v>6</v>
      </c>
      <c r="H204" s="60">
        <f t="shared" si="22"/>
        <v>35327</v>
      </c>
      <c r="I204" s="60">
        <f t="shared" ref="I204:I267" si="27">IF(OR(MONTH(H204)=12,MONTH(H204)=3,MONTH(H204)=8),H204-1,IF(MONTH(H204)=11,H204-2,IF(OR(MONTH(H204)=4,MONTH(H204)=2,MONTH(H204)=9),H204+1,H204)))</f>
        <v>35328</v>
      </c>
      <c r="J204" s="62">
        <f t="shared" ref="J204:J267" si="28">IF(WEEKDAY(I204)=1,I204-2,IF(WEEKDAY(I204)=7,I204-1,I204))</f>
        <v>35328</v>
      </c>
      <c r="L204" s="64">
        <v>42694</v>
      </c>
    </row>
    <row r="205" spans="3:12" x14ac:dyDescent="0.25">
      <c r="C205" s="63">
        <v>35339</v>
      </c>
      <c r="D205" s="63">
        <f t="shared" si="23"/>
        <v>35369</v>
      </c>
      <c r="E205" s="63">
        <f t="shared" si="25"/>
        <v>35369</v>
      </c>
      <c r="F205" s="63">
        <f t="shared" si="26"/>
        <v>35361</v>
      </c>
      <c r="G205" s="61">
        <f t="shared" si="24"/>
        <v>7</v>
      </c>
      <c r="H205" s="60">
        <f t="shared" si="22"/>
        <v>35360</v>
      </c>
      <c r="I205" s="60">
        <f t="shared" si="27"/>
        <v>35360</v>
      </c>
      <c r="J205" s="62">
        <f t="shared" si="28"/>
        <v>35360</v>
      </c>
      <c r="L205" s="64">
        <v>42724</v>
      </c>
    </row>
    <row r="206" spans="3:12" x14ac:dyDescent="0.25">
      <c r="C206" s="59">
        <v>35370</v>
      </c>
      <c r="D206" s="63">
        <f t="shared" si="23"/>
        <v>35399</v>
      </c>
      <c r="E206" s="63">
        <f t="shared" si="25"/>
        <v>35398</v>
      </c>
      <c r="F206" s="63">
        <f t="shared" si="26"/>
        <v>35390</v>
      </c>
      <c r="G206" s="61">
        <f t="shared" si="24"/>
        <v>7</v>
      </c>
      <c r="H206" s="60">
        <f t="shared" ref="H206:H269" si="29">IF(WEEKDAY(F206+(G206-$F$9))=1,F206+(G206-$F$9)-2,IF(WEEKDAY(F206+(G206-$F$9))=6,F206+(G206-$F$9)-1,F206+(G206-$F$9)))</f>
        <v>35389</v>
      </c>
      <c r="I206" s="60">
        <f t="shared" si="27"/>
        <v>35387</v>
      </c>
      <c r="J206" s="62">
        <f t="shared" si="28"/>
        <v>35387</v>
      </c>
      <c r="L206" s="64">
        <v>42755</v>
      </c>
    </row>
    <row r="207" spans="3:12" x14ac:dyDescent="0.25">
      <c r="C207" s="63">
        <v>35400</v>
      </c>
      <c r="D207" s="63">
        <f t="shared" si="23"/>
        <v>35430</v>
      </c>
      <c r="E207" s="63">
        <f t="shared" si="25"/>
        <v>35430</v>
      </c>
      <c r="F207" s="63">
        <f t="shared" si="26"/>
        <v>35422</v>
      </c>
      <c r="G207" s="61">
        <f t="shared" si="24"/>
        <v>7</v>
      </c>
      <c r="H207" s="60">
        <f t="shared" si="29"/>
        <v>35419</v>
      </c>
      <c r="I207" s="60">
        <f t="shared" si="27"/>
        <v>35418</v>
      </c>
      <c r="J207" s="62">
        <f t="shared" si="28"/>
        <v>35418</v>
      </c>
      <c r="L207" s="64">
        <v>42786</v>
      </c>
    </row>
    <row r="208" spans="3:12" x14ac:dyDescent="0.25">
      <c r="C208" s="59">
        <v>35431</v>
      </c>
      <c r="D208" s="63">
        <f t="shared" si="23"/>
        <v>35461</v>
      </c>
      <c r="E208" s="63">
        <f t="shared" si="25"/>
        <v>35461</v>
      </c>
      <c r="F208" s="63">
        <f t="shared" si="26"/>
        <v>35453</v>
      </c>
      <c r="G208" s="61">
        <f t="shared" si="24"/>
        <v>7</v>
      </c>
      <c r="H208" s="60">
        <f t="shared" si="29"/>
        <v>35452</v>
      </c>
      <c r="I208" s="60">
        <f t="shared" si="27"/>
        <v>35452</v>
      </c>
      <c r="J208" s="62">
        <f t="shared" si="28"/>
        <v>35452</v>
      </c>
      <c r="L208" s="64">
        <v>42814</v>
      </c>
    </row>
    <row r="209" spans="3:12" x14ac:dyDescent="0.25">
      <c r="C209" s="63">
        <v>35462</v>
      </c>
      <c r="D209" s="63">
        <f t="shared" si="23"/>
        <v>35489</v>
      </c>
      <c r="E209" s="63">
        <f t="shared" si="25"/>
        <v>35489</v>
      </c>
      <c r="F209" s="63">
        <f t="shared" si="26"/>
        <v>35481</v>
      </c>
      <c r="G209" s="61">
        <f t="shared" si="24"/>
        <v>7</v>
      </c>
      <c r="H209" s="60">
        <f t="shared" si="29"/>
        <v>35480</v>
      </c>
      <c r="I209" s="60">
        <f t="shared" si="27"/>
        <v>35481</v>
      </c>
      <c r="J209" s="62">
        <f t="shared" si="28"/>
        <v>35481</v>
      </c>
      <c r="L209" s="64">
        <v>42845</v>
      </c>
    </row>
    <row r="210" spans="3:12" x14ac:dyDescent="0.25">
      <c r="C210" s="59">
        <v>35490</v>
      </c>
      <c r="D210" s="63">
        <f t="shared" si="23"/>
        <v>35520</v>
      </c>
      <c r="E210" s="63">
        <f t="shared" si="25"/>
        <v>35520</v>
      </c>
      <c r="F210" s="63">
        <f t="shared" si="26"/>
        <v>35512</v>
      </c>
      <c r="G210" s="61">
        <f t="shared" si="24"/>
        <v>6</v>
      </c>
      <c r="H210" s="60">
        <f t="shared" si="29"/>
        <v>35509</v>
      </c>
      <c r="I210" s="60">
        <f t="shared" si="27"/>
        <v>35508</v>
      </c>
      <c r="J210" s="62">
        <f t="shared" si="28"/>
        <v>35508</v>
      </c>
      <c r="L210" s="64">
        <v>42875</v>
      </c>
    </row>
    <row r="211" spans="3:12" x14ac:dyDescent="0.25">
      <c r="C211" s="63">
        <v>35521</v>
      </c>
      <c r="D211" s="63">
        <f t="shared" si="23"/>
        <v>35550</v>
      </c>
      <c r="E211" s="63">
        <f t="shared" si="25"/>
        <v>35550</v>
      </c>
      <c r="F211" s="63">
        <f t="shared" si="26"/>
        <v>35542</v>
      </c>
      <c r="G211" s="61">
        <f t="shared" si="24"/>
        <v>7</v>
      </c>
      <c r="H211" s="60">
        <f t="shared" si="29"/>
        <v>35541</v>
      </c>
      <c r="I211" s="60">
        <f t="shared" si="27"/>
        <v>35542</v>
      </c>
      <c r="J211" s="62">
        <f t="shared" si="28"/>
        <v>35542</v>
      </c>
      <c r="L211" s="64">
        <v>42906</v>
      </c>
    </row>
    <row r="212" spans="3:12" x14ac:dyDescent="0.25">
      <c r="C212" s="59">
        <v>35551</v>
      </c>
      <c r="D212" s="63">
        <f t="shared" si="23"/>
        <v>35581</v>
      </c>
      <c r="E212" s="63">
        <f t="shared" si="25"/>
        <v>35580</v>
      </c>
      <c r="F212" s="63">
        <f t="shared" si="26"/>
        <v>35572</v>
      </c>
      <c r="G212" s="61">
        <f t="shared" si="24"/>
        <v>7</v>
      </c>
      <c r="H212" s="60">
        <f t="shared" si="29"/>
        <v>35571</v>
      </c>
      <c r="I212" s="60">
        <f t="shared" si="27"/>
        <v>35571</v>
      </c>
      <c r="J212" s="62">
        <f t="shared" si="28"/>
        <v>35571</v>
      </c>
      <c r="L212" s="64">
        <v>42936</v>
      </c>
    </row>
    <row r="213" spans="3:12" x14ac:dyDescent="0.25">
      <c r="C213" s="63">
        <v>35582</v>
      </c>
      <c r="D213" s="63">
        <f t="shared" si="23"/>
        <v>35611</v>
      </c>
      <c r="E213" s="63">
        <f t="shared" si="25"/>
        <v>35611</v>
      </c>
      <c r="F213" s="63">
        <f t="shared" si="26"/>
        <v>35603</v>
      </c>
      <c r="G213" s="61">
        <f t="shared" si="24"/>
        <v>6</v>
      </c>
      <c r="H213" s="60">
        <f t="shared" si="29"/>
        <v>35600</v>
      </c>
      <c r="I213" s="60">
        <f t="shared" si="27"/>
        <v>35600</v>
      </c>
      <c r="J213" s="62">
        <f t="shared" si="28"/>
        <v>35600</v>
      </c>
      <c r="L213" s="64">
        <v>42967</v>
      </c>
    </row>
    <row r="214" spans="3:12" x14ac:dyDescent="0.25">
      <c r="C214" s="59">
        <v>35612</v>
      </c>
      <c r="D214" s="63">
        <f t="shared" si="23"/>
        <v>35642</v>
      </c>
      <c r="E214" s="63">
        <f t="shared" si="25"/>
        <v>35642</v>
      </c>
      <c r="F214" s="63">
        <f t="shared" si="26"/>
        <v>35634</v>
      </c>
      <c r="G214" s="61">
        <f t="shared" si="24"/>
        <v>7</v>
      </c>
      <c r="H214" s="60">
        <f t="shared" si="29"/>
        <v>35633</v>
      </c>
      <c r="I214" s="60">
        <f t="shared" si="27"/>
        <v>35633</v>
      </c>
      <c r="J214" s="62">
        <f t="shared" si="28"/>
        <v>35633</v>
      </c>
      <c r="L214" s="64">
        <v>42998</v>
      </c>
    </row>
    <row r="215" spans="3:12" x14ac:dyDescent="0.25">
      <c r="C215" s="63">
        <v>35643</v>
      </c>
      <c r="D215" s="63">
        <f t="shared" si="23"/>
        <v>35673</v>
      </c>
      <c r="E215" s="63">
        <f t="shared" si="25"/>
        <v>35671</v>
      </c>
      <c r="F215" s="63">
        <f t="shared" si="26"/>
        <v>35663</v>
      </c>
      <c r="G215" s="61">
        <f t="shared" si="24"/>
        <v>7</v>
      </c>
      <c r="H215" s="60">
        <f t="shared" si="29"/>
        <v>35662</v>
      </c>
      <c r="I215" s="60">
        <f t="shared" si="27"/>
        <v>35661</v>
      </c>
      <c r="J215" s="62">
        <f t="shared" si="28"/>
        <v>35661</v>
      </c>
      <c r="L215" s="64">
        <v>43028</v>
      </c>
    </row>
    <row r="216" spans="3:12" x14ac:dyDescent="0.25">
      <c r="C216" s="59">
        <v>35674</v>
      </c>
      <c r="D216" s="63">
        <f t="shared" si="23"/>
        <v>35703</v>
      </c>
      <c r="E216" s="63">
        <f t="shared" si="25"/>
        <v>35703</v>
      </c>
      <c r="F216" s="63">
        <f t="shared" si="26"/>
        <v>35695</v>
      </c>
      <c r="G216" s="61">
        <f t="shared" si="24"/>
        <v>7</v>
      </c>
      <c r="H216" s="60">
        <f t="shared" si="29"/>
        <v>35692</v>
      </c>
      <c r="I216" s="60">
        <f t="shared" si="27"/>
        <v>35693</v>
      </c>
      <c r="J216" s="62">
        <f t="shared" si="28"/>
        <v>35692</v>
      </c>
      <c r="L216" s="64">
        <v>43059</v>
      </c>
    </row>
    <row r="217" spans="3:12" x14ac:dyDescent="0.25">
      <c r="C217" s="63">
        <v>35704</v>
      </c>
      <c r="D217" s="63">
        <f t="shared" si="23"/>
        <v>35734</v>
      </c>
      <c r="E217" s="63">
        <f t="shared" si="25"/>
        <v>35734</v>
      </c>
      <c r="F217" s="63">
        <f t="shared" si="26"/>
        <v>35726</v>
      </c>
      <c r="G217" s="61">
        <f t="shared" si="24"/>
        <v>7</v>
      </c>
      <c r="H217" s="60">
        <f t="shared" si="29"/>
        <v>35725</v>
      </c>
      <c r="I217" s="60">
        <f t="shared" si="27"/>
        <v>35725</v>
      </c>
      <c r="J217" s="62">
        <f t="shared" si="28"/>
        <v>35725</v>
      </c>
      <c r="L217" s="64">
        <v>43089</v>
      </c>
    </row>
    <row r="218" spans="3:12" x14ac:dyDescent="0.25">
      <c r="C218" s="59">
        <v>35735</v>
      </c>
      <c r="D218" s="63">
        <f t="shared" si="23"/>
        <v>35764</v>
      </c>
      <c r="E218" s="63">
        <f t="shared" si="25"/>
        <v>35762</v>
      </c>
      <c r="F218" s="63">
        <f t="shared" si="26"/>
        <v>35754</v>
      </c>
      <c r="G218" s="61">
        <f t="shared" si="24"/>
        <v>7</v>
      </c>
      <c r="H218" s="60">
        <f t="shared" si="29"/>
        <v>35753</v>
      </c>
      <c r="I218" s="60">
        <f t="shared" si="27"/>
        <v>35751</v>
      </c>
      <c r="J218" s="62">
        <f t="shared" si="28"/>
        <v>35751</v>
      </c>
      <c r="L218" s="64">
        <v>43120</v>
      </c>
    </row>
    <row r="219" spans="3:12" x14ac:dyDescent="0.25">
      <c r="C219" s="63">
        <v>35765</v>
      </c>
      <c r="D219" s="63">
        <f t="shared" si="23"/>
        <v>35795</v>
      </c>
      <c r="E219" s="63">
        <f t="shared" si="25"/>
        <v>35795</v>
      </c>
      <c r="F219" s="63">
        <f t="shared" si="26"/>
        <v>35787</v>
      </c>
      <c r="G219" s="61">
        <f t="shared" si="24"/>
        <v>7</v>
      </c>
      <c r="H219" s="60">
        <f t="shared" si="29"/>
        <v>35786</v>
      </c>
      <c r="I219" s="60">
        <f t="shared" si="27"/>
        <v>35785</v>
      </c>
      <c r="J219" s="62">
        <f t="shared" si="28"/>
        <v>35783</v>
      </c>
      <c r="L219" s="64">
        <v>43151</v>
      </c>
    </row>
    <row r="220" spans="3:12" x14ac:dyDescent="0.25">
      <c r="C220" s="59">
        <v>35796</v>
      </c>
      <c r="D220" s="63">
        <f t="shared" si="23"/>
        <v>35826</v>
      </c>
      <c r="E220" s="63">
        <f t="shared" si="25"/>
        <v>35825</v>
      </c>
      <c r="F220" s="63">
        <f t="shared" si="26"/>
        <v>35817</v>
      </c>
      <c r="G220" s="61">
        <f t="shared" si="24"/>
        <v>7</v>
      </c>
      <c r="H220" s="60">
        <f t="shared" si="29"/>
        <v>35816</v>
      </c>
      <c r="I220" s="60">
        <f t="shared" si="27"/>
        <v>35816</v>
      </c>
      <c r="J220" s="62">
        <f t="shared" si="28"/>
        <v>35816</v>
      </c>
      <c r="L220" s="64">
        <v>43179</v>
      </c>
    </row>
    <row r="221" spans="3:12" x14ac:dyDescent="0.25">
      <c r="C221" s="63">
        <v>35827</v>
      </c>
      <c r="D221" s="63">
        <f t="shared" si="23"/>
        <v>35854</v>
      </c>
      <c r="E221" s="63">
        <f t="shared" si="25"/>
        <v>35853</v>
      </c>
      <c r="F221" s="63">
        <f t="shared" si="26"/>
        <v>35845</v>
      </c>
      <c r="G221" s="61">
        <f t="shared" si="24"/>
        <v>7</v>
      </c>
      <c r="H221" s="60">
        <f t="shared" si="29"/>
        <v>35844</v>
      </c>
      <c r="I221" s="60">
        <f t="shared" si="27"/>
        <v>35845</v>
      </c>
      <c r="J221" s="62">
        <f t="shared" si="28"/>
        <v>35845</v>
      </c>
      <c r="L221" s="64">
        <v>43210</v>
      </c>
    </row>
    <row r="222" spans="3:12" x14ac:dyDescent="0.25">
      <c r="C222" s="59">
        <v>35855</v>
      </c>
      <c r="D222" s="63">
        <f t="shared" si="23"/>
        <v>35885</v>
      </c>
      <c r="E222" s="63">
        <f t="shared" si="25"/>
        <v>35885</v>
      </c>
      <c r="F222" s="63">
        <f t="shared" si="26"/>
        <v>35877</v>
      </c>
      <c r="G222" s="61">
        <f t="shared" si="24"/>
        <v>7</v>
      </c>
      <c r="H222" s="60">
        <f t="shared" si="29"/>
        <v>35874</v>
      </c>
      <c r="I222" s="60">
        <f t="shared" si="27"/>
        <v>35873</v>
      </c>
      <c r="J222" s="62">
        <f t="shared" si="28"/>
        <v>35873</v>
      </c>
      <c r="L222" s="64">
        <v>43240</v>
      </c>
    </row>
    <row r="223" spans="3:12" x14ac:dyDescent="0.25">
      <c r="C223" s="63">
        <v>35886</v>
      </c>
      <c r="D223" s="63">
        <f t="shared" si="23"/>
        <v>35915</v>
      </c>
      <c r="E223" s="63">
        <f t="shared" si="25"/>
        <v>35915</v>
      </c>
      <c r="F223" s="63">
        <f t="shared" si="26"/>
        <v>35907</v>
      </c>
      <c r="G223" s="61">
        <f t="shared" si="24"/>
        <v>7</v>
      </c>
      <c r="H223" s="60">
        <f t="shared" si="29"/>
        <v>35906</v>
      </c>
      <c r="I223" s="60">
        <f t="shared" si="27"/>
        <v>35907</v>
      </c>
      <c r="J223" s="62">
        <f t="shared" si="28"/>
        <v>35907</v>
      </c>
      <c r="L223" s="64">
        <v>43271</v>
      </c>
    </row>
    <row r="224" spans="3:12" x14ac:dyDescent="0.25">
      <c r="C224" s="59">
        <v>35916</v>
      </c>
      <c r="D224" s="63">
        <f t="shared" si="23"/>
        <v>35946</v>
      </c>
      <c r="E224" s="63">
        <f t="shared" si="25"/>
        <v>35944</v>
      </c>
      <c r="F224" s="63">
        <f t="shared" si="26"/>
        <v>35936</v>
      </c>
      <c r="G224" s="61">
        <f t="shared" si="24"/>
        <v>7</v>
      </c>
      <c r="H224" s="60">
        <f t="shared" si="29"/>
        <v>35935</v>
      </c>
      <c r="I224" s="60">
        <f t="shared" si="27"/>
        <v>35935</v>
      </c>
      <c r="J224" s="62">
        <f t="shared" si="28"/>
        <v>35935</v>
      </c>
      <c r="L224" s="64">
        <v>43301</v>
      </c>
    </row>
    <row r="225" spans="3:12" x14ac:dyDescent="0.25">
      <c r="C225" s="63">
        <v>35947</v>
      </c>
      <c r="D225" s="63">
        <f t="shared" si="23"/>
        <v>35976</v>
      </c>
      <c r="E225" s="63">
        <f t="shared" si="25"/>
        <v>35976</v>
      </c>
      <c r="F225" s="63">
        <f t="shared" si="26"/>
        <v>35968</v>
      </c>
      <c r="G225" s="61">
        <f t="shared" si="24"/>
        <v>7</v>
      </c>
      <c r="H225" s="60">
        <f t="shared" si="29"/>
        <v>35965</v>
      </c>
      <c r="I225" s="60">
        <f t="shared" si="27"/>
        <v>35965</v>
      </c>
      <c r="J225" s="62">
        <f t="shared" si="28"/>
        <v>35965</v>
      </c>
      <c r="L225" s="64">
        <v>43332</v>
      </c>
    </row>
    <row r="226" spans="3:12" x14ac:dyDescent="0.25">
      <c r="C226" s="59">
        <v>35977</v>
      </c>
      <c r="D226" s="63">
        <f t="shared" si="23"/>
        <v>36007</v>
      </c>
      <c r="E226" s="63">
        <f t="shared" si="25"/>
        <v>36007</v>
      </c>
      <c r="F226" s="63">
        <f t="shared" si="26"/>
        <v>35999</v>
      </c>
      <c r="G226" s="61">
        <f t="shared" si="24"/>
        <v>7</v>
      </c>
      <c r="H226" s="60">
        <f t="shared" si="29"/>
        <v>35998</v>
      </c>
      <c r="I226" s="60">
        <f t="shared" si="27"/>
        <v>35998</v>
      </c>
      <c r="J226" s="62">
        <f t="shared" si="28"/>
        <v>35998</v>
      </c>
      <c r="L226" s="64">
        <v>43363</v>
      </c>
    </row>
    <row r="227" spans="3:12" x14ac:dyDescent="0.25">
      <c r="C227" s="63">
        <v>36008</v>
      </c>
      <c r="D227" s="63">
        <f t="shared" si="23"/>
        <v>36038</v>
      </c>
      <c r="E227" s="63">
        <f t="shared" si="25"/>
        <v>36038</v>
      </c>
      <c r="F227" s="63">
        <f t="shared" si="26"/>
        <v>36030</v>
      </c>
      <c r="G227" s="61">
        <f t="shared" si="24"/>
        <v>6</v>
      </c>
      <c r="H227" s="60">
        <f t="shared" si="29"/>
        <v>36027</v>
      </c>
      <c r="I227" s="60">
        <f t="shared" si="27"/>
        <v>36026</v>
      </c>
      <c r="J227" s="62">
        <f t="shared" si="28"/>
        <v>36026</v>
      </c>
      <c r="L227" s="64">
        <v>43393</v>
      </c>
    </row>
    <row r="228" spans="3:12" x14ac:dyDescent="0.25">
      <c r="C228" s="59">
        <v>36039</v>
      </c>
      <c r="D228" s="63">
        <f t="shared" si="23"/>
        <v>36068</v>
      </c>
      <c r="E228" s="63">
        <f t="shared" si="25"/>
        <v>36068</v>
      </c>
      <c r="F228" s="63">
        <f t="shared" si="26"/>
        <v>36060</v>
      </c>
      <c r="G228" s="61">
        <f t="shared" si="24"/>
        <v>7</v>
      </c>
      <c r="H228" s="60">
        <f t="shared" si="29"/>
        <v>36059</v>
      </c>
      <c r="I228" s="60">
        <f t="shared" si="27"/>
        <v>36060</v>
      </c>
      <c r="J228" s="62">
        <f t="shared" si="28"/>
        <v>36060</v>
      </c>
      <c r="L228" s="64">
        <v>43424</v>
      </c>
    </row>
    <row r="229" spans="3:12" x14ac:dyDescent="0.25">
      <c r="C229" s="63">
        <v>36069</v>
      </c>
      <c r="D229" s="63">
        <f t="shared" si="23"/>
        <v>36099</v>
      </c>
      <c r="E229" s="63">
        <f t="shared" si="25"/>
        <v>36098</v>
      </c>
      <c r="F229" s="63">
        <f t="shared" si="26"/>
        <v>36090</v>
      </c>
      <c r="G229" s="61">
        <f t="shared" si="24"/>
        <v>7</v>
      </c>
      <c r="H229" s="60">
        <f t="shared" si="29"/>
        <v>36089</v>
      </c>
      <c r="I229" s="60">
        <f t="shared" si="27"/>
        <v>36089</v>
      </c>
      <c r="J229" s="62">
        <f t="shared" si="28"/>
        <v>36089</v>
      </c>
      <c r="L229" s="64">
        <v>43454</v>
      </c>
    </row>
    <row r="230" spans="3:12" x14ac:dyDescent="0.25">
      <c r="C230" s="59">
        <v>36100</v>
      </c>
      <c r="D230" s="63">
        <f t="shared" si="23"/>
        <v>36129</v>
      </c>
      <c r="E230" s="63">
        <f t="shared" si="25"/>
        <v>36129</v>
      </c>
      <c r="F230" s="63">
        <f t="shared" si="26"/>
        <v>36121</v>
      </c>
      <c r="G230" s="61">
        <f t="shared" si="24"/>
        <v>6</v>
      </c>
      <c r="H230" s="60">
        <f t="shared" si="29"/>
        <v>36118</v>
      </c>
      <c r="I230" s="60">
        <f t="shared" si="27"/>
        <v>36116</v>
      </c>
      <c r="J230" s="62">
        <f t="shared" si="28"/>
        <v>36116</v>
      </c>
      <c r="L230" s="64">
        <v>43485</v>
      </c>
    </row>
    <row r="231" spans="3:12" x14ac:dyDescent="0.25">
      <c r="C231" s="63">
        <v>36130</v>
      </c>
      <c r="D231" s="63">
        <f t="shared" si="23"/>
        <v>36160</v>
      </c>
      <c r="E231" s="63">
        <f t="shared" si="25"/>
        <v>36160</v>
      </c>
      <c r="F231" s="63">
        <f t="shared" si="26"/>
        <v>36152</v>
      </c>
      <c r="G231" s="61">
        <f t="shared" si="24"/>
        <v>7</v>
      </c>
      <c r="H231" s="60">
        <f t="shared" si="29"/>
        <v>36151</v>
      </c>
      <c r="I231" s="60">
        <f t="shared" si="27"/>
        <v>36150</v>
      </c>
      <c r="J231" s="62">
        <f t="shared" si="28"/>
        <v>36150</v>
      </c>
      <c r="L231" s="64">
        <v>43516</v>
      </c>
    </row>
    <row r="232" spans="3:12" x14ac:dyDescent="0.25">
      <c r="C232" s="59">
        <v>36161</v>
      </c>
      <c r="D232" s="63">
        <f t="shared" si="23"/>
        <v>36191</v>
      </c>
      <c r="E232" s="63">
        <f t="shared" si="25"/>
        <v>36189</v>
      </c>
      <c r="F232" s="63">
        <f t="shared" si="26"/>
        <v>36181</v>
      </c>
      <c r="G232" s="61">
        <f t="shared" si="24"/>
        <v>7</v>
      </c>
      <c r="H232" s="60">
        <f t="shared" si="29"/>
        <v>36180</v>
      </c>
      <c r="I232" s="60">
        <f t="shared" si="27"/>
        <v>36180</v>
      </c>
      <c r="J232" s="62">
        <f t="shared" si="28"/>
        <v>36180</v>
      </c>
      <c r="L232" s="64">
        <v>43544</v>
      </c>
    </row>
    <row r="233" spans="3:12" x14ac:dyDescent="0.25">
      <c r="C233" s="63">
        <v>36192</v>
      </c>
      <c r="D233" s="63">
        <f t="shared" si="23"/>
        <v>36219</v>
      </c>
      <c r="E233" s="63">
        <f t="shared" si="25"/>
        <v>36217</v>
      </c>
      <c r="F233" s="63">
        <f t="shared" si="26"/>
        <v>36209</v>
      </c>
      <c r="G233" s="61">
        <f t="shared" si="24"/>
        <v>7</v>
      </c>
      <c r="H233" s="60">
        <f t="shared" si="29"/>
        <v>36208</v>
      </c>
      <c r="I233" s="60">
        <f t="shared" si="27"/>
        <v>36209</v>
      </c>
      <c r="J233" s="62">
        <f t="shared" si="28"/>
        <v>36209</v>
      </c>
      <c r="L233" s="64">
        <v>43575</v>
      </c>
    </row>
    <row r="234" spans="3:12" x14ac:dyDescent="0.25">
      <c r="C234" s="59">
        <v>36220</v>
      </c>
      <c r="D234" s="63">
        <f t="shared" si="23"/>
        <v>36250</v>
      </c>
      <c r="E234" s="63">
        <f t="shared" si="25"/>
        <v>36250</v>
      </c>
      <c r="F234" s="63">
        <f t="shared" si="26"/>
        <v>36242</v>
      </c>
      <c r="G234" s="61">
        <f t="shared" si="24"/>
        <v>7</v>
      </c>
      <c r="H234" s="60">
        <f t="shared" si="29"/>
        <v>36241</v>
      </c>
      <c r="I234" s="60">
        <f t="shared" si="27"/>
        <v>36240</v>
      </c>
      <c r="J234" s="62">
        <f t="shared" si="28"/>
        <v>36238</v>
      </c>
      <c r="L234" s="64">
        <v>43605</v>
      </c>
    </row>
    <row r="235" spans="3:12" x14ac:dyDescent="0.25">
      <c r="C235" s="63">
        <v>36251</v>
      </c>
      <c r="D235" s="63">
        <f t="shared" si="23"/>
        <v>36280</v>
      </c>
      <c r="E235" s="63">
        <f t="shared" si="25"/>
        <v>36280</v>
      </c>
      <c r="F235" s="63">
        <f t="shared" si="26"/>
        <v>36272</v>
      </c>
      <c r="G235" s="61">
        <f t="shared" si="24"/>
        <v>7</v>
      </c>
      <c r="H235" s="60">
        <f t="shared" si="29"/>
        <v>36271</v>
      </c>
      <c r="I235" s="60">
        <f t="shared" si="27"/>
        <v>36272</v>
      </c>
      <c r="J235" s="62">
        <f t="shared" si="28"/>
        <v>36272</v>
      </c>
      <c r="L235" s="64">
        <v>43636</v>
      </c>
    </row>
    <row r="236" spans="3:12" x14ac:dyDescent="0.25">
      <c r="C236" s="59">
        <v>36281</v>
      </c>
      <c r="D236" s="63">
        <f t="shared" si="23"/>
        <v>36311</v>
      </c>
      <c r="E236" s="63">
        <f t="shared" si="25"/>
        <v>36311</v>
      </c>
      <c r="F236" s="63">
        <f t="shared" si="26"/>
        <v>36303</v>
      </c>
      <c r="G236" s="61">
        <f t="shared" si="24"/>
        <v>6</v>
      </c>
      <c r="H236" s="60">
        <f t="shared" si="29"/>
        <v>36300</v>
      </c>
      <c r="I236" s="60">
        <f t="shared" si="27"/>
        <v>36300</v>
      </c>
      <c r="J236" s="62">
        <f t="shared" si="28"/>
        <v>36300</v>
      </c>
      <c r="L236" s="64">
        <v>43666</v>
      </c>
    </row>
    <row r="237" spans="3:12" x14ac:dyDescent="0.25">
      <c r="C237" s="63">
        <v>36312</v>
      </c>
      <c r="D237" s="63">
        <f t="shared" si="23"/>
        <v>36341</v>
      </c>
      <c r="E237" s="63">
        <f t="shared" si="25"/>
        <v>36341</v>
      </c>
      <c r="F237" s="63">
        <f t="shared" si="26"/>
        <v>36333</v>
      </c>
      <c r="G237" s="61">
        <f t="shared" si="24"/>
        <v>7</v>
      </c>
      <c r="H237" s="60">
        <f t="shared" si="29"/>
        <v>36332</v>
      </c>
      <c r="I237" s="60">
        <f t="shared" si="27"/>
        <v>36332</v>
      </c>
      <c r="J237" s="62">
        <f t="shared" si="28"/>
        <v>36332</v>
      </c>
      <c r="L237" s="64">
        <v>43697</v>
      </c>
    </row>
    <row r="238" spans="3:12" x14ac:dyDescent="0.25">
      <c r="C238" s="59">
        <v>36342</v>
      </c>
      <c r="D238" s="63">
        <f t="shared" si="23"/>
        <v>36372</v>
      </c>
      <c r="E238" s="63">
        <f t="shared" si="25"/>
        <v>36371</v>
      </c>
      <c r="F238" s="63">
        <f t="shared" si="26"/>
        <v>36363</v>
      </c>
      <c r="G238" s="61">
        <f t="shared" si="24"/>
        <v>7</v>
      </c>
      <c r="H238" s="60">
        <f t="shared" si="29"/>
        <v>36362</v>
      </c>
      <c r="I238" s="60">
        <f t="shared" si="27"/>
        <v>36362</v>
      </c>
      <c r="J238" s="62">
        <f t="shared" si="28"/>
        <v>36362</v>
      </c>
      <c r="L238" s="64">
        <v>43728</v>
      </c>
    </row>
    <row r="239" spans="3:12" x14ac:dyDescent="0.25">
      <c r="C239" s="63">
        <v>36373</v>
      </c>
      <c r="D239" s="63">
        <f t="shared" si="23"/>
        <v>36403</v>
      </c>
      <c r="E239" s="63">
        <f t="shared" si="25"/>
        <v>36403</v>
      </c>
      <c r="F239" s="63">
        <f t="shared" si="26"/>
        <v>36395</v>
      </c>
      <c r="G239" s="61">
        <f t="shared" si="24"/>
        <v>7</v>
      </c>
      <c r="H239" s="60">
        <f t="shared" si="29"/>
        <v>36392</v>
      </c>
      <c r="I239" s="60">
        <f t="shared" si="27"/>
        <v>36391</v>
      </c>
      <c r="J239" s="62">
        <f t="shared" si="28"/>
        <v>36391</v>
      </c>
      <c r="L239" s="64">
        <v>43758</v>
      </c>
    </row>
    <row r="240" spans="3:12" x14ac:dyDescent="0.25">
      <c r="C240" s="59">
        <v>36404</v>
      </c>
      <c r="D240" s="63">
        <f t="shared" si="23"/>
        <v>36433</v>
      </c>
      <c r="E240" s="63">
        <f t="shared" si="25"/>
        <v>36433</v>
      </c>
      <c r="F240" s="63">
        <f t="shared" si="26"/>
        <v>36425</v>
      </c>
      <c r="G240" s="61">
        <f t="shared" si="24"/>
        <v>7</v>
      </c>
      <c r="H240" s="60">
        <f t="shared" si="29"/>
        <v>36424</v>
      </c>
      <c r="I240" s="60">
        <f t="shared" si="27"/>
        <v>36425</v>
      </c>
      <c r="J240" s="62">
        <f t="shared" si="28"/>
        <v>36425</v>
      </c>
      <c r="L240" s="64">
        <v>43789</v>
      </c>
    </row>
    <row r="241" spans="3:12" x14ac:dyDescent="0.25">
      <c r="C241" s="63">
        <v>36434</v>
      </c>
      <c r="D241" s="63">
        <f t="shared" si="23"/>
        <v>36464</v>
      </c>
      <c r="E241" s="63">
        <f t="shared" si="25"/>
        <v>36462</v>
      </c>
      <c r="F241" s="63">
        <f t="shared" si="26"/>
        <v>36454</v>
      </c>
      <c r="G241" s="61">
        <f t="shared" si="24"/>
        <v>7</v>
      </c>
      <c r="H241" s="60">
        <f t="shared" si="29"/>
        <v>36453</v>
      </c>
      <c r="I241" s="60">
        <f t="shared" si="27"/>
        <v>36453</v>
      </c>
      <c r="J241" s="62">
        <f t="shared" si="28"/>
        <v>36453</v>
      </c>
      <c r="L241" s="64">
        <v>43819</v>
      </c>
    </row>
    <row r="242" spans="3:12" x14ac:dyDescent="0.25">
      <c r="C242" s="59">
        <v>36465</v>
      </c>
      <c r="D242" s="63">
        <f t="shared" si="23"/>
        <v>36494</v>
      </c>
      <c r="E242" s="63">
        <f t="shared" si="25"/>
        <v>36494</v>
      </c>
      <c r="F242" s="63">
        <f t="shared" si="26"/>
        <v>36486</v>
      </c>
      <c r="G242" s="61">
        <f t="shared" si="24"/>
        <v>7</v>
      </c>
      <c r="H242" s="60">
        <f t="shared" si="29"/>
        <v>36483</v>
      </c>
      <c r="I242" s="60">
        <f t="shared" si="27"/>
        <v>36481</v>
      </c>
      <c r="J242" s="62">
        <f t="shared" si="28"/>
        <v>36481</v>
      </c>
      <c r="L242" s="64">
        <v>43850</v>
      </c>
    </row>
    <row r="243" spans="3:12" x14ac:dyDescent="0.25">
      <c r="C243" s="63">
        <v>36495</v>
      </c>
      <c r="D243" s="63">
        <f t="shared" si="23"/>
        <v>36525</v>
      </c>
      <c r="E243" s="63">
        <f t="shared" si="25"/>
        <v>36525</v>
      </c>
      <c r="F243" s="63">
        <f t="shared" si="26"/>
        <v>36517</v>
      </c>
      <c r="G243" s="61">
        <f t="shared" si="24"/>
        <v>7</v>
      </c>
      <c r="H243" s="60">
        <f t="shared" si="29"/>
        <v>36516</v>
      </c>
      <c r="I243" s="60">
        <f t="shared" si="27"/>
        <v>36515</v>
      </c>
      <c r="J243" s="62">
        <f t="shared" si="28"/>
        <v>36515</v>
      </c>
      <c r="L243" s="64">
        <v>43881</v>
      </c>
    </row>
    <row r="244" spans="3:12" x14ac:dyDescent="0.25">
      <c r="C244" s="59">
        <v>36526</v>
      </c>
      <c r="D244" s="63">
        <f t="shared" si="23"/>
        <v>36556</v>
      </c>
      <c r="E244" s="63">
        <f t="shared" si="25"/>
        <v>36556</v>
      </c>
      <c r="F244" s="63">
        <f t="shared" si="26"/>
        <v>36548</v>
      </c>
      <c r="G244" s="61">
        <f t="shared" si="24"/>
        <v>6</v>
      </c>
      <c r="H244" s="60">
        <f t="shared" si="29"/>
        <v>36545</v>
      </c>
      <c r="I244" s="60">
        <f t="shared" si="27"/>
        <v>36545</v>
      </c>
      <c r="J244" s="62">
        <f t="shared" si="28"/>
        <v>36545</v>
      </c>
      <c r="L244" s="64">
        <v>43910</v>
      </c>
    </row>
    <row r="245" spans="3:12" x14ac:dyDescent="0.25">
      <c r="C245" s="63">
        <v>36557</v>
      </c>
      <c r="D245" s="63">
        <f t="shared" si="23"/>
        <v>36585</v>
      </c>
      <c r="E245" s="63">
        <f t="shared" si="25"/>
        <v>36585</v>
      </c>
      <c r="F245" s="63">
        <f t="shared" si="26"/>
        <v>36577</v>
      </c>
      <c r="G245" s="61">
        <f t="shared" si="24"/>
        <v>7</v>
      </c>
      <c r="H245" s="60">
        <f t="shared" si="29"/>
        <v>36574</v>
      </c>
      <c r="I245" s="60">
        <f t="shared" si="27"/>
        <v>36575</v>
      </c>
      <c r="J245" s="62">
        <f t="shared" si="28"/>
        <v>36574</v>
      </c>
      <c r="L245" s="64">
        <v>43941</v>
      </c>
    </row>
    <row r="246" spans="3:12" x14ac:dyDescent="0.25">
      <c r="C246" s="59">
        <v>36586</v>
      </c>
      <c r="D246" s="63">
        <f t="shared" si="23"/>
        <v>36616</v>
      </c>
      <c r="E246" s="63">
        <f t="shared" si="25"/>
        <v>36616</v>
      </c>
      <c r="F246" s="63">
        <f t="shared" si="26"/>
        <v>36608</v>
      </c>
      <c r="G246" s="61">
        <f t="shared" si="24"/>
        <v>7</v>
      </c>
      <c r="H246" s="60">
        <f t="shared" si="29"/>
        <v>36607</v>
      </c>
      <c r="I246" s="60">
        <f t="shared" si="27"/>
        <v>36606</v>
      </c>
      <c r="J246" s="62">
        <f t="shared" si="28"/>
        <v>36606</v>
      </c>
      <c r="L246" s="64">
        <v>43971</v>
      </c>
    </row>
    <row r="247" spans="3:12" x14ac:dyDescent="0.25">
      <c r="C247" s="63">
        <v>36617</v>
      </c>
      <c r="D247" s="63">
        <f t="shared" si="23"/>
        <v>36646</v>
      </c>
      <c r="E247" s="63">
        <f t="shared" si="25"/>
        <v>36644</v>
      </c>
      <c r="F247" s="63">
        <f t="shared" si="26"/>
        <v>36636</v>
      </c>
      <c r="G247" s="61">
        <f t="shared" si="24"/>
        <v>7</v>
      </c>
      <c r="H247" s="60">
        <f t="shared" si="29"/>
        <v>36635</v>
      </c>
      <c r="I247" s="60">
        <f t="shared" si="27"/>
        <v>36636</v>
      </c>
      <c r="J247" s="62">
        <f t="shared" si="28"/>
        <v>36636</v>
      </c>
      <c r="L247" s="64">
        <v>44002</v>
      </c>
    </row>
    <row r="248" spans="3:12" x14ac:dyDescent="0.25">
      <c r="C248" s="59">
        <v>36647</v>
      </c>
      <c r="D248" s="63">
        <f t="shared" si="23"/>
        <v>36677</v>
      </c>
      <c r="E248" s="63">
        <f t="shared" si="25"/>
        <v>36677</v>
      </c>
      <c r="F248" s="63">
        <f t="shared" si="26"/>
        <v>36669</v>
      </c>
      <c r="G248" s="61">
        <f t="shared" si="24"/>
        <v>7</v>
      </c>
      <c r="H248" s="60">
        <f t="shared" si="29"/>
        <v>36668</v>
      </c>
      <c r="I248" s="60">
        <f t="shared" si="27"/>
        <v>36668</v>
      </c>
      <c r="J248" s="62">
        <f t="shared" si="28"/>
        <v>36668</v>
      </c>
      <c r="L248" s="64">
        <v>44032</v>
      </c>
    </row>
    <row r="249" spans="3:12" x14ac:dyDescent="0.25">
      <c r="C249" s="63">
        <v>36678</v>
      </c>
      <c r="D249" s="63">
        <f t="shared" si="23"/>
        <v>36707</v>
      </c>
      <c r="E249" s="63">
        <f t="shared" si="25"/>
        <v>36707</v>
      </c>
      <c r="F249" s="63">
        <f t="shared" si="26"/>
        <v>36699</v>
      </c>
      <c r="G249" s="61">
        <f t="shared" si="24"/>
        <v>7</v>
      </c>
      <c r="H249" s="60">
        <f t="shared" si="29"/>
        <v>36698</v>
      </c>
      <c r="I249" s="60">
        <f t="shared" si="27"/>
        <v>36698</v>
      </c>
      <c r="J249" s="62">
        <f t="shared" si="28"/>
        <v>36698</v>
      </c>
      <c r="L249" s="64">
        <v>44063</v>
      </c>
    </row>
    <row r="250" spans="3:12" x14ac:dyDescent="0.25">
      <c r="C250" s="59">
        <v>36708</v>
      </c>
      <c r="D250" s="63">
        <f t="shared" si="23"/>
        <v>36738</v>
      </c>
      <c r="E250" s="63">
        <f t="shared" si="25"/>
        <v>36738</v>
      </c>
      <c r="F250" s="63">
        <f t="shared" si="26"/>
        <v>36730</v>
      </c>
      <c r="G250" s="61">
        <f t="shared" si="24"/>
        <v>6</v>
      </c>
      <c r="H250" s="60">
        <f t="shared" si="29"/>
        <v>36727</v>
      </c>
      <c r="I250" s="60">
        <f t="shared" si="27"/>
        <v>36727</v>
      </c>
      <c r="J250" s="62">
        <f t="shared" si="28"/>
        <v>36727</v>
      </c>
      <c r="L250" s="64">
        <v>44094</v>
      </c>
    </row>
    <row r="251" spans="3:12" x14ac:dyDescent="0.25">
      <c r="C251" s="63">
        <v>36739</v>
      </c>
      <c r="D251" s="63">
        <f t="shared" si="23"/>
        <v>36769</v>
      </c>
      <c r="E251" s="63">
        <f t="shared" si="25"/>
        <v>36769</v>
      </c>
      <c r="F251" s="63">
        <f t="shared" si="26"/>
        <v>36761</v>
      </c>
      <c r="G251" s="61">
        <f t="shared" si="24"/>
        <v>7</v>
      </c>
      <c r="H251" s="60">
        <f t="shared" si="29"/>
        <v>36760</v>
      </c>
      <c r="I251" s="60">
        <f t="shared" si="27"/>
        <v>36759</v>
      </c>
      <c r="J251" s="62">
        <f t="shared" si="28"/>
        <v>36759</v>
      </c>
      <c r="L251" s="64">
        <v>44124</v>
      </c>
    </row>
    <row r="252" spans="3:12" ht="13.8" thickBot="1" x14ac:dyDescent="0.3">
      <c r="C252" s="59">
        <v>36770</v>
      </c>
      <c r="D252" s="63">
        <f t="shared" si="23"/>
        <v>36799</v>
      </c>
      <c r="E252" s="63">
        <f t="shared" si="25"/>
        <v>36798</v>
      </c>
      <c r="F252" s="63">
        <f t="shared" si="26"/>
        <v>36790</v>
      </c>
      <c r="G252" s="61">
        <f t="shared" si="24"/>
        <v>7</v>
      </c>
      <c r="H252" s="60">
        <f t="shared" si="29"/>
        <v>36789</v>
      </c>
      <c r="I252" s="60">
        <f t="shared" si="27"/>
        <v>36790</v>
      </c>
      <c r="J252" s="62">
        <f t="shared" si="28"/>
        <v>36790</v>
      </c>
      <c r="L252" s="65">
        <v>44155</v>
      </c>
    </row>
    <row r="253" spans="3:12" x14ac:dyDescent="0.25">
      <c r="C253" s="63">
        <v>36800</v>
      </c>
      <c r="D253" s="63">
        <f t="shared" si="23"/>
        <v>36830</v>
      </c>
      <c r="E253" s="63">
        <f t="shared" si="25"/>
        <v>36830</v>
      </c>
      <c r="F253" s="63">
        <f t="shared" si="26"/>
        <v>36822</v>
      </c>
      <c r="G253" s="61">
        <f t="shared" si="24"/>
        <v>7</v>
      </c>
      <c r="H253" s="60">
        <f t="shared" si="29"/>
        <v>36819</v>
      </c>
      <c r="I253" s="60">
        <f t="shared" si="27"/>
        <v>36819</v>
      </c>
      <c r="J253" s="62">
        <f t="shared" si="28"/>
        <v>36819</v>
      </c>
    </row>
    <row r="254" spans="3:12" x14ac:dyDescent="0.25">
      <c r="C254" s="59">
        <v>36831</v>
      </c>
      <c r="D254" s="63">
        <f t="shared" si="23"/>
        <v>36860</v>
      </c>
      <c r="E254" s="63">
        <f t="shared" si="25"/>
        <v>36860</v>
      </c>
      <c r="F254" s="63">
        <f t="shared" si="26"/>
        <v>36852</v>
      </c>
      <c r="G254" s="61">
        <f t="shared" si="24"/>
        <v>7</v>
      </c>
      <c r="H254" s="60">
        <f t="shared" si="29"/>
        <v>36851</v>
      </c>
      <c r="I254" s="60">
        <f t="shared" si="27"/>
        <v>36849</v>
      </c>
      <c r="J254" s="62">
        <f t="shared" si="28"/>
        <v>36847</v>
      </c>
    </row>
    <row r="255" spans="3:12" x14ac:dyDescent="0.25">
      <c r="C255" s="63">
        <v>36861</v>
      </c>
      <c r="D255" s="63">
        <f t="shared" si="23"/>
        <v>36891</v>
      </c>
      <c r="E255" s="63">
        <f t="shared" si="25"/>
        <v>36889</v>
      </c>
      <c r="F255" s="63">
        <f t="shared" si="26"/>
        <v>36881</v>
      </c>
      <c r="G255" s="61">
        <f t="shared" si="24"/>
        <v>7</v>
      </c>
      <c r="H255" s="60">
        <f t="shared" si="29"/>
        <v>36880</v>
      </c>
      <c r="I255" s="60">
        <f t="shared" si="27"/>
        <v>36879</v>
      </c>
      <c r="J255" s="62">
        <f t="shared" si="28"/>
        <v>36879</v>
      </c>
    </row>
    <row r="256" spans="3:12" x14ac:dyDescent="0.25">
      <c r="C256" s="59">
        <v>36892</v>
      </c>
      <c r="D256" s="63">
        <f t="shared" si="23"/>
        <v>36922</v>
      </c>
      <c r="E256" s="63">
        <f t="shared" si="25"/>
        <v>36922</v>
      </c>
      <c r="F256" s="63">
        <f t="shared" si="26"/>
        <v>36914</v>
      </c>
      <c r="G256" s="61">
        <f t="shared" si="24"/>
        <v>7</v>
      </c>
      <c r="H256" s="60">
        <f t="shared" si="29"/>
        <v>36913</v>
      </c>
      <c r="I256" s="60">
        <f t="shared" si="27"/>
        <v>36913</v>
      </c>
      <c r="J256" s="62">
        <f t="shared" si="28"/>
        <v>36913</v>
      </c>
    </row>
    <row r="257" spans="3:10" x14ac:dyDescent="0.25">
      <c r="C257" s="63">
        <v>36923</v>
      </c>
      <c r="D257" s="63">
        <f t="shared" si="23"/>
        <v>36950</v>
      </c>
      <c r="E257" s="63">
        <f t="shared" si="25"/>
        <v>36950</v>
      </c>
      <c r="F257" s="63">
        <f t="shared" si="26"/>
        <v>36942</v>
      </c>
      <c r="G257" s="61">
        <f t="shared" si="24"/>
        <v>7</v>
      </c>
      <c r="H257" s="60">
        <f t="shared" si="29"/>
        <v>36941</v>
      </c>
      <c r="I257" s="60">
        <f t="shared" si="27"/>
        <v>36942</v>
      </c>
      <c r="J257" s="62">
        <f t="shared" si="28"/>
        <v>36942</v>
      </c>
    </row>
    <row r="258" spans="3:10" x14ac:dyDescent="0.25">
      <c r="C258" s="59">
        <v>36951</v>
      </c>
      <c r="D258" s="63">
        <f t="shared" si="23"/>
        <v>36981</v>
      </c>
      <c r="E258" s="63">
        <f t="shared" si="25"/>
        <v>36980</v>
      </c>
      <c r="F258" s="63">
        <f t="shared" si="26"/>
        <v>36972</v>
      </c>
      <c r="G258" s="61">
        <f t="shared" si="24"/>
        <v>7</v>
      </c>
      <c r="H258" s="60">
        <f t="shared" si="29"/>
        <v>36971</v>
      </c>
      <c r="I258" s="60">
        <f t="shared" si="27"/>
        <v>36970</v>
      </c>
      <c r="J258" s="62">
        <f t="shared" si="28"/>
        <v>36970</v>
      </c>
    </row>
    <row r="259" spans="3:10" x14ac:dyDescent="0.25">
      <c r="C259" s="63">
        <v>36982</v>
      </c>
      <c r="D259" s="63">
        <f t="shared" si="23"/>
        <v>37011</v>
      </c>
      <c r="E259" s="63">
        <f t="shared" si="25"/>
        <v>37011</v>
      </c>
      <c r="F259" s="63">
        <f t="shared" si="26"/>
        <v>37003</v>
      </c>
      <c r="G259" s="61">
        <f t="shared" si="24"/>
        <v>6</v>
      </c>
      <c r="H259" s="60">
        <f t="shared" si="29"/>
        <v>37000</v>
      </c>
      <c r="I259" s="60">
        <f t="shared" si="27"/>
        <v>37001</v>
      </c>
      <c r="J259" s="62">
        <f t="shared" si="28"/>
        <v>37001</v>
      </c>
    </row>
    <row r="260" spans="3:10" x14ac:dyDescent="0.25">
      <c r="C260" s="59">
        <v>37012</v>
      </c>
      <c r="D260" s="63">
        <f t="shared" si="23"/>
        <v>37042</v>
      </c>
      <c r="E260" s="63">
        <f t="shared" si="25"/>
        <v>37042</v>
      </c>
      <c r="F260" s="63">
        <f t="shared" si="26"/>
        <v>37034</v>
      </c>
      <c r="G260" s="61">
        <f t="shared" si="24"/>
        <v>7</v>
      </c>
      <c r="H260" s="60">
        <f t="shared" si="29"/>
        <v>37033</v>
      </c>
      <c r="I260" s="60">
        <f t="shared" si="27"/>
        <v>37033</v>
      </c>
      <c r="J260" s="62">
        <f t="shared" si="28"/>
        <v>37033</v>
      </c>
    </row>
    <row r="261" spans="3:10" x14ac:dyDescent="0.25">
      <c r="C261" s="63">
        <v>37043</v>
      </c>
      <c r="D261" s="63">
        <f t="shared" si="23"/>
        <v>37072</v>
      </c>
      <c r="E261" s="63">
        <f t="shared" si="25"/>
        <v>37071</v>
      </c>
      <c r="F261" s="63">
        <f t="shared" si="26"/>
        <v>37063</v>
      </c>
      <c r="G261" s="61">
        <f t="shared" si="24"/>
        <v>7</v>
      </c>
      <c r="H261" s="60">
        <f t="shared" si="29"/>
        <v>37062</v>
      </c>
      <c r="I261" s="60">
        <f t="shared" si="27"/>
        <v>37062</v>
      </c>
      <c r="J261" s="62">
        <f t="shared" si="28"/>
        <v>37062</v>
      </c>
    </row>
    <row r="262" spans="3:10" x14ac:dyDescent="0.25">
      <c r="C262" s="59">
        <v>37073</v>
      </c>
      <c r="D262" s="63">
        <f t="shared" si="23"/>
        <v>37103</v>
      </c>
      <c r="E262" s="63">
        <f t="shared" si="25"/>
        <v>37103</v>
      </c>
      <c r="F262" s="63">
        <f t="shared" si="26"/>
        <v>37095</v>
      </c>
      <c r="G262" s="61">
        <f t="shared" si="24"/>
        <v>7</v>
      </c>
      <c r="H262" s="60">
        <f t="shared" si="29"/>
        <v>37092</v>
      </c>
      <c r="I262" s="60">
        <f t="shared" si="27"/>
        <v>37092</v>
      </c>
      <c r="J262" s="62">
        <f t="shared" si="28"/>
        <v>37092</v>
      </c>
    </row>
    <row r="263" spans="3:10" x14ac:dyDescent="0.25">
      <c r="C263" s="63">
        <v>37104</v>
      </c>
      <c r="D263" s="63">
        <f t="shared" si="23"/>
        <v>37134</v>
      </c>
      <c r="E263" s="63">
        <f t="shared" si="25"/>
        <v>37134</v>
      </c>
      <c r="F263" s="63">
        <f t="shared" si="26"/>
        <v>37126</v>
      </c>
      <c r="G263" s="61">
        <f t="shared" si="24"/>
        <v>7</v>
      </c>
      <c r="H263" s="60">
        <f t="shared" si="29"/>
        <v>37125</v>
      </c>
      <c r="I263" s="60">
        <f t="shared" si="27"/>
        <v>37124</v>
      </c>
      <c r="J263" s="62">
        <f t="shared" si="28"/>
        <v>37124</v>
      </c>
    </row>
    <row r="264" spans="3:10" x14ac:dyDescent="0.25">
      <c r="C264" s="59">
        <v>37135</v>
      </c>
      <c r="D264" s="63">
        <f t="shared" si="23"/>
        <v>37164</v>
      </c>
      <c r="E264" s="63">
        <f t="shared" si="25"/>
        <v>37162</v>
      </c>
      <c r="F264" s="63">
        <f t="shared" si="26"/>
        <v>37154</v>
      </c>
      <c r="G264" s="61">
        <f t="shared" si="24"/>
        <v>7</v>
      </c>
      <c r="H264" s="60">
        <f t="shared" si="29"/>
        <v>37153</v>
      </c>
      <c r="I264" s="60">
        <f t="shared" si="27"/>
        <v>37154</v>
      </c>
      <c r="J264" s="62">
        <f t="shared" si="28"/>
        <v>37154</v>
      </c>
    </row>
    <row r="265" spans="3:10" x14ac:dyDescent="0.25">
      <c r="C265" s="63">
        <v>37165</v>
      </c>
      <c r="D265" s="63">
        <f t="shared" si="23"/>
        <v>37195</v>
      </c>
      <c r="E265" s="63">
        <f t="shared" si="25"/>
        <v>37195</v>
      </c>
      <c r="F265" s="63">
        <f t="shared" si="26"/>
        <v>37187</v>
      </c>
      <c r="G265" s="61">
        <f t="shared" si="24"/>
        <v>7</v>
      </c>
      <c r="H265" s="60">
        <f t="shared" si="29"/>
        <v>37186</v>
      </c>
      <c r="I265" s="60">
        <f t="shared" si="27"/>
        <v>37186</v>
      </c>
      <c r="J265" s="62">
        <f t="shared" si="28"/>
        <v>37186</v>
      </c>
    </row>
    <row r="266" spans="3:10" x14ac:dyDescent="0.25">
      <c r="C266" s="59">
        <v>37196</v>
      </c>
      <c r="D266" s="63">
        <f t="shared" si="23"/>
        <v>37225</v>
      </c>
      <c r="E266" s="63">
        <f t="shared" si="25"/>
        <v>37225</v>
      </c>
      <c r="F266" s="63">
        <f t="shared" si="26"/>
        <v>37217</v>
      </c>
      <c r="G266" s="61">
        <f t="shared" si="24"/>
        <v>7</v>
      </c>
      <c r="H266" s="60">
        <f t="shared" si="29"/>
        <v>37216</v>
      </c>
      <c r="I266" s="60">
        <f t="shared" si="27"/>
        <v>37214</v>
      </c>
      <c r="J266" s="62">
        <f t="shared" si="28"/>
        <v>37214</v>
      </c>
    </row>
    <row r="267" spans="3:10" x14ac:dyDescent="0.25">
      <c r="C267" s="63">
        <v>37226</v>
      </c>
      <c r="D267" s="63">
        <f t="shared" ref="D267:D330" si="30">EOMONTH(C267,0)</f>
        <v>37256</v>
      </c>
      <c r="E267" s="63">
        <f t="shared" si="25"/>
        <v>37256</v>
      </c>
      <c r="F267" s="63">
        <f t="shared" si="26"/>
        <v>37248</v>
      </c>
      <c r="G267" s="61">
        <f t="shared" ref="G267:G330" si="31">NETWORKDAYS(F267,E267)</f>
        <v>6</v>
      </c>
      <c r="H267" s="60">
        <f t="shared" si="29"/>
        <v>37245</v>
      </c>
      <c r="I267" s="60">
        <f t="shared" si="27"/>
        <v>37244</v>
      </c>
      <c r="J267" s="62">
        <f t="shared" si="28"/>
        <v>37244</v>
      </c>
    </row>
    <row r="268" spans="3:10" x14ac:dyDescent="0.25">
      <c r="C268" s="59">
        <v>37257</v>
      </c>
      <c r="D268" s="63">
        <f t="shared" si="30"/>
        <v>37287</v>
      </c>
      <c r="E268" s="63">
        <f>IF(WEEKDAY(D268)=1,D268-2,IF(WEEKDAY(D268)=7,D268-1,D268))</f>
        <v>37287</v>
      </c>
      <c r="F268" s="63">
        <f>E268-$F$9</f>
        <v>37279</v>
      </c>
      <c r="G268" s="61">
        <f t="shared" si="31"/>
        <v>7</v>
      </c>
      <c r="H268" s="60">
        <f t="shared" si="29"/>
        <v>37278</v>
      </c>
      <c r="I268" s="60">
        <f>IF(OR(MONTH(H268)=12,MONTH(H268)=3,MONTH(H268)=8),H268-1,IF(MONTH(H268)=11,H268-2,IF(OR(MONTH(H268)=4,MONTH(H268)=2,MONTH(H268)=9),H268+1,H268)))</f>
        <v>37278</v>
      </c>
      <c r="J268" s="62">
        <f>IF(WEEKDAY(I268)=1,I268-2,IF(WEEKDAY(I268)=7,I268-1,I268))</f>
        <v>37278</v>
      </c>
    </row>
    <row r="269" spans="3:10" x14ac:dyDescent="0.25">
      <c r="C269" s="63">
        <v>37288</v>
      </c>
      <c r="D269" s="63">
        <f t="shared" si="30"/>
        <v>37315</v>
      </c>
      <c r="E269" s="63">
        <f>IF(WEEKDAY(D269)=1,D269-2,IF(WEEKDAY(D269)=7,D269-1,D269))</f>
        <v>37315</v>
      </c>
      <c r="F269" s="63">
        <f>E269-$F$9</f>
        <v>37307</v>
      </c>
      <c r="G269" s="61">
        <f t="shared" si="31"/>
        <v>7</v>
      </c>
      <c r="H269" s="60">
        <f t="shared" si="29"/>
        <v>37306</v>
      </c>
      <c r="I269" s="60">
        <f>IF(OR(MONTH(H269)=12,MONTH(H269)=3,MONTH(H269)=8),H269-1,IF(MONTH(H269)=11,H269-2,IF(OR(MONTH(H269)=4,MONTH(H269)=2,MONTH(H269)=9),H269+1,H269)))</f>
        <v>37307</v>
      </c>
      <c r="J269" s="62">
        <f>IF(WEEKDAY(I269)=1,I269-2,IF(WEEKDAY(I269)=7,I269-1,I269))</f>
        <v>37307</v>
      </c>
    </row>
    <row r="270" spans="3:10" x14ac:dyDescent="0.25">
      <c r="C270" s="59">
        <v>37316</v>
      </c>
      <c r="D270" s="63">
        <f t="shared" si="30"/>
        <v>37346</v>
      </c>
      <c r="E270" s="63">
        <f>IF(WEEKDAY(D270)=1,D270-2,IF(WEEKDAY(D270)=7,D270-1,D270))</f>
        <v>37344</v>
      </c>
      <c r="F270" s="63">
        <f>E270-$F$9</f>
        <v>37336</v>
      </c>
      <c r="G270" s="61">
        <f t="shared" si="31"/>
        <v>7</v>
      </c>
      <c r="H270" s="60">
        <f>IF(WEEKDAY(F270+(G270-$F$9))=1,F270+(G270-$F$9)-2,IF(WEEKDAY(F270+(G270-$F$9))=6,F270+(G270-$F$9)-1,F270+(G270-$F$9)))</f>
        <v>37335</v>
      </c>
      <c r="I270" s="60">
        <f>IF(OR(MONTH(H270)=12,MONTH(H270)=3,MONTH(H270)=8),H270-1,IF(MONTH(H270)=11,H270-2,IF(OR(MONTH(H270)=4,MONTH(H270)=2,MONTH(H270)=9),H270+1,H270)))</f>
        <v>37334</v>
      </c>
      <c r="J270" s="62">
        <f>IF(WEEKDAY(I270)=1,I270-2,IF(WEEKDAY(I270)=7,I270-1,I270))</f>
        <v>37334</v>
      </c>
    </row>
    <row r="271" spans="3:10" x14ac:dyDescent="0.25">
      <c r="C271" s="63">
        <v>37347</v>
      </c>
      <c r="D271" s="63">
        <f t="shared" si="30"/>
        <v>37376</v>
      </c>
      <c r="E271" s="63">
        <f>IF(WEEKDAY(D271)=1,D271-2,IF(WEEKDAY(D271)=7,D271-1,D271))</f>
        <v>37376</v>
      </c>
      <c r="F271" s="63">
        <f>E271-$F$9</f>
        <v>37368</v>
      </c>
      <c r="G271" s="61">
        <f t="shared" si="31"/>
        <v>7</v>
      </c>
      <c r="H271" s="60">
        <f>IF(WEEKDAY(F271+(G271-$F$9))=1,F271+(G271-$F$9)-2,IF(WEEKDAY(F271+(G271-$F$9))=6,F271+(G271-$F$9)-1,F271+(G271-$F$9)))</f>
        <v>37365</v>
      </c>
      <c r="I271" s="60">
        <f>IF(OR(MONTH(H271)=12,MONTH(H271)=3,MONTH(H271)=8),H271-1,IF(MONTH(H271)=11,H271-2,IF(OR(MONTH(H271)=4,MONTH(H271)=2,MONTH(H271)=9),H271+1,H271)))</f>
        <v>37366</v>
      </c>
      <c r="J271" s="62">
        <f>IF(WEEKDAY(I271)=1,I271-2,IF(WEEKDAY(I271)=7,I271-1,I271))</f>
        <v>37365</v>
      </c>
    </row>
    <row r="272" spans="3:10" x14ac:dyDescent="0.25">
      <c r="C272" s="59">
        <v>37377</v>
      </c>
      <c r="D272" s="63">
        <f t="shared" si="30"/>
        <v>37407</v>
      </c>
      <c r="E272" s="63">
        <f>IF(WEEKDAY(D272)=1,D272-2,IF(WEEKDAY(D272)=7,D272-1,D272))</f>
        <v>37407</v>
      </c>
      <c r="F272" s="63">
        <f>E272-$F$9</f>
        <v>37399</v>
      </c>
      <c r="G272" s="61">
        <f t="shared" si="31"/>
        <v>7</v>
      </c>
      <c r="H272" s="60">
        <f>IF(WEEKDAY(F272+(G272-$F$9))=1,F272+(G272-$F$9)-2,IF(WEEKDAY(F272+(G272-$F$9))=6,F272+(G272-$F$9)-1,F272+(G272-$F$9)))</f>
        <v>37398</v>
      </c>
      <c r="I272" s="60">
        <f>IF(OR(MONTH(H272)=12,MONTH(H272)=3,MONTH(H272)=8),H272-1,IF(MONTH(H272)=11,H272-2,IF(OR(MONTH(H272)=4,MONTH(H272)=2,MONTH(H272)=9),H272+1,H272)))</f>
        <v>37398</v>
      </c>
      <c r="J272" s="62">
        <f>IF(WEEKDAY(I272)=1,I272-2,IF(WEEKDAY(I272)=7,I272-1,I272))</f>
        <v>37398</v>
      </c>
    </row>
    <row r="946" spans="3:3" x14ac:dyDescent="0.25">
      <c r="C946" s="66"/>
    </row>
    <row r="947" spans="3:3" x14ac:dyDescent="0.25">
      <c r="C947" s="66"/>
    </row>
    <row r="948" spans="3:3" x14ac:dyDescent="0.25">
      <c r="C948" s="66"/>
    </row>
    <row r="949" spans="3:3" x14ac:dyDescent="0.25">
      <c r="C949" s="66"/>
    </row>
    <row r="950" spans="3:3" x14ac:dyDescent="0.25">
      <c r="C950" s="66"/>
    </row>
    <row r="951" spans="3:3" x14ac:dyDescent="0.25">
      <c r="C951" s="66"/>
    </row>
    <row r="952" spans="3:3" x14ac:dyDescent="0.25">
      <c r="C952" s="66"/>
    </row>
    <row r="953" spans="3:3" x14ac:dyDescent="0.25">
      <c r="C953" s="66"/>
    </row>
    <row r="954" spans="3:3" x14ac:dyDescent="0.25">
      <c r="C954" s="66"/>
    </row>
    <row r="955" spans="3:3" x14ac:dyDescent="0.25">
      <c r="C955" s="66"/>
    </row>
    <row r="956" spans="3:3" x14ac:dyDescent="0.25">
      <c r="C956" s="66"/>
    </row>
    <row r="957" spans="3:3" x14ac:dyDescent="0.25">
      <c r="C957" s="66"/>
    </row>
    <row r="958" spans="3:3" x14ac:dyDescent="0.25">
      <c r="C958" s="66"/>
    </row>
    <row r="959" spans="3:3" x14ac:dyDescent="0.25">
      <c r="C959" s="66"/>
    </row>
    <row r="960" spans="3:3" x14ac:dyDescent="0.25">
      <c r="C960" s="66"/>
    </row>
    <row r="961" spans="3:3" x14ac:dyDescent="0.25">
      <c r="C961" s="66"/>
    </row>
    <row r="962" spans="3:3" x14ac:dyDescent="0.25">
      <c r="C962" s="66"/>
    </row>
    <row r="963" spans="3:3" x14ac:dyDescent="0.25">
      <c r="C963" s="66"/>
    </row>
    <row r="964" spans="3:3" x14ac:dyDescent="0.25">
      <c r="C964" s="66"/>
    </row>
    <row r="965" spans="3:3" x14ac:dyDescent="0.25">
      <c r="C965" s="66"/>
    </row>
    <row r="966" spans="3:3" x14ac:dyDescent="0.25">
      <c r="C966" s="66"/>
    </row>
    <row r="967" spans="3:3" x14ac:dyDescent="0.25">
      <c r="C967" s="66"/>
    </row>
    <row r="968" spans="3:3" x14ac:dyDescent="0.25">
      <c r="C968" s="66"/>
    </row>
    <row r="969" spans="3:3" x14ac:dyDescent="0.25">
      <c r="C969" s="66"/>
    </row>
    <row r="970" spans="3:3" x14ac:dyDescent="0.25">
      <c r="C970" s="66"/>
    </row>
    <row r="971" spans="3:3" x14ac:dyDescent="0.25">
      <c r="C971" s="66"/>
    </row>
    <row r="972" spans="3:3" x14ac:dyDescent="0.25">
      <c r="C972" s="66"/>
    </row>
    <row r="973" spans="3:3" x14ac:dyDescent="0.25">
      <c r="C973" s="66"/>
    </row>
    <row r="974" spans="3:3" x14ac:dyDescent="0.25">
      <c r="C974" s="66"/>
    </row>
    <row r="975" spans="3:3" x14ac:dyDescent="0.25">
      <c r="C975" s="66"/>
    </row>
    <row r="976" spans="3:3" x14ac:dyDescent="0.25">
      <c r="C976" s="66"/>
    </row>
    <row r="977" spans="3:3" x14ac:dyDescent="0.25">
      <c r="C977" s="66"/>
    </row>
    <row r="978" spans="3:3" x14ac:dyDescent="0.25">
      <c r="C978" s="66"/>
    </row>
    <row r="979" spans="3:3" x14ac:dyDescent="0.25">
      <c r="C979" s="66"/>
    </row>
    <row r="980" spans="3:3" x14ac:dyDescent="0.25">
      <c r="C980" s="66"/>
    </row>
    <row r="981" spans="3:3" x14ac:dyDescent="0.25">
      <c r="C981" s="66"/>
    </row>
    <row r="982" spans="3:3" x14ac:dyDescent="0.25">
      <c r="C982" s="66"/>
    </row>
    <row r="983" spans="3:3" x14ac:dyDescent="0.25">
      <c r="C983" s="66"/>
    </row>
    <row r="984" spans="3:3" x14ac:dyDescent="0.25">
      <c r="C984" s="66"/>
    </row>
    <row r="985" spans="3:3" x14ac:dyDescent="0.25">
      <c r="C985" s="66"/>
    </row>
    <row r="986" spans="3:3" x14ac:dyDescent="0.25">
      <c r="C986" s="66"/>
    </row>
    <row r="987" spans="3:3" x14ac:dyDescent="0.25">
      <c r="C987" s="66"/>
    </row>
    <row r="988" spans="3:3" x14ac:dyDescent="0.25">
      <c r="C988" s="66"/>
    </row>
    <row r="989" spans="3:3" x14ac:dyDescent="0.25">
      <c r="C989" s="66"/>
    </row>
    <row r="990" spans="3:3" x14ac:dyDescent="0.25">
      <c r="C990" s="66"/>
    </row>
    <row r="991" spans="3:3" x14ac:dyDescent="0.25">
      <c r="C991" s="66"/>
    </row>
    <row r="992" spans="3:3" x14ac:dyDescent="0.25">
      <c r="C992" s="66"/>
    </row>
    <row r="993" spans="3:3" x14ac:dyDescent="0.25">
      <c r="C993" s="66"/>
    </row>
    <row r="994" spans="3:3" x14ac:dyDescent="0.25">
      <c r="C994" s="66"/>
    </row>
    <row r="995" spans="3:3" x14ac:dyDescent="0.25">
      <c r="C995" s="66"/>
    </row>
    <row r="996" spans="3:3" x14ac:dyDescent="0.25">
      <c r="C996" s="66"/>
    </row>
    <row r="997" spans="3:3" x14ac:dyDescent="0.25">
      <c r="C997" s="66"/>
    </row>
    <row r="998" spans="3:3" x14ac:dyDescent="0.25">
      <c r="C998" s="66"/>
    </row>
    <row r="999" spans="3:3" x14ac:dyDescent="0.25">
      <c r="C999" s="66"/>
    </row>
    <row r="1000" spans="3:3" x14ac:dyDescent="0.25">
      <c r="C1000" s="66"/>
    </row>
    <row r="1001" spans="3:3" x14ac:dyDescent="0.25">
      <c r="C1001" s="66"/>
    </row>
    <row r="1002" spans="3:3" x14ac:dyDescent="0.25">
      <c r="C1002" s="66"/>
    </row>
    <row r="1003" spans="3:3" x14ac:dyDescent="0.25">
      <c r="C1003" s="66"/>
    </row>
    <row r="1004" spans="3:3" x14ac:dyDescent="0.25">
      <c r="C1004" s="66"/>
    </row>
    <row r="1005" spans="3:3" x14ac:dyDescent="0.25">
      <c r="C1005" s="66"/>
    </row>
    <row r="1006" spans="3:3" x14ac:dyDescent="0.25">
      <c r="C1006" s="66"/>
    </row>
    <row r="1007" spans="3:3" x14ac:dyDescent="0.25">
      <c r="C1007" s="66"/>
    </row>
    <row r="1008" spans="3:3" x14ac:dyDescent="0.25">
      <c r="C1008" s="66"/>
    </row>
    <row r="1009" spans="3:3" x14ac:dyDescent="0.25">
      <c r="C1009" s="66"/>
    </row>
    <row r="1010" spans="3:3" x14ac:dyDescent="0.25">
      <c r="C1010" s="66"/>
    </row>
    <row r="1011" spans="3:3" x14ac:dyDescent="0.25">
      <c r="C1011" s="66"/>
    </row>
    <row r="1012" spans="3:3" x14ac:dyDescent="0.25">
      <c r="C1012" s="66"/>
    </row>
    <row r="1013" spans="3:3" x14ac:dyDescent="0.25">
      <c r="C1013" s="66"/>
    </row>
    <row r="1014" spans="3:3" x14ac:dyDescent="0.25">
      <c r="C1014" s="66"/>
    </row>
    <row r="1015" spans="3:3" x14ac:dyDescent="0.25">
      <c r="C1015" s="66"/>
    </row>
    <row r="1016" spans="3:3" x14ac:dyDescent="0.25">
      <c r="C1016" s="66"/>
    </row>
    <row r="1017" spans="3:3" x14ac:dyDescent="0.25">
      <c r="C1017" s="66"/>
    </row>
    <row r="1018" spans="3:3" x14ac:dyDescent="0.25">
      <c r="C1018" s="66"/>
    </row>
    <row r="1019" spans="3:3" x14ac:dyDescent="0.25">
      <c r="C1019" s="66"/>
    </row>
    <row r="1020" spans="3:3" x14ac:dyDescent="0.25">
      <c r="C1020" s="66"/>
    </row>
    <row r="1021" spans="3:3" x14ac:dyDescent="0.25">
      <c r="C1021" s="66"/>
    </row>
    <row r="1022" spans="3:3" x14ac:dyDescent="0.25">
      <c r="C1022" s="66"/>
    </row>
    <row r="1023" spans="3:3" x14ac:dyDescent="0.25">
      <c r="C1023" s="66"/>
    </row>
    <row r="1024" spans="3:3" x14ac:dyDescent="0.25">
      <c r="C1024" s="66"/>
    </row>
    <row r="1025" spans="3:3" x14ac:dyDescent="0.25">
      <c r="C1025" s="66"/>
    </row>
    <row r="1026" spans="3:3" x14ac:dyDescent="0.25">
      <c r="C1026" s="66"/>
    </row>
    <row r="1027" spans="3:3" x14ac:dyDescent="0.25">
      <c r="C1027" s="66"/>
    </row>
    <row r="1028" spans="3:3" x14ac:dyDescent="0.25">
      <c r="C1028" s="66"/>
    </row>
    <row r="1029" spans="3:3" x14ac:dyDescent="0.25">
      <c r="C1029" s="66"/>
    </row>
    <row r="1030" spans="3:3" x14ac:dyDescent="0.25">
      <c r="C1030" s="66"/>
    </row>
    <row r="1031" spans="3:3" x14ac:dyDescent="0.25">
      <c r="C1031" s="66"/>
    </row>
    <row r="1032" spans="3:3" x14ac:dyDescent="0.25">
      <c r="C1032" s="66"/>
    </row>
    <row r="1033" spans="3:3" x14ac:dyDescent="0.25">
      <c r="C1033" s="66"/>
    </row>
    <row r="1034" spans="3:3" x14ac:dyDescent="0.25">
      <c r="C1034" s="66"/>
    </row>
    <row r="1035" spans="3:3" x14ac:dyDescent="0.25">
      <c r="C1035" s="66"/>
    </row>
    <row r="1036" spans="3:3" x14ac:dyDescent="0.25">
      <c r="C1036" s="66"/>
    </row>
    <row r="1037" spans="3:3" x14ac:dyDescent="0.25">
      <c r="C1037" s="66"/>
    </row>
    <row r="1038" spans="3:3" x14ac:dyDescent="0.25">
      <c r="C1038" s="66"/>
    </row>
    <row r="1039" spans="3:3" x14ac:dyDescent="0.25">
      <c r="C1039" s="66"/>
    </row>
    <row r="1040" spans="3:3" x14ac:dyDescent="0.25">
      <c r="C1040" s="66"/>
    </row>
    <row r="1041" spans="3:3" x14ac:dyDescent="0.25">
      <c r="C1041" s="66"/>
    </row>
    <row r="1042" spans="3:3" x14ac:dyDescent="0.25">
      <c r="C1042" s="66"/>
    </row>
    <row r="1043" spans="3:3" x14ac:dyDescent="0.25">
      <c r="C1043" s="66"/>
    </row>
    <row r="1044" spans="3:3" x14ac:dyDescent="0.25">
      <c r="C1044" s="66"/>
    </row>
    <row r="1045" spans="3:3" x14ac:dyDescent="0.25">
      <c r="C1045" s="66"/>
    </row>
    <row r="1046" spans="3:3" x14ac:dyDescent="0.25">
      <c r="C1046" s="66"/>
    </row>
    <row r="1047" spans="3:3" x14ac:dyDescent="0.25">
      <c r="C1047" s="66"/>
    </row>
    <row r="1048" spans="3:3" x14ac:dyDescent="0.25">
      <c r="C1048" s="66"/>
    </row>
    <row r="1049" spans="3:3" x14ac:dyDescent="0.25">
      <c r="C1049" s="66"/>
    </row>
    <row r="1050" spans="3:3" x14ac:dyDescent="0.25">
      <c r="C1050" s="66"/>
    </row>
    <row r="1051" spans="3:3" x14ac:dyDescent="0.25">
      <c r="C1051" s="66"/>
    </row>
    <row r="1052" spans="3:3" x14ac:dyDescent="0.25">
      <c r="C1052" s="66"/>
    </row>
    <row r="1053" spans="3:3" x14ac:dyDescent="0.25">
      <c r="C1053" s="66"/>
    </row>
    <row r="1054" spans="3:3" x14ac:dyDescent="0.25">
      <c r="C1054" s="66"/>
    </row>
    <row r="1055" spans="3:3" x14ac:dyDescent="0.25">
      <c r="C1055" s="66"/>
    </row>
    <row r="1056" spans="3:3" x14ac:dyDescent="0.25">
      <c r="C1056" s="66"/>
    </row>
    <row r="1057" spans="3:3" x14ac:dyDescent="0.25">
      <c r="C1057" s="66"/>
    </row>
    <row r="1058" spans="3:3" x14ac:dyDescent="0.25">
      <c r="C1058" s="66"/>
    </row>
    <row r="1059" spans="3:3" x14ac:dyDescent="0.25">
      <c r="C1059" s="66"/>
    </row>
    <row r="1060" spans="3:3" x14ac:dyDescent="0.25">
      <c r="C1060" s="66"/>
    </row>
    <row r="1061" spans="3:3" x14ac:dyDescent="0.25">
      <c r="C1061" s="66"/>
    </row>
    <row r="1062" spans="3:3" x14ac:dyDescent="0.25">
      <c r="C1062" s="66"/>
    </row>
    <row r="1063" spans="3:3" x14ac:dyDescent="0.25">
      <c r="C1063" s="66"/>
    </row>
    <row r="1064" spans="3:3" x14ac:dyDescent="0.25">
      <c r="C1064" s="66"/>
    </row>
    <row r="1065" spans="3:3" x14ac:dyDescent="0.25">
      <c r="C1065" s="66"/>
    </row>
    <row r="1066" spans="3:3" x14ac:dyDescent="0.25">
      <c r="C1066" s="66"/>
    </row>
    <row r="1067" spans="3:3" x14ac:dyDescent="0.25">
      <c r="C1067" s="66"/>
    </row>
    <row r="1068" spans="3:3" x14ac:dyDescent="0.25">
      <c r="C1068" s="66"/>
    </row>
    <row r="1069" spans="3:3" x14ac:dyDescent="0.25">
      <c r="C1069" s="66"/>
    </row>
    <row r="1070" spans="3:3" x14ac:dyDescent="0.25">
      <c r="C1070" s="66"/>
    </row>
    <row r="1071" spans="3:3" x14ac:dyDescent="0.25">
      <c r="C1071" s="66"/>
    </row>
    <row r="1072" spans="3:3" x14ac:dyDescent="0.25">
      <c r="C1072" s="66"/>
    </row>
    <row r="1073" spans="3:3" x14ac:dyDescent="0.25">
      <c r="C1073" s="6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Expiration Dates</vt:lpstr>
      <vt:lpstr>drange</vt:lpstr>
      <vt:lpstr>dtrange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 gibner</dc:creator>
  <cp:lastModifiedBy>Havlíček Jan</cp:lastModifiedBy>
  <cp:lastPrinted>2000-11-17T15:12:06Z</cp:lastPrinted>
  <dcterms:created xsi:type="dcterms:W3CDTF">2000-11-08T21:54:49Z</dcterms:created>
  <dcterms:modified xsi:type="dcterms:W3CDTF">2023-09-10T11:42:04Z</dcterms:modified>
</cp:coreProperties>
</file>