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120" yWindow="60" windowWidth="9720" windowHeight="7320"/>
  </bookViews>
  <sheets>
    <sheet name="Sheet1" sheetId="1" r:id="rId1"/>
  </sheets>
  <definedNames>
    <definedName name="_xlnm.Print_Area" localSheetId="0">Sheet1!$A$1:$AA$38</definedName>
  </definedNames>
  <calcPr calcId="0" calcMode="manual" iterate="1"/>
</workbook>
</file>

<file path=xl/calcChain.xml><?xml version="1.0" encoding="utf-8"?>
<calcChain xmlns="http://schemas.openxmlformats.org/spreadsheetml/2006/main">
  <c r="U17" i="1" l="1"/>
  <c r="U18" i="1"/>
  <c r="U19" i="1"/>
  <c r="U20" i="1"/>
  <c r="U21" i="1"/>
  <c r="K23" i="1"/>
  <c r="M23" i="1"/>
  <c r="O23" i="1"/>
  <c r="S23" i="1"/>
  <c r="U23" i="1"/>
  <c r="K24" i="1"/>
  <c r="M24" i="1"/>
  <c r="S24" i="1"/>
  <c r="U24" i="1"/>
  <c r="K28" i="1"/>
  <c r="M28" i="1"/>
  <c r="O28" i="1"/>
  <c r="Q28" i="1"/>
  <c r="S28" i="1"/>
  <c r="U28" i="1"/>
</calcChain>
</file>

<file path=xl/comments1.xml><?xml version="1.0" encoding="utf-8"?>
<comments xmlns="http://schemas.openxmlformats.org/spreadsheetml/2006/main">
  <authors>
    <author>gtholen</author>
    <author>cwright</author>
    <author>jsaunder</author>
    <author>lmulbrec</author>
  </authors>
  <commentList>
    <comment ref="W10" authorId="0" shapeId="0">
      <text>
        <r>
          <rPr>
            <b/>
            <sz val="8"/>
            <color indexed="81"/>
            <rFont val="Tahoma"/>
          </rPr>
          <t>gtholen:</t>
        </r>
        <r>
          <rPr>
            <sz val="8"/>
            <color indexed="81"/>
            <rFont val="Tahoma"/>
          </rPr>
          <t xml:space="preserve">
Spoke to Sarah Forristal, Larry Lawyer.  May need to talk to Kevin Howard</t>
        </r>
      </text>
    </comment>
    <comment ref="K11" authorId="0" shapeId="0">
      <text>
        <r>
          <rPr>
            <b/>
            <sz val="8"/>
            <color indexed="81"/>
            <rFont val="Tahoma"/>
          </rPr>
          <t>gtholen:</t>
        </r>
        <r>
          <rPr>
            <sz val="8"/>
            <color indexed="81"/>
            <rFont val="Tahoma"/>
          </rPr>
          <t xml:space="preserve">
Per Karen Gruesen and payment schedule</t>
        </r>
      </text>
    </comment>
    <comment ref="O11" authorId="0" shapeId="0">
      <text>
        <r>
          <rPr>
            <b/>
            <sz val="8"/>
            <color indexed="81"/>
            <rFont val="Tahoma"/>
          </rPr>
          <t>gtholen:</t>
        </r>
        <r>
          <rPr>
            <sz val="8"/>
            <color indexed="81"/>
            <rFont val="Tahoma"/>
          </rPr>
          <t xml:space="preserve">
Per Karen Gruesen and payment schedule</t>
        </r>
      </text>
    </comment>
    <comment ref="W11" authorId="0" shapeId="0">
      <text>
        <r>
          <rPr>
            <b/>
            <sz val="8"/>
            <color indexed="81"/>
            <rFont val="Tahoma"/>
          </rPr>
          <t>gtholen:</t>
        </r>
        <r>
          <rPr>
            <sz val="8"/>
            <color indexed="81"/>
            <rFont val="Tahoma"/>
          </rPr>
          <t xml:space="preserve">
Spoke to Sarah Forristal, Larry Lawyer.  May need to talk to Kevin Howard</t>
        </r>
      </text>
    </comment>
    <comment ref="Q12" authorId="0" shapeId="0">
      <text>
        <r>
          <rPr>
            <b/>
            <sz val="8"/>
            <color indexed="81"/>
            <rFont val="Tahoma"/>
          </rPr>
          <t>gtholen:</t>
        </r>
        <r>
          <rPr>
            <sz val="8"/>
            <color indexed="81"/>
            <rFont val="Tahoma"/>
          </rPr>
          <t xml:space="preserve">
P er L'Sheryl Hudson</t>
        </r>
      </text>
    </comment>
    <comment ref="W12" authorId="0" shapeId="0">
      <text>
        <r>
          <rPr>
            <b/>
            <sz val="8"/>
            <color indexed="81"/>
            <rFont val="Tahoma"/>
          </rPr>
          <t>gtholen:</t>
        </r>
        <r>
          <rPr>
            <sz val="8"/>
            <color indexed="81"/>
            <rFont val="Tahoma"/>
          </rPr>
          <t xml:space="preserve">
Get loan balances from Huy Dihn</t>
        </r>
      </text>
    </comment>
    <comment ref="O14" authorId="0" shapeId="0">
      <text>
        <r>
          <rPr>
            <b/>
            <sz val="8"/>
            <color indexed="81"/>
            <rFont val="Tahoma"/>
          </rPr>
          <t>gtholen:</t>
        </r>
        <r>
          <rPr>
            <sz val="8"/>
            <color indexed="81"/>
            <rFont val="Tahoma"/>
          </rPr>
          <t xml:space="preserve">
Includes original debt plus amounts drawn down on revolver</t>
        </r>
      </text>
    </comment>
    <comment ref="Q14" authorId="0" shapeId="0">
      <text>
        <r>
          <rPr>
            <b/>
            <sz val="8"/>
            <color indexed="81"/>
            <rFont val="Tahoma"/>
          </rPr>
          <t>gtholen:</t>
        </r>
        <r>
          <rPr>
            <sz val="8"/>
            <color indexed="81"/>
            <rFont val="Tahoma"/>
          </rPr>
          <t xml:space="preserve">
Angeles Beltri Confirm Value</t>
        </r>
      </text>
    </comment>
    <comment ref="O15" authorId="0" shapeId="0">
      <text>
        <r>
          <rPr>
            <b/>
            <sz val="8"/>
            <color indexed="81"/>
            <rFont val="Tahoma"/>
          </rPr>
          <t>gtholen:</t>
        </r>
        <r>
          <rPr>
            <sz val="8"/>
            <color indexed="81"/>
            <rFont val="Tahoma"/>
          </rPr>
          <t xml:space="preserve">
Includes original debt plus amounts drawn down on revolver</t>
        </r>
      </text>
    </comment>
    <comment ref="Q17" authorId="0" shapeId="0">
      <text>
        <r>
          <rPr>
            <b/>
            <sz val="8"/>
            <color indexed="81"/>
            <rFont val="Tahoma"/>
          </rPr>
          <t>gtholen:</t>
        </r>
        <r>
          <rPr>
            <sz val="8"/>
            <color indexed="81"/>
            <rFont val="Tahoma"/>
          </rPr>
          <t xml:space="preserve">
Per Jill Erwin, last minute entry by Christina Young, information was not convey to Gail</t>
        </r>
      </text>
    </comment>
    <comment ref="S18" authorId="0" shapeId="0">
      <text>
        <r>
          <rPr>
            <b/>
            <sz val="8"/>
            <color indexed="81"/>
            <rFont val="Tahoma"/>
          </rPr>
          <t>gtholen:</t>
        </r>
        <r>
          <rPr>
            <sz val="8"/>
            <color indexed="81"/>
            <rFont val="Tahoma"/>
          </rPr>
          <t xml:space="preserve">
Per Jill Erwin this fair value happened in the 2nd quarter but was missed and booked in the 3rd quarter.</t>
        </r>
      </text>
    </comment>
    <comment ref="Q23" authorId="1" shapeId="0">
      <text>
        <r>
          <rPr>
            <b/>
            <sz val="10"/>
            <color indexed="81"/>
            <rFont val="Tahoma"/>
          </rPr>
          <t>cwright:</t>
        </r>
        <r>
          <rPr>
            <sz val="10"/>
            <color indexed="81"/>
            <rFont val="Tahoma"/>
          </rPr>
          <t xml:space="preserve">
represents movement in US$ to UK£ exchange rate in 2nd quarter only</t>
        </r>
      </text>
    </comment>
    <comment ref="U23" authorId="2" shapeId="0">
      <text>
        <r>
          <rPr>
            <b/>
            <sz val="8"/>
            <color indexed="81"/>
            <rFont val="Tahoma"/>
          </rPr>
          <t>jsaunder:</t>
        </r>
        <r>
          <rPr>
            <sz val="8"/>
            <color indexed="81"/>
            <rFont val="Tahoma"/>
          </rPr>
          <t xml:space="preserve">
Represents movement in US $ to UK£ exhange rate during Q3 only</t>
        </r>
      </text>
    </comment>
    <comment ref="Q24" authorId="1" shapeId="0">
      <text>
        <r>
          <rPr>
            <b/>
            <sz val="10"/>
            <color indexed="81"/>
            <rFont val="Tahoma"/>
          </rPr>
          <t>cwright:</t>
        </r>
        <r>
          <rPr>
            <sz val="10"/>
            <color indexed="81"/>
            <rFont val="Tahoma"/>
          </rPr>
          <t xml:space="preserve">
represents movement in US$ to UK£ exchange rate in 2nd quarter only</t>
        </r>
      </text>
    </comment>
    <comment ref="U24" authorId="2" shapeId="0">
      <text>
        <r>
          <rPr>
            <b/>
            <sz val="8"/>
            <color indexed="81"/>
            <rFont val="Tahoma"/>
          </rPr>
          <t>jsaunder:</t>
        </r>
        <r>
          <rPr>
            <sz val="8"/>
            <color indexed="81"/>
            <rFont val="Tahoma"/>
          </rPr>
          <t xml:space="preserve">
Represents movement in US $ to UK£ exhange rate during Q3 only</t>
        </r>
      </text>
    </comment>
    <comment ref="O26" authorId="3" shapeId="0">
      <text>
        <r>
          <rPr>
            <b/>
            <sz val="8"/>
            <color indexed="81"/>
            <rFont val="Tahoma"/>
          </rPr>
          <t>lmulbrec:</t>
        </r>
        <r>
          <rPr>
            <sz val="8"/>
            <color indexed="81"/>
            <rFont val="Tahoma"/>
          </rPr>
          <t xml:space="preserve">
This number represents the nominal cash flows on the fixed leg of the swap,</t>
        </r>
      </text>
    </comment>
    <comment ref="S26" authorId="3" shapeId="0">
      <text>
        <r>
          <rPr>
            <b/>
            <sz val="8"/>
            <color indexed="81"/>
            <rFont val="Tahoma"/>
          </rPr>
          <t>lmulbrec:</t>
        </r>
        <r>
          <rPr>
            <sz val="8"/>
            <color indexed="81"/>
            <rFont val="Tahoma"/>
          </rPr>
          <t xml:space="preserve">
Any change in value on the fixed leg would be eliminated in consolidation because Enron picks up 100% of the economics of Whitewing.</t>
        </r>
      </text>
    </comment>
    <comment ref="O27" authorId="3" shapeId="0">
      <text>
        <r>
          <rPr>
            <b/>
            <sz val="8"/>
            <color indexed="81"/>
            <rFont val="Tahoma"/>
          </rPr>
          <t>lmulbrec:</t>
        </r>
        <r>
          <rPr>
            <sz val="8"/>
            <color indexed="81"/>
            <rFont val="Tahoma"/>
          </rPr>
          <t xml:space="preserve">
This number represents the notional amount of the expected cash flows on the floating leg based on base case results.</t>
        </r>
      </text>
    </comment>
    <comment ref="S27" authorId="3" shapeId="0">
      <text>
        <r>
          <rPr>
            <b/>
            <sz val="8"/>
            <color indexed="81"/>
            <rFont val="Tahoma"/>
          </rPr>
          <t xml:space="preserve">lmulbrec: </t>
        </r>
        <r>
          <rPr>
            <sz val="8"/>
            <color indexed="81"/>
            <rFont val="Tahoma"/>
          </rPr>
          <t xml:space="preserve">
Any change in the fair value of the floating leg of the swap would flow through the P&amp;L as the floating leg has been assigned to a cost method investment.</t>
        </r>
      </text>
    </comment>
  </commentList>
</comments>
</file>

<file path=xl/sharedStrings.xml><?xml version="1.0" encoding="utf-8"?>
<sst xmlns="http://schemas.openxmlformats.org/spreadsheetml/2006/main" count="165" uniqueCount="117">
  <si>
    <t>Enron Corporation</t>
  </si>
  <si>
    <t>Analysis of Total Return Swaps and Other Off B/S Obligations</t>
  </si>
  <si>
    <t>STATUS REPORT</t>
  </si>
  <si>
    <t>Business Unit</t>
  </si>
  <si>
    <t>Deal Name</t>
  </si>
  <si>
    <t>Maturity</t>
  </si>
  <si>
    <t>Date</t>
  </si>
  <si>
    <t>Notional Amount</t>
  </si>
  <si>
    <t>Fair Value</t>
  </si>
  <si>
    <t>Booked Value</t>
  </si>
  <si>
    <t>Contact</t>
  </si>
  <si>
    <t>Person</t>
  </si>
  <si>
    <t>Description</t>
  </si>
  <si>
    <t>Europe</t>
  </si>
  <si>
    <t>TRS</t>
  </si>
  <si>
    <t>Plan of Action</t>
  </si>
  <si>
    <t>01/15/02</t>
  </si>
  <si>
    <t>Guarantee/ 50% TRS</t>
  </si>
  <si>
    <t>none</t>
  </si>
  <si>
    <t>Riverside 3/6</t>
  </si>
  <si>
    <t>none  make sure to get proper exchange rate</t>
  </si>
  <si>
    <t>Auditor</t>
  </si>
  <si>
    <t>Mellisa Allen</t>
  </si>
  <si>
    <t>North America</t>
  </si>
  <si>
    <t>Mid Texas</t>
  </si>
  <si>
    <t>Jennifer Stevenson</t>
  </si>
  <si>
    <t>Eugenio Perez to develop model to support nominal value.  RAROC to take over.</t>
  </si>
  <si>
    <t>TRS &amp; Put</t>
  </si>
  <si>
    <t>Fixed Price Put Option</t>
  </si>
  <si>
    <t>Bammel Looper</t>
  </si>
  <si>
    <t>Working through issues.  Do not want to revalue.</t>
  </si>
  <si>
    <t>Clint Carlin</t>
  </si>
  <si>
    <t>EES</t>
  </si>
  <si>
    <t>12/30/13</t>
  </si>
  <si>
    <t>6/30/13</t>
  </si>
  <si>
    <t>American Coal</t>
  </si>
  <si>
    <t>Origination</t>
  </si>
  <si>
    <t>12/31/98</t>
  </si>
  <si>
    <t>01/15/99</t>
  </si>
  <si>
    <t>09/28/99</t>
  </si>
  <si>
    <t>12/17/13</t>
  </si>
  <si>
    <t>Riverside 9/EEP5 &amp; ECTRL</t>
  </si>
  <si>
    <t xml:space="preserve">As long as value booked, ok.  Europe AA has audited models.  </t>
  </si>
  <si>
    <t>n/a</t>
  </si>
  <si>
    <t>Comments</t>
  </si>
  <si>
    <t>Nothing changed in our original assuptions since the deal booked.  See memo</t>
  </si>
  <si>
    <t>03/31/00</t>
  </si>
  <si>
    <t>12/15/00</t>
  </si>
  <si>
    <t>06/30/2000</t>
  </si>
  <si>
    <r>
      <t>Jesus Melendrez,</t>
    </r>
    <r>
      <rPr>
        <sz val="7.5"/>
        <rFont val="Arial"/>
        <family val="2"/>
      </rPr>
      <t xml:space="preserve"> Mike Vigeant</t>
    </r>
    <r>
      <rPr>
        <sz val="10"/>
        <rFont val="Arial"/>
      </rPr>
      <t xml:space="preserve">, Larry Lawyer, Kevin Howard, Karen Gruesen, </t>
    </r>
  </si>
  <si>
    <r>
      <t>Jesus Melendrez</t>
    </r>
    <r>
      <rPr>
        <sz val="10"/>
        <rFont val="Arial"/>
      </rPr>
      <t xml:space="preserve">, Mike Vigeant, Larry Lawyer, </t>
    </r>
    <r>
      <rPr>
        <sz val="7.5"/>
        <rFont val="Arial"/>
        <family val="2"/>
      </rPr>
      <t>Kevin Howard</t>
    </r>
    <r>
      <rPr>
        <sz val="10"/>
        <rFont val="Arial"/>
        <family val="2"/>
      </rPr>
      <t>,</t>
    </r>
    <r>
      <rPr>
        <sz val="10"/>
        <rFont val="Arial"/>
      </rPr>
      <t xml:space="preserve"> Karen Gruesen, Mike Shannon</t>
    </r>
  </si>
  <si>
    <t>EEX</t>
  </si>
  <si>
    <t>05/31/00</t>
  </si>
  <si>
    <t>Motown</t>
  </si>
  <si>
    <t>04/10/00</t>
  </si>
  <si>
    <r>
      <t>David LeBoe, John King</t>
    </r>
    <r>
      <rPr>
        <sz val="7.5"/>
        <rFont val="Arial"/>
        <family val="2"/>
      </rPr>
      <t>, Rick Hill, Mike Galvan</t>
    </r>
  </si>
  <si>
    <t>TRS 97% Terminal Value Guarantee=$29.1MM</t>
  </si>
  <si>
    <t>TRS 100% Terminal Value Guarantee=$33MM</t>
  </si>
  <si>
    <t>Corn Husker</t>
  </si>
  <si>
    <t>06/30/00</t>
  </si>
  <si>
    <t>02/05/05</t>
  </si>
  <si>
    <t>3/29/01</t>
  </si>
  <si>
    <t>09/30/2000</t>
  </si>
  <si>
    <r>
      <t xml:space="preserve">Pam Becton, David LeBoe, </t>
    </r>
    <r>
      <rPr>
        <sz val="7.5"/>
        <rFont val="Arial"/>
        <family val="2"/>
      </rPr>
      <t>Angeles Beltri</t>
    </r>
    <r>
      <rPr>
        <b/>
        <sz val="7.5"/>
        <rFont val="Arial"/>
        <family val="2"/>
      </rPr>
      <t xml:space="preserve">, </t>
    </r>
    <r>
      <rPr>
        <sz val="8"/>
        <rFont val="Arial"/>
        <family val="2"/>
      </rPr>
      <t>Rick Hill</t>
    </r>
  </si>
  <si>
    <t>Claire Wright, Joanne Saunders</t>
  </si>
  <si>
    <t>Corp</t>
  </si>
  <si>
    <t>Margaux</t>
  </si>
  <si>
    <r>
      <t>L'sheryl Hudson</t>
    </r>
    <r>
      <rPr>
        <sz val="10"/>
        <rFont val="Arial"/>
      </rPr>
      <t xml:space="preserve">, </t>
    </r>
    <r>
      <rPr>
        <b/>
        <sz val="10"/>
        <rFont val="Arial"/>
        <family val="2"/>
      </rPr>
      <t>Huy Dihn</t>
    </r>
    <r>
      <rPr>
        <sz val="10"/>
        <rFont val="Arial"/>
      </rPr>
      <t>, Tim Proffitt, Cris Sherman, Bill Doran, Travis McCullough</t>
    </r>
  </si>
  <si>
    <t>12/30/98</t>
  </si>
  <si>
    <t>Get support from Travis Muccullcough</t>
  </si>
  <si>
    <t>Todo</t>
  </si>
  <si>
    <t>Get JE and support</t>
  </si>
  <si>
    <t>$2.3MM settlement under swap, really up $111K</t>
  </si>
  <si>
    <t>Spit value between equity and TRS, value up $1.5MM</t>
  </si>
  <si>
    <t>Hawaii 125-0 Series McGarret A</t>
  </si>
  <si>
    <t>Warrants monetized with CIBC - Q1 2000</t>
  </si>
  <si>
    <t>Hawaii 125-0 Series McGarret B</t>
  </si>
  <si>
    <t>Warrants monetized with CIBC - Q2 2000 - swap rolled into Series McGarret D</t>
  </si>
  <si>
    <t>Hawaii 125-0 Series McGarret C</t>
  </si>
  <si>
    <t>8/31/00</t>
  </si>
  <si>
    <t>5/31/01</t>
  </si>
  <si>
    <t>Warrants monetized with CIBC - Q3 2000</t>
  </si>
  <si>
    <t>Hawaii 125-0 Series McGarret D</t>
  </si>
  <si>
    <t>6/30/01</t>
  </si>
  <si>
    <t>Series B Warrants revalued</t>
  </si>
  <si>
    <t>Hawaii 125-0 - Danno B (Alchemy)</t>
  </si>
  <si>
    <t>6/15/00</t>
  </si>
  <si>
    <t>3/15/01</t>
  </si>
  <si>
    <t>Equity interest in Owens Corning LLC (Alchemy) sold to Hawaii 125-0</t>
  </si>
  <si>
    <t>a</t>
  </si>
  <si>
    <t>b</t>
  </si>
  <si>
    <t>c</t>
  </si>
  <si>
    <t>Fixed for Floating Swap - Fixed Leg</t>
  </si>
  <si>
    <t>Liisa Mulbrecht 78303-4205</t>
  </si>
  <si>
    <t>Fixed for Floating Swap - Floating Leg</t>
  </si>
  <si>
    <t>01/01/01</t>
  </si>
  <si>
    <t>04/01/01</t>
  </si>
  <si>
    <t>(a)   Tied TRS maturity to call option exercise period = 1) maturity date of note (04/01/01) or 2) on or after 01/01/01</t>
  </si>
  <si>
    <t>(b)   Tied TRS maturity to call option exercise period = 1) maturity date of note (06/28/01) or 2) on or after 04/01/01</t>
  </si>
  <si>
    <t>(d)  Any change in value on the fixed leg would be eliminated in consolidation because Enron picks up 100% of the economics of Whitewing.</t>
  </si>
  <si>
    <t>(e)  Any change in the fair value of the floating leg of the swap would flow through the P&amp;L as the floating leg has been assigned to a cost method investment.</t>
  </si>
  <si>
    <t>d</t>
  </si>
  <si>
    <t>e</t>
  </si>
  <si>
    <t>06/29/00</t>
  </si>
  <si>
    <t>9/29/00</t>
  </si>
  <si>
    <t>Put option agreement from Brenda Funk</t>
  </si>
  <si>
    <t>Same as above</t>
  </si>
  <si>
    <t>As of October 16, 2000</t>
  </si>
  <si>
    <r>
      <t>David Saindon &amp; Brenda Funk (contracts), Jill Erwin (values)</t>
    </r>
    <r>
      <rPr>
        <sz val="7.5"/>
        <rFont val="Arial"/>
        <family val="2"/>
      </rPr>
      <t>,Lisa Bills</t>
    </r>
    <r>
      <rPr>
        <b/>
        <sz val="7.5"/>
        <rFont val="Arial"/>
        <family val="2"/>
      </rPr>
      <t xml:space="preserve">, </t>
    </r>
    <r>
      <rPr>
        <sz val="7.5"/>
        <rFont val="Arial"/>
        <family val="2"/>
      </rPr>
      <t>Dana Lee, Debra Brannnen,</t>
    </r>
    <r>
      <rPr>
        <b/>
        <sz val="7.5"/>
        <rFont val="Arial"/>
        <family val="2"/>
      </rPr>
      <t xml:space="preserve"> Jodi Coulter</t>
    </r>
  </si>
  <si>
    <r>
      <t xml:space="preserve"> David Saindon &amp; Brenda Funk (contracts), Jill Erwin (values), </t>
    </r>
    <r>
      <rPr>
        <sz val="7.5"/>
        <rFont val="Arial"/>
        <family val="2"/>
      </rPr>
      <t>Dana Lee</t>
    </r>
    <r>
      <rPr>
        <sz val="10"/>
        <rFont val="Arial"/>
      </rPr>
      <t>, Charles Delacy</t>
    </r>
  </si>
  <si>
    <t>(c)   Information will not tie to previous schedule.  Information was not provided in 2Q.</t>
  </si>
  <si>
    <t>Unwound 9/29/00</t>
  </si>
  <si>
    <t>(f)</t>
  </si>
  <si>
    <t>(f) 2,280,997 swap settlement in 3Q00.</t>
  </si>
  <si>
    <t>North America changed to EGM</t>
  </si>
  <si>
    <r>
      <t>Malind Pasad</t>
    </r>
    <r>
      <rPr>
        <sz val="10"/>
        <rFont val="Arial"/>
      </rPr>
      <t>, John Best, Cris Sherman, Mike Galvan</t>
    </r>
  </si>
  <si>
    <t>Fair value is the gain we booked after marked-to-market the assets, which means the net prsent value of the project, I.e. present value of the projected cash flow from the project minus all the obligation of debt or other. We marked-to-market quarterly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</si>
</sst>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2" formatCode="_(&quot;$&quot;* #,##0_);_(&quot;$&quot;* \(#,##0\);_(&quot;$&quot;* &quot;-&quot;_);_(@_)"/>
    <numFmt numFmtId="44" formatCode="_(&quot;$&quot;* #,##0.00_);_(&quot;$&quot;* \(#,##0.00\);_(&quot;$&quot;* &quot;-&quot;??_);_(@_)"/>
    <numFmt numFmtId="43" formatCode="_(* #,##0.00_);_(* \(#,##0.00\);_(* &quot;-&quot;??_);_(@_)"/>
    <numFmt numFmtId="165" formatCode="_(* #,##0_);_(* \(#,##0\);_(* &quot;-&quot;??_);_(@_)"/>
    <numFmt numFmtId="167" formatCode="_(&quot;$&quot;* #,##0_);_(&quot;$&quot;* \(#,##0\);_(&quot;$&quot;* &quot;-&quot;??_);_(@_)"/>
  </numFmts>
  <fonts count="14" x14ac:knownFonts="1">
    <font>
      <sz val="10"/>
      <name val="Arial"/>
    </font>
    <font>
      <sz val="10"/>
      <name val="Arial"/>
    </font>
    <font>
      <b/>
      <sz val="10"/>
      <name val="Arial"/>
      <family val="2"/>
    </font>
    <font>
      <sz val="8"/>
      <color indexed="81"/>
      <name val="Tahoma"/>
    </font>
    <font>
      <b/>
      <sz val="8"/>
      <color indexed="81"/>
      <name val="Tahoma"/>
    </font>
    <font>
      <b/>
      <sz val="12"/>
      <name val="Arial"/>
      <family val="2"/>
    </font>
    <font>
      <b/>
      <sz val="7.5"/>
      <name val="Arial"/>
      <family val="2"/>
    </font>
    <font>
      <sz val="10"/>
      <name val="Arial"/>
      <family val="2"/>
    </font>
    <font>
      <b/>
      <sz val="10"/>
      <color indexed="10"/>
      <name val="Arial"/>
      <family val="2"/>
    </font>
    <font>
      <sz val="7.5"/>
      <name val="Arial"/>
      <family val="2"/>
    </font>
    <font>
      <b/>
      <sz val="10"/>
      <color indexed="81"/>
      <name val="Tahoma"/>
    </font>
    <font>
      <sz val="10"/>
      <color indexed="81"/>
      <name val="Tahoma"/>
    </font>
    <font>
      <sz val="8"/>
      <name val="Arial"/>
      <family val="2"/>
    </font>
    <font>
      <sz val="10"/>
      <color indexed="10"/>
      <name val="Arial"/>
      <family val="2"/>
    </font>
  </fonts>
  <fills count="3">
    <fill>
      <patternFill patternType="none"/>
    </fill>
    <fill>
      <patternFill patternType="gray125"/>
    </fill>
    <fill>
      <patternFill patternType="solid">
        <fgColor indexed="22"/>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diagonal/>
    </border>
    <border>
      <left style="thin">
        <color indexed="64"/>
      </left>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104">
    <xf numFmtId="0" fontId="0" fillId="0" borderId="0" xfId="0"/>
    <xf numFmtId="0" fontId="2" fillId="0" borderId="0" xfId="0" applyFont="1"/>
    <xf numFmtId="0" fontId="2" fillId="0" borderId="0" xfId="0" applyFont="1" applyAlignment="1">
      <alignment horizontal="center"/>
    </xf>
    <xf numFmtId="0" fontId="0" fillId="0" borderId="0" xfId="0" quotePrefix="1"/>
    <xf numFmtId="14" fontId="0" fillId="0" borderId="0" xfId="0" quotePrefix="1" applyNumberFormat="1" applyAlignment="1">
      <alignment horizontal="right"/>
    </xf>
    <xf numFmtId="42" fontId="0" fillId="0" borderId="0" xfId="0" applyNumberFormat="1"/>
    <xf numFmtId="0" fontId="0" fillId="0" borderId="1" xfId="0" applyBorder="1"/>
    <xf numFmtId="42" fontId="0" fillId="0" borderId="1" xfId="0" applyNumberFormat="1" applyBorder="1"/>
    <xf numFmtId="0" fontId="5" fillId="0" borderId="0" xfId="0" applyFont="1"/>
    <xf numFmtId="0" fontId="5" fillId="0" borderId="0" xfId="0" applyFont="1" applyAlignment="1">
      <alignment horizontal="center"/>
    </xf>
    <xf numFmtId="0" fontId="0" fillId="0" borderId="2" xfId="0" applyBorder="1"/>
    <xf numFmtId="0" fontId="0" fillId="0" borderId="3" xfId="0" applyBorder="1"/>
    <xf numFmtId="0" fontId="0" fillId="0" borderId="4" xfId="0" applyBorder="1"/>
    <xf numFmtId="0" fontId="0" fillId="0" borderId="5" xfId="0" applyBorder="1"/>
    <xf numFmtId="14" fontId="0" fillId="0" borderId="5" xfId="0" quotePrefix="1" applyNumberFormat="1" applyBorder="1" applyAlignment="1">
      <alignment horizontal="right"/>
    </xf>
    <xf numFmtId="42" fontId="0" fillId="0" borderId="5" xfId="0" applyNumberFormat="1" applyBorder="1"/>
    <xf numFmtId="0" fontId="0" fillId="0" borderId="6" xfId="0" applyBorder="1"/>
    <xf numFmtId="42" fontId="2" fillId="0" borderId="5" xfId="0" applyNumberFormat="1" applyFont="1" applyBorder="1"/>
    <xf numFmtId="0" fontId="2" fillId="2" borderId="7" xfId="0" applyFont="1" applyFill="1" applyBorder="1" applyAlignment="1">
      <alignment horizontal="center"/>
    </xf>
    <xf numFmtId="0" fontId="2" fillId="2" borderId="8" xfId="0" applyFont="1" applyFill="1" applyBorder="1" applyAlignment="1">
      <alignment horizontal="center"/>
    </xf>
    <xf numFmtId="0" fontId="2" fillId="2" borderId="9" xfId="0" applyFont="1" applyFill="1" applyBorder="1" applyAlignment="1">
      <alignment horizontal="center"/>
    </xf>
    <xf numFmtId="14" fontId="2" fillId="2" borderId="9" xfId="0" applyNumberFormat="1" applyFont="1" applyFill="1" applyBorder="1" applyAlignment="1">
      <alignment horizontal="center"/>
    </xf>
    <xf numFmtId="0" fontId="2" fillId="2" borderId="10" xfId="0" applyFont="1" applyFill="1" applyBorder="1" applyAlignment="1">
      <alignment horizontal="center"/>
    </xf>
    <xf numFmtId="0" fontId="2" fillId="2" borderId="0" xfId="0" applyFont="1" applyFill="1" applyAlignment="1">
      <alignment horizontal="center"/>
    </xf>
    <xf numFmtId="0" fontId="2" fillId="2" borderId="11" xfId="0" applyFont="1" applyFill="1" applyBorder="1" applyAlignment="1">
      <alignment horizontal="center"/>
    </xf>
    <xf numFmtId="0" fontId="2" fillId="2" borderId="12" xfId="0" applyFont="1" applyFill="1" applyBorder="1" applyAlignment="1">
      <alignment horizontal="center"/>
    </xf>
    <xf numFmtId="0" fontId="2" fillId="2" borderId="13" xfId="0" applyFont="1" applyFill="1" applyBorder="1" applyAlignment="1">
      <alignment horizontal="center"/>
    </xf>
    <xf numFmtId="14" fontId="2" fillId="2" borderId="13" xfId="0" applyNumberFormat="1" applyFont="1" applyFill="1" applyBorder="1" applyAlignment="1">
      <alignment horizontal="center"/>
    </xf>
    <xf numFmtId="0" fontId="2" fillId="2" borderId="14" xfId="0" applyFont="1" applyFill="1" applyBorder="1" applyAlignment="1">
      <alignment horizontal="center"/>
    </xf>
    <xf numFmtId="0" fontId="2" fillId="2" borderId="15" xfId="0" applyFont="1" applyFill="1" applyBorder="1" applyAlignment="1">
      <alignment horizontal="center"/>
    </xf>
    <xf numFmtId="0" fontId="2" fillId="2" borderId="16" xfId="0" applyFont="1" applyFill="1" applyBorder="1" applyAlignment="1">
      <alignment horizontal="center"/>
    </xf>
    <xf numFmtId="0" fontId="2" fillId="0" borderId="0" xfId="0" applyFont="1" applyFill="1" applyBorder="1" applyAlignment="1">
      <alignment horizontal="center"/>
    </xf>
    <xf numFmtId="0" fontId="2" fillId="2" borderId="12" xfId="0" quotePrefix="1" applyFont="1" applyFill="1" applyBorder="1" applyAlignment="1">
      <alignment horizontal="center"/>
    </xf>
    <xf numFmtId="0" fontId="0" fillId="0" borderId="1" xfId="0" applyBorder="1" applyAlignment="1">
      <alignment horizontal="center"/>
    </xf>
    <xf numFmtId="0" fontId="0" fillId="0" borderId="5" xfId="0" applyBorder="1" applyAlignment="1">
      <alignment horizontal="center"/>
    </xf>
    <xf numFmtId="0" fontId="0" fillId="0" borderId="0" xfId="0" applyAlignment="1">
      <alignment horizontal="center"/>
    </xf>
    <xf numFmtId="42" fontId="0" fillId="0" borderId="1" xfId="0" applyNumberFormat="1" applyBorder="1" applyAlignment="1">
      <alignment horizontal="right"/>
    </xf>
    <xf numFmtId="42" fontId="2" fillId="0" borderId="0" xfId="0" applyNumberFormat="1" applyFont="1" applyBorder="1"/>
    <xf numFmtId="0" fontId="0" fillId="0" borderId="17" xfId="0" applyBorder="1"/>
    <xf numFmtId="0" fontId="9" fillId="0" borderId="17" xfId="0" applyFont="1" applyBorder="1" applyAlignment="1">
      <alignment horizontal="center"/>
    </xf>
    <xf numFmtId="0" fontId="0" fillId="0" borderId="18" xfId="0" applyBorder="1"/>
    <xf numFmtId="0" fontId="0" fillId="0" borderId="19" xfId="0" applyBorder="1"/>
    <xf numFmtId="0" fontId="0" fillId="0" borderId="20" xfId="0" applyBorder="1"/>
    <xf numFmtId="0" fontId="2" fillId="2" borderId="21" xfId="0" applyFont="1" applyFill="1" applyBorder="1" applyAlignment="1">
      <alignment horizontal="center"/>
    </xf>
    <xf numFmtId="0" fontId="2" fillId="2" borderId="22" xfId="0" applyFont="1" applyFill="1" applyBorder="1" applyAlignment="1">
      <alignment horizontal="center"/>
    </xf>
    <xf numFmtId="0" fontId="0" fillId="0" borderId="23" xfId="0" applyBorder="1"/>
    <xf numFmtId="42" fontId="0" fillId="0" borderId="17" xfId="0" applyNumberFormat="1" applyBorder="1"/>
    <xf numFmtId="0" fontId="6" fillId="0" borderId="17" xfId="0" applyFont="1" applyBorder="1"/>
    <xf numFmtId="0" fontId="0" fillId="0" borderId="17" xfId="0" applyBorder="1" applyAlignment="1">
      <alignment horizontal="center"/>
    </xf>
    <xf numFmtId="0" fontId="0" fillId="0" borderId="24" xfId="0" applyBorder="1"/>
    <xf numFmtId="0" fontId="0" fillId="0" borderId="0" xfId="0" applyFill="1" applyBorder="1"/>
    <xf numFmtId="0" fontId="0" fillId="0" borderId="2" xfId="0" applyFill="1" applyBorder="1"/>
    <xf numFmtId="0" fontId="0" fillId="0" borderId="1" xfId="0" applyFill="1" applyBorder="1"/>
    <xf numFmtId="14" fontId="0" fillId="0" borderId="1" xfId="0" quotePrefix="1" applyNumberFormat="1" applyFill="1" applyBorder="1" applyAlignment="1">
      <alignment horizontal="right"/>
    </xf>
    <xf numFmtId="42" fontId="0" fillId="0" borderId="1" xfId="0" applyNumberFormat="1" applyFill="1" applyBorder="1"/>
    <xf numFmtId="0" fontId="6" fillId="0" borderId="1" xfId="0" applyFont="1" applyFill="1" applyBorder="1"/>
    <xf numFmtId="0" fontId="0" fillId="0" borderId="1" xfId="0" applyFill="1" applyBorder="1" applyAlignment="1">
      <alignment horizontal="center"/>
    </xf>
    <xf numFmtId="0" fontId="0" fillId="0" borderId="19" xfId="0" applyFill="1" applyBorder="1"/>
    <xf numFmtId="0" fontId="0" fillId="0" borderId="3" xfId="0" applyFill="1" applyBorder="1"/>
    <xf numFmtId="0" fontId="0" fillId="0" borderId="0" xfId="0" applyFill="1"/>
    <xf numFmtId="0" fontId="0" fillId="0" borderId="25" xfId="0" applyBorder="1"/>
    <xf numFmtId="0" fontId="5" fillId="0" borderId="0" xfId="0" applyFont="1" applyAlignment="1">
      <alignment horizontal="right"/>
    </xf>
    <xf numFmtId="0" fontId="2" fillId="0" borderId="0" xfId="0" applyFont="1" applyAlignment="1">
      <alignment horizontal="right"/>
    </xf>
    <xf numFmtId="0" fontId="2" fillId="2" borderId="8" xfId="0" applyFont="1" applyFill="1" applyBorder="1" applyAlignment="1">
      <alignment horizontal="right"/>
    </xf>
    <xf numFmtId="0" fontId="2" fillId="2" borderId="12" xfId="0" applyFont="1" applyFill="1" applyBorder="1" applyAlignment="1">
      <alignment horizontal="right"/>
    </xf>
    <xf numFmtId="14" fontId="0" fillId="0" borderId="17" xfId="0" quotePrefix="1" applyNumberFormat="1" applyBorder="1" applyAlignment="1">
      <alignment horizontal="right"/>
    </xf>
    <xf numFmtId="0" fontId="0" fillId="0" borderId="0" xfId="0" applyAlignment="1">
      <alignment horizontal="right"/>
    </xf>
    <xf numFmtId="0" fontId="0" fillId="0" borderId="1" xfId="0" applyBorder="1" applyAlignment="1">
      <alignment horizontal="right"/>
    </xf>
    <xf numFmtId="0" fontId="0" fillId="0" borderId="1" xfId="0" applyFill="1" applyBorder="1" applyAlignment="1">
      <alignment horizontal="right"/>
    </xf>
    <xf numFmtId="0" fontId="0" fillId="0" borderId="5" xfId="0" applyBorder="1" applyAlignment="1">
      <alignment horizontal="right"/>
    </xf>
    <xf numFmtId="0" fontId="0" fillId="0" borderId="1" xfId="0" quotePrefix="1" applyBorder="1" applyAlignment="1">
      <alignment horizontal="right"/>
    </xf>
    <xf numFmtId="14" fontId="2" fillId="2" borderId="26" xfId="0" applyNumberFormat="1" applyFont="1" applyFill="1" applyBorder="1" applyAlignment="1">
      <alignment horizontal="center"/>
    </xf>
    <xf numFmtId="42" fontId="0" fillId="0" borderId="27" xfId="0" applyNumberFormat="1" applyBorder="1"/>
    <xf numFmtId="42" fontId="0" fillId="0" borderId="27" xfId="0" applyNumberFormat="1" applyFill="1" applyBorder="1"/>
    <xf numFmtId="42" fontId="0" fillId="0" borderId="24" xfId="0" applyNumberFormat="1" applyBorder="1"/>
    <xf numFmtId="42" fontId="0" fillId="0" borderId="19" xfId="0" applyNumberFormat="1" applyBorder="1"/>
    <xf numFmtId="42" fontId="0" fillId="0" borderId="19" xfId="0" applyNumberFormat="1" applyFill="1" applyBorder="1"/>
    <xf numFmtId="42" fontId="0" fillId="0" borderId="19" xfId="0" applyNumberFormat="1" applyBorder="1" applyAlignment="1">
      <alignment horizontal="right"/>
    </xf>
    <xf numFmtId="42" fontId="2" fillId="0" borderId="20" xfId="0" applyNumberFormat="1" applyFont="1" applyBorder="1"/>
    <xf numFmtId="42" fontId="0" fillId="0" borderId="0" xfId="0" applyNumberFormat="1" applyFill="1" applyBorder="1"/>
    <xf numFmtId="0" fontId="5" fillId="0" borderId="0" xfId="0" applyFont="1" applyFill="1" applyBorder="1"/>
    <xf numFmtId="0" fontId="2" fillId="0" borderId="0" xfId="0" applyFont="1" applyFill="1" applyBorder="1"/>
    <xf numFmtId="165" fontId="0" fillId="0" borderId="0" xfId="1" applyNumberFormat="1" applyFont="1" applyFill="1"/>
    <xf numFmtId="42" fontId="0" fillId="0" borderId="19" xfId="0" applyNumberFormat="1" applyFill="1" applyBorder="1" applyAlignment="1">
      <alignment horizontal="right"/>
    </xf>
    <xf numFmtId="14" fontId="7" fillId="0" borderId="1" xfId="0" quotePrefix="1" applyNumberFormat="1" applyFont="1" applyFill="1" applyBorder="1" applyAlignment="1">
      <alignment horizontal="right"/>
    </xf>
    <xf numFmtId="14" fontId="0" fillId="0" borderId="17" xfId="0" quotePrefix="1" applyNumberFormat="1" applyFill="1" applyBorder="1" applyAlignment="1">
      <alignment horizontal="right"/>
    </xf>
    <xf numFmtId="14" fontId="0" fillId="0" borderId="1" xfId="0" applyNumberFormat="1" applyFill="1" applyBorder="1" applyAlignment="1">
      <alignment horizontal="right"/>
    </xf>
    <xf numFmtId="14" fontId="8" fillId="0" borderId="1" xfId="0" quotePrefix="1" applyNumberFormat="1" applyFont="1" applyFill="1" applyBorder="1" applyAlignment="1">
      <alignment horizontal="right"/>
    </xf>
    <xf numFmtId="0" fontId="6" fillId="0" borderId="1" xfId="0" applyFont="1" applyBorder="1"/>
    <xf numFmtId="17" fontId="0" fillId="0" borderId="1" xfId="0" quotePrefix="1" applyNumberFormat="1" applyBorder="1" applyAlignment="1">
      <alignment horizontal="right"/>
    </xf>
    <xf numFmtId="42" fontId="0" fillId="0" borderId="17" xfId="0" applyNumberFormat="1" applyFill="1" applyBorder="1"/>
    <xf numFmtId="0" fontId="0" fillId="0" borderId="17" xfId="0" applyFill="1" applyBorder="1"/>
    <xf numFmtId="0" fontId="7" fillId="0" borderId="3" xfId="0" applyFont="1" applyBorder="1"/>
    <xf numFmtId="167" fontId="0" fillId="0" borderId="1" xfId="2" applyNumberFormat="1" applyFont="1" applyFill="1" applyBorder="1"/>
    <xf numFmtId="14" fontId="2" fillId="2" borderId="16" xfId="0" quotePrefix="1" applyNumberFormat="1" applyFont="1" applyFill="1" applyBorder="1" applyAlignment="1">
      <alignment horizontal="center"/>
    </xf>
    <xf numFmtId="167" fontId="0" fillId="0" borderId="0" xfId="2" applyNumberFormat="1" applyFont="1" applyFill="1"/>
    <xf numFmtId="167" fontId="0" fillId="0" borderId="0" xfId="0" applyNumberFormat="1"/>
    <xf numFmtId="167" fontId="0" fillId="0" borderId="1" xfId="2" applyNumberFormat="1" applyFont="1" applyBorder="1"/>
    <xf numFmtId="0" fontId="0" fillId="0" borderId="0" xfId="0" applyBorder="1"/>
    <xf numFmtId="42" fontId="0" fillId="0" borderId="0" xfId="0" applyNumberFormat="1" applyBorder="1"/>
    <xf numFmtId="165" fontId="0" fillId="0" borderId="0" xfId="1" applyNumberFormat="1" applyFont="1" applyBorder="1"/>
    <xf numFmtId="42" fontId="0" fillId="0" borderId="27" xfId="0" applyNumberFormat="1" applyFill="1" applyBorder="1" applyAlignment="1">
      <alignment horizontal="right"/>
    </xf>
    <xf numFmtId="0" fontId="0" fillId="0" borderId="2" xfId="0" applyBorder="1" applyAlignment="1">
      <alignment wrapText="1"/>
    </xf>
    <xf numFmtId="0" fontId="13" fillId="0" borderId="0" xfId="0" applyFont="1"/>
  </cellXfs>
  <cellStyles count="3">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AY46"/>
  <sheetViews>
    <sheetView tabSelected="1" zoomScale="75" workbookViewId="0">
      <pane ySplit="9" topLeftCell="A26" activePane="bottomLeft" state="frozen"/>
      <selection pane="bottomLeft" activeCell="A42" sqref="A42"/>
    </sheetView>
  </sheetViews>
  <sheetFormatPr defaultRowHeight="13.2" x14ac:dyDescent="0.25"/>
  <cols>
    <col min="1" max="1" width="15.109375" customWidth="1"/>
    <col min="2" max="2" width="2.5546875" customWidth="1"/>
    <col min="3" max="3" width="31.44140625" customWidth="1"/>
    <col min="4" max="4" width="1.88671875" customWidth="1"/>
    <col min="5" max="5" width="38.88671875" style="35" customWidth="1"/>
    <col min="6" max="6" width="2.5546875" customWidth="1"/>
    <col min="7" max="7" width="15.109375" customWidth="1"/>
    <col min="8" max="8" width="2.44140625" customWidth="1"/>
    <col min="9" max="9" width="14.6640625" style="66" customWidth="1"/>
    <col min="10" max="10" width="2.109375" customWidth="1"/>
    <col min="11" max="11" width="19.5546875" customWidth="1"/>
    <col min="12" max="12" width="2" style="50" customWidth="1"/>
    <col min="13" max="13" width="15.88671875" hidden="1" customWidth="1"/>
    <col min="14" max="14" width="2.6640625" hidden="1" customWidth="1"/>
    <col min="15" max="15" width="18.33203125" customWidth="1"/>
    <col min="16" max="16" width="2" customWidth="1"/>
    <col min="17" max="17" width="20.109375" customWidth="1"/>
    <col min="18" max="18" width="2" customWidth="1"/>
    <col min="19" max="19" width="19" customWidth="1"/>
    <col min="20" max="20" width="2" customWidth="1"/>
    <col min="21" max="21" width="19" customWidth="1"/>
    <col min="22" max="22" width="2" customWidth="1"/>
    <col min="23" max="23" width="62.33203125" customWidth="1"/>
    <col min="24" max="24" width="1.6640625" customWidth="1"/>
    <col min="25" max="25" width="19" style="35" customWidth="1"/>
    <col min="26" max="26" width="2.6640625" customWidth="1"/>
    <col min="27" max="27" width="80.6640625" customWidth="1"/>
    <col min="28" max="28" width="3" hidden="1" customWidth="1"/>
    <col min="29" max="29" width="86.44140625" hidden="1" customWidth="1"/>
    <col min="30" max="30" width="93.5546875" customWidth="1"/>
  </cols>
  <sheetData>
    <row r="1" spans="1:51" s="8" customFormat="1" ht="15.6" x14ac:dyDescent="0.3">
      <c r="A1" s="8" t="s">
        <v>0</v>
      </c>
      <c r="E1" s="9"/>
      <c r="I1" s="61"/>
      <c r="L1" s="80"/>
      <c r="W1" s="9" t="s">
        <v>2</v>
      </c>
      <c r="X1" s="9"/>
      <c r="Y1" s="9"/>
    </row>
    <row r="2" spans="1:51" s="8" customFormat="1" ht="15.6" x14ac:dyDescent="0.3">
      <c r="A2" s="8" t="s">
        <v>1</v>
      </c>
      <c r="E2" s="9"/>
      <c r="I2" s="61"/>
      <c r="L2" s="80"/>
      <c r="Y2" s="9"/>
    </row>
    <row r="3" spans="1:51" s="8" customFormat="1" ht="15.6" x14ac:dyDescent="0.3">
      <c r="A3" s="8" t="s">
        <v>107</v>
      </c>
      <c r="E3" s="9"/>
      <c r="I3" s="61"/>
      <c r="L3" s="80"/>
      <c r="Y3" s="9"/>
    </row>
    <row r="4" spans="1:51" s="1" customFormat="1" x14ac:dyDescent="0.25">
      <c r="E4" s="2"/>
      <c r="I4" s="62"/>
      <c r="L4" s="81"/>
      <c r="Y4" s="2"/>
    </row>
    <row r="5" spans="1:51" s="1" customFormat="1" x14ac:dyDescent="0.25">
      <c r="E5" s="2"/>
      <c r="I5" s="62"/>
      <c r="L5" s="81"/>
      <c r="Y5" s="2"/>
    </row>
    <row r="6" spans="1:51" s="1" customFormat="1" x14ac:dyDescent="0.25">
      <c r="E6" s="2"/>
      <c r="I6" s="62"/>
      <c r="L6" s="81"/>
      <c r="Y6" s="2"/>
    </row>
    <row r="7" spans="1:51" s="1" customFormat="1" ht="13.8" thickBot="1" x14ac:dyDescent="0.3">
      <c r="E7" s="2"/>
      <c r="I7" s="62"/>
      <c r="L7" s="81"/>
      <c r="Y7" s="2"/>
    </row>
    <row r="8" spans="1:51" s="23" customFormat="1" x14ac:dyDescent="0.25">
      <c r="A8" s="18"/>
      <c r="B8" s="19"/>
      <c r="C8" s="19"/>
      <c r="D8" s="19"/>
      <c r="E8" s="20"/>
      <c r="F8" s="19"/>
      <c r="G8" s="19" t="s">
        <v>36</v>
      </c>
      <c r="H8" s="19"/>
      <c r="I8" s="63" t="s">
        <v>5</v>
      </c>
      <c r="J8" s="20"/>
      <c r="K8" s="71" t="s">
        <v>7</v>
      </c>
      <c r="L8" s="19"/>
      <c r="M8" s="21" t="s">
        <v>8</v>
      </c>
      <c r="N8" s="19"/>
      <c r="O8" s="71" t="s">
        <v>7</v>
      </c>
      <c r="P8" s="19"/>
      <c r="Q8" s="19" t="s">
        <v>9</v>
      </c>
      <c r="R8" s="19"/>
      <c r="S8" s="19" t="s">
        <v>8</v>
      </c>
      <c r="T8" s="19"/>
      <c r="U8" s="19" t="s">
        <v>9</v>
      </c>
      <c r="V8" s="19"/>
      <c r="W8" s="20" t="s">
        <v>10</v>
      </c>
      <c r="X8" s="20"/>
      <c r="Y8" s="20"/>
      <c r="Z8" s="19"/>
      <c r="AA8" s="43"/>
      <c r="AB8" s="20"/>
      <c r="AC8" s="22"/>
      <c r="AD8" s="31"/>
      <c r="AE8" s="31"/>
      <c r="AF8" s="31"/>
      <c r="AG8" s="31"/>
      <c r="AH8" s="31"/>
      <c r="AI8" s="31"/>
      <c r="AJ8" s="31"/>
      <c r="AK8" s="31"/>
      <c r="AL8" s="31"/>
      <c r="AM8" s="31"/>
      <c r="AN8" s="31"/>
      <c r="AO8" s="31"/>
      <c r="AP8" s="31"/>
      <c r="AQ8" s="31"/>
      <c r="AR8" s="31"/>
      <c r="AS8" s="31"/>
      <c r="AT8" s="31"/>
      <c r="AU8" s="31"/>
      <c r="AV8" s="31"/>
      <c r="AW8" s="31"/>
      <c r="AX8" s="31"/>
      <c r="AY8" s="31"/>
    </row>
    <row r="9" spans="1:51" s="30" customFormat="1" ht="13.8" thickBot="1" x14ac:dyDescent="0.3">
      <c r="A9" s="24" t="s">
        <v>3</v>
      </c>
      <c r="B9" s="25"/>
      <c r="C9" s="25" t="s">
        <v>4</v>
      </c>
      <c r="D9" s="25"/>
      <c r="E9" s="26" t="s">
        <v>12</v>
      </c>
      <c r="F9" s="25"/>
      <c r="G9" s="25" t="s">
        <v>6</v>
      </c>
      <c r="H9" s="25"/>
      <c r="I9" s="64" t="s">
        <v>6</v>
      </c>
      <c r="J9" s="26"/>
      <c r="K9" s="94" t="s">
        <v>48</v>
      </c>
      <c r="L9" s="25"/>
      <c r="M9" s="27">
        <v>36525</v>
      </c>
      <c r="N9" s="25"/>
      <c r="O9" s="94" t="s">
        <v>62</v>
      </c>
      <c r="P9" s="25"/>
      <c r="Q9" s="32" t="s">
        <v>48</v>
      </c>
      <c r="R9" s="25"/>
      <c r="S9" s="32" t="s">
        <v>62</v>
      </c>
      <c r="T9" s="25"/>
      <c r="U9" s="32" t="s">
        <v>62</v>
      </c>
      <c r="V9" s="25"/>
      <c r="W9" s="26" t="s">
        <v>11</v>
      </c>
      <c r="X9" s="26"/>
      <c r="Y9" s="26" t="s">
        <v>21</v>
      </c>
      <c r="Z9" s="28"/>
      <c r="AA9" s="44" t="s">
        <v>44</v>
      </c>
      <c r="AB9" s="26"/>
      <c r="AC9" s="29" t="s">
        <v>15</v>
      </c>
      <c r="AD9" s="31" t="s">
        <v>70</v>
      </c>
      <c r="AE9" s="31"/>
      <c r="AF9" s="31"/>
      <c r="AG9" s="31"/>
      <c r="AH9" s="31"/>
      <c r="AI9" s="31"/>
      <c r="AJ9" s="31"/>
      <c r="AK9" s="31"/>
      <c r="AL9" s="31"/>
      <c r="AM9" s="31"/>
      <c r="AN9" s="31"/>
      <c r="AO9" s="31"/>
      <c r="AP9" s="31"/>
      <c r="AQ9" s="31"/>
      <c r="AR9" s="31"/>
      <c r="AS9" s="31"/>
      <c r="AT9" s="31"/>
      <c r="AU9" s="31"/>
      <c r="AV9" s="31"/>
      <c r="AW9" s="31"/>
      <c r="AX9" s="31"/>
      <c r="AY9" s="31"/>
    </row>
    <row r="10" spans="1:51" ht="24.9" customHeight="1" x14ac:dyDescent="0.25">
      <c r="A10" s="45" t="s">
        <v>23</v>
      </c>
      <c r="B10" s="38"/>
      <c r="C10" s="91" t="s">
        <v>29</v>
      </c>
      <c r="D10" s="38"/>
      <c r="E10" s="48" t="s">
        <v>56</v>
      </c>
      <c r="F10" s="38"/>
      <c r="G10" s="65" t="s">
        <v>37</v>
      </c>
      <c r="H10" s="38"/>
      <c r="I10" s="85" t="s">
        <v>33</v>
      </c>
      <c r="J10" s="38"/>
      <c r="K10" s="90">
        <v>82057068</v>
      </c>
      <c r="L10" s="38"/>
      <c r="M10" s="74">
        <v>0</v>
      </c>
      <c r="N10" s="46"/>
      <c r="O10" s="90">
        <v>82057068</v>
      </c>
      <c r="P10" s="38"/>
      <c r="Q10" s="90">
        <v>0</v>
      </c>
      <c r="R10" s="38"/>
      <c r="S10" s="90">
        <v>0</v>
      </c>
      <c r="T10" s="91"/>
      <c r="U10" s="90">
        <v>0</v>
      </c>
      <c r="V10" s="38"/>
      <c r="W10" s="47" t="s">
        <v>49</v>
      </c>
      <c r="X10" s="47"/>
      <c r="Y10" s="39" t="s">
        <v>31</v>
      </c>
      <c r="Z10" s="38"/>
      <c r="AA10" s="60" t="s">
        <v>45</v>
      </c>
      <c r="AB10" s="49"/>
      <c r="AC10" s="40" t="s">
        <v>26</v>
      </c>
      <c r="AD10" s="31"/>
      <c r="AE10" s="31"/>
      <c r="AF10" s="31"/>
      <c r="AG10" s="50"/>
      <c r="AH10" s="50"/>
      <c r="AI10" s="50"/>
      <c r="AJ10" s="50"/>
      <c r="AK10" s="50"/>
      <c r="AL10" s="50"/>
      <c r="AM10" s="50"/>
      <c r="AN10" s="50"/>
      <c r="AO10" s="50"/>
      <c r="AP10" s="50"/>
      <c r="AQ10" s="50"/>
      <c r="AR10" s="50"/>
      <c r="AS10" s="50"/>
      <c r="AT10" s="50"/>
      <c r="AU10" s="50"/>
      <c r="AV10" s="50"/>
      <c r="AW10" s="50"/>
      <c r="AX10" s="50"/>
      <c r="AY10" s="50"/>
    </row>
    <row r="11" spans="1:51" ht="24.9" customHeight="1" x14ac:dyDescent="0.25">
      <c r="A11" s="10" t="s">
        <v>23</v>
      </c>
      <c r="B11" s="6"/>
      <c r="C11" s="52" t="s">
        <v>24</v>
      </c>
      <c r="D11" s="6"/>
      <c r="E11" s="33" t="s">
        <v>57</v>
      </c>
      <c r="F11" s="6"/>
      <c r="G11" s="65" t="s">
        <v>37</v>
      </c>
      <c r="H11" s="6"/>
      <c r="I11" s="53" t="s">
        <v>34</v>
      </c>
      <c r="J11" s="6"/>
      <c r="K11" s="97">
        <v>75426043</v>
      </c>
      <c r="L11" s="6"/>
      <c r="M11" s="75">
        <v>0</v>
      </c>
      <c r="N11" s="7"/>
      <c r="O11" s="97">
        <v>74902757</v>
      </c>
      <c r="P11" s="6"/>
      <c r="Q11" s="90">
        <v>0</v>
      </c>
      <c r="R11" s="6"/>
      <c r="S11" s="90">
        <v>0</v>
      </c>
      <c r="T11" s="52"/>
      <c r="U11" s="90">
        <v>0</v>
      </c>
      <c r="V11" s="6"/>
      <c r="W11" s="47" t="s">
        <v>50</v>
      </c>
      <c r="X11" s="38"/>
      <c r="Y11" s="39" t="s">
        <v>31</v>
      </c>
      <c r="Z11" s="6"/>
      <c r="AA11" s="40" t="s">
        <v>45</v>
      </c>
      <c r="AB11" s="41"/>
      <c r="AC11" s="40" t="s">
        <v>26</v>
      </c>
    </row>
    <row r="12" spans="1:51" s="59" customFormat="1" ht="24.9" customHeight="1" x14ac:dyDescent="0.25">
      <c r="A12" s="51" t="s">
        <v>23</v>
      </c>
      <c r="B12" s="52"/>
      <c r="C12" s="52" t="s">
        <v>35</v>
      </c>
      <c r="D12" s="52"/>
      <c r="E12" s="56" t="s">
        <v>28</v>
      </c>
      <c r="F12" s="52"/>
      <c r="G12" s="53" t="s">
        <v>68</v>
      </c>
      <c r="H12" s="52"/>
      <c r="I12" s="53" t="s">
        <v>47</v>
      </c>
      <c r="J12" s="52"/>
      <c r="K12" s="73">
        <v>107144828</v>
      </c>
      <c r="L12" s="52"/>
      <c r="M12" s="76">
        <v>35719</v>
      </c>
      <c r="N12" s="54"/>
      <c r="O12" s="73">
        <v>101809139</v>
      </c>
      <c r="P12" s="52"/>
      <c r="Q12" s="76">
        <v>0</v>
      </c>
      <c r="R12" s="52"/>
      <c r="S12" s="73">
        <v>-3725539</v>
      </c>
      <c r="T12" s="52"/>
      <c r="U12" s="73">
        <v>-3725539</v>
      </c>
      <c r="V12" s="52"/>
      <c r="W12" s="55" t="s">
        <v>67</v>
      </c>
      <c r="X12" s="52"/>
      <c r="Y12" s="39" t="s">
        <v>25</v>
      </c>
      <c r="Z12" s="52"/>
      <c r="AA12" s="58" t="s">
        <v>69</v>
      </c>
      <c r="AB12" s="57"/>
      <c r="AC12" s="58" t="s">
        <v>30</v>
      </c>
    </row>
    <row r="13" spans="1:51" ht="24" customHeight="1" x14ac:dyDescent="0.25">
      <c r="A13" s="102" t="s">
        <v>114</v>
      </c>
      <c r="B13" s="6"/>
      <c r="C13" s="6" t="s">
        <v>51</v>
      </c>
      <c r="D13" s="6"/>
      <c r="E13" s="33" t="s">
        <v>14</v>
      </c>
      <c r="F13" s="6"/>
      <c r="G13" s="70" t="s">
        <v>52</v>
      </c>
      <c r="H13" s="6"/>
      <c r="I13" s="53" t="s">
        <v>60</v>
      </c>
      <c r="J13" s="6"/>
      <c r="K13" s="73">
        <v>19200000</v>
      </c>
      <c r="L13" s="6"/>
      <c r="M13" s="75"/>
      <c r="N13" s="7"/>
      <c r="O13" s="73">
        <v>18627483</v>
      </c>
      <c r="P13" s="6"/>
      <c r="Q13" s="54">
        <v>-60664</v>
      </c>
      <c r="R13" s="6"/>
      <c r="S13" s="54">
        <v>-60664</v>
      </c>
      <c r="T13" s="6"/>
      <c r="U13" s="54">
        <v>-60664</v>
      </c>
      <c r="V13" s="6"/>
      <c r="W13" s="88" t="s">
        <v>115</v>
      </c>
      <c r="X13" s="6"/>
      <c r="Y13" s="39" t="s">
        <v>25</v>
      </c>
      <c r="Z13" s="6"/>
      <c r="AA13" s="11"/>
      <c r="AB13" s="41"/>
      <c r="AC13" s="11"/>
    </row>
    <row r="14" spans="1:51" ht="24" customHeight="1" x14ac:dyDescent="0.25">
      <c r="A14" s="10" t="s">
        <v>23</v>
      </c>
      <c r="B14" s="6"/>
      <c r="C14" s="6" t="s">
        <v>53</v>
      </c>
      <c r="D14" s="6"/>
      <c r="E14" s="33" t="s">
        <v>14</v>
      </c>
      <c r="F14" s="6"/>
      <c r="G14" s="70" t="s">
        <v>54</v>
      </c>
      <c r="H14" s="6"/>
      <c r="I14" s="53" t="s">
        <v>95</v>
      </c>
      <c r="J14" s="6" t="s">
        <v>89</v>
      </c>
      <c r="K14" s="73">
        <v>55775000</v>
      </c>
      <c r="L14" s="6"/>
      <c r="M14" s="75"/>
      <c r="N14" s="7"/>
      <c r="O14" s="73">
        <v>57125695</v>
      </c>
      <c r="P14" s="6"/>
      <c r="Q14" s="54">
        <v>12597000</v>
      </c>
      <c r="R14" s="6"/>
      <c r="S14" s="73">
        <v>10428003</v>
      </c>
      <c r="T14" s="52"/>
      <c r="U14" s="73">
        <v>10428003</v>
      </c>
      <c r="V14" s="6" t="s">
        <v>112</v>
      </c>
      <c r="W14" s="88" t="s">
        <v>55</v>
      </c>
      <c r="X14" s="6"/>
      <c r="Y14" s="39" t="s">
        <v>25</v>
      </c>
      <c r="Z14" s="6"/>
      <c r="AA14" s="92" t="s">
        <v>72</v>
      </c>
      <c r="AB14" s="41"/>
      <c r="AC14" s="11"/>
      <c r="AD14" t="s">
        <v>71</v>
      </c>
    </row>
    <row r="15" spans="1:51" ht="24" customHeight="1" x14ac:dyDescent="0.25">
      <c r="A15" s="10" t="s">
        <v>23</v>
      </c>
      <c r="B15" s="6"/>
      <c r="C15" s="6" t="s">
        <v>58</v>
      </c>
      <c r="D15" s="6"/>
      <c r="E15" s="33" t="s">
        <v>14</v>
      </c>
      <c r="F15" s="6"/>
      <c r="G15" s="70" t="s">
        <v>59</v>
      </c>
      <c r="H15" s="6"/>
      <c r="I15" s="53" t="s">
        <v>96</v>
      </c>
      <c r="J15" s="6" t="s">
        <v>90</v>
      </c>
      <c r="K15" s="73">
        <v>200200000</v>
      </c>
      <c r="L15" s="6"/>
      <c r="M15" s="75"/>
      <c r="N15" s="7"/>
      <c r="O15" s="73">
        <v>207152486</v>
      </c>
      <c r="P15" s="6"/>
      <c r="Q15" s="54">
        <v>18831352</v>
      </c>
      <c r="R15" s="6"/>
      <c r="S15" s="73">
        <v>20340000</v>
      </c>
      <c r="T15" s="6"/>
      <c r="U15" s="73">
        <v>20340000</v>
      </c>
      <c r="V15" s="6"/>
      <c r="W15" s="88" t="s">
        <v>63</v>
      </c>
      <c r="X15" s="6"/>
      <c r="Y15" s="39" t="s">
        <v>25</v>
      </c>
      <c r="Z15" s="6"/>
      <c r="AA15" s="92" t="s">
        <v>73</v>
      </c>
      <c r="AB15" s="41"/>
      <c r="AC15" s="11"/>
      <c r="AD15" t="s">
        <v>71</v>
      </c>
    </row>
    <row r="16" spans="1:51" ht="24" customHeight="1" x14ac:dyDescent="0.25">
      <c r="A16" s="10"/>
      <c r="B16" s="6"/>
      <c r="C16" s="6"/>
      <c r="D16" s="6"/>
      <c r="E16" s="33"/>
      <c r="F16" s="6"/>
      <c r="G16" s="67"/>
      <c r="H16" s="6"/>
      <c r="I16" s="86"/>
      <c r="J16" s="6"/>
      <c r="K16" s="72"/>
      <c r="L16" s="6"/>
      <c r="M16" s="75"/>
      <c r="N16" s="7"/>
      <c r="O16" s="72"/>
      <c r="P16" s="6"/>
      <c r="Q16" s="7"/>
      <c r="R16" s="6"/>
      <c r="S16" s="7"/>
      <c r="T16" s="6"/>
      <c r="U16" s="7"/>
      <c r="V16" s="6"/>
      <c r="W16" s="6"/>
      <c r="X16" s="6"/>
      <c r="Y16" s="39"/>
      <c r="Z16" s="6"/>
      <c r="AA16" s="11"/>
      <c r="AB16" s="41"/>
      <c r="AC16" s="11"/>
    </row>
    <row r="17" spans="1:30" ht="24" customHeight="1" x14ac:dyDescent="0.25">
      <c r="A17" s="10" t="s">
        <v>32</v>
      </c>
      <c r="B17" s="6"/>
      <c r="C17" s="52" t="s">
        <v>74</v>
      </c>
      <c r="D17" s="6"/>
      <c r="E17" s="33" t="s">
        <v>27</v>
      </c>
      <c r="F17" s="6"/>
      <c r="G17" s="89" t="s">
        <v>46</v>
      </c>
      <c r="H17" s="6"/>
      <c r="I17" s="53" t="s">
        <v>47</v>
      </c>
      <c r="J17" s="6"/>
      <c r="K17" s="73">
        <v>19319937</v>
      </c>
      <c r="L17" s="6"/>
      <c r="M17" s="36" t="s">
        <v>43</v>
      </c>
      <c r="N17" s="7"/>
      <c r="O17" s="73">
        <v>19319937</v>
      </c>
      <c r="P17" s="6"/>
      <c r="Q17" s="73">
        <v>52000000</v>
      </c>
      <c r="R17" s="6" t="s">
        <v>91</v>
      </c>
      <c r="S17" s="73">
        <v>69364053</v>
      </c>
      <c r="T17" s="6"/>
      <c r="U17" s="73">
        <f>S17</f>
        <v>69364053</v>
      </c>
      <c r="V17" s="6"/>
      <c r="W17" s="88" t="s">
        <v>108</v>
      </c>
      <c r="X17" s="6"/>
      <c r="Y17" s="39" t="s">
        <v>25</v>
      </c>
      <c r="Z17" s="6"/>
      <c r="AA17" s="11" t="s">
        <v>75</v>
      </c>
      <c r="AB17" s="41"/>
      <c r="AC17" s="11"/>
    </row>
    <row r="18" spans="1:30" ht="24" customHeight="1" x14ac:dyDescent="0.25">
      <c r="A18" s="10" t="s">
        <v>32</v>
      </c>
      <c r="B18" s="6"/>
      <c r="C18" s="52" t="s">
        <v>76</v>
      </c>
      <c r="D18" s="6"/>
      <c r="E18" s="33" t="s">
        <v>27</v>
      </c>
      <c r="F18" s="6"/>
      <c r="G18" s="89" t="s">
        <v>103</v>
      </c>
      <c r="H18" s="6"/>
      <c r="I18" s="53" t="s">
        <v>61</v>
      </c>
      <c r="J18" s="6"/>
      <c r="K18" s="73">
        <v>24230194</v>
      </c>
      <c r="L18" s="6"/>
      <c r="M18" s="77"/>
      <c r="N18" s="7"/>
      <c r="O18" s="101" t="s">
        <v>111</v>
      </c>
      <c r="P18" s="6"/>
      <c r="Q18" s="73">
        <v>0</v>
      </c>
      <c r="R18" s="6"/>
      <c r="S18" s="73">
        <v>65847846</v>
      </c>
      <c r="T18" s="6"/>
      <c r="U18" s="73">
        <f>+S18</f>
        <v>65847846</v>
      </c>
      <c r="V18" s="6"/>
      <c r="W18" s="88" t="s">
        <v>109</v>
      </c>
      <c r="X18" s="6"/>
      <c r="Y18" s="39" t="s">
        <v>25</v>
      </c>
      <c r="Z18" s="6"/>
      <c r="AA18" s="11" t="s">
        <v>77</v>
      </c>
      <c r="AB18" s="41"/>
      <c r="AC18" s="11"/>
    </row>
    <row r="19" spans="1:30" ht="24" customHeight="1" x14ac:dyDescent="0.25">
      <c r="A19" s="10" t="s">
        <v>32</v>
      </c>
      <c r="B19" s="6"/>
      <c r="C19" s="52" t="s">
        <v>78</v>
      </c>
      <c r="D19" s="6"/>
      <c r="E19" s="33" t="s">
        <v>27</v>
      </c>
      <c r="F19" s="6"/>
      <c r="G19" s="89" t="s">
        <v>79</v>
      </c>
      <c r="H19" s="6"/>
      <c r="I19" s="53" t="s">
        <v>80</v>
      </c>
      <c r="J19" s="6"/>
      <c r="K19" s="73">
        <v>0</v>
      </c>
      <c r="L19" s="6"/>
      <c r="M19" s="77"/>
      <c r="N19" s="7"/>
      <c r="O19" s="73">
        <v>31217094</v>
      </c>
      <c r="P19" s="52"/>
      <c r="Q19" s="73">
        <v>0</v>
      </c>
      <c r="R19" s="6"/>
      <c r="S19" s="73">
        <v>28599150</v>
      </c>
      <c r="T19" s="6"/>
      <c r="U19" s="73">
        <f>+S19</f>
        <v>28599150</v>
      </c>
      <c r="V19" s="6"/>
      <c r="W19" s="88" t="s">
        <v>109</v>
      </c>
      <c r="X19" s="6"/>
      <c r="Y19" s="39" t="s">
        <v>25</v>
      </c>
      <c r="Z19" s="6"/>
      <c r="AA19" s="11" t="s">
        <v>81</v>
      </c>
      <c r="AB19" s="41"/>
      <c r="AC19" s="11"/>
      <c r="AD19" t="s">
        <v>105</v>
      </c>
    </row>
    <row r="20" spans="1:30" ht="24" customHeight="1" x14ac:dyDescent="0.25">
      <c r="A20" s="10" t="s">
        <v>32</v>
      </c>
      <c r="B20" s="6"/>
      <c r="C20" s="52" t="s">
        <v>82</v>
      </c>
      <c r="D20" s="6"/>
      <c r="E20" s="33" t="s">
        <v>27</v>
      </c>
      <c r="F20" s="6"/>
      <c r="G20" s="89" t="s">
        <v>104</v>
      </c>
      <c r="H20" s="6"/>
      <c r="I20" s="53" t="s">
        <v>83</v>
      </c>
      <c r="J20" s="6"/>
      <c r="K20" s="73">
        <v>0</v>
      </c>
      <c r="L20" s="6"/>
      <c r="M20" s="77"/>
      <c r="N20" s="7"/>
      <c r="O20" s="73">
        <v>93259081</v>
      </c>
      <c r="P20" s="6"/>
      <c r="Q20" s="73">
        <v>0</v>
      </c>
      <c r="R20" s="6"/>
      <c r="S20" s="73">
        <v>86769954</v>
      </c>
      <c r="T20" s="6"/>
      <c r="U20" s="73">
        <f>+S20</f>
        <v>86769954</v>
      </c>
      <c r="V20" s="6"/>
      <c r="W20" s="88" t="s">
        <v>109</v>
      </c>
      <c r="X20" s="6"/>
      <c r="Y20" s="39" t="s">
        <v>25</v>
      </c>
      <c r="Z20" s="6"/>
      <c r="AA20" s="11" t="s">
        <v>84</v>
      </c>
      <c r="AB20" s="41"/>
      <c r="AC20" s="11"/>
    </row>
    <row r="21" spans="1:30" ht="24" customHeight="1" x14ac:dyDescent="0.25">
      <c r="A21" s="10" t="s">
        <v>32</v>
      </c>
      <c r="B21" s="6"/>
      <c r="C21" s="52" t="s">
        <v>85</v>
      </c>
      <c r="D21" s="6"/>
      <c r="E21" s="33" t="s">
        <v>27</v>
      </c>
      <c r="F21" s="6"/>
      <c r="G21" s="89" t="s">
        <v>86</v>
      </c>
      <c r="H21" s="6"/>
      <c r="I21" s="89" t="s">
        <v>87</v>
      </c>
      <c r="J21" s="6"/>
      <c r="K21" s="73">
        <v>11910317</v>
      </c>
      <c r="L21" s="6"/>
      <c r="M21" s="77"/>
      <c r="N21" s="7"/>
      <c r="O21" s="73">
        <v>11910317</v>
      </c>
      <c r="P21" s="6"/>
      <c r="Q21" s="73">
        <v>0</v>
      </c>
      <c r="R21" s="6"/>
      <c r="S21" s="73">
        <v>0</v>
      </c>
      <c r="T21" s="6"/>
      <c r="U21" s="73">
        <f>+S21</f>
        <v>0</v>
      </c>
      <c r="V21" s="6"/>
      <c r="W21" s="88" t="s">
        <v>109</v>
      </c>
      <c r="X21" s="6"/>
      <c r="Y21" s="39" t="s">
        <v>25</v>
      </c>
      <c r="Z21" s="6"/>
      <c r="AA21" s="11" t="s">
        <v>88</v>
      </c>
      <c r="AB21" s="41"/>
      <c r="AC21" s="11"/>
    </row>
    <row r="22" spans="1:30" ht="24.9" customHeight="1" x14ac:dyDescent="0.25">
      <c r="A22" s="10"/>
      <c r="B22" s="6"/>
      <c r="C22" s="6"/>
      <c r="D22" s="6"/>
      <c r="E22" s="33"/>
      <c r="F22" s="6"/>
      <c r="G22" s="67"/>
      <c r="H22" s="6"/>
      <c r="I22" s="53"/>
      <c r="J22" s="6"/>
      <c r="K22" s="72"/>
      <c r="L22" s="6"/>
      <c r="M22" s="75"/>
      <c r="N22" s="7"/>
      <c r="O22" s="72"/>
      <c r="P22" s="6"/>
      <c r="Q22" s="6"/>
      <c r="R22" s="6"/>
      <c r="S22" s="6"/>
      <c r="T22" s="6"/>
      <c r="U22" s="6"/>
      <c r="V22" s="6"/>
      <c r="W22" s="6"/>
      <c r="X22" s="6"/>
      <c r="Y22" s="33"/>
      <c r="Z22" s="6"/>
      <c r="AA22" s="11"/>
      <c r="AB22" s="41"/>
      <c r="AC22" s="11"/>
    </row>
    <row r="23" spans="1:30" ht="24.9" customHeight="1" x14ac:dyDescent="0.25">
      <c r="A23" s="10" t="s">
        <v>13</v>
      </c>
      <c r="B23" s="6"/>
      <c r="C23" s="6" t="s">
        <v>19</v>
      </c>
      <c r="D23" s="6"/>
      <c r="E23" s="33" t="s">
        <v>17</v>
      </c>
      <c r="F23" s="6"/>
      <c r="G23" s="70" t="s">
        <v>38</v>
      </c>
      <c r="H23" s="6"/>
      <c r="I23" s="53" t="s">
        <v>16</v>
      </c>
      <c r="J23" s="6"/>
      <c r="K23" s="93">
        <f>75017000</f>
        <v>75017000</v>
      </c>
      <c r="L23" s="52"/>
      <c r="M23" s="82">
        <f>-2023397.26*1.615</f>
        <v>-3267786.5748999999</v>
      </c>
      <c r="N23" s="54"/>
      <c r="O23" s="93">
        <f>72987000</f>
        <v>72987000</v>
      </c>
      <c r="P23" s="6"/>
      <c r="Q23" s="93">
        <v>-3792000</v>
      </c>
      <c r="R23" s="6"/>
      <c r="S23" s="93">
        <f>O23-K23</f>
        <v>-2030000</v>
      </c>
      <c r="T23" s="52"/>
      <c r="U23" s="93">
        <f>S23</f>
        <v>-2030000</v>
      </c>
      <c r="V23" s="6"/>
      <c r="W23" s="6" t="s">
        <v>64</v>
      </c>
      <c r="X23" s="6"/>
      <c r="Y23" s="33" t="s">
        <v>22</v>
      </c>
      <c r="Z23" s="6"/>
      <c r="AA23" s="11" t="s">
        <v>42</v>
      </c>
      <c r="AB23" s="41"/>
      <c r="AC23" s="11" t="s">
        <v>20</v>
      </c>
    </row>
    <row r="24" spans="1:30" ht="24.9" customHeight="1" x14ac:dyDescent="0.25">
      <c r="A24" s="10" t="s">
        <v>13</v>
      </c>
      <c r="B24" s="6"/>
      <c r="C24" s="6" t="s">
        <v>41</v>
      </c>
      <c r="D24" s="6"/>
      <c r="E24" s="33" t="s">
        <v>17</v>
      </c>
      <c r="F24" s="6"/>
      <c r="G24" s="70" t="s">
        <v>39</v>
      </c>
      <c r="H24" s="6"/>
      <c r="I24" s="84" t="s">
        <v>40</v>
      </c>
      <c r="J24" s="6"/>
      <c r="K24" s="95">
        <f>3031000</f>
        <v>3031000</v>
      </c>
      <c r="L24" s="52"/>
      <c r="M24" s="83">
        <f>-120219*1.615</f>
        <v>-194153.685</v>
      </c>
      <c r="N24" s="54"/>
      <c r="O24" s="93">
        <v>2949000</v>
      </c>
      <c r="P24" s="6"/>
      <c r="Q24" s="93">
        <v>-153000</v>
      </c>
      <c r="R24" s="6"/>
      <c r="S24" s="93">
        <f>O24-K24</f>
        <v>-82000</v>
      </c>
      <c r="T24" s="52"/>
      <c r="U24" s="93">
        <f>S24</f>
        <v>-82000</v>
      </c>
      <c r="V24" s="6"/>
      <c r="W24" s="6" t="s">
        <v>64</v>
      </c>
      <c r="X24" s="6"/>
      <c r="Y24" s="33" t="s">
        <v>22</v>
      </c>
      <c r="Z24" s="6"/>
      <c r="AA24" s="11" t="s">
        <v>42</v>
      </c>
      <c r="AB24" s="41"/>
      <c r="AC24" s="11" t="s">
        <v>18</v>
      </c>
    </row>
    <row r="25" spans="1:30" s="59" customFormat="1" ht="24.9" customHeight="1" x14ac:dyDescent="0.25">
      <c r="A25" s="51"/>
      <c r="B25" s="52"/>
      <c r="C25" s="52"/>
      <c r="D25" s="52"/>
      <c r="E25" s="56"/>
      <c r="F25" s="52"/>
      <c r="G25" s="68"/>
      <c r="H25" s="52"/>
      <c r="I25" s="87"/>
      <c r="J25" s="52"/>
      <c r="K25" s="73"/>
      <c r="L25" s="52"/>
      <c r="M25" s="76"/>
      <c r="N25" s="54"/>
      <c r="O25" s="73"/>
      <c r="P25" s="52"/>
      <c r="Q25" s="54"/>
      <c r="R25" s="52"/>
      <c r="S25" s="54"/>
      <c r="T25" s="52"/>
      <c r="U25" s="54"/>
      <c r="V25" s="52"/>
      <c r="W25" s="52"/>
      <c r="X25" s="52"/>
      <c r="Y25" s="56"/>
      <c r="Z25" s="52"/>
      <c r="AA25" s="58"/>
      <c r="AB25" s="57"/>
      <c r="AC25" s="58"/>
    </row>
    <row r="26" spans="1:30" ht="24.9" customHeight="1" x14ac:dyDescent="0.25">
      <c r="A26" s="10" t="s">
        <v>65</v>
      </c>
      <c r="B26" s="6"/>
      <c r="C26" s="6" t="s">
        <v>66</v>
      </c>
      <c r="D26" s="6"/>
      <c r="E26" s="56" t="s">
        <v>92</v>
      </c>
      <c r="F26" s="52"/>
      <c r="G26" s="86">
        <v>36806</v>
      </c>
      <c r="H26" s="52"/>
      <c r="I26" s="53">
        <v>41189</v>
      </c>
      <c r="J26" s="52"/>
      <c r="K26" s="73">
        <v>0</v>
      </c>
      <c r="L26" s="52"/>
      <c r="M26" s="76"/>
      <c r="N26" s="54"/>
      <c r="O26" s="73">
        <v>566650000</v>
      </c>
      <c r="P26" s="52"/>
      <c r="Q26" s="93">
        <v>0</v>
      </c>
      <c r="R26" s="52"/>
      <c r="S26" s="73">
        <v>283100000</v>
      </c>
      <c r="T26" s="52" t="s">
        <v>101</v>
      </c>
      <c r="U26" s="73">
        <v>283100000</v>
      </c>
      <c r="V26" s="6"/>
      <c r="W26" s="6" t="s">
        <v>93</v>
      </c>
      <c r="X26" s="6"/>
      <c r="Y26" s="33" t="s">
        <v>22</v>
      </c>
      <c r="Z26" s="6"/>
      <c r="AA26" s="11"/>
      <c r="AB26" s="41"/>
      <c r="AC26" s="11"/>
    </row>
    <row r="27" spans="1:30" ht="24.9" customHeight="1" x14ac:dyDescent="0.25">
      <c r="A27" s="10" t="s">
        <v>65</v>
      </c>
      <c r="B27" s="6"/>
      <c r="C27" s="6" t="s">
        <v>66</v>
      </c>
      <c r="D27" s="6"/>
      <c r="E27" s="56" t="s">
        <v>94</v>
      </c>
      <c r="F27" s="52"/>
      <c r="G27" s="86">
        <v>36806</v>
      </c>
      <c r="H27" s="52"/>
      <c r="I27" s="53">
        <v>41189</v>
      </c>
      <c r="J27" s="52"/>
      <c r="K27" s="73">
        <v>0</v>
      </c>
      <c r="L27" s="52"/>
      <c r="M27" s="76"/>
      <c r="N27" s="54"/>
      <c r="O27" s="73" t="s">
        <v>106</v>
      </c>
      <c r="P27" s="52"/>
      <c r="Q27" s="93">
        <v>0</v>
      </c>
      <c r="R27" s="52"/>
      <c r="S27" s="73">
        <v>-327700000</v>
      </c>
      <c r="T27" s="52" t="s">
        <v>102</v>
      </c>
      <c r="U27" s="73">
        <v>-327700000</v>
      </c>
      <c r="V27" s="6"/>
      <c r="W27" s="6" t="s">
        <v>93</v>
      </c>
      <c r="X27" s="6"/>
      <c r="Y27" s="33" t="s">
        <v>22</v>
      </c>
      <c r="Z27" s="6"/>
      <c r="AA27" s="11"/>
      <c r="AB27" s="41"/>
      <c r="AC27" s="11"/>
    </row>
    <row r="28" spans="1:30" ht="24.9" customHeight="1" thickBot="1" x14ac:dyDescent="0.3">
      <c r="A28" s="12"/>
      <c r="B28" s="13"/>
      <c r="C28" s="13"/>
      <c r="D28" s="13"/>
      <c r="E28" s="34"/>
      <c r="F28" s="13"/>
      <c r="G28" s="69"/>
      <c r="H28" s="13"/>
      <c r="I28" s="14"/>
      <c r="J28" s="13"/>
      <c r="K28" s="17">
        <f>SUM(K10:K27)</f>
        <v>673311387</v>
      </c>
      <c r="L28" s="17"/>
      <c r="M28" s="78">
        <f>SUM(M10:M26)</f>
        <v>-3426221.2598999999</v>
      </c>
      <c r="N28" s="15"/>
      <c r="O28" s="17">
        <f>SUM(O10:O27)</f>
        <v>1339967057</v>
      </c>
      <c r="P28" s="13"/>
      <c r="Q28" s="17">
        <f>SUM(Q10:Q27)</f>
        <v>79422688</v>
      </c>
      <c r="R28" s="13"/>
      <c r="S28" s="17">
        <f>SUM(S10:S27)</f>
        <v>230850803</v>
      </c>
      <c r="T28" s="13"/>
      <c r="U28" s="17">
        <f>SUM(U10:U27)</f>
        <v>230850803</v>
      </c>
      <c r="V28" s="13"/>
      <c r="W28" s="13"/>
      <c r="X28" s="13"/>
      <c r="Y28" s="34"/>
      <c r="Z28" s="13"/>
      <c r="AA28" s="16"/>
      <c r="AB28" s="42"/>
      <c r="AC28" s="16"/>
    </row>
    <row r="29" spans="1:30" ht="14.4" customHeight="1" x14ac:dyDescent="0.25">
      <c r="I29" s="4"/>
      <c r="K29" s="5"/>
      <c r="L29" s="79"/>
      <c r="M29" s="5"/>
      <c r="N29" s="5"/>
      <c r="O29" s="5"/>
    </row>
    <row r="30" spans="1:30" ht="30" customHeight="1" x14ac:dyDescent="0.25">
      <c r="A30" s="1"/>
      <c r="I30" s="4"/>
      <c r="K30" s="5"/>
      <c r="L30" s="79"/>
      <c r="M30" s="37"/>
      <c r="N30" s="5"/>
      <c r="O30" s="5"/>
      <c r="S30" s="98"/>
      <c r="T30" s="98"/>
      <c r="U30" s="99"/>
    </row>
    <row r="31" spans="1:30" ht="14.4" customHeight="1" x14ac:dyDescent="0.25">
      <c r="I31" s="4"/>
      <c r="K31" s="5"/>
      <c r="L31" s="79"/>
      <c r="M31" s="5"/>
      <c r="N31" s="5"/>
      <c r="O31" s="5"/>
      <c r="S31" s="98"/>
      <c r="T31" s="98"/>
      <c r="U31" s="100"/>
    </row>
    <row r="32" spans="1:30" ht="14.4" customHeight="1" x14ac:dyDescent="0.25">
      <c r="I32" s="4"/>
      <c r="K32" s="5"/>
      <c r="L32" s="79"/>
      <c r="M32" s="5"/>
      <c r="N32" s="5"/>
      <c r="O32" s="5"/>
      <c r="S32" s="98"/>
      <c r="T32" s="98"/>
      <c r="U32" s="99"/>
    </row>
    <row r="33" spans="1:15" ht="14.4" customHeight="1" x14ac:dyDescent="0.25">
      <c r="A33" t="s">
        <v>97</v>
      </c>
      <c r="I33" s="4"/>
      <c r="K33" s="5"/>
      <c r="L33" s="79"/>
      <c r="M33" s="5"/>
      <c r="N33" s="5"/>
      <c r="O33" s="5"/>
    </row>
    <row r="34" spans="1:15" ht="14.25" customHeight="1" x14ac:dyDescent="0.25">
      <c r="A34" t="s">
        <v>98</v>
      </c>
    </row>
    <row r="35" spans="1:15" ht="14.25" customHeight="1" x14ac:dyDescent="0.25">
      <c r="A35" s="3" t="s">
        <v>110</v>
      </c>
      <c r="O35" s="96"/>
    </row>
    <row r="36" spans="1:15" ht="14.25" customHeight="1" x14ac:dyDescent="0.25">
      <c r="A36" s="3" t="s">
        <v>99</v>
      </c>
    </row>
    <row r="37" spans="1:15" ht="14.25" customHeight="1" x14ac:dyDescent="0.25">
      <c r="A37" s="3" t="s">
        <v>100</v>
      </c>
    </row>
    <row r="38" spans="1:15" x14ac:dyDescent="0.25">
      <c r="A38" t="s">
        <v>113</v>
      </c>
    </row>
    <row r="39" spans="1:15" x14ac:dyDescent="0.25">
      <c r="A39" s="3"/>
    </row>
    <row r="40" spans="1:15" x14ac:dyDescent="0.25">
      <c r="A40" s="103" t="s">
        <v>116</v>
      </c>
    </row>
    <row r="46" spans="1:15" x14ac:dyDescent="0.25">
      <c r="A46" s="59"/>
    </row>
  </sheetData>
  <pageMargins left="0.5" right="0.5" top="1" bottom="1" header="0.5" footer="0.5"/>
  <pageSetup paperSize="5" scale="42" orientation="landscape" horizontalDpi="4294967292" r:id="rId1"/>
  <headerFooter alignWithMargins="0">
    <oddFooter>&amp;L&amp;08C:\WINNT\Personal\&amp;F {&amp;A}&amp;R&amp;08Page &amp;P of &amp;N
&amp;D    &amp;T</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gtholen</dc:creator>
  <cp:lastModifiedBy>Havlíček Jan</cp:lastModifiedBy>
  <cp:lastPrinted>2000-10-17T21:41:51Z</cp:lastPrinted>
  <dcterms:created xsi:type="dcterms:W3CDTF">1999-10-29T16:20:20Z</dcterms:created>
  <dcterms:modified xsi:type="dcterms:W3CDTF">2023-09-10T11:42:07Z</dcterms:modified>
</cp:coreProperties>
</file>